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3.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comments4.xml" ContentType="application/vnd.openxmlformats-officedocument.spreadsheetml.comments+xml"/>
  <Override PartName="/xl/threadedComments/threadedComment3.xml" ContentType="application/vnd.ms-excel.threadedcomments+xml"/>
  <Override PartName="/xl/documenttasks/documenttask3.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aenergianalyse.sharepoint.com/sites/Collaborations/Shared Documents/Denmark/24024  UTC v 2 Ukraine/Annexes and notes/"/>
    </mc:Choice>
  </mc:AlternateContent>
  <xr:revisionPtr revIDLastSave="67" documentId="8_{422C2301-C857-49C8-9DDA-7C05590310DF}" xr6:coauthVersionLast="47" xr6:coauthVersionMax="47" xr10:uidLastSave="{AA9553EB-EB05-42F5-ABC1-91195CE684E5}"/>
  <bookViews>
    <workbookView xWindow="-108" yWindow="-108" windowWidth="23256" windowHeight="12576" firstSheet="16" activeTab="20" xr2:uid="{B713EE6C-F44C-4CEE-9196-B74573F5F8A8}"/>
  </bookViews>
  <sheets>
    <sheet name="1.a. Gas turb. simple cycle, NG" sheetId="1" r:id="rId1"/>
    <sheet name="1.b. Gas engines, NG" sheetId="2" r:id="rId2"/>
    <sheet name="1.c. Gas engines, biogas" sheetId="3" r:id="rId3"/>
    <sheet name="2.a. PV residential rooftop " sheetId="4" r:id="rId4"/>
    <sheet name="2.b. PV comm. &amp; industrial" sheetId="5" r:id="rId5"/>
    <sheet name="2.c. PV Utility scale, ground" sheetId="6" r:id="rId6"/>
    <sheet name="2.d. PV Utility scale, floating" sheetId="7" r:id="rId7"/>
    <sheet name="3.a. Wind onshore parks " sheetId="8" r:id="rId8"/>
    <sheet name="3.c. Wind domestic turbines" sheetId="9" r:id="rId9"/>
    <sheet name="4. Coal retrofitting" sheetId="10" r:id="rId10"/>
    <sheet name="5.a. Bat, Li-Ion Utility scale" sheetId="11" r:id="rId11"/>
    <sheet name="5.b. Bat, Li-Ion community sca " sheetId="12" r:id="rId12"/>
    <sheet name="7.a. Wood pellets, CHP medium" sheetId="14" r:id="rId13"/>
    <sheet name="7.b. Wood pellets, CHP small" sheetId="15" r:id="rId14"/>
    <sheet name="7.c. Wood Chips, CHP Medium" sheetId="16" r:id="rId15"/>
    <sheet name="7.d. Wood Chips, CHP small" sheetId="17" r:id="rId16"/>
    <sheet name="7.e. Straw, CHP Medium" sheetId="18" r:id="rId17"/>
    <sheet name="7.f. Straw, CHP Small" sheetId="19" r:id="rId18"/>
    <sheet name="8.a. Small hydro, RoR" sheetId="22" r:id="rId19"/>
    <sheet name="8.b. Micro hydro, RoR" sheetId="23" r:id="rId20"/>
    <sheet name="8.c Retrf Hydro power,dams+PHS" sheetId="24" r:id="rId21"/>
  </sheets>
  <externalReferences>
    <externalReference r:id="rId22"/>
    <externalReference r:id="rId23"/>
    <externalReference r:id="rId24"/>
    <externalReference r:id="rId25"/>
  </externalReferences>
  <definedNames>
    <definedName name="_Toc319151884" localSheetId="6">'2.d. PV Utility scale, floating'!#REF!</definedName>
    <definedName name="_Toc423599101" localSheetId="6">'2.d. PV Utility scale, floating'!$B$15</definedName>
    <definedName name="BTV11_15">'[1]arbejds ark LARGE New'!$K$33</definedName>
    <definedName name="BVT17_15">'[1]arbejds ark LARGE New'!$S$67</definedName>
    <definedName name="dd">#REF!</definedName>
    <definedName name="ddd">#REF!</definedName>
    <definedName name="ddddd">#REF!</definedName>
    <definedName name="dddddd">#REF!</definedName>
    <definedName name="ee">#REF!</definedName>
    <definedName name="EUR16tilEUR15">'[1]22 Photovoltaics  LARGE Old'!$N$2</definedName>
    <definedName name="eurdkk">[2]Constants!$C$3</definedName>
    <definedName name="ff">#REF!</definedName>
    <definedName name="fff">#REF!</definedName>
    <definedName name="ffff">#REF!</definedName>
    <definedName name="fffffff">#REF!</definedName>
    <definedName name="fffffffffff">#REF!</definedName>
    <definedName name="hh">#REF!</definedName>
    <definedName name="hhhhh">#REF!</definedName>
    <definedName name="hhhhhhhhhhhh">#REF!</definedName>
    <definedName name="ii">#REF!</definedName>
    <definedName name="jjjjjj">#REF!</definedName>
    <definedName name="name_dd">#REF!</definedName>
    <definedName name="omr2015_2022">'[3]Catalogue calc tool'!$G$35</definedName>
    <definedName name="omr2020_2022">'[4]Catalogue calc tool'!$G$44</definedName>
    <definedName name="omrHydro_2022">'[3]Catalogue calc tool'!$G$36</definedName>
    <definedName name="ooooooo">#REF!</definedName>
    <definedName name="oooooooooo">#REF!</definedName>
    <definedName name="ppppp">#REF!</definedName>
    <definedName name="pppppppppp">#REF!</definedName>
    <definedName name="pppppppppppp">#REF!</definedName>
    <definedName name="_xlnm.Print_Area" localSheetId="6">'2.d. PV Utility scale, floating'!$A$1:$G$61</definedName>
    <definedName name="qq">#REF!</definedName>
    <definedName name="rr">#REF!</definedName>
    <definedName name="Start100">#REF!</definedName>
    <definedName name="Start101">#REF!</definedName>
    <definedName name="Start102">#REF!</definedName>
    <definedName name="Start103">#REF!</definedName>
    <definedName name="Start105">#REF!</definedName>
    <definedName name="Start106">#REF!</definedName>
    <definedName name="Start109">#REF!</definedName>
    <definedName name="Start110">#REF!</definedName>
    <definedName name="Start13">#REF!</definedName>
    <definedName name="Start14">#REF!</definedName>
    <definedName name="Start15">#REF!</definedName>
    <definedName name="Start16">#REF!</definedName>
    <definedName name="Start17">#REF!</definedName>
    <definedName name="Start18">#REF!</definedName>
    <definedName name="Start19">#REF!</definedName>
    <definedName name="Start20">#REF!</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0">#REF!</definedName>
    <definedName name="Start31">#REF!</definedName>
    <definedName name="Start32">#REF!</definedName>
    <definedName name="Start33">#REF!</definedName>
    <definedName name="Start34">#REF!</definedName>
    <definedName name="Start35">#REF!</definedName>
    <definedName name="Start36">#REF!</definedName>
    <definedName name="Start37">#REF!</definedName>
    <definedName name="Start38">#REF!</definedName>
    <definedName name="Start39">#REF!</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tt">#REF!</definedName>
    <definedName name="uu">#REF!</definedName>
    <definedName name="uuuuuuuuuuuuu">#REF!</definedName>
    <definedName name="ww">#REF!</definedName>
    <definedName name="yy">#REF!</definedName>
    <definedName name="Z_FBE4F0C3_CBBF_4CF0_8D5E_05EE5C056A7A_.wvu.Cols" localSheetId="6" hidden="1">'2.d. PV Utility scale, floating'!#REF!</definedName>
    <definedName name="Z_FBE4F0C3_CBBF_4CF0_8D5E_05EE5C056A7A_.wvu.PrintArea" localSheetId="6" hidden="1">'2.d. PV Utility scale, floating'!$A$1:$G$49</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24" l="1"/>
  <c r="D32" i="24"/>
  <c r="E28" i="24"/>
  <c r="D28" i="24"/>
  <c r="I32" i="23"/>
  <c r="C32" i="23" s="1"/>
  <c r="I31" i="23"/>
  <c r="C31" i="23" s="1"/>
  <c r="E31" i="23" s="1"/>
  <c r="I28" i="23"/>
  <c r="C28" i="23" s="1"/>
  <c r="E15" i="23"/>
  <c r="D15" i="23"/>
  <c r="E14" i="23"/>
  <c r="D14" i="23"/>
  <c r="E32" i="22"/>
  <c r="D32" i="22"/>
  <c r="I31" i="22"/>
  <c r="C31" i="22" s="1"/>
  <c r="D31" i="22" s="1"/>
  <c r="I28" i="22"/>
  <c r="C28" i="22" s="1"/>
  <c r="E28" i="22"/>
  <c r="D28" i="22"/>
  <c r="C14" i="22"/>
  <c r="C15" i="22" s="1"/>
  <c r="C15" i="23" s="1"/>
  <c r="E12" i="22"/>
  <c r="D12" i="22"/>
  <c r="E32" i="23" l="1"/>
  <c r="D32" i="23"/>
  <c r="D31" i="23"/>
  <c r="E31" i="22"/>
  <c r="C14"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Clemens Bloch</author>
  </authors>
  <commentList>
    <comment ref="C10" authorId="0" shapeId="0" xr:uid="{8F9F7640-1509-45C9-88B6-775225896ADA}">
      <text>
        <r>
          <rPr>
            <b/>
            <sz val="9"/>
            <color indexed="81"/>
            <rFont val="Tahoma"/>
            <family val="2"/>
          </rPr>
          <t>Michael Clemens Bloch:</t>
        </r>
        <r>
          <rPr>
            <sz val="9"/>
            <color indexed="81"/>
            <rFont val="Tahoma"/>
            <family val="2"/>
          </rPr>
          <t xml:space="preserve">
Adjusted to the life time extension.</t>
        </r>
      </text>
    </comment>
    <comment ref="C22" authorId="0" shapeId="0" xr:uid="{8271FF2B-AC11-4698-8DD6-4BA7F8070817}">
      <text>
        <r>
          <rPr>
            <b/>
            <sz val="9"/>
            <color indexed="81"/>
            <rFont val="Tahoma"/>
            <family val="2"/>
          </rPr>
          <t>Michael Clemens Bloch:</t>
        </r>
        <r>
          <rPr>
            <sz val="9"/>
            <color indexed="81"/>
            <rFont val="Tahoma"/>
            <family val="2"/>
          </rPr>
          <t xml:space="preserve">
Adjusted to the cost of life time extension.</t>
        </r>
      </text>
    </comment>
    <comment ref="J22" authorId="0" shapeId="0" xr:uid="{CED3C6B0-1F4E-4186-B793-2E14CD8C5802}">
      <text>
        <r>
          <rPr>
            <b/>
            <sz val="9"/>
            <color indexed="81"/>
            <rFont val="Tahoma"/>
            <family val="2"/>
          </rPr>
          <t>Michael Clemens Bloch:</t>
        </r>
        <r>
          <rPr>
            <sz val="9"/>
            <color indexed="81"/>
            <rFont val="Tahoma"/>
            <family val="2"/>
          </rPr>
          <t xml:space="preserve">
Adjusted to the cost of life time extension.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tc={6175B938-57AA-4CF0-9918-AC10A7E2C97A}</author>
    <author>tc={0C8C0B59-9038-47BF-84F1-6A04F6EB3D03}</author>
    <author>tc={9C40EC97-A2AD-427B-AC7A-3370F1557377}</author>
    <author>tc={BE2DDBB5-56F0-4237-BEDF-D372211C655B}</author>
    <author>tc={AA74CCEE-0E75-4341-B933-40EC91ADA24F}</author>
  </authors>
  <commentList>
    <comment ref="C4" authorId="0" shapeId="0" xr:uid="{6175B938-57AA-4CF0-9918-AC10A7E2C97A}">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@Knud Johansen Hej Knud,  de her skal vel rettes op i forhold til størrelserne ?   Data er taget direkte fra det indonesiske katalog- som måske er kopieret fra et andet katalog     - vi så ikke på dem i forbindelse med opdateringen i 2023. Dog fik DEA nogle data fra PLN (Den Indonesiske el leverandør) og opdaterede lidt ..? 
Reply:
    Har vi data fra Ethiopien som passer meget godt med UA?
Reply:
    Hej Rikke - lad os bruge de data du har fra PLN da jeg ikke har bedre data lige nu.
</t>
      </text>
    </comment>
    <comment ref="L7" authorId="1" shapeId="0" xr:uid="{0C8C0B59-9038-47BF-84F1-6A04F6EB3D03}">
      <text>
        <t>[Threaded comment]
Your version of Excel allows you to read this threaded comment; however, any edits to it will get removed if the file is opened in a newer version of Excel. Learn more: https://go.microsoft.com/fwlink/?linkid=870924
Comment:
    Which classification to iuse for this report?</t>
      </text>
    </comment>
    <comment ref="I28" authorId="2" shapeId="0" xr:uid="{9C40EC97-A2AD-427B-AC7A-3370F1557377}">
      <text>
        <t>[Threaded comment]
Your version of Excel allows you to read this threaded comment; however, any edits to it will get removed if the file is opened in a newer version of Excel. Learn more: https://go.microsoft.com/fwlink/?linkid=870924
Comment:
    Hvor kommer dette tal fra?</t>
      </text>
    </comment>
    <comment ref="C31" authorId="3" shapeId="0" xr:uid="{BE2DDBB5-56F0-4237-BEDF-D372211C655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@Knud Johansen  tjek lower og upper er lavere end "bedste bud ( flyttet til I)
Reply:
    Er ikke lige helt med på havd du spørger om?
Reply:
    Data der står I celle  E31 som er vurderest at være høje grænse I forhold til usikkerheden er lavere end middelskønnet I celle c31
Reply:
    Hvis der burges samme formel for Medium som for Micro hydro -0.25 /+0.25 så ser grænserne rigtige ud.  Det er samme principper der er brugt i Ethiopian TC.</t>
      </text>
    </comment>
    <comment ref="I31" authorId="4" shapeId="0" xr:uid="{AA74CCEE-0E75-4341-B933-40EC91ADA24F}">
      <text>
        <t>[Threaded comment]
Your version of Excel allows you to read this threaded comment; however, any edits to it will get removed if the file is opened in a newer version of Excel. Learn more: https://go.microsoft.com/fwlink/?linkid=870924
Comment:
    Hvor kommer dette tal fra?
Reply:
    Hej Knud, det var den forhenværende O&amp;M som blev devideret med konverteringsfaktoren mellem Euro og Dollar.
Reply:
    OK - tak for afklaringen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tc={E2E0959E-B57A-4685-BDA7-C5AFD5FA96C4}</author>
  </authors>
  <commentList>
    <comment ref="C28" authorId="0" shapeId="0" xr:uid="{E2E0959E-B57A-4685-BDA7-C5AFD5FA96C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@Knud Johansen  undre mig at micro er billigere pr MW end small? Kan være pga af den lavere effektivitet? 
Reply:
    Hej Rikke - ja, det lyder rigtigt.
Reply:
    micro anlæg er primært asynkrone - dvs. der benyttes billigere mekaniske og elektriske komponenter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tc={4E901E20-C18F-446C-84C7-5284BE17F709}</author>
  </authors>
  <commentList>
    <comment ref="C4" authorId="0" shapeId="0" xr:uid="{4E901E20-C18F-446C-84C7-5284BE17F709}">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@Knud Johansen Hej Knud, der er vist sket et eller andet ved de her data ?  Eller er det for at indikere at det er "dummy" data ? 
Reply:
    Hej Rikke - det er rækkenumre som stod i tabellen. Jeg har ikke data for 2023, men flere af dem kan jeg måske finde - skal jeg forsøge at  finde dem?
Reply:
    skal jeg forsøge at finde data for 2023?
Reply:
    så har jeg lagt mit estimat på 2023 data ind
Reply:
    Hov nu er der "rigtige data igen ?  </t>
      </text>
    </comment>
  </commentList>
</comments>
</file>

<file path=xl/sharedStrings.xml><?xml version="1.0" encoding="utf-8"?>
<sst xmlns="http://schemas.openxmlformats.org/spreadsheetml/2006/main" count="2366" uniqueCount="607">
  <si>
    <t>Technology</t>
  </si>
  <si>
    <t>Gas turbine, simple cycle - back pressure - natural gas - small</t>
  </si>
  <si>
    <t xml:space="preserve">Obs original data was taken from "large" </t>
  </si>
  <si>
    <t>year</t>
  </si>
  <si>
    <t>Note</t>
  </si>
  <si>
    <t>Ref</t>
  </si>
  <si>
    <t xml:space="preserve">Average of 2020 and 2030 data in 2022 prices </t>
  </si>
  <si>
    <t>est</t>
  </si>
  <si>
    <t>lower</t>
  </si>
  <si>
    <t>upper</t>
  </si>
  <si>
    <t>-</t>
  </si>
  <si>
    <t>cat</t>
  </si>
  <si>
    <t>par</t>
  </si>
  <si>
    <t>Energy/technical data</t>
  </si>
  <si>
    <t>Generating capacity for one unit [MW_e]</t>
  </si>
  <si>
    <t>F</t>
  </si>
  <si>
    <t>Electrical efficiency (net, name plate) []</t>
  </si>
  <si>
    <t>[G, H]</t>
  </si>
  <si>
    <t>[6, 12]</t>
  </si>
  <si>
    <t>Electrical efficiency (net, annual average) []</t>
  </si>
  <si>
    <t>[6, 11]</t>
  </si>
  <si>
    <t>Cb coefficient (50°C/100°C)</t>
  </si>
  <si>
    <t>Cv coefficient (50°C/100°C)</t>
  </si>
  <si>
    <t>J</t>
  </si>
  <si>
    <t>Forced outage []</t>
  </si>
  <si>
    <t>6</t>
  </si>
  <si>
    <t>Planned outage [weeks per year]</t>
  </si>
  <si>
    <t>Technical lifetime [years]</t>
  </si>
  <si>
    <t>E</t>
  </si>
  <si>
    <t>[6, 7]</t>
  </si>
  <si>
    <t>Construction time [years]</t>
  </si>
  <si>
    <t>Space requirement [1000 m2/MW_e]</t>
  </si>
  <si>
    <t>G</t>
  </si>
  <si>
    <t>7</t>
  </si>
  <si>
    <t>Regulation ability</t>
  </si>
  <si>
    <t>Primary regulation (of full load, per 30 seconds) []</t>
  </si>
  <si>
    <t>I</t>
  </si>
  <si>
    <t>Secondary regulation (of full load, per minute) []</t>
  </si>
  <si>
    <t>C</t>
  </si>
  <si>
    <t>Minimum load (of full load) []</t>
  </si>
  <si>
    <t>A</t>
  </si>
  <si>
    <t>Warm start-up time [hours]</t>
  </si>
  <si>
    <t>[5, 6, 8]</t>
  </si>
  <si>
    <t>Cold start-up time [hours]</t>
  </si>
  <si>
    <t>Environment</t>
  </si>
  <si>
    <t>SO2 (degree of desulphuring) []</t>
  </si>
  <si>
    <t>NOX [g/GJ_i]</t>
  </si>
  <si>
    <t>D</t>
  </si>
  <si>
    <t>[7, 9]</t>
  </si>
  <si>
    <t>CH4 [g/GJ_i]</t>
  </si>
  <si>
    <t>9</t>
  </si>
  <si>
    <t>N2O [g/GJ_i]</t>
  </si>
  <si>
    <t>Financial data</t>
  </si>
  <si>
    <t>Nominal investment (*total) [MEUR/MW_e]</t>
  </si>
  <si>
    <t>[6, 10]</t>
  </si>
  <si>
    <t>Nominal investment (equipment) [MEUR/MW_e]</t>
  </si>
  <si>
    <t>K</t>
  </si>
  <si>
    <t>Nominal investment (installation) [MEUR/MW_e]</t>
  </si>
  <si>
    <t>Variable O&amp;M (*total) [EUR/MWh_e]</t>
  </si>
  <si>
    <t>Fixed O&amp;M (*total) [EUR/MW_e/y]</t>
  </si>
  <si>
    <t>B</t>
  </si>
  <si>
    <t>Technology-specific data</t>
  </si>
  <si>
    <t>Possible wintertime production  ( October  to March)</t>
  </si>
  <si>
    <t>Notes:</t>
  </si>
  <si>
    <t>A. Very low efficiency at low loads and often increased Nox emisison</t>
  </si>
  <si>
    <t>B. Insurance excluded, unknown. Daily start assumed</t>
  </si>
  <si>
    <t>C. Power related</t>
  </si>
  <si>
    <t>D. Based on Dry Low NOx (DLN) techniques</t>
  </si>
  <si>
    <t>E. Technical- and design life most often &gt; 25 years</t>
  </si>
  <si>
    <t>F. Electrical output</t>
  </si>
  <si>
    <t>G. Combined with DGC assumptions, CHP configuration</t>
  </si>
  <si>
    <t>H. GT's (5 MWe) are available including internal recuperator; the electrical nominal efficiency is then 37 % (LCV basis)</t>
  </si>
  <si>
    <t>I. No data available, no known use</t>
  </si>
  <si>
    <t>J. Not relevant for this CHP configuration</t>
  </si>
  <si>
    <t>K. No data available</t>
  </si>
  <si>
    <t>L. DGC Estimate</t>
  </si>
  <si>
    <t>M. Air preheating by internal recuperation included</t>
  </si>
  <si>
    <t>*. Subscript abbreviations used in the datasheets: input = _i, electricity production = _e, heat production = _h</t>
  </si>
  <si>
    <t>**. The empty square brackets [] denote parameters expressed in terms of a proportion. The raw data is in the raw decimal form, but note that these values are formated as percentage in the wide report tables for readability.</t>
  </si>
  <si>
    <t>References:</t>
  </si>
  <si>
    <t>5. Danish Gas Technology Centre, analysis on gas engine and gas turbine dynamics, 2013</t>
  </si>
  <si>
    <t>6. Wärtsila Technical Journal "in detail" 02-2014</t>
  </si>
  <si>
    <t>7. Data specs from maufacturers (Web) 2015</t>
  </si>
  <si>
    <t>8. Danish Gas Technology Centre, analysis and discussion with manufacturers, April 2013</t>
  </si>
  <si>
    <t>9. Danish Gas Technology Centre, environmental survey 2012</t>
  </si>
  <si>
    <t>10. Smart Power Generation - The future of electricity production, J. Klimstra &amp; M. Hotakainen 2011</t>
  </si>
  <si>
    <t>11. IEA: Projected cost of generating electricity, 2010</t>
  </si>
  <si>
    <t>12. COWI 2015 input</t>
  </si>
  <si>
    <t>13. The Omes Project results (2005)</t>
  </si>
  <si>
    <t>14. WBDG-Publication, B. L. Capehart, Microtubines, 2014</t>
  </si>
  <si>
    <t>Engine - back pressure - natural gas - small</t>
  </si>
  <si>
    <t>ctrl</t>
  </si>
  <si>
    <t>[3, 4]</t>
  </si>
  <si>
    <t>[3, 4, 7]</t>
  </si>
  <si>
    <t>[5, 6]</t>
  </si>
  <si>
    <t>H</t>
  </si>
  <si>
    <t>[4, 5, 7]</t>
  </si>
  <si>
    <t>[3, 6]</t>
  </si>
  <si>
    <t>12</t>
  </si>
  <si>
    <t>[6, 12, 13]</t>
  </si>
  <si>
    <t>4</t>
  </si>
  <si>
    <t>[3, 5, 11]</t>
  </si>
  <si>
    <t>[3, 5]</t>
  </si>
  <si>
    <t>5</t>
  </si>
  <si>
    <t>A. Ref 1, 2 and 3 is used for 2015 values for 3 - 10 MWe engine, 1 MWe engine 4-5 % points less. Ref 4 &amp; 5 is used for predictions for the future years.</t>
  </si>
  <si>
    <t>B. The construction time given is for a medium size installation; small installations can be erected in a shorter period</t>
  </si>
  <si>
    <t>C. Engines have been build and demonstrated for short start up &lt; 1 minute for full electrical load. This includes large engines</t>
  </si>
  <si>
    <t>D. Technical- and design life most often &gt; 25 years</t>
  </si>
  <si>
    <t>E. For a medium size engine; small engines with less thermal mass might be faster</t>
  </si>
  <si>
    <t>F. When operating 4000 hours a year</t>
  </si>
  <si>
    <t>G. Only relevant for steam based CHP</t>
  </si>
  <si>
    <t>H. No data available</t>
  </si>
  <si>
    <t>I. DGC estimate for years 2030, 2050</t>
  </si>
  <si>
    <t>J. No known use, data from n-gas engines</t>
  </si>
  <si>
    <t>K. Sulphur is removed in the biogas processing, according to manufactures spec. Lower values for biogas from waste water</t>
  </si>
  <si>
    <t>3. ASUE BHKW Kenndata 2014/2015</t>
  </si>
  <si>
    <t>4. DGC Efficiency and emission test reports</t>
  </si>
  <si>
    <t>5. DGC analysis, The gas fired cogneration sector, Bilagsrapport 9, Energiforligs analyse 2013</t>
  </si>
  <si>
    <t>6. Features and parameters of various power plant technologies, Wartsila "In Detail", 02-2014 etc.</t>
  </si>
  <si>
    <t>7. Dansk Fjernvarme and FDKV reportings from CHP installations, the Dansk Fjernvarme information is from a 2012 suvey for an earlier version of the report</t>
  </si>
  <si>
    <t>8. Ongoing Sulpur research project at DGC (MUDP)</t>
  </si>
  <si>
    <t>10. Danish Gas Technology Centre, analysis on gas engine and gas turbine dynamics, 2013</t>
  </si>
  <si>
    <t>11. Blockheizkraftwerke 2013, M.Buller et al, GWF Gas Erdgas, Juni 2014</t>
  </si>
  <si>
    <t>12. Suppliers association information etc.</t>
  </si>
  <si>
    <t>13. MAN Turbo Presentation of Gas Engine with fuel switch, 2012</t>
  </si>
  <si>
    <t>Engine - back pressure - biogas - small</t>
  </si>
  <si>
    <t>8</t>
  </si>
  <si>
    <t>[6, 8, 13]</t>
  </si>
  <si>
    <t>PV - renewable power - solar - residential rooftop</t>
  </si>
  <si>
    <t>B3,C</t>
  </si>
  <si>
    <t>M,O</t>
  </si>
  <si>
    <t>2, 4</t>
  </si>
  <si>
    <t>Nominal investment (*total, per DC) [MEUR/MW_e]</t>
  </si>
  <si>
    <t>M,N</t>
  </si>
  <si>
    <t>Nominal investment (grid connection) [MEUR/MW_e]</t>
  </si>
  <si>
    <t>Nominal investment (inverter) [MEUR/MW_e]</t>
  </si>
  <si>
    <t>Nominal investment (pv modules) [MEUR/MW_e]</t>
  </si>
  <si>
    <t>Nominal investment (other, i.e. residual balance of plant) [MEUR/MW_e]</t>
  </si>
  <si>
    <t>Nominal investment (soft costs) [MEUR/MW_e]</t>
  </si>
  <si>
    <t>P</t>
  </si>
  <si>
    <t>Fixed O&amp;M (land rent) [EUR/MW_e/y]</t>
  </si>
  <si>
    <t>Generating capacity for one unit (DC-value) [MW_e]</t>
  </si>
  <si>
    <t>Space requirement (per DC) [1000m2/MW_e]</t>
  </si>
  <si>
    <t>Nominal investment (installation, per DC) [MEUR/MW_e]</t>
  </si>
  <si>
    <t>Nominal investment (inverter, per DC) [MEUR/MW_e]</t>
  </si>
  <si>
    <t>Nominal investment (other, i.e. residual balance of plant, per DC) [MEUR/MW_e]</t>
  </si>
  <si>
    <t>Nominal investment (pv module, per DC) [MEUR/MW_e]</t>
  </si>
  <si>
    <t>Nominal investment (transformer and grid connection, per DC) [MEUR/MW_e]</t>
  </si>
  <si>
    <t>Fixed O&amp;M (*total, per DC) [EUR/MW_e/y]</t>
  </si>
  <si>
    <t>Fixed O&amp;M (land rent, per DC) [EUR/MW_e/y]</t>
  </si>
  <si>
    <t>Fixed O&amp;M (other, per DC) [EUR/MW_e/y]</t>
  </si>
  <si>
    <t>Average annual degradation of full-load hours []</t>
  </si>
  <si>
    <t>Global horizontal irradiance [kWh/m2/y]</t>
  </si>
  <si>
    <t>1</t>
  </si>
  <si>
    <t>Transposition factor</t>
  </si>
  <si>
    <t>Performance ratio (contribution from bifaciality) []</t>
  </si>
  <si>
    <t>3</t>
  </si>
  <si>
    <t>Performance ratio (measure of combined losses) []</t>
  </si>
  <si>
    <t>PV module conversion efficiency []</t>
  </si>
  <si>
    <t>U</t>
  </si>
  <si>
    <t>Inverter lifetime [years]</t>
  </si>
  <si>
    <t>Sizing factor (DC/AC) [W_e/W_e]</t>
  </si>
  <si>
    <t>Average annual full-load hours (DC-value) [MWh_e/MW_e]</t>
  </si>
  <si>
    <t>A1,I</t>
  </si>
  <si>
    <t>Average annual full-load hours [MWh_e/MW_e]</t>
  </si>
  <si>
    <t>A1</t>
  </si>
  <si>
    <t>A. The global irradiation is a measure of the energy resource potential available and is depended on the exact geographical location. The average value in Ukraine is  1205 (kWh/m2/y) (1022-1387) . The best sites demonstrate values around 1380 kWh/m2/y.</t>
  </si>
  <si>
    <t>A1. The average annual full-load hours are based on the project's initial efficiency, but can be affected negatively by wear and degradation over the system's lifetime.</t>
  </si>
  <si>
    <t>A2. Generally, the initial efficiceny will decrease throughout the lifetime by wear and degradation. It is common to attribute an annual degradation loss to the system, which depends on maintenance, climatic conditions, etc.</t>
  </si>
  <si>
    <t>B. The area requirement decreases as the efficiency of PV panels increases.</t>
  </si>
  <si>
    <t>B1. In 2019 a typical fixed mount PV-plant requires an area of around 1.1 ha/MWp. This includes distance between solar panels, distance to fence, internal roads, transformer stations and monitoring equipment. For single axis tracker its around 1.3 ha/MWp. For residential and commercial PV, the space requirement is based on calculation of the inverted efficiency as rooftop mounting requires no space between panels.</t>
  </si>
  <si>
    <t>B2. 110 kWp corresponding to a panel area of approximately 400 - 700 m2.</t>
  </si>
  <si>
    <t>B3. 6.3 kWp corresponding to a panel area of approximately 30-40m2.</t>
  </si>
  <si>
    <t>C. The peak power of the system is the max. power of the PV modules (DC).</t>
  </si>
  <si>
    <t xml:space="preserve">D. The DC/AC shown equals module peak capacity (in Wp) divided by inverter/transformer capacity (Wac,max). The sizing factor is set to the same value for all years . In practice the sizing factor is chosen according to the desired utilisation/loading of the inverter which can also reflect a desire to maximise the energy production from a given (restricted) AC-capacity. Single axis tracker systems can be sized with a smaller inverter relative to fixed tilt systems without loosing too much generation because their peak generation is usually lower.
</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</si>
  <si>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The factor for tracking systems is about 10 % higher relative to fixed mount systems as the inclination angle can be adjusted during the day.</t>
  </si>
  <si>
    <t>F. 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t>
  </si>
  <si>
    <t>G. PV plants may provide downregulation if generating or upregulation if not generating at maximum capacity. Usually, PV plants would operate at maximum capacity, since this would maximize earnings in the power market under normal conditions.</t>
  </si>
  <si>
    <t>H. Note that the Performance Ratio is increased gradually from 2020 to 2030 due to technical solutions which lower losses. For utility scale systems, bifacial modules are assumed to have a 20-30% market share in 2020 and 80% in 2030 in Denmark. The effect of bifacial modules are  therefore added gradually. Early studies show that bifacial modules have a 5% increased generation relative to monofacial.</t>
  </si>
  <si>
    <t>I. Not relevant for small and medium size plants.</t>
  </si>
  <si>
    <t>K. Full load hours (kWh/kWp)= Global horizontal irradiance (kWh/m2/year)*Transposition Factor *Performance ratio (measure of combined losses)</t>
  </si>
  <si>
    <t>L. Capacity factor = Full load hours / Total number of hours per year (8760 h/y).</t>
  </si>
  <si>
    <t>M. Market prices for PV systems have been estimated based on interviews with Danish developers in 2021. These prices are differentiated between residential, commercial and utility scale systems.</t>
  </si>
  <si>
    <t>N. Inflation relative to 2015 has been accounted for with the following values (Samfundsøkonomiske Beregningsforudsætninger, Energistyrelsen): {"real prices (EUR-2015)" : {"2015":1.0,"2016":1.002,"2017":1.014,"2018":1.03,"2019":1.043, "2020":1.062}}</t>
  </si>
  <si>
    <t xml:space="preserve">O. The prices analysis contains a forecast of the PV cost in 2020, 2030, 2040 and 2050, which based on learning rates for the module and inverter (25 % and 19% learning rate) and a projection of the cumulated PV capacity based on the IEA Announced Pledges Scenario 2021.  
A more moderate learning rate of 10% was used for the installation costs, soft costs, transformer costs, grid connection costs and other costs.
</t>
  </si>
  <si>
    <t>P. The cost of O&amp;M includes regular replacement of inverters. The inverter is assumed to have 12.5 year lifetime. The cost of a new inverter is calculated as a yearly cost.</t>
  </si>
  <si>
    <t>P2. The cost of O&amp;M includes insurance and regular replacement of inverters and land-lease. As the efficiency of the new solar panels increases, the required area per MWp will be lower, thereby lowering the cost of rented land. The development of insurance costs, self-consumption costs, fixed O&amp;M per MWp costs are assumed to have a 10% learning rate, whereas the inverter replacement costs have a 19% learning rate.</t>
  </si>
  <si>
    <t>Q. The upper bound for cost uncertainty is calculated by using the estimated global PV capacity from the IEA Stated Policies Scenario 2021 but with a higher starting point in 2020 and a lower module learning rate of 12.5%. The lower bound is calculated using the estimated global PV capacity from the IEA Net Zero Scenario 2021.</t>
  </si>
  <si>
    <t>R. Transformer and grid connection costs tend to vary depending on the location of the plant relative to the grid as well as size of the plant. This specific cost of utility scale is based on connection at 50/60 kV.</t>
  </si>
  <si>
    <t>S. O&amp;M cost of rented land calculations are made with the assumption that the plant ha/MWp ratio is 1.1. The projected increase in module efficiency will result in a decreased ha/MWp ratio which then decreases the cost of rent of land towards 2050. For single axis tracker systems, the ratio used in 2020 is 1.3 ha/MWp. The cost of rented land is assumed constant but decreases with increasing solar cell efficiency. It is not taken into account that favorable PV-site locations could potentially rise in costs as locations become scarse.</t>
  </si>
  <si>
    <t>T. The added tracker cost is based on interviews with Danish manufacturers.</t>
  </si>
  <si>
    <t>U. The efficiency is a market average of commercial modules. Modules with above 21% efficiency are, as of 2019, commercially available but not common in PV projects. The market development towards 2030 is projected to shift to back contact n-type mono- Si cells and silicon heterojunction(HJT) n-type mono-Si cells which both have higher efficiencies.</t>
  </si>
  <si>
    <t>V. The soft cost includes permits, surveys and studies on grid level, geotechnical analysis, legal costs, envionmental costs, planning costs. The installation cost covers all physical installation, electrical hardware, mechanical mounting system.</t>
  </si>
  <si>
    <t>W. "Equipment" covers PV module, inverter, transformer and grid connection. "Other" covers soft costs and other costs.</t>
  </si>
  <si>
    <t>1. Peter Riddersholm Wang, DMI Teknisk Rapport 13-08, Referenceværdier: Måneds- og årsværdier for stationer 2001 - 2010, Danmark for temperatur, relativ luftfugtighed, vindhastighed, globalstråling og nedbør.</t>
  </si>
  <si>
    <t>2. "World Energy Outlook". IEA. 2021.</t>
  </si>
  <si>
    <t>3. " Photovoltaics report". Fraunhofer. 27 July 2021.</t>
  </si>
  <si>
    <t>4. "Global Market Outlook For Solar Power 2021 - 2025". SolarPower Europe. July 2021.</t>
  </si>
  <si>
    <t>5. PV Tech. (4. Juli 2017). Hentet fra https://www.pv-tech.org/products/helioslites-disruptive-1.5-axis-pv-tracker</t>
  </si>
  <si>
    <t>6. Interviews with Danish developers and suppliers in the summer 2021.</t>
  </si>
  <si>
    <t>PV - renewable power - solar - commercial/industrial rooftop</t>
  </si>
  <si>
    <t>B2,C</t>
  </si>
  <si>
    <t>W</t>
  </si>
  <si>
    <t>PV - renewable power - solar - utility-scale, ground mounted</t>
  </si>
  <si>
    <t>without tracker</t>
  </si>
  <si>
    <t>B,B1</t>
  </si>
  <si>
    <t>M,N,O,Q</t>
  </si>
  <si>
    <t>V</t>
  </si>
  <si>
    <t>S</t>
  </si>
  <si>
    <t>Nominal investment (soft costs, per DC) [MEUR/MW_e]</t>
  </si>
  <si>
    <t>R</t>
  </si>
  <si>
    <t>P2</t>
  </si>
  <si>
    <t>A2</t>
  </si>
  <si>
    <t>A1, K</t>
  </si>
  <si>
    <t>A. The global irradiation is a measure of the energy resource potential available and is depended on the exact geographical location. The average value in Denmark as determined among 25 measurement stations is 1068 (kWh/m2/y) ± 3.1 %. The best sites demonstrate values around 1100 kWh/m2/y.</t>
  </si>
  <si>
    <t>Floating PV - Large scale grid connected</t>
  </si>
  <si>
    <t>Lower</t>
  </si>
  <si>
    <t>Upper</t>
  </si>
  <si>
    <t>Electricity efficiency, net (%), name plate</t>
  </si>
  <si>
    <t>Electricity efficiency, net (%), annual average</t>
  </si>
  <si>
    <t>1,6</t>
  </si>
  <si>
    <t>Additional data for non thermal plants</t>
  </si>
  <si>
    <t>Capacity factor (%), theoretical</t>
  </si>
  <si>
    <t>1,2,5</t>
  </si>
  <si>
    <t>Capacity factor (%), incl. outages</t>
  </si>
  <si>
    <t>Ramping configurations</t>
  </si>
  <si>
    <t>Ramping (% per minute)</t>
  </si>
  <si>
    <t>Minimum load (% of full load)</t>
  </si>
  <si>
    <t>Warm start-up time (hours)</t>
  </si>
  <si>
    <t>Cold start-up time (hours)</t>
  </si>
  <si>
    <r>
      <t>PM 2.5 (gram per Nm</t>
    </r>
    <r>
      <rPr>
        <vertAlign val="superscript"/>
        <sz val="9"/>
        <rFont val="Times New Roman"/>
        <family val="1"/>
      </rPr>
      <t>3</t>
    </r>
    <r>
      <rPr>
        <sz val="9"/>
        <rFont val="Times New Roman"/>
        <family val="1"/>
      </rPr>
      <t>)</t>
    </r>
  </si>
  <si>
    <r>
      <t>SO</t>
    </r>
    <r>
      <rPr>
        <vertAlign val="subscript"/>
        <sz val="9"/>
        <rFont val="Times New Roman"/>
        <family val="1"/>
      </rPr>
      <t>2</t>
    </r>
    <r>
      <rPr>
        <sz val="9"/>
        <rFont val="Times New Roman"/>
        <family val="1"/>
      </rPr>
      <t xml:space="preserve"> (degree of desulphuring, %) </t>
    </r>
  </si>
  <si>
    <r>
      <t>NO</t>
    </r>
    <r>
      <rPr>
        <vertAlign val="subscript"/>
        <sz val="9"/>
        <rFont val="Times New Roman"/>
        <family val="1"/>
      </rPr>
      <t>X</t>
    </r>
    <r>
      <rPr>
        <sz val="9"/>
        <rFont val="Times New Roman"/>
        <family val="1"/>
      </rPr>
      <t xml:space="preserve"> (g per GJ fuel) </t>
    </r>
  </si>
  <si>
    <r>
      <t>CH</t>
    </r>
    <r>
      <rPr>
        <vertAlign val="subscript"/>
        <sz val="9"/>
        <rFont val="Times New Roman"/>
        <family val="1"/>
      </rPr>
      <t>4</t>
    </r>
    <r>
      <rPr>
        <sz val="9"/>
        <rFont val="Times New Roman"/>
        <family val="1"/>
      </rPr>
      <t xml:space="preserve"> (g per GJ fuel)</t>
    </r>
  </si>
  <si>
    <r>
      <t>N</t>
    </r>
    <r>
      <rPr>
        <vertAlign val="subscript"/>
        <sz val="9"/>
        <rFont val="Times New Roman"/>
        <family val="1"/>
      </rPr>
      <t>2</t>
    </r>
    <r>
      <rPr>
        <sz val="9"/>
        <rFont val="Times New Roman"/>
        <family val="1"/>
      </rPr>
      <t>O (g per GJ fuel)</t>
    </r>
  </si>
  <si>
    <t xml:space="preserve">Financial data                                 </t>
  </si>
  <si>
    <t>D,R,S</t>
  </si>
  <si>
    <t>1,3,4</t>
  </si>
  <si>
    <t xml:space="preserve"> - of which equipment</t>
  </si>
  <si>
    <t xml:space="preserve"> - of which installation</t>
  </si>
  <si>
    <t>E,Q</t>
  </si>
  <si>
    <t>Variable O&amp;M [EUR/MWh]</t>
  </si>
  <si>
    <t>Start-up costs [EUR/MW_e/start-up]</t>
  </si>
  <si>
    <t>Technology specific data</t>
  </si>
  <si>
    <t>T</t>
  </si>
  <si>
    <t>Output</t>
  </si>
  <si>
    <t>J, L</t>
  </si>
  <si>
    <t>K, L</t>
  </si>
  <si>
    <t>PV module &amp; inverter cost (EUR/Wp)</t>
  </si>
  <si>
    <t>Balance Of Plant cost (EUR/Wp)</t>
  </si>
  <si>
    <t>Specific investment, total system (EUR/Wp)</t>
  </si>
  <si>
    <t>M</t>
  </si>
  <si>
    <t>Specific investment, total system (million EUR/MW)</t>
  </si>
  <si>
    <t>PLN, 2017, data provided the System Planning Division at PLN</t>
  </si>
  <si>
    <t>Data analysed from www.renewables.ninja for multiple locations in Indonesia.</t>
  </si>
  <si>
    <t>IRENA, Renewable Power Generation Costs in 2022, 2023</t>
  </si>
  <si>
    <t>Learning curve approach for the development of financial parameters.</t>
  </si>
  <si>
    <t>Benefits of pairing floating solar photovoltaics with hydropower reservoirs  in Europe  2023, https://www.sciencedirect.com/science/article/pii/S136403212200870X?via%3Dihub</t>
  </si>
  <si>
    <t>M Rosa-Clot and G.M. Tina, Levelized Cost of Energy  (LCOE) Analysis</t>
  </si>
  <si>
    <t>PVGIS © Europeen Communitees 2001-2012.</t>
  </si>
  <si>
    <t>Learning curve based forecast of technology costs. Ea Energy Analyses, 2020</t>
  </si>
  <si>
    <t>Average investment cost of floating PV plants in Asia</t>
  </si>
  <si>
    <t xml:space="preserve">Notes: </t>
  </si>
  <si>
    <t>See "PV module conversion efficiency (%)". The improvement in technology development is also captured in capacity factor, investment costs and space requirement.</t>
  </si>
  <si>
    <t>The production from a PV system reflects the yearly and daily variation in solar irradiation. It is possible to curtail solar, and this can be done rapidly.</t>
  </si>
  <si>
    <t>Listed as MWe. The MWp will be around 10% higher.</t>
  </si>
  <si>
    <t>Assumptions described in the section "Assumptions and perspectives for further development"</t>
  </si>
  <si>
    <t>Uncertainty (Upper/Lower) is estimated as +/- 25%.</t>
  </si>
  <si>
    <t>The global horizontal irradiation is a measure of the energy resource potential available and depends on the exact geographical location. 1800 kWh/m2 corresponds to a good location in Indonesia, in the top 20% percentile of the best solar sites.</t>
  </si>
  <si>
    <t>The DC/AC equals module peak capacity Wp divided by plant capacity We(output of the inverter). The sizing factor is chosen according to the desired utilisation/loading of the inverter which can also reflect a desire to maximise the energy production from a given (restricted) AC-capacity.</t>
  </si>
  <si>
    <t>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In Ukraine the TF factor for fixed systems adding  10-20% to the production.</t>
  </si>
  <si>
    <t>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 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t>
  </si>
  <si>
    <t>The number of full load hours is calculated based on the other values in the table. The formula is: Full load hours = Global horizontal irradiance * transposition factor * performance ratio.</t>
  </si>
  <si>
    <t>Also known as the specific yearly energy production (kWh/kWp) of the PV modules. This value is calculated from this formula: Peak power full load hours = 1046 * transposition factor * (1-incident angle modifier loss) * (1-PV system losses etc.) * (1-inverter loss) * (1-AC grid loss).</t>
  </si>
  <si>
    <t>L</t>
  </si>
  <si>
    <t>Capacity factor = Full load hours / 8760.</t>
  </si>
  <si>
    <t xml:space="preserve"> The forecasted price is based on estimated learning rates for the module and invester (25 % and 19% learning rate) and balance of plant (10 % learning rate) and a projection of the cumulated PV capacity based on the IEA's Announced Pledges Scenario 2021. The share that the PV module and the invester accounts for decreases over time as the result of the higher learning rate compared to the balance of plant. Indonesian prices are assumed to be somewhat higher in the first years thereafter approaching gradually the international level.</t>
  </si>
  <si>
    <t xml:space="preserve">P </t>
  </si>
  <si>
    <t>The “specific investment, total system per rated capacity W(AC)” is calculated as “specific investment, total system per Wp(DC)” multiplied by the sizing factor.</t>
  </si>
  <si>
    <t>Q</t>
  </si>
  <si>
    <t>The cost of O&amp;M includes insurance and regular replacement of inverters and land-lease. Annual O&amp;M is estimated to be 2 % of investment cost per MWp.</t>
  </si>
  <si>
    <t>Investment cost include the engineering, procurement and construction (EPC) cost. See description under Methodology.</t>
  </si>
  <si>
    <t>For 2020, uncertainty ranges are based on cost spans of various sources. For 2050, we combine the base uncertainity in 2020 with an additional uncertainty span based on learning rates variying between 17.5-22.5% and capacity deployment from Stated Policies and Sustainable Development scenarios separately.</t>
  </si>
  <si>
    <t>PV module conversion efficiency (%) is the ration of the energy from the sun that hits the solar panel that is coverted into DC eletricity in the module.</t>
  </si>
  <si>
    <t xml:space="preserve">Is the ration of the energy from the sun that hits the solar panel that is coverted into DC eletricity in the module  </t>
  </si>
  <si>
    <t>Estimations of space requirements are based on the mapping of the average polygonal area occupied by PV arrays and electrical equipments like inverter pad of existing floating PV plants in Indonesia and Singapore.</t>
  </si>
  <si>
    <t>Onshore wind turbine, utility - renewable power - wind - large</t>
  </si>
  <si>
    <t>14</t>
  </si>
  <si>
    <t>Nominal investment (decommissioning of existing turbines) [MEUR/MW_e]</t>
  </si>
  <si>
    <t>Nominal investment (other, i.e. compensation of neighbours) [MEUR/MW_e]</t>
  </si>
  <si>
    <t>Nominal investment (land rent) [MEUR/MW_e]</t>
  </si>
  <si>
    <t>Availability []</t>
  </si>
  <si>
    <t>Hub height [m]</t>
  </si>
  <si>
    <t>Rotor diameter [m]</t>
  </si>
  <si>
    <t>Specific power [W_e/m2]</t>
  </si>
  <si>
    <t>Average capacity factor []</t>
  </si>
  <si>
    <t>[A, L]</t>
  </si>
  <si>
    <t>A1. 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</si>
  <si>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A. 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</si>
  <si>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B. Modern turbines has typically higher forced outage than older smaller turbines had when they were newer due to more complex technology.</t>
  </si>
  <si>
    <t>C. Planned outage is typically 1-2 service visits a year, with a maximum duration of one work day, but there can also be planned outage due to shadow flicker stop or sector management (protect turbines at given wind speeds and directions, where they are dense spaced).</t>
  </si>
  <si>
    <t>E. 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</si>
  <si>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F. An area of around 50 m x 50 m is needed for a modern wind turbine. Another way of defining the "area use" could be the noise zone, which ranges up to 600-800 m from the wind turbine in worst case.</t>
  </si>
  <si>
    <t>G. Wind turbines can be downward regulated within very short time and can therefore (if the wind is blowing) be used in both the primary and secondary downward regulation.</t>
  </si>
  <si>
    <t>K. 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t>
  </si>
  <si>
    <t>Onshore wind turbine, residential - renewable power - wind - small</t>
  </si>
  <si>
    <t>[E, F]</t>
  </si>
  <si>
    <t>Fixed O&amp;M (*total) [EUR/unit/y]</t>
  </si>
  <si>
    <t>[A, J]</t>
  </si>
  <si>
    <t>A. The annual production is very sensitive to conditions at the actual site. Values outside the range is observed.</t>
  </si>
  <si>
    <t>B. The maintenance normally consists of 1 -2 annual service visits.</t>
  </si>
  <si>
    <t>C. An area of around 5 m x 5 m is needed for at small wind turbine. The real "area use" is the noise zone, which ranges up to 100 m from the wind turbine in worst case.</t>
  </si>
  <si>
    <t>D. Not considered relevant for small domestic turbines.</t>
  </si>
  <si>
    <t>E. Based on information from manufacturers and resellers. The</t>
  </si>
  <si>
    <t>F. The prices depends significantly on turbine size (5 kW - 6 MEUR/MW; 10 kW - 4 MEUR/MW ; 25 kW - 3 MEUR/MW)</t>
  </si>
  <si>
    <t>G. The service cost is assumed fixed to 100EUR/kW/y.</t>
  </si>
  <si>
    <t>H. Domestic turbines have a maximum total height of 25 m according to Danish regulations.</t>
  </si>
  <si>
    <t>J. No development in the capacity factor is expected, because no changing in the size limitation (legislation) is expected. And because location is crucial and one must expect the turbines is put up at the best positions already. But change in legislation i</t>
  </si>
  <si>
    <t>NA. NA</t>
  </si>
  <si>
    <t>Coal power plant, supercritical - extraction - coal - medium</t>
  </si>
  <si>
    <t>wo CCS</t>
  </si>
  <si>
    <t>with CCS</t>
  </si>
  <si>
    <t>[8, 7, 9, 11]</t>
  </si>
  <si>
    <t>[2, 3, 3]</t>
  </si>
  <si>
    <t>[10, 14]</t>
  </si>
  <si>
    <t>[12, 5, 5, 5]</t>
  </si>
  <si>
    <t>[13, 5, 5, 5]</t>
  </si>
  <si>
    <t>[17, 18, 19, 20, 21, 22]</t>
  </si>
  <si>
    <t>A. The Cb values have been calculated from the electricity efficiencies in condensation mode, the Cv values and a total efficiency (electricity plus heat) in full back-pressure mode of 90%. Cf. Annex 1.</t>
  </si>
  <si>
    <t>B. The data for SO2 and NOx emissions assume flue gas desulphurisation (wet gypsum) and DeNOx equipment of the "high dust" SCR type.</t>
  </si>
  <si>
    <t>C. Supercritical in 2010 and ultra-supercritical from 2020.</t>
  </si>
  <si>
    <t>D. Please refer to section 'Regulation ability' in the above qualitative description.</t>
  </si>
  <si>
    <t>E. Outage rates are generally about 5% for plants that are 10-20 years old. Unless the plant is refurbished, the rate increases to 20% for plants that are 40 years old (ref. 7)</t>
  </si>
  <si>
    <t>F. It is assumed that the cost is falling by 0.2 % p.a. 
 Defaltor 2011-2015: 1.059</t>
  </si>
  <si>
    <t>1. Elsam, November 2003</t>
  </si>
  <si>
    <t>2. Elsam's and Elkraft's update of the Danish Energy Agency's 'Teknologidata for el- og varmeproduktionsanlæg', December 1997</t>
  </si>
  <si>
    <t>3. Eltra, September 2003</t>
  </si>
  <si>
    <t>5. Danish Energy Agency, 2009.</t>
  </si>
  <si>
    <t>6. "Projected costs of generating electricity", International Energy Agency (IEA), 2005.</t>
  </si>
  <si>
    <t>7. "Energy technology perspectives 2008", International Energy Agency, 2008.</t>
  </si>
  <si>
    <t>8. Danish Energy Agency, 2008. Measured data (1994-2006) from newest power plants in Denmark.</t>
  </si>
  <si>
    <t>9. Own estimate by Danish Energy Agency and Energinet.dk, 2011.</t>
  </si>
  <si>
    <t>10. Energinet.dk, 2009</t>
  </si>
  <si>
    <t>11. www.ad700.dk</t>
  </si>
  <si>
    <t>12. "En opdateret analyse af Danmarks muligheder for at reducere emissionerne af NOx" (Updated analysis of Denmark's options to reduce NOx emissions; in Danish), Danish Environmental Protection Agency, 2009.</t>
  </si>
  <si>
    <t>13. National Environmental Research Institute, Denmark, 2009 (data from 2007).</t>
  </si>
  <si>
    <t>14. DONG Energy, 2009.</t>
  </si>
  <si>
    <t>15. "UK Electricity Generation Costs Update", Mott MacDonald, June 2010.</t>
  </si>
  <si>
    <t>16. "The Costs of CO2 Capture, Transport and Storage", Zero Emissions Platform (ZEP), July 2011</t>
  </si>
  <si>
    <t>17. The IEA World Energy Outlook 2014 coal fired Ultra-supercritical power plants in Europe. Values used are the projection for 2020.</t>
  </si>
  <si>
    <t>18. 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t>
  </si>
  <si>
    <t>19. EIA Updated Capital Cost Estimates for Utility Scale Electricity Generating Plants 2013 for pulverizes coal fired advanced single units.[1]</t>
  </si>
  <si>
    <t>20. Aggregated data from different projects on existing units that Ea Energy Analyses have been working on since 2010. Data is used for estimating O&amp;M costs.</t>
  </si>
  <si>
    <t>21. IEA( 2016),Energy Technology Perspectives</t>
  </si>
  <si>
    <t>22. E.S. Rubin et al. / Energy Policy 86 (2015) page 198-218, A review of learning rates for electricity supply technologies</t>
  </si>
  <si>
    <t>Form of energy stored</t>
  </si>
  <si>
    <t>Electricity</t>
  </si>
  <si>
    <t>Application</t>
  </si>
  <si>
    <t>System, power- and energy-intensive</t>
  </si>
  <si>
    <t>Energy storage capacity for one unit (MWh)</t>
  </si>
  <si>
    <t>[1, 2]</t>
  </si>
  <si>
    <t>Output capacity for one unit (MW)</t>
  </si>
  <si>
    <t>A,B</t>
  </si>
  <si>
    <t>[1,2]</t>
  </si>
  <si>
    <t>Input capacity for one unit (MW)</t>
  </si>
  <si>
    <t>[3,6,7,9]</t>
  </si>
  <si>
    <t>Round trip efficiency (%) DC</t>
  </si>
  <si>
    <t>[4]</t>
  </si>
  <si>
    <t>- Discharge efficiency (%)</t>
  </si>
  <si>
    <t>Energy losses during storage (%/day)</t>
  </si>
  <si>
    <t>[18,10,11]</t>
  </si>
  <si>
    <t>Forced outage (%)</t>
  </si>
  <si>
    <t>Planned outage (weeks per year)</t>
  </si>
  <si>
    <t>[3,5,8,14]</t>
  </si>
  <si>
    <t>Construction time (years)</t>
  </si>
  <si>
    <t>[13]</t>
  </si>
  <si>
    <t>Response time from idle to full-rated discharge (sec)</t>
  </si>
  <si>
    <t>&lt;0.08</t>
  </si>
  <si>
    <t>[12]</t>
  </si>
  <si>
    <t>Response time from full-rated charge to full-rated discharge (sec)</t>
  </si>
  <si>
    <t>Nominal investment (*total) [MEUR/MWh]</t>
  </si>
  <si>
    <t>[7]</t>
  </si>
  <si>
    <t>N</t>
  </si>
  <si>
    <t>[14]</t>
  </si>
  <si>
    <t>** 1 € = 1.14 US$</t>
  </si>
  <si>
    <t>Notes</t>
  </si>
  <si>
    <t xml:space="preserve">A. One unit defined as a 40 feet container including LIB system and excluding power conversion system. Values for 2015-2030 are taken from Samsung SDI brochures for grid-connected LIBs from 2016 and 2018 [2,14]. This unit of 3.2MWh/9.6MW (3C) is a typical size grid scale battery. The Specific investment cost under financial data is provided for a 1MWh : 3MW (3C) battery. Cost examples of a 2MWh/8MW and a 16MWh/4MW battery are given in the section below. </t>
  </si>
  <si>
    <t xml:space="preserve">I.   The system specific forecasts includes rack, TMS, BMS, EMS and PCS (Figure 5). The forecast is calculated as the sum of the PCS, the battery cell, and other costs. The system specific forecast is exclusive power cables to the site and entrepreneur work for installation of the containers [44,48]. The specific investment cost is the total cost of a 1MWh : 3MW (3C) battery, which is the typical grid scale battery defined in note A. Cost examples of a 2MWh/8MW and a 16MWh/4MW battery are given in the section below.   </t>
  </si>
  <si>
    <t>S.  Specific power, power density, Specific energy and energy density is provided for discharge mode, starting with the values provided in the section “Typical characteristics and capacities”. A charge/discharge conversion factor of 12 can be derived from this section. For this datasheet, a discharge rate of 3C is assumed. The expected development depends on the successive R&amp;D progress as indicated in the section “Research and development perspectives” [2,24].</t>
  </si>
  <si>
    <t>References</t>
  </si>
  <si>
    <t>[1]</t>
  </si>
  <si>
    <t>https://www.nrel.gov/docs/fy23osti/85332.pdf</t>
  </si>
  <si>
    <t>[2]</t>
  </si>
  <si>
    <t>https://www.nrel.gov/docs/fy22osti/83586.pdf</t>
  </si>
  <si>
    <t>[3]</t>
  </si>
  <si>
    <t>L. Kokam Co. Total Energy Storage Solution Provider, (2018). http://kokam.com/data/2018_Kokam_ESS_Brochure_ver_5.0.pdf</t>
  </si>
  <si>
    <t>Samsung. ESS Batteries by Samsung SDI Top Safety &amp; Reliability Solutions, (2018). http://www.samsungsdi.com/upload/ess_brochure/201809_SamsungSDI ESS_EN.pdf</t>
  </si>
  <si>
    <t>[5]</t>
  </si>
  <si>
    <t>StoraXe. StoraXe Industrial &amp; Infrastructure Scalable battery storage system, (2018). https://www.ads-tec.de/fileadmin/download/doc/brochure/Datasheet_Energy_Industrial_EN.pdf</t>
  </si>
  <si>
    <t>[6]</t>
  </si>
  <si>
    <t>A.H. Fathima, K. Palanisamy. Renewable systems and energy storages for hybrid systems, Ed(s): A. Hina Fathima, et al., in  Hybrid-renewable energy systems in microgrids. Woodhead Publishing (2018), pp. 162. https://doi.org/10.1016/B978-0-08-102493-5.00008-X</t>
  </si>
  <si>
    <t xml:space="preserve">Lazard. Levelized Cost of Storage (2017)., https://www.lazard.com/perspective/levelized-cost-of-storage-2017/ </t>
  </si>
  <si>
    <t>[8]</t>
  </si>
  <si>
    <t>Altairnano. 24 V 60 Ah Battery Module, (2016). https://altairnano.com/products/battery-module/</t>
  </si>
  <si>
    <t>[9]</t>
  </si>
  <si>
    <t>Danish Technological Institute. BESS project Smart grid ready Battery Energy Storage System for future grid, (2017). https://www.energiforskning.dk/sites/energiteknologi.dk/files/slutrapporter/bess_final_report_forskel_10731.pdf</t>
  </si>
  <si>
    <t>[10]</t>
  </si>
  <si>
    <t>International Renewable Energy Agency. Electricity Storage and Renewables : Costs and Markets To 2030, (2017). http://www.irena.org/publications/2017/Oct/Electricity-storage-and-renewables-costs-and-markets</t>
  </si>
  <si>
    <t>[11]</t>
  </si>
  <si>
    <t>H. Chen, T.N. Cong, W. Yang, C. Tan, Y. Li, Y. Ding, Progress in electrical energy storage system: A critical review, Prog. Nat. Sci. 19 (2009) 291–312. doi:10.1016/j.pnsc.2008.07.014</t>
  </si>
  <si>
    <t>D.M. Greenwood, K.Y. Lim, C. Patsios, P.F. Lyons, Y.S. Lim, P.C. Taylor, Frequency response services designed for energy storage, Appl. Energy. 203 (2017) 115–127. doi:10.1016/j.apenergy.2017.06.046</t>
  </si>
  <si>
    <t>Tesla. Addressing Peak Energy Demand with the Tesla Powerpack, (2016). https://www.tesla.com/da_DK/blog/addressing-peak-energy-demand-tesla-powerpack?redirect=no</t>
  </si>
  <si>
    <t>B. Zakeri, S. Syri, Electrical energy storage systems: A comparative life cycle cost analysis, Renew. Sustain. Energy Rev. 42 (2015) 569–596. doi:10.1016/j.rser.2014.10.011</t>
  </si>
  <si>
    <t>Lithium-ion NMC battery (Community-scale)</t>
  </si>
  <si>
    <t>[1,2,15]</t>
  </si>
  <si>
    <t>OPEX [kEUR/MWh/year]</t>
  </si>
  <si>
    <t>[15]</t>
  </si>
  <si>
    <t>references</t>
  </si>
  <si>
    <t>https://arena.gov.au/assets/2020/08/community-batteries-cost-benefit-analysis.pdf</t>
  </si>
  <si>
    <t>Biomass CHP - back pressure - wood pellets - medium</t>
  </si>
  <si>
    <t>Average 2020 and 2030 in 2022 prices</t>
  </si>
  <si>
    <t>[A, H, F]</t>
  </si>
  <si>
    <t>Cb coefficient (40°C/80°C)</t>
  </si>
  <si>
    <t>Cv coefficient (40°C/80°C)</t>
  </si>
  <si>
    <t>Auxiliary Electricity consumption (share of heat gen.) []</t>
  </si>
  <si>
    <t>Particles [g/GJ_i]</t>
  </si>
  <si>
    <t>[J, K]</t>
  </si>
  <si>
    <t>Heat efficiency (net, annual average) []</t>
  </si>
  <si>
    <t>[B, H]</t>
  </si>
  <si>
    <t>Heat efficiency (net, name plate) []</t>
  </si>
  <si>
    <t>Nominal investment (*total) [MEUR/MW_i]</t>
  </si>
  <si>
    <t>Nominal investment (equipment) [MEUR/MW_i]</t>
  </si>
  <si>
    <t>Nominal investment (installation) [MEUR/MW_i]</t>
  </si>
  <si>
    <t>Variable O&amp;M (*total) [EUR/MWh_i]</t>
  </si>
  <si>
    <t>Fixed O&amp;M (*total) [EUR/MW_i/y]</t>
  </si>
  <si>
    <t>Fuel storage specific cost in excess of 2 days [MEUR/MW_i/storage day]</t>
  </si>
  <si>
    <t>Steam reheat</t>
  </si>
  <si>
    <t>Output of recovered condensate [t/MWh_i]</t>
  </si>
  <si>
    <t>[C, L]</t>
  </si>
  <si>
    <t>Flue gas condensation</t>
  </si>
  <si>
    <t>[C, M]</t>
  </si>
  <si>
    <t>Combustion air humidification</t>
  </si>
  <si>
    <t>Additional heat potential with heat pumps (of thermal input) []</t>
  </si>
  <si>
    <t>A. The boiler in the plant is a suspension fired boiler producing steam to be used in a subsequent back pressure steam turbine. It is possible to pulverize wood pellets and use it for suspension firing but it has not been possible to find an appropriate reference.
 The system is optimised at DH return temperature 40°C and flow 80°C.</t>
  </si>
  <si>
    <t>B. Through a turbine by-pass all the produced steam energy is used for District Heat production.</t>
  </si>
  <si>
    <t>C. 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ranges of 2020 and 2050.</t>
  </si>
  <si>
    <t>D. Secondary regulation normally relates to power production; for this type of plant it may not be of importance since load will normally follow heat consumption.</t>
  </si>
  <si>
    <t>E. A limiting factor for the hot and cold start-up times is the size of the hot water tank (deaerator).</t>
  </si>
  <si>
    <t>F. SNCR is assumed at NOx emissions at no less than 40 g/GJ. At lower NOx-levels it is chosen to include a tail-end SCR catalyst with slight adverse effect on electricity  efficiency.</t>
  </si>
  <si>
    <t>G. Warm start is starting with a glowing fuel layer on the grate and a warm deaerator.</t>
  </si>
  <si>
    <t>H. 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</si>
  <si>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I. The Cv value does not exist for plants with a back pressure turbine or an ORC turbine</t>
  </si>
  <si>
    <t>J. 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</si>
  <si>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K. Note that investments include only two days fuel storage, and more may be optimal, depending on fuel supply opportunities and heat supply obligations, amongst other things. 
The additional investment is listed in the bottom row.</t>
  </si>
  <si>
    <t>L. Variable O&amp;M cost includes consumables (for FGT etc.), disposal of residues and maintenance cost. Cost for disposal of recovered flue gas condensate is included at a rate of 1.0 EUR/tonne of condensate. Electricity  consumption is not included for CHP, and revenues from sale of electricity  and heat are not included. Taxes are not included.</t>
  </si>
  <si>
    <t>M. Binary value where 1 = yes and 0 = no</t>
  </si>
  <si>
    <t>1. Rambøll Danmark, internal evaluation based on either existing projects, supplier offers, or pre-project studies.</t>
  </si>
  <si>
    <t>2. EU-commission, LCP BREF note. Thierry Lecomte, José Félix Ferrería de la Fuente, Frederik Neuwahl, Michele Canova, Antoine Pinasseau, Ivan Jankov, Thomas Brinkmann, Serge Roudier, Luis Delgado Sancho; Best Available Techniques (BAT) Reference Document for Large Combustion Plants; EUR 28836 EN; doi:10.2760/949</t>
  </si>
  <si>
    <t>Biomass CHP - boiler - wood pellets - small</t>
  </si>
  <si>
    <t>[A, H]</t>
  </si>
  <si>
    <t>[E, J, K]</t>
  </si>
  <si>
    <t>A. 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
 The system is optimised at DH return temperature 40°C and flow 80°C.</t>
  </si>
  <si>
    <t>B. Boilers up to 20 MW fuel input for hot water production are more or less standardized products with a high degree of fuel flexibility (type of biomass, humidity etc.)</t>
  </si>
  <si>
    <t>C. 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</si>
  <si>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D. 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ranges of 2020 and 2050.</t>
  </si>
  <si>
    <t>E. Since electricity generation is only a secondary objective for minor heat producers, it may make more sense to relate the total investment only to the thermail input.</t>
  </si>
  <si>
    <t>F. 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</si>
  <si>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G. Warm start is starting with a glowing fuel layer on the grate.</t>
  </si>
  <si>
    <t>[E, G]</t>
  </si>
  <si>
    <t>[1, 2, 3]</t>
  </si>
  <si>
    <t>A. 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The system is optimised at DH return temperature 40°C and flow 80°C.</t>
  </si>
  <si>
    <t>C. Additional heat potential for heat pump is the flue gas condensation potential remaining after the direct condensation stage (condensation by heat exchange with DH-water). Direct condensation and combustion air humidification are included in all cases except in lower/upper range of 2020 and 2050.</t>
  </si>
  <si>
    <t>F. It is to be expected that necessary DeNOx can be accomplished using SNCR, except where anticipated emission levels are below 40 g/GJ in which case SCR is used with slight adverse effect on electricity  efficiency.  From 2017 NOx (and other emissions) must fulfill the BAT_AEL values of the LCP BREF note.</t>
  </si>
  <si>
    <t>3. 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</si>
  <si>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D. 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</si>
  <si>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E. Since electricity generation is only a secondary objective for minor heat producers, it may make more sense to relate the total investment only to the heat production capacity.</t>
  </si>
  <si>
    <t>I. Cv=1 describes turbine by-pass operation. During operation the turbine can be by-passed fully or partly for direct district heating production, at operator choice.</t>
  </si>
  <si>
    <t>1. Rambøll Danmark, internal model and evaluation based on either existing projects, supplier offers, or pre-project studies.</t>
  </si>
  <si>
    <t>2. 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</si>
  <si>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A. The boiler in the plant is grate fired producing steam to be used in a subsequent back pressure steam turbine. Though a grate is reasonable flexible with respect to combusting different fuels the fuel feed system will be dependent on the type of fuel used. 
 The system is optimised at DH return temperature 40°C and flow 80°C.</t>
  </si>
  <si>
    <t>B. Through a turbine by-pass all the produced steam energy can be used for District Heat production.</t>
  </si>
  <si>
    <t>C. 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</si>
  <si>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F. For NOx-emissions no lower than 40 g/GJ SNCR is assumed. It is probably necessary to include a tail-end SCR catalyst to fulfill expected BREF requirements, particularly after year 2030. This has slight adverse effect on the electricity  efficiency.</t>
  </si>
  <si>
    <t>F. 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</si>
  <si>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1. Rambøll Danmark, internal evaluation based on either existing projects, supplier offers, or pre-project studies. NOTICE: There are to our knowledge no references on ORC plants running on straw.</t>
  </si>
  <si>
    <t>Hydro power plant - Medium (25-100 MW)</t>
  </si>
  <si>
    <t>Generating capacity for total power plant [MW_e]</t>
  </si>
  <si>
    <t>8,9</t>
  </si>
  <si>
    <t>C,D,E</t>
  </si>
  <si>
    <t>4,5,6,7</t>
  </si>
  <si>
    <t>B,E</t>
  </si>
  <si>
    <t>4,5,7</t>
  </si>
  <si>
    <t>Start-up costs [EUR/MWe/start-up]</t>
  </si>
  <si>
    <t>Stepan, 2011, Workshop on Rehabilitation of Hydropower, “The 3-Phase Approach”.</t>
  </si>
  <si>
    <t>Prayogo, 2003, "Teknologi Mikrohidro dalam Pemanfaatan Sumber Daya Air untuk Menunjang Pembangunan Pedesaan. Semiloka Produk-produk Penelitian Departement Kimpraswill Makassar".</t>
  </si>
  <si>
    <t>Eurelectric, 2015, "Hydropower - Supporting a power system in transition".</t>
  </si>
  <si>
    <t>Energy and Environmental Economics, 2014, "Capital Cost Review of Power Generation Technologies - Recommendations for WECC’s 10- and 20-Year Studies".</t>
  </si>
  <si>
    <t>IEA, World Energy Outlook, 2015.</t>
  </si>
  <si>
    <t>ASEAN, 2016, "Levelised cost of electricity of selected renewable technologies in the ASEAN member states".</t>
  </si>
  <si>
    <t>Branche, 2011, “Hydropower: the strongest performer in the CDM process, reflecting high quality of hydro in comparison to other renewable energy sources”.</t>
  </si>
  <si>
    <t>MEMR, 2016, "Handbook of Energy &amp; Economic Statistics of Indonesia 2016", Ministry of Energy and Mineral Resources, Jakarta, Indonesia.</t>
  </si>
  <si>
    <t>This is the efficiency of the utilization of the waters potential energy. This can not be compared with a thermal power plant that have to pay for its fuel.</t>
  </si>
  <si>
    <t>Numbers are very site sensitive. There will be an improvement by learning curve development, but this improvement will equalized because the best locations will be utilized first. The investment largely depends on civil work.</t>
  </si>
  <si>
    <t>Euro dollar conversion ratio: 0,94</t>
  </si>
  <si>
    <t>Hydro power plant - Mini/micro system (&lt; 1 MW)</t>
  </si>
  <si>
    <t>1,8</t>
  </si>
  <si>
    <t>D,F,G</t>
  </si>
  <si>
    <t>1,5,9</t>
  </si>
  <si>
    <t>C,G</t>
  </si>
  <si>
    <t>1,5</t>
  </si>
  <si>
    <t>IFC, 2015, "Hydroelectric Power - A guide for developers and investers".</t>
  </si>
  <si>
    <t>Hydro power plants can have a very long lifetime is operated and mainted properbly. Hover Dam in USA is almost 100 years old.</t>
  </si>
  <si>
    <t>Numbers are very site sensitive and the uncertainty can be even more extreme than listed. There will be an improvement by learning curve development, but this improvement will equalized because the best locations will be utilized first. The investment largely depends on civil work.</t>
  </si>
  <si>
    <t>It is assumed that micro and mini hydro do not have a reservior (run-of-river) and therefor is not capable of regulation. The possibility of a turbine bypass could give the possibility of down regulation.</t>
  </si>
  <si>
    <t xml:space="preserve"> data in 2022 prices </t>
  </si>
  <si>
    <t>with tracker</t>
  </si>
  <si>
    <t>Opdateres ikke</t>
  </si>
  <si>
    <t>PM 2.5 (gram per Nm3)</t>
  </si>
  <si>
    <t xml:space="preserve">SO2 (degree of desulphuring, %) </t>
  </si>
  <si>
    <t xml:space="preserve">NOX (g per GJ fuel) </t>
  </si>
  <si>
    <t>CH4 (g per GJ fuel)</t>
  </si>
  <si>
    <t>N2O (g per GJ fuel)</t>
  </si>
  <si>
    <t/>
  </si>
  <si>
    <t>The Danish Energy Agency, Generation of electricity and district heating, 2020.</t>
  </si>
  <si>
    <t>Iselectric brochure.  Last accessed: September 2020</t>
  </si>
  <si>
    <t>[I, M]</t>
  </si>
  <si>
    <t>[12, 1, 18]</t>
  </si>
  <si>
    <t>O</t>
  </si>
  <si>
    <t>[Q]</t>
  </si>
  <si>
    <t>[20, 21]</t>
  </si>
  <si>
    <t>[J, N]</t>
  </si>
  <si>
    <t>[13, 21]</t>
  </si>
  <si>
    <t>[18, 21]</t>
  </si>
  <si>
    <t>D. The life time depends on the wind conditions; average annual speed and turbulence, relative to the design class of the turbine.</t>
  </si>
  <si>
    <t>H. 2015 Investment costs are based on a number of prospects for projects published in relation to Køberetsordningen. 2020 investment costs are based on updated data from Køberetsordningen. Note that the investment costs listed here includes construction loan interests.</t>
  </si>
  <si>
    <t>I. The grid connection is sozialized in Denmark and can be subtracted from the given nominal investment seen from the project owner (change with new auction system from 2018).</t>
  </si>
  <si>
    <t>J. 75 % of the total yearly O&amp;M costs are assumed to be fixed cost and 25 % are assumed to be variable  cost.</t>
  </si>
  <si>
    <t>L. It is expected that the production (FLH) increase 13% from 2015 to 2020 and 3% from 2020-2030 and 1% per decade from 2030-2050.</t>
  </si>
  <si>
    <t>M. It is assumed that the investment cost for on shore turbine projects will be reduced 5% in each decade from 2020</t>
  </si>
  <si>
    <t>N. It is assumed that the operation cost for on shore turbines will be reduced 5% in each decade from 2020.</t>
  </si>
  <si>
    <t>O. Only internal grid costs included, see also note I</t>
  </si>
  <si>
    <t>P. Land costs can be as well purchace as annual rent. Here is chosen to add annual rent x 10 to purchace costs in CAPEX and then remove land rent from OPEX.</t>
  </si>
  <si>
    <t>Q. Purchase of neighbour settlements includes only the needed due to noise and distance demands, not the "new" 2022 politically decided "Sales option"</t>
  </si>
  <si>
    <t>1. DTU International Energy Report - Perspectives on Wind Energy, DTU, 2021</t>
  </si>
  <si>
    <t>2. Master data register of wind turbines, March 2022, Danish Energy Agency, 2023</t>
  </si>
  <si>
    <t>11. Information from Energinet.dk based on analyses of installed projects (2013-14), published under "Købsretsordningen", 2015</t>
  </si>
  <si>
    <t>12. Schwabe, P., Lensink, S. &amp; Hand, M., IEA Wind Task 26: Multi-national case study of the financial cost of wind energy, 2011</t>
  </si>
  <si>
    <t>13. Hvor længe holder en mølle, Naturlig Energi, januar 2012</t>
  </si>
  <si>
    <t>18. Nielsen, P. et. al., Vindmøllers økonomi EUDP projekt 33033-0196, 2010</t>
  </si>
  <si>
    <t>19. Når all-inclusive service alligevel ikke dækker alt, Naturlig Energi, nov. 2014</t>
  </si>
  <si>
    <t>20. Analysis of "køberets" projects 2017-2018</t>
  </si>
  <si>
    <t>21. Interviews with project developers and suppliers Dec. 2018 - Jan. 2019</t>
  </si>
  <si>
    <t>Lithium-ion utility scale battery</t>
  </si>
  <si>
    <t>- Charge efficiency (%)</t>
  </si>
  <si>
    <t xml:space="preserve">A. One unit defined as a 20-MWh system, consisting of 5 4 MWh battery containers </t>
  </si>
  <si>
    <t xml:space="preserve">B.   Power input/output are set to 0.5/3 times the energy capacity as it is the standard grid-connected LIBs designed for power purposes [2,14]. It is noted that the power capacity is strongly dependent on the battery type and chemistry. </t>
  </si>
  <si>
    <t>C.   The gradual change towards lower C-rates following the transition from frequency regulation to renewable integration promotes lower C-rates. Therefore the average DC roundtrip efficiency is expected to increase slightly. The RT eff. vs. C-rate is exemplified in Figure 7 [3,51]. The AC roundtrip efficiency includes losses in the power electronics and is 2-4% lower than the DC roundtrip efficiency. The total roundtrip efficiency further includes standby losses making the total roundtrip efficiency typically ranging between 80% and 90% [21,22].</t>
  </si>
  <si>
    <t xml:space="preserve">D.  The C-rate is 0.5 during charge and up to 6 during discharge for the Samsung SDI batteries [2,14]. The presented conversion efficiencies assume average discharge C-rates in 2015-2020 around 3 and charge C-rates around 0.5. </t>
  </si>
  <si>
    <t>E.   Lithium-ion battery daily discharge loss. The central estimates for self-discharge of Li-ion batteries range between 0.05% and 0.20% a day in 2016 and are expected to stay flat to 2030.</t>
  </si>
  <si>
    <t xml:space="preserve">F.    It is expected not to have any outage during lifetime of the grid-connected LIB. Only a few days during the e.g. 15 years life time is needed for service and exchanging fans and blowers for thermal management system and power conversion system. Forced outage is expected to drop with increasing robustness following the learning rate and cumulated production. Planned outage is expected to decrease after 2020 due to increased automation. </t>
  </si>
  <si>
    <t xml:space="preserve">G.  Current state-of-the-art NMC LIB has 20 years lifetime. The NMC lifetime is expected to reach LTO lifetime by 2020 and 30 years lifetime for grid-connected LIBs in 2040 and 2050 as photovoltaic power systems have today [3,5,8,14]. </t>
  </si>
  <si>
    <t xml:space="preserve">H.  The response time is obtained from simulated response time experiments with hardware in the loop [53]. </t>
  </si>
  <si>
    <t>J.     The battery pack cost forecast is provided in Figure 8 and the related text [44].</t>
  </si>
  <si>
    <t xml:space="preserve">K.  Power conversion cost is strongly dependent on scalability and application. The PCS cost is based on references [54–56] and reflects the necessity for high power performance and compliance to grid codes to provide ancillary services, bidirectional electricity flow and two-stage conversion, as well as the early stage of development and the fact that few manufacturers can guarantee turnkey systems. Inverter replacement is expected every 10 years. The bidirectional inverter given here has more or less the same charge and discharge capacity (MW). </t>
  </si>
  <si>
    <t>L.   Other costs include construction costs and entrepreneur work. These costs heavily dependent on location, substrate and site access. Power cables to the site and entrepreneur work for installation of the containers are included in other costs. Therefore other costs are assumed to – roughly – correlate with the system size. Automation is expected to decrease other costs from 2030 and onwards. Estimates are aggregated from the literature [22,40,54].</t>
  </si>
  <si>
    <t>M. Fixed O&amp;M is assumed to be constant, although the O&amp;M may depend on the application [22].</t>
  </si>
  <si>
    <t xml:space="preserve">N.  Variable O&amp;M is assumed to be 2.1 €/MWh in 2015 with a range of 0.4 – 5.6 [55]. </t>
  </si>
  <si>
    <t>O.  Since multi-MWh LIB systems are scalar, the energy storage expansion cost is here estimated to be equal to the energy component plus the “other costs” [44,48].</t>
  </si>
  <si>
    <t>P.    Since multi-MW LIB systems are scalar, the capacity expansion cost equals the capacity component cost [54–56].</t>
  </si>
  <si>
    <t>Q.  The alternative investment cost in M€2015/MW is specified for a 4C, 0.25 h system as for the Laurel Mountain, West Virginia, USA grid-scale LIB storage system [41]. I.e. the alternative investment cost is 25% of the energy storage expansion cost plus the PCS cost [41,44,48,54–56].</t>
  </si>
  <si>
    <t xml:space="preserve">R.   Cycle life specified as the number of cycles at 1C/1C to 80% state-of-health. Samsung SDI 2016 whitepaper on ESS solutions provide 15 year lifetime for current modules operating at C/2 to 3C [14]. Steady improvement in battery lifetime due to better materials and battery management is expected. Kokam ESS solutions are also rated at more than 8000-20000 cycles (80-90% DOD) based on chemistry [3]. Thus for daily full charge-discharge cycles, the batteries are designed to last for 15-50 years if supporting units are well functioning. Lifetimes are given for both graphite and LTO anode based commercial batteries from Kokam. Cycle lives are steadily increasing over last few years as reflected in 2020/2030 numbers [4,5,14]. </t>
  </si>
  <si>
    <t>[E, J, K, N]</t>
  </si>
  <si>
    <t>N. Indications from interviewees indicate that straw boiler and ORC are equally priced and that an ORC unit is 1.6 MEUR/MW_e. Totals 3.2 MEUR/MW_e, we are adding a bit to cover transport costs for the ORC and for uncertainy but keeping same difference between straw and pellets as before. No consequential adjustments of other financial data made, yet.</t>
  </si>
  <si>
    <t>Biomass CHP - back pressure - wood chips - medium</t>
  </si>
  <si>
    <t>Biomass CHP - back pressure - wood chips - small</t>
  </si>
  <si>
    <t>N. Indications from interviewees indicate that straw boiler and ORC are equally priced and that an ORC unit is 1.6 MEUR/MW_e. Totals 3.2 MEUR/MW_e, we are adding a bit to cover transport costs for the ORC and for uncertainy but keeping same difference between straw and chips as before. No consequential adjustments of other financial data made, yet.</t>
  </si>
  <si>
    <t>Biomass CHP - back pressure - straw - medium</t>
  </si>
  <si>
    <t>[E, J, K,N]</t>
  </si>
  <si>
    <t>N. Indications from interviewees indicate that straw boiler and ORC are equally priced and that an ORC unit is 1.6 MEUR/MW_e. Totals 3.2 MEUR/MW_e, we are adding a bit to cover transport costs for the ORC and for uncertainy. No consequential adjustments of other financial data made, yet.</t>
  </si>
  <si>
    <t>Type</t>
  </si>
  <si>
    <t>Capacity (international classification)</t>
  </si>
  <si>
    <t>Large hydropower</t>
  </si>
  <si>
    <t>&gt; 100 MW</t>
  </si>
  <si>
    <t>Medium hydropower</t>
  </si>
  <si>
    <t>25 – 100 MW</t>
  </si>
  <si>
    <t>Small hydropower</t>
  </si>
  <si>
    <t>1- 25 MW</t>
  </si>
  <si>
    <t>Mini/micro/pico hydropower</t>
  </si>
  <si>
    <t>&lt; 1000 kW</t>
  </si>
  <si>
    <t>Ref: 1.	International Finance Corporation, Hydroelectric power, 2015</t>
  </si>
  <si>
    <t>8,9,11</t>
  </si>
  <si>
    <r>
      <t>Table 8.5</t>
    </r>
    <r>
      <rPr>
        <sz val="8"/>
        <color rgb="FF707070"/>
        <rFont val="ElsevierGulliver"/>
        <charset val="1"/>
      </rPr>
      <t>. Hydropower plant categories</t>
    </r>
  </si>
  <si>
    <t>Micro</t>
  </si>
  <si>
    <t>1 kW to 100 kW</t>
  </si>
  <si>
    <t>Mini</t>
  </si>
  <si>
    <t>100 kW to 1 MW</t>
  </si>
  <si>
    <t>Small</t>
  </si>
  <si>
    <t>1 MW to 10–30 MW</t>
  </si>
  <si>
    <t>Large</t>
  </si>
  <si>
    <t>Above 10–30 MW</t>
  </si>
  <si>
    <r>
      <t>Source</t>
    </r>
    <r>
      <rPr>
        <sz val="10"/>
        <color rgb="FF4C4C4C"/>
        <rFont val="ElsevierGulliver"/>
        <charset val="1"/>
      </rPr>
      <t>: UNDP/World Bank</t>
    </r>
    <r>
      <rPr>
        <sz val="7"/>
        <color rgb="FF4C4C4C"/>
        <rFont val="ElsevierGulliver"/>
        <charset val="1"/>
      </rPr>
      <t>6</t>
    </r>
  </si>
  <si>
    <t>IEA, Projected Costs of Generating Electricity, 2020.</t>
  </si>
  <si>
    <t>NLRE ATB 2024</t>
  </si>
  <si>
    <t>2,10,11</t>
  </si>
  <si>
    <t>Retrofit Hydro power (dams) incl. pumped hydro storage 
(&gt;100 MW)</t>
  </si>
  <si>
    <t>0,4</t>
  </si>
  <si>
    <t xml:space="preserve">Data are for newbuild   - no data for retrofit avaiable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</si>
</sst>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_(* \(#,##0\);_(* &quot;-&quot;??_);_(@_)"/>
    <numFmt numFmtId="166" formatCode="0.0%"/>
    <numFmt numFmtId="167" formatCode="0.000"/>
    <numFmt numFmtId="168" formatCode="0.0"/>
    <numFmt numFmtId="169" formatCode="_-* #,##0.00\ _k_r_._-;\-* #,##0.00\ _k_r_._-;_-* &quot;-&quot;??\ _k_r_._-;_-@_-"/>
    <numFmt numFmtId="170" formatCode="_(* #,##0.0_);_(* \(#,##0.0\);_(* &quot;-&quot;??_);_(@_)"/>
    <numFmt numFmtId="171" formatCode="#,##0.000"/>
    <numFmt numFmtId="172" formatCode="_(* #,##0.000_);_(* \(#,##0.000\);_(* &quot;-&quot;??_);_(@_)"/>
  </numFmts>
  <fonts count="47">
    <font>
      <sz val="8"/>
      <color rgb="FF000000"/>
      <name val="Calibri"/>
      <family val="2"/>
    </font>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font>
    <font>
      <b/>
      <sz val="8"/>
      <color rgb="FF000000"/>
      <name val="Calibri"/>
      <family val="2"/>
    </font>
    <font>
      <sz val="8"/>
      <color rgb="FFFF0000"/>
      <name val="Calibri"/>
      <family val="2"/>
    </font>
    <font>
      <b/>
      <sz val="8"/>
      <color rgb="FFBEBEBE"/>
      <name val="Calibri"/>
      <family val="2"/>
    </font>
    <font>
      <sz val="20"/>
      <color rgb="FFFF0000"/>
      <name val="Calibri"/>
      <family val="2"/>
    </font>
    <font>
      <sz val="14"/>
      <color rgb="FFFF0000"/>
      <name val="Calibri"/>
      <family val="2"/>
    </font>
    <font>
      <sz val="10"/>
      <color rgb="FFFF0000"/>
      <name val="Calibri"/>
      <family val="2"/>
    </font>
    <font>
      <sz val="9"/>
      <name val="Times New Roman"/>
      <family val="1"/>
    </font>
    <font>
      <b/>
      <sz val="10"/>
      <name val="Times New Roman"/>
      <family val="1"/>
    </font>
    <font>
      <sz val="10"/>
      <name val="Times New Roman"/>
      <family val="1"/>
    </font>
    <font>
      <sz val="11"/>
      <color theme="1"/>
      <name val="Times New Roman"/>
      <family val="1"/>
    </font>
    <font>
      <b/>
      <sz val="10"/>
      <color rgb="FFFF0000"/>
      <name val="Times New Roman"/>
      <family val="1"/>
    </font>
    <font>
      <sz val="10"/>
      <color rgb="FFFF0000"/>
      <name val="Times New Roman"/>
      <family val="1"/>
    </font>
    <font>
      <b/>
      <i/>
      <sz val="10"/>
      <name val="Times New Roman"/>
      <family val="1"/>
    </font>
    <font>
      <vertAlign val="superscript"/>
      <sz val="9"/>
      <name val="Times New Roman"/>
      <family val="1"/>
    </font>
    <font>
      <vertAlign val="subscript"/>
      <sz val="9"/>
      <name val="Times New Roman"/>
      <family val="1"/>
    </font>
    <font>
      <sz val="9"/>
      <name val="Arial"/>
      <family val="2"/>
    </font>
    <font>
      <b/>
      <sz val="9"/>
      <name val="Times New Roman"/>
      <family val="1"/>
    </font>
    <font>
      <sz val="12"/>
      <name val="Times New Roman"/>
      <family val="1"/>
    </font>
    <font>
      <b/>
      <sz val="11"/>
      <color theme="1"/>
      <name val="Times New Roman"/>
      <family val="1"/>
    </font>
    <font>
      <u/>
      <sz val="11"/>
      <color theme="10"/>
      <name val="Calibri"/>
      <family val="2"/>
      <scheme val="minor"/>
    </font>
    <font>
      <u/>
      <sz val="9"/>
      <color theme="10"/>
      <name val="Times New Roman"/>
      <family val="1"/>
    </font>
    <font>
      <sz val="8"/>
      <color rgb="FF000000"/>
      <name val="Calibri"/>
      <family val="2"/>
      <charset val="204"/>
    </font>
    <font>
      <sz val="8"/>
      <name val="Calibri"/>
      <family val="2"/>
    </font>
    <font>
      <b/>
      <sz val="9"/>
      <color indexed="81"/>
      <name val="Tahoma"/>
      <family val="2"/>
    </font>
    <font>
      <sz val="9"/>
      <color indexed="81"/>
      <name val="Tahoma"/>
      <family val="2"/>
    </font>
    <font>
      <b/>
      <sz val="8"/>
      <color theme="1"/>
      <name val="Arial"/>
      <family val="2"/>
    </font>
    <font>
      <sz val="8"/>
      <color theme="1"/>
      <name val="Times New Roman"/>
      <family val="1"/>
    </font>
    <font>
      <b/>
      <sz val="10"/>
      <color rgb="FFFF0000"/>
      <name val="Arial"/>
      <family val="2"/>
    </font>
    <font>
      <sz val="8"/>
      <color theme="1"/>
      <name val="Arial"/>
      <family val="2"/>
    </font>
    <font>
      <sz val="10"/>
      <color rgb="FFFF0000"/>
      <name val="Arial"/>
      <family val="2"/>
    </font>
    <font>
      <i/>
      <sz val="8"/>
      <color theme="1"/>
      <name val="Arial"/>
      <family val="2"/>
    </font>
    <font>
      <sz val="8"/>
      <color rgb="FFFF0000"/>
      <name val="Arial"/>
      <family val="2"/>
    </font>
    <font>
      <sz val="8"/>
      <color rgb="FF000000"/>
      <name val="Arial"/>
      <family val="2"/>
    </font>
    <font>
      <sz val="6"/>
      <color theme="1"/>
      <name val="Arial"/>
      <family val="2"/>
    </font>
    <font>
      <b/>
      <sz val="6"/>
      <color theme="1"/>
      <name val="Arial"/>
      <family val="2"/>
    </font>
    <font>
      <b/>
      <sz val="10"/>
      <color rgb="FF000000"/>
      <name val="Corbel"/>
      <family val="2"/>
      <charset val="1"/>
    </font>
    <font>
      <sz val="10"/>
      <color rgb="FF000000"/>
      <name val="Corbel"/>
      <family val="2"/>
      <charset val="1"/>
    </font>
    <font>
      <sz val="10"/>
      <color rgb="FF707070"/>
      <name val="ElsevierGulliver"/>
      <charset val="1"/>
    </font>
    <font>
      <i/>
      <sz val="10"/>
      <color rgb="FF4C4C4C"/>
      <name val="ElsevierGulliver"/>
      <charset val="1"/>
    </font>
    <font>
      <sz val="8"/>
      <color rgb="FF707070"/>
      <name val="ElsevierGulliver"/>
      <charset val="1"/>
    </font>
    <font>
      <sz val="10"/>
      <color rgb="FF4C4C4C"/>
      <name val="ElsevierGulliver"/>
      <charset val="1"/>
    </font>
    <font>
      <sz val="7"/>
      <color rgb="FF4C4C4C"/>
      <name val="ElsevierGulliver"/>
      <charset val="1"/>
    </font>
  </fonts>
  <fills count="6">
    <fill>
      <patternFill patternType="none"/>
    </fill>
    <fill>
      <patternFill patternType="gray125"/>
    </fill>
    <fill>
      <patternFill patternType="solid">
        <fgColor rgb="FFF0F0F0"/>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rgb="FFF5F5F5"/>
      </right>
      <top style="thin">
        <color rgb="FFF5F5F5"/>
      </top>
      <bottom style="thin">
        <color rgb="FFF5F5F5"/>
      </bottom>
      <diagonal/>
    </border>
    <border>
      <left/>
      <right/>
      <top style="thin">
        <color rgb="FFF5F5F5"/>
      </top>
      <bottom style="thin">
        <color rgb="FFF5F5F5"/>
      </bottom>
      <diagonal/>
    </border>
    <border>
      <left/>
      <right style="thin">
        <color rgb="FFF5F5F5"/>
      </right>
      <top/>
      <bottom style="thin">
        <color rgb="FFF5F5F5"/>
      </bottom>
      <diagonal/>
    </border>
    <border>
      <left/>
      <right/>
      <top/>
      <bottom style="thin">
        <color rgb="FFF5F5F5"/>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bottom/>
      <diagonal/>
    </border>
    <border>
      <left/>
      <right/>
      <top/>
      <bottom style="thin">
        <color indexed="64"/>
      </bottom>
      <diagonal/>
    </border>
    <border>
      <left/>
      <right/>
      <top style="thin">
        <color indexed="64"/>
      </top>
      <bottom/>
      <diagonal/>
    </border>
  </borders>
  <cellStyleXfs count="9">
    <xf numFmtId="0" fontId="0" fillId="0" borderId="0"/>
    <xf numFmtId="164" fontId="4" fillId="0" borderId="0" applyFont="0" applyFill="0" applyBorder="0" applyAlignment="0" applyProtection="0"/>
    <xf numFmtId="9" fontId="4" fillId="0" borderId="0" applyFont="0" applyFill="0" applyBorder="0" applyAlignment="0" applyProtection="0"/>
    <xf numFmtId="0" fontId="24"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4" fillId="0" borderId="0"/>
    <xf numFmtId="0" fontId="1" fillId="0" borderId="0"/>
  </cellStyleXfs>
  <cellXfs count="246">
    <xf numFmtId="0" fontId="0" fillId="0" borderId="0" xfId="0"/>
    <xf numFmtId="0" fontId="5" fillId="2" borderId="0" xfId="0" applyFont="1" applyFill="1"/>
    <xf numFmtId="0" fontId="5" fillId="2" borderId="0" xfId="0" applyFont="1" applyFill="1" applyAlignment="1">
      <alignment horizontal="left"/>
    </xf>
    <xf numFmtId="0" fontId="5" fillId="2" borderId="0" xfId="0" applyFont="1" applyFill="1" applyAlignment="1">
      <alignment horizontal="center"/>
    </xf>
    <xf numFmtId="0" fontId="6" fillId="0" borderId="0" xfId="0" applyFont="1"/>
    <xf numFmtId="0" fontId="7" fillId="2" borderId="0" xfId="0" applyFont="1" applyFill="1"/>
    <xf numFmtId="0" fontId="8" fillId="0" borderId="0" xfId="0" applyFont="1"/>
    <xf numFmtId="0" fontId="7" fillId="2" borderId="1" xfId="0" applyFont="1" applyFill="1" applyBorder="1"/>
    <xf numFmtId="0" fontId="5" fillId="2" borderId="1" xfId="0" applyFont="1" applyFill="1" applyBorder="1" applyAlignment="1">
      <alignment horizontal="center"/>
    </xf>
    <xf numFmtId="0" fontId="5" fillId="0" borderId="0" xfId="0" applyFont="1"/>
    <xf numFmtId="0" fontId="0" fillId="0" borderId="0" xfId="0" applyAlignment="1">
      <alignment horizontal="center"/>
    </xf>
    <xf numFmtId="9" fontId="0" fillId="0" borderId="0" xfId="0" applyNumberFormat="1"/>
    <xf numFmtId="9" fontId="0" fillId="0" borderId="0" xfId="0" applyNumberFormat="1" applyAlignment="1">
      <alignment horizontal="center"/>
    </xf>
    <xf numFmtId="2" fontId="0" fillId="0" borderId="0" xfId="0" applyNumberFormat="1" applyAlignment="1">
      <alignment horizontal="center"/>
    </xf>
    <xf numFmtId="165" fontId="0" fillId="0" borderId="0" xfId="1" applyNumberFormat="1" applyFont="1" applyAlignment="1">
      <alignment horizontal="center"/>
    </xf>
    <xf numFmtId="0" fontId="4" fillId="0" borderId="0" xfId="0" applyFont="1"/>
    <xf numFmtId="43" fontId="0" fillId="0" borderId="0" xfId="0" applyNumberFormat="1"/>
    <xf numFmtId="0" fontId="9" fillId="0" borderId="0" xfId="0" applyFont="1"/>
    <xf numFmtId="165" fontId="0" fillId="0" borderId="0" xfId="0" applyNumberFormat="1" applyAlignment="1">
      <alignment horizontal="center"/>
    </xf>
    <xf numFmtId="166" fontId="0" fillId="0" borderId="0" xfId="0" applyNumberFormat="1" applyAlignment="1">
      <alignment horizontal="center"/>
    </xf>
    <xf numFmtId="0" fontId="10" fillId="0" borderId="0" xfId="0" applyFont="1"/>
    <xf numFmtId="167" fontId="10" fillId="0" borderId="0" xfId="0" applyNumberFormat="1" applyFont="1"/>
    <xf numFmtId="0" fontId="6" fillId="0" borderId="0" xfId="0" applyFont="1" applyAlignment="1">
      <alignment horizontal="center"/>
    </xf>
    <xf numFmtId="0" fontId="11" fillId="0" borderId="0" xfId="4" applyFont="1"/>
    <xf numFmtId="0" fontId="12" fillId="0" borderId="0" xfId="4" applyFont="1" applyAlignment="1">
      <alignment vertical="top" wrapText="1"/>
    </xf>
    <xf numFmtId="0" fontId="12" fillId="0" borderId="0" xfId="4" applyFont="1" applyAlignment="1">
      <alignment horizontal="center" vertical="top" wrapText="1"/>
    </xf>
    <xf numFmtId="0" fontId="14" fillId="3" borderId="0" xfId="4" applyFont="1" applyFill="1"/>
    <xf numFmtId="0" fontId="11" fillId="0" borderId="0" xfId="4" applyFont="1" applyAlignment="1">
      <alignment vertical="top" wrapText="1"/>
    </xf>
    <xf numFmtId="0" fontId="13" fillId="0" borderId="0" xfId="4" applyFont="1" applyAlignment="1">
      <alignment vertical="top" wrapText="1"/>
    </xf>
    <xf numFmtId="0" fontId="15" fillId="0" borderId="0" xfId="4" applyFont="1" applyAlignment="1">
      <alignment horizontal="center" vertical="top" wrapText="1"/>
    </xf>
    <xf numFmtId="0" fontId="16" fillId="3" borderId="0" xfId="4" applyFont="1" applyFill="1"/>
    <xf numFmtId="0" fontId="11" fillId="0" borderId="0" xfId="4" applyFont="1" applyAlignment="1">
      <alignment vertical="center" wrapText="1"/>
    </xf>
    <xf numFmtId="1" fontId="11" fillId="0" borderId="0" xfId="4" applyNumberFormat="1" applyFont="1" applyAlignment="1">
      <alignment horizontal="center" vertical="center"/>
    </xf>
    <xf numFmtId="0" fontId="11" fillId="0" borderId="0" xfId="4" applyFont="1" applyAlignment="1">
      <alignment horizontal="center" vertical="center" wrapText="1"/>
    </xf>
    <xf numFmtId="0" fontId="11" fillId="0" borderId="0" xfId="4" quotePrefix="1" applyFont="1" applyAlignment="1">
      <alignment horizontal="center" vertical="center" wrapText="1"/>
    </xf>
    <xf numFmtId="17" fontId="15" fillId="0" borderId="0" xfId="4" quotePrefix="1" applyNumberFormat="1" applyFont="1" applyAlignment="1">
      <alignment horizontal="center" vertical="top" wrapText="1"/>
    </xf>
    <xf numFmtId="0" fontId="16" fillId="0" borderId="0" xfId="4" applyFont="1" applyAlignment="1">
      <alignment vertical="top" wrapText="1"/>
    </xf>
    <xf numFmtId="0" fontId="16" fillId="0" borderId="0" xfId="4" applyFont="1" applyAlignment="1">
      <alignment horizontal="center" vertical="top" wrapText="1"/>
    </xf>
    <xf numFmtId="0" fontId="16" fillId="0" borderId="0" xfId="4" quotePrefix="1" applyFont="1" applyAlignment="1">
      <alignment horizontal="center" vertical="top" wrapText="1"/>
    </xf>
    <xf numFmtId="168" fontId="11" fillId="0" borderId="0" xfId="4" applyNumberFormat="1" applyFont="1" applyAlignment="1">
      <alignment horizontal="center" vertical="center"/>
    </xf>
    <xf numFmtId="0" fontId="17" fillId="0" borderId="0" xfId="4" applyFont="1" applyAlignment="1">
      <alignment horizontal="left" vertical="center" wrapText="1"/>
    </xf>
    <xf numFmtId="0" fontId="17" fillId="0" borderId="0" xfId="4" quotePrefix="1" applyFont="1" applyAlignment="1">
      <alignment vertical="center" wrapText="1"/>
    </xf>
    <xf numFmtId="0" fontId="17" fillId="0" borderId="0" xfId="4" quotePrefix="1" applyFont="1" applyAlignment="1">
      <alignment horizontal="center" vertical="center" wrapText="1"/>
    </xf>
    <xf numFmtId="0" fontId="16" fillId="0" borderId="0" xfId="4" applyFont="1"/>
    <xf numFmtId="1" fontId="11" fillId="0" borderId="0" xfId="4" applyNumberFormat="1" applyFont="1" applyAlignment="1">
      <alignment horizontal="center" vertical="top" wrapText="1"/>
    </xf>
    <xf numFmtId="1" fontId="11" fillId="0" borderId="0" xfId="4" quotePrefix="1" applyNumberFormat="1" applyFont="1" applyAlignment="1">
      <alignment horizontal="center" vertical="center" wrapText="1"/>
    </xf>
    <xf numFmtId="0" fontId="12" fillId="0" borderId="0" xfId="4" applyFont="1" applyAlignment="1">
      <alignment horizontal="left" vertical="center" wrapText="1"/>
    </xf>
    <xf numFmtId="0" fontId="12" fillId="0" borderId="0" xfId="4" quotePrefix="1" applyFont="1" applyAlignment="1">
      <alignment vertical="center" wrapText="1"/>
    </xf>
    <xf numFmtId="0" fontId="12" fillId="0" borderId="0" xfId="4" quotePrefix="1" applyFont="1" applyAlignment="1">
      <alignment horizontal="center" vertical="center" wrapText="1"/>
    </xf>
    <xf numFmtId="1" fontId="12" fillId="0" borderId="0" xfId="4" applyNumberFormat="1" applyFont="1" applyAlignment="1">
      <alignment horizontal="left" vertical="center" wrapText="1"/>
    </xf>
    <xf numFmtId="1" fontId="11" fillId="0" borderId="0" xfId="4" applyNumberFormat="1" applyFont="1" applyAlignment="1">
      <alignment horizontal="center" vertical="center" wrapText="1"/>
    </xf>
    <xf numFmtId="168" fontId="11" fillId="0" borderId="0" xfId="4" applyNumberFormat="1" applyFont="1" applyAlignment="1">
      <alignment horizontal="center" vertical="center" wrapText="1"/>
    </xf>
    <xf numFmtId="167" fontId="11" fillId="0" borderId="0" xfId="4" applyNumberFormat="1" applyFont="1" applyAlignment="1">
      <alignment horizontal="center" vertical="center" wrapText="1"/>
    </xf>
    <xf numFmtId="168" fontId="16" fillId="0" borderId="0" xfId="4" applyNumberFormat="1" applyFont="1" applyAlignment="1">
      <alignment horizontal="center" vertical="top" wrapText="1"/>
    </xf>
    <xf numFmtId="0" fontId="14" fillId="0" borderId="0" xfId="4" applyFont="1"/>
    <xf numFmtId="2" fontId="11" fillId="0" borderId="0" xfId="4" applyNumberFormat="1" applyFont="1" applyAlignment="1">
      <alignment horizontal="center" vertical="center"/>
    </xf>
    <xf numFmtId="2" fontId="16" fillId="0" borderId="0" xfId="4" applyNumberFormat="1" applyFont="1" applyAlignment="1">
      <alignment horizontal="center" vertical="top" wrapText="1"/>
    </xf>
    <xf numFmtId="9" fontId="11" fillId="0" borderId="0" xfId="5" applyFont="1" applyFill="1" applyBorder="1" applyAlignment="1">
      <alignment horizontal="center" vertical="center" wrapText="1"/>
    </xf>
    <xf numFmtId="3" fontId="11" fillId="0" borderId="0" xfId="5" applyNumberFormat="1" applyFont="1" applyFill="1" applyBorder="1" applyAlignment="1">
      <alignment horizontal="center" vertical="center" wrapText="1"/>
    </xf>
    <xf numFmtId="0" fontId="20" fillId="0" borderId="0" xfId="6" applyFont="1" applyAlignment="1">
      <alignment horizontal="center" vertical="center"/>
    </xf>
    <xf numFmtId="2" fontId="11" fillId="0" borderId="0" xfId="4" applyNumberFormat="1" applyFont="1" applyAlignment="1">
      <alignment horizontal="center" vertical="top" wrapText="1"/>
    </xf>
    <xf numFmtId="0" fontId="11" fillId="0" borderId="0" xfId="4" applyFont="1" applyAlignment="1">
      <alignment horizontal="center" vertical="top" wrapText="1"/>
    </xf>
    <xf numFmtId="0" fontId="21" fillId="0" borderId="0" xfId="4" applyFont="1" applyAlignment="1">
      <alignment vertical="center" wrapText="1"/>
    </xf>
    <xf numFmtId="0" fontId="11" fillId="0" borderId="0" xfId="6" applyFont="1" applyAlignment="1">
      <alignment vertical="center" wrapText="1"/>
    </xf>
    <xf numFmtId="3" fontId="11" fillId="0" borderId="0" xfId="6" applyNumberFormat="1" applyFont="1" applyAlignment="1">
      <alignment horizontal="center" vertical="center" wrapText="1"/>
    </xf>
    <xf numFmtId="0" fontId="11" fillId="0" borderId="0" xfId="6" applyFont="1" applyAlignment="1">
      <alignment horizontal="center" vertical="center"/>
    </xf>
    <xf numFmtId="3" fontId="11" fillId="0" borderId="0" xfId="4" applyNumberFormat="1" applyFont="1" applyAlignment="1">
      <alignment horizontal="center" vertical="center" wrapText="1"/>
    </xf>
    <xf numFmtId="0" fontId="22" fillId="0" borderId="0" xfId="4" applyFont="1" applyAlignment="1">
      <alignment vertical="top" wrapText="1"/>
    </xf>
    <xf numFmtId="4" fontId="11" fillId="0" borderId="0" xfId="6" applyNumberFormat="1" applyFont="1" applyAlignment="1">
      <alignment horizontal="center" vertical="center" wrapText="1"/>
    </xf>
    <xf numFmtId="0" fontId="2" fillId="0" borderId="0" xfId="6"/>
    <xf numFmtId="9" fontId="11" fillId="0" borderId="0" xfId="5" applyFont="1" applyFill="1" applyBorder="1" applyAlignment="1">
      <alignment vertical="top" wrapText="1"/>
    </xf>
    <xf numFmtId="0" fontId="21" fillId="0" borderId="0" xfId="4" applyFont="1"/>
    <xf numFmtId="0" fontId="21" fillId="0" borderId="0" xfId="6" applyFont="1" applyAlignment="1">
      <alignment vertical="center" wrapText="1"/>
    </xf>
    <xf numFmtId="0" fontId="23" fillId="0" borderId="0" xfId="4" applyFont="1"/>
    <xf numFmtId="0" fontId="11" fillId="0" borderId="0" xfId="6" applyFont="1" applyAlignment="1">
      <alignment horizontal="left" vertical="center" wrapText="1"/>
    </xf>
    <xf numFmtId="2" fontId="11" fillId="0" borderId="0" xfId="6" applyNumberFormat="1" applyFont="1" applyAlignment="1">
      <alignment horizontal="center" vertical="center" wrapText="1"/>
    </xf>
    <xf numFmtId="2" fontId="14" fillId="0" borderId="0" xfId="4" applyNumberFormat="1" applyFont="1"/>
    <xf numFmtId="0" fontId="21" fillId="3" borderId="0" xfId="4" applyFont="1" applyFill="1"/>
    <xf numFmtId="2" fontId="14" fillId="3" borderId="0" xfId="4" applyNumberFormat="1" applyFont="1" applyFill="1"/>
    <xf numFmtId="3" fontId="11" fillId="3" borderId="0" xfId="4" applyNumberFormat="1" applyFont="1" applyFill="1" applyAlignment="1">
      <alignment horizontal="center" vertical="center" wrapText="1"/>
    </xf>
    <xf numFmtId="0" fontId="11" fillId="3" borderId="0" xfId="4" applyFont="1" applyFill="1"/>
    <xf numFmtId="0" fontId="11" fillId="3" borderId="0" xfId="4" applyFont="1" applyFill="1" applyAlignment="1">
      <alignment horizontal="center"/>
    </xf>
    <xf numFmtId="0" fontId="11" fillId="3" borderId="0" xfId="4" applyFont="1" applyFill="1" applyAlignment="1">
      <alignment vertical="top"/>
    </xf>
    <xf numFmtId="0" fontId="11" fillId="0" borderId="0" xfId="4" applyFont="1" applyAlignment="1">
      <alignment vertical="top"/>
    </xf>
    <xf numFmtId="0" fontId="25" fillId="3" borderId="0" xfId="3" applyFont="1" applyFill="1"/>
    <xf numFmtId="0" fontId="11" fillId="3" borderId="0" xfId="4" applyFont="1" applyFill="1" applyAlignment="1">
      <alignment horizontal="right" vertical="top"/>
    </xf>
    <xf numFmtId="0" fontId="11" fillId="3" borderId="0" xfId="4" applyFont="1" applyFill="1" applyAlignment="1">
      <alignment horizontal="left" vertical="top"/>
    </xf>
    <xf numFmtId="0" fontId="11" fillId="3" borderId="0" xfId="4" applyFont="1" applyFill="1" applyAlignment="1">
      <alignment horizontal="left" vertical="top" wrapText="1"/>
    </xf>
    <xf numFmtId="0" fontId="11" fillId="3" borderId="0" xfId="4" applyFont="1" applyFill="1" applyAlignment="1">
      <alignment horizontal="right" vertical="center"/>
    </xf>
    <xf numFmtId="0" fontId="7" fillId="0" borderId="0" xfId="0" applyFont="1"/>
    <xf numFmtId="0" fontId="5" fillId="0" borderId="0" xfId="0" applyFont="1" applyAlignment="1">
      <alignment horizontal="center"/>
    </xf>
    <xf numFmtId="0" fontId="7" fillId="0" borderId="1" xfId="0" applyFont="1" applyBorder="1"/>
    <xf numFmtId="0" fontId="5" fillId="0" borderId="1" xfId="0" applyFont="1" applyBorder="1" applyAlignment="1">
      <alignment horizontal="center"/>
    </xf>
    <xf numFmtId="0" fontId="26" fillId="0" borderId="0" xfId="0" applyFont="1" applyAlignment="1">
      <alignment horizontal="center"/>
    </xf>
    <xf numFmtId="2" fontId="6" fillId="0" borderId="0" xfId="0" applyNumberFormat="1" applyFont="1" applyAlignment="1">
      <alignment horizontal="center"/>
    </xf>
    <xf numFmtId="1" fontId="27" fillId="0" borderId="0" xfId="0" applyNumberFormat="1" applyFont="1" applyAlignment="1">
      <alignment horizontal="center"/>
    </xf>
    <xf numFmtId="1" fontId="0" fillId="0" borderId="0" xfId="0" applyNumberFormat="1" applyAlignment="1">
      <alignment horizontal="center"/>
    </xf>
    <xf numFmtId="165" fontId="27" fillId="0" borderId="0" xfId="1" applyNumberFormat="1" applyFont="1" applyAlignment="1">
      <alignment horizontal="center"/>
    </xf>
    <xf numFmtId="0" fontId="30" fillId="4" borderId="0" xfId="0" applyFont="1" applyFill="1" applyAlignment="1">
      <alignment horizontal="left" vertical="center" wrapText="1"/>
    </xf>
    <xf numFmtId="0" fontId="31" fillId="4" borderId="0" xfId="0" applyFont="1" applyFill="1" applyAlignment="1">
      <alignment vertical="center" wrapText="1"/>
    </xf>
    <xf numFmtId="0" fontId="33" fillId="4" borderId="0" xfId="0" applyFont="1" applyFill="1" applyAlignment="1">
      <alignment horizontal="left" vertical="center" wrapText="1"/>
    </xf>
    <xf numFmtId="0" fontId="33" fillId="4" borderId="0" xfId="0" applyFont="1" applyFill="1" applyAlignment="1">
      <alignment horizontal="center" vertical="center" wrapText="1"/>
    </xf>
    <xf numFmtId="9" fontId="33" fillId="4" borderId="0" xfId="2" applyFont="1" applyFill="1" applyAlignment="1">
      <alignment horizontal="center" vertical="center" wrapText="1"/>
    </xf>
    <xf numFmtId="0" fontId="35" fillId="4" borderId="0" xfId="0" applyFont="1" applyFill="1" applyAlignment="1">
      <alignment horizontal="left" vertical="center" wrapText="1"/>
    </xf>
    <xf numFmtId="0" fontId="30" fillId="4" borderId="0" xfId="0" applyFont="1" applyFill="1" applyAlignment="1">
      <alignment horizontal="left" vertical="top"/>
    </xf>
    <xf numFmtId="0" fontId="30" fillId="4" borderId="0" xfId="0" applyFont="1" applyFill="1" applyAlignment="1">
      <alignment vertical="top"/>
    </xf>
    <xf numFmtId="0" fontId="32" fillId="4" borderId="0" xfId="0" applyFont="1" applyFill="1" applyAlignment="1">
      <alignment vertical="top"/>
    </xf>
    <xf numFmtId="2" fontId="36" fillId="4" borderId="0" xfId="0" applyNumberFormat="1" applyFont="1" applyFill="1" applyAlignment="1">
      <alignment horizontal="center" vertical="center" wrapText="1"/>
    </xf>
    <xf numFmtId="2" fontId="33" fillId="4" borderId="0" xfId="0" applyNumberFormat="1" applyFont="1" applyFill="1" applyAlignment="1">
      <alignment horizontal="center" vertical="center" wrapText="1"/>
    </xf>
    <xf numFmtId="164" fontId="10" fillId="0" borderId="0" xfId="1" applyFont="1"/>
    <xf numFmtId="169" fontId="10" fillId="0" borderId="0" xfId="0" applyNumberFormat="1" applyFont="1"/>
    <xf numFmtId="0" fontId="32" fillId="4" borderId="0" xfId="0" applyFont="1" applyFill="1" applyAlignment="1">
      <alignment horizontal="left" vertical="top"/>
    </xf>
    <xf numFmtId="0" fontId="37" fillId="4" borderId="0" xfId="0" applyFont="1" applyFill="1" applyAlignment="1">
      <alignment horizontal="center" vertical="center" wrapText="1"/>
    </xf>
    <xf numFmtId="2" fontId="37" fillId="4" borderId="0" xfId="0" applyNumberFormat="1" applyFont="1" applyFill="1" applyAlignment="1">
      <alignment horizontal="center" vertical="center" wrapText="1"/>
    </xf>
    <xf numFmtId="0" fontId="0" fillId="0" borderId="0" xfId="0" applyAlignment="1">
      <alignment horizontal="left"/>
    </xf>
    <xf numFmtId="0" fontId="38" fillId="4" borderId="0" xfId="0" applyFont="1" applyFill="1" applyAlignment="1">
      <alignment vertical="center"/>
    </xf>
    <xf numFmtId="0" fontId="39" fillId="4" borderId="0" xfId="0" applyFont="1" applyFill="1" applyAlignment="1">
      <alignment horizontal="left" vertical="center"/>
    </xf>
    <xf numFmtId="0" fontId="3"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14" fillId="0" borderId="0" xfId="0" applyFont="1" applyAlignment="1">
      <alignment horizontal="right" vertical="center"/>
    </xf>
    <xf numFmtId="1" fontId="33" fillId="4" borderId="0" xfId="0" applyNumberFormat="1" applyFont="1" applyFill="1" applyAlignment="1">
      <alignment horizontal="center" vertical="center" wrapText="1"/>
    </xf>
    <xf numFmtId="9" fontId="6" fillId="0" borderId="0" xfId="0" applyNumberFormat="1" applyFont="1" applyAlignment="1">
      <alignment horizontal="center"/>
    </xf>
    <xf numFmtId="170" fontId="0" fillId="0" borderId="0" xfId="1" applyNumberFormat="1" applyFont="1" applyAlignment="1">
      <alignment horizontal="center"/>
    </xf>
    <xf numFmtId="0" fontId="5" fillId="2" borderId="0" xfId="7" applyFont="1" applyFill="1"/>
    <xf numFmtId="0" fontId="5" fillId="2" borderId="0" xfId="7" applyFont="1" applyFill="1" applyAlignment="1">
      <alignment horizontal="center"/>
    </xf>
    <xf numFmtId="0" fontId="4" fillId="0" borderId="0" xfId="7"/>
    <xf numFmtId="0" fontId="7" fillId="2" borderId="0" xfId="7" applyFont="1" applyFill="1"/>
    <xf numFmtId="0" fontId="7" fillId="2" borderId="1" xfId="7" applyFont="1" applyFill="1" applyBorder="1"/>
    <xf numFmtId="0" fontId="5" fillId="2" borderId="1" xfId="7" applyFont="1" applyFill="1" applyBorder="1" applyAlignment="1">
      <alignment horizontal="center"/>
    </xf>
    <xf numFmtId="0" fontId="5" fillId="0" borderId="0" xfId="7" applyFont="1"/>
    <xf numFmtId="0" fontId="4" fillId="0" borderId="0" xfId="7" applyAlignment="1">
      <alignment horizontal="center"/>
    </xf>
    <xf numFmtId="9" fontId="4" fillId="0" borderId="0" xfId="7" applyNumberFormat="1"/>
    <xf numFmtId="9" fontId="11" fillId="3" borderId="7" xfId="2" applyFont="1" applyFill="1" applyBorder="1" applyAlignment="1">
      <alignment horizontal="center" vertical="center"/>
    </xf>
    <xf numFmtId="9" fontId="11" fillId="3" borderId="2" xfId="2" applyFont="1" applyFill="1" applyBorder="1" applyAlignment="1">
      <alignment horizontal="center" vertical="center" wrapText="1"/>
    </xf>
    <xf numFmtId="3" fontId="11" fillId="3" borderId="2" xfId="2" applyNumberFormat="1" applyFont="1" applyFill="1" applyBorder="1" applyAlignment="1">
      <alignment horizontal="center" vertical="center" wrapText="1"/>
    </xf>
    <xf numFmtId="165" fontId="0" fillId="0" borderId="0" xfId="1" applyNumberFormat="1" applyFont="1"/>
    <xf numFmtId="168" fontId="0" fillId="0" borderId="0" xfId="0" applyNumberFormat="1" applyAlignment="1">
      <alignment horizontal="center"/>
    </xf>
    <xf numFmtId="9" fontId="0" fillId="0" borderId="0" xfId="2" applyFont="1" applyAlignment="1">
      <alignment horizontal="center"/>
    </xf>
    <xf numFmtId="167" fontId="0" fillId="0" borderId="0" xfId="0" applyNumberFormat="1" applyAlignment="1">
      <alignment horizontal="center"/>
    </xf>
    <xf numFmtId="172" fontId="0" fillId="0" borderId="0" xfId="1" applyNumberFormat="1" applyFont="1" applyAlignment="1">
      <alignment horizontal="center"/>
    </xf>
    <xf numFmtId="0" fontId="42" fillId="0" borderId="0" xfId="0" applyFont="1" applyAlignment="1">
      <alignment wrapText="1"/>
    </xf>
    <xf numFmtId="0" fontId="43" fillId="0" borderId="0" xfId="0" applyFont="1" applyAlignment="1">
      <alignment wrapText="1"/>
    </xf>
    <xf numFmtId="0" fontId="0" fillId="0" borderId="2" xfId="0" applyBorder="1"/>
    <xf numFmtId="0" fontId="30" fillId="4" borderId="2" xfId="0" applyFont="1" applyFill="1" applyBorder="1" applyAlignment="1">
      <alignment horizontal="left" vertical="center" wrapText="1"/>
    </xf>
    <xf numFmtId="0" fontId="31" fillId="4" borderId="2" xfId="0" applyFont="1" applyFill="1" applyBorder="1" applyAlignment="1">
      <alignment vertical="center" wrapText="1"/>
    </xf>
    <xf numFmtId="0" fontId="33" fillId="4" borderId="2" xfId="0" applyFont="1" applyFill="1" applyBorder="1" applyAlignment="1">
      <alignment horizontal="left" vertical="center" wrapText="1"/>
    </xf>
    <xf numFmtId="0" fontId="33"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9" fontId="33" fillId="4" borderId="2" xfId="2" applyFont="1" applyFill="1" applyBorder="1" applyAlignment="1">
      <alignment horizontal="center" vertical="center" wrapText="1"/>
    </xf>
    <xf numFmtId="0" fontId="35" fillId="4" borderId="2" xfId="0" applyFont="1" applyFill="1" applyBorder="1" applyAlignment="1">
      <alignment horizontal="left" vertical="center" wrapText="1"/>
    </xf>
    <xf numFmtId="0" fontId="30" fillId="4" borderId="2" xfId="0" applyFont="1" applyFill="1" applyBorder="1" applyAlignment="1">
      <alignment horizontal="left" vertical="top"/>
    </xf>
    <xf numFmtId="0" fontId="30" fillId="4" borderId="2" xfId="0" applyFont="1" applyFill="1" applyBorder="1" applyAlignment="1">
      <alignment vertical="top"/>
    </xf>
    <xf numFmtId="0" fontId="32" fillId="4" borderId="2" xfId="0" applyFont="1" applyFill="1" applyBorder="1" applyAlignment="1">
      <alignment vertical="top"/>
    </xf>
    <xf numFmtId="168" fontId="33" fillId="4" borderId="2" xfId="0" applyNumberFormat="1" applyFont="1" applyFill="1" applyBorder="1" applyAlignment="1">
      <alignment horizontal="center" vertical="center" wrapText="1"/>
    </xf>
    <xf numFmtId="1" fontId="33" fillId="4" borderId="2" xfId="0" applyNumberFormat="1" applyFont="1" applyFill="1" applyBorder="1" applyAlignment="1">
      <alignment horizontal="center" vertical="center" wrapText="1"/>
    </xf>
    <xf numFmtId="0" fontId="13" fillId="0" borderId="0" xfId="4" applyFont="1" applyAlignment="1">
      <alignment horizontal="center" vertical="top" wrapText="1"/>
    </xf>
    <xf numFmtId="0" fontId="14" fillId="0" borderId="0" xfId="4" applyFont="1" applyAlignment="1">
      <alignment horizontal="center" vertical="top" wrapText="1"/>
    </xf>
    <xf numFmtId="0" fontId="15" fillId="0" borderId="0" xfId="4" applyFont="1" applyAlignment="1">
      <alignment vertical="top" wrapText="1"/>
    </xf>
    <xf numFmtId="0" fontId="34" fillId="4" borderId="0" xfId="0" applyFont="1" applyFill="1" applyAlignment="1">
      <alignment horizontal="center" vertical="center" wrapText="1"/>
    </xf>
    <xf numFmtId="0" fontId="30" fillId="4" borderId="0" xfId="0" applyFont="1" applyFill="1" applyAlignment="1">
      <alignment horizontal="center" vertical="center" wrapText="1"/>
    </xf>
    <xf numFmtId="0" fontId="16" fillId="4" borderId="0" xfId="0" applyFont="1" applyFill="1" applyAlignment="1">
      <alignment vertical="center" wrapText="1"/>
    </xf>
    <xf numFmtId="0" fontId="32" fillId="4" borderId="0" xfId="0" applyFont="1" applyFill="1" applyAlignment="1">
      <alignment horizontal="center" vertical="center" wrapText="1"/>
    </xf>
    <xf numFmtId="0" fontId="31" fillId="4" borderId="0" xfId="0" applyFont="1" applyFill="1" applyAlignment="1">
      <alignment horizontal="left" vertical="center" wrapText="1"/>
    </xf>
    <xf numFmtId="9" fontId="33" fillId="4" borderId="2" xfId="0" applyNumberFormat="1" applyFont="1" applyFill="1" applyBorder="1" applyAlignment="1">
      <alignment horizontal="center" vertical="center" wrapText="1"/>
    </xf>
    <xf numFmtId="0" fontId="30" fillId="4" borderId="2" xfId="0" applyFont="1" applyFill="1" applyBorder="1" applyAlignment="1">
      <alignment horizontal="center" vertical="center" wrapText="1"/>
    </xf>
    <xf numFmtId="0" fontId="16" fillId="4" borderId="2" xfId="0" applyFont="1" applyFill="1" applyBorder="1" applyAlignment="1">
      <alignment vertical="center" wrapText="1"/>
    </xf>
    <xf numFmtId="0" fontId="32" fillId="4" borderId="2" xfId="0" applyFont="1" applyFill="1" applyBorder="1" applyAlignment="1">
      <alignment horizontal="center" vertical="center" wrapText="1"/>
    </xf>
    <xf numFmtId="0" fontId="31" fillId="4" borderId="2" xfId="0" applyFont="1" applyFill="1" applyBorder="1" applyAlignment="1">
      <alignment horizontal="left" vertical="center" wrapText="1"/>
    </xf>
    <xf numFmtId="0" fontId="0" fillId="0" borderId="0" xfId="0" applyAlignment="1">
      <alignment horizontal="center" wrapText="1"/>
    </xf>
    <xf numFmtId="10" fontId="0" fillId="0" borderId="0" xfId="2" applyNumberFormat="1" applyFont="1" applyAlignment="1">
      <alignment horizontal="center"/>
    </xf>
    <xf numFmtId="0" fontId="11" fillId="3" borderId="0" xfId="8" applyFont="1" applyFill="1"/>
    <xf numFmtId="0" fontId="12" fillId="3" borderId="2" xfId="8" applyFont="1" applyFill="1" applyBorder="1" applyAlignment="1">
      <alignment vertical="top" wrapText="1"/>
    </xf>
    <xf numFmtId="0" fontId="12" fillId="3" borderId="3" xfId="8" applyFont="1" applyFill="1" applyBorder="1" applyAlignment="1">
      <alignment horizontal="center" vertical="top" wrapText="1"/>
    </xf>
    <xf numFmtId="0" fontId="12" fillId="3" borderId="4" xfId="8" applyFont="1" applyFill="1" applyBorder="1" applyAlignment="1">
      <alignment horizontal="center" vertical="top" wrapText="1"/>
    </xf>
    <xf numFmtId="0" fontId="11" fillId="3" borderId="5" xfId="8" applyFont="1" applyFill="1" applyBorder="1" applyAlignment="1">
      <alignment vertical="top" wrapText="1"/>
    </xf>
    <xf numFmtId="0" fontId="12" fillId="3" borderId="6" xfId="8" applyFont="1" applyFill="1" applyBorder="1" applyAlignment="1">
      <alignment horizontal="center" vertical="top" wrapText="1"/>
    </xf>
    <xf numFmtId="0" fontId="12" fillId="3" borderId="7" xfId="8" applyFont="1" applyFill="1" applyBorder="1" applyAlignment="1">
      <alignment horizontal="center" vertical="top" wrapText="1"/>
    </xf>
    <xf numFmtId="0" fontId="12" fillId="3" borderId="7" xfId="8" applyFont="1" applyFill="1" applyBorder="1" applyAlignment="1">
      <alignment vertical="top" wrapText="1"/>
    </xf>
    <xf numFmtId="0" fontId="12" fillId="3" borderId="3" xfId="8" applyFont="1" applyFill="1" applyBorder="1" applyAlignment="1">
      <alignment vertical="top" wrapText="1"/>
    </xf>
    <xf numFmtId="0" fontId="12" fillId="3" borderId="4" xfId="8" applyFont="1" applyFill="1" applyBorder="1" applyAlignment="1">
      <alignment vertical="top" wrapText="1"/>
    </xf>
    <xf numFmtId="0" fontId="11" fillId="3" borderId="2" xfId="8" applyFont="1" applyFill="1" applyBorder="1" applyAlignment="1">
      <alignment vertical="center" wrapText="1"/>
    </xf>
    <xf numFmtId="1" fontId="11" fillId="3" borderId="7" xfId="8" applyNumberFormat="1" applyFont="1" applyFill="1" applyBorder="1" applyAlignment="1">
      <alignment horizontal="center" vertical="center"/>
    </xf>
    <xf numFmtId="0" fontId="11" fillId="3" borderId="2" xfId="8" applyFont="1" applyFill="1" applyBorder="1" applyAlignment="1">
      <alignment horizontal="center" vertical="center" wrapText="1"/>
    </xf>
    <xf numFmtId="0" fontId="11" fillId="3" borderId="6" xfId="8" quotePrefix="1" applyFont="1" applyFill="1" applyBorder="1" applyAlignment="1">
      <alignment horizontal="center" vertical="center" wrapText="1"/>
    </xf>
    <xf numFmtId="0" fontId="11" fillId="3" borderId="2" xfId="8" quotePrefix="1" applyFont="1" applyFill="1" applyBorder="1" applyAlignment="1">
      <alignment horizontal="center" vertical="center" wrapText="1"/>
    </xf>
    <xf numFmtId="0" fontId="11" fillId="3" borderId="8" xfId="8" applyFont="1" applyFill="1" applyBorder="1" applyAlignment="1">
      <alignment vertical="center" wrapText="1"/>
    </xf>
    <xf numFmtId="0" fontId="11" fillId="3" borderId="5" xfId="8" applyFont="1" applyFill="1" applyBorder="1" applyAlignment="1">
      <alignment horizontal="center" vertical="center" wrapText="1"/>
    </xf>
    <xf numFmtId="0" fontId="11" fillId="3" borderId="5" xfId="8" quotePrefix="1" applyFont="1" applyFill="1" applyBorder="1" applyAlignment="1">
      <alignment horizontal="center" vertical="center" wrapText="1"/>
    </xf>
    <xf numFmtId="0" fontId="40" fillId="0" borderId="2" xfId="0" applyFont="1" applyBorder="1"/>
    <xf numFmtId="0" fontId="41" fillId="0" borderId="2" xfId="0" applyFont="1" applyBorder="1"/>
    <xf numFmtId="0" fontId="11" fillId="3" borderId="5" xfId="8" applyFont="1" applyFill="1" applyBorder="1" applyAlignment="1">
      <alignment vertical="center" wrapText="1"/>
    </xf>
    <xf numFmtId="0" fontId="11" fillId="3" borderId="9" xfId="8" applyFont="1" applyFill="1" applyBorder="1" applyAlignment="1">
      <alignment vertical="center" wrapText="1"/>
    </xf>
    <xf numFmtId="1" fontId="11" fillId="3" borderId="2" xfId="8" quotePrefix="1" applyNumberFormat="1" applyFont="1" applyFill="1" applyBorder="1" applyAlignment="1">
      <alignment horizontal="center" vertical="center" wrapText="1"/>
    </xf>
    <xf numFmtId="0" fontId="11" fillId="3" borderId="6" xfId="8" applyFont="1" applyFill="1" applyBorder="1" applyAlignment="1">
      <alignment horizontal="center" vertical="center" wrapText="1"/>
    </xf>
    <xf numFmtId="0" fontId="17" fillId="3" borderId="7" xfId="8" applyFont="1" applyFill="1" applyBorder="1" applyAlignment="1">
      <alignment horizontal="left" vertical="center" wrapText="1"/>
    </xf>
    <xf numFmtId="0" fontId="17" fillId="3" borderId="3" xfId="8" quotePrefix="1" applyFont="1" applyFill="1" applyBorder="1" applyAlignment="1">
      <alignment vertical="center" wrapText="1"/>
    </xf>
    <xf numFmtId="0" fontId="17" fillId="3" borderId="3" xfId="8" quotePrefix="1" applyFont="1" applyFill="1" applyBorder="1" applyAlignment="1">
      <alignment horizontal="center" vertical="center" wrapText="1"/>
    </xf>
    <xf numFmtId="0" fontId="17" fillId="3" borderId="4" xfId="8" quotePrefix="1" applyFont="1" applyFill="1" applyBorder="1" applyAlignment="1">
      <alignment horizontal="center" vertical="center" wrapText="1"/>
    </xf>
    <xf numFmtId="1" fontId="11" fillId="3" borderId="2" xfId="8" applyNumberFormat="1" applyFont="1" applyFill="1" applyBorder="1" applyAlignment="1">
      <alignment horizontal="center" vertical="center" wrapText="1"/>
    </xf>
    <xf numFmtId="0" fontId="0" fillId="0" borderId="10" xfId="0" applyBorder="1"/>
    <xf numFmtId="0" fontId="0" fillId="0" borderId="11" xfId="0" applyBorder="1"/>
    <xf numFmtId="0" fontId="12" fillId="3" borderId="7" xfId="8" applyFont="1" applyFill="1" applyBorder="1" applyAlignment="1">
      <alignment horizontal="left" vertical="center" wrapText="1"/>
    </xf>
    <xf numFmtId="0" fontId="12" fillId="3" borderId="3" xfId="8" quotePrefix="1" applyFont="1" applyFill="1" applyBorder="1" applyAlignment="1">
      <alignment vertical="center" wrapText="1"/>
    </xf>
    <xf numFmtId="0" fontId="12" fillId="3" borderId="3" xfId="8" quotePrefix="1" applyFont="1" applyFill="1" applyBorder="1" applyAlignment="1">
      <alignment horizontal="center" vertical="center" wrapText="1"/>
    </xf>
    <xf numFmtId="0" fontId="12" fillId="3" borderId="4" xfId="8" quotePrefix="1" applyFont="1" applyFill="1" applyBorder="1" applyAlignment="1">
      <alignment horizontal="center" vertical="center" wrapText="1"/>
    </xf>
    <xf numFmtId="0" fontId="0" fillId="0" borderId="12" xfId="0" applyBorder="1"/>
    <xf numFmtId="0" fontId="0" fillId="0" borderId="13" xfId="0" applyBorder="1"/>
    <xf numFmtId="168" fontId="11" fillId="3" borderId="7" xfId="8" applyNumberFormat="1" applyFont="1" applyFill="1" applyBorder="1" applyAlignment="1">
      <alignment horizontal="center" vertical="center"/>
    </xf>
    <xf numFmtId="1" fontId="12" fillId="3" borderId="3" xfId="8" applyNumberFormat="1" applyFont="1" applyFill="1" applyBorder="1" applyAlignment="1">
      <alignment horizontal="left" vertical="center" wrapText="1"/>
    </xf>
    <xf numFmtId="0" fontId="12" fillId="3" borderId="3" xfId="8" applyFont="1" applyFill="1" applyBorder="1" applyAlignment="1">
      <alignment horizontal="left" vertical="center" wrapText="1"/>
    </xf>
    <xf numFmtId="0" fontId="12" fillId="3" borderId="4" xfId="8" applyFont="1" applyFill="1" applyBorder="1" applyAlignment="1">
      <alignment horizontal="left" vertical="center" wrapText="1"/>
    </xf>
    <xf numFmtId="168" fontId="11" fillId="3" borderId="6" xfId="8" applyNumberFormat="1" applyFont="1" applyFill="1" applyBorder="1" applyAlignment="1">
      <alignment horizontal="center" vertical="center" wrapText="1"/>
    </xf>
    <xf numFmtId="167" fontId="11" fillId="3" borderId="6" xfId="8" applyNumberFormat="1" applyFont="1" applyFill="1" applyBorder="1" applyAlignment="1">
      <alignment horizontal="center" vertical="center" wrapText="1"/>
    </xf>
    <xf numFmtId="2" fontId="11" fillId="3" borderId="7" xfId="8" applyNumberFormat="1" applyFont="1" applyFill="1" applyBorder="1" applyAlignment="1">
      <alignment horizontal="center" vertical="center"/>
    </xf>
    <xf numFmtId="168" fontId="11" fillId="5" borderId="2" xfId="8" applyNumberFormat="1" applyFont="1" applyFill="1" applyBorder="1" applyAlignment="1">
      <alignment horizontal="center" vertical="center" wrapText="1"/>
    </xf>
    <xf numFmtId="3" fontId="11" fillId="5" borderId="2" xfId="2" applyNumberFormat="1" applyFont="1" applyFill="1" applyBorder="1" applyAlignment="1">
      <alignment horizontal="center" vertical="center" wrapText="1"/>
    </xf>
    <xf numFmtId="3" fontId="11" fillId="5" borderId="2" xfId="8" applyNumberFormat="1" applyFont="1" applyFill="1" applyBorder="1" applyAlignment="1">
      <alignment horizontal="center" vertical="center" wrapText="1"/>
    </xf>
    <xf numFmtId="2" fontId="11" fillId="3" borderId="2" xfId="8" quotePrefix="1" applyNumberFormat="1" applyFont="1" applyFill="1" applyBorder="1" applyAlignment="1">
      <alignment horizontal="center" vertical="center" wrapText="1"/>
    </xf>
    <xf numFmtId="0" fontId="21" fillId="3" borderId="0" xfId="8" applyFont="1" applyFill="1"/>
    <xf numFmtId="0" fontId="11" fillId="3" borderId="0" xfId="8" applyFont="1" applyFill="1" applyAlignment="1">
      <alignment horizontal="center"/>
    </xf>
    <xf numFmtId="0" fontId="11" fillId="3" borderId="0" xfId="8" applyFont="1" applyFill="1" applyAlignment="1">
      <alignment vertical="top"/>
    </xf>
    <xf numFmtId="0" fontId="11" fillId="3" borderId="0" xfId="8" applyFont="1" applyFill="1" applyAlignment="1">
      <alignment horizontal="left" vertical="top" wrapText="1"/>
    </xf>
    <xf numFmtId="0" fontId="11" fillId="3" borderId="0" xfId="8" applyFont="1" applyFill="1" applyAlignment="1">
      <alignment horizontal="right" vertical="top"/>
    </xf>
    <xf numFmtId="3" fontId="11" fillId="3" borderId="2" xfId="8" applyNumberFormat="1" applyFont="1" applyFill="1" applyBorder="1" applyAlignment="1">
      <alignment horizontal="center" vertical="center" wrapText="1"/>
    </xf>
    <xf numFmtId="171" fontId="11" fillId="3" borderId="2" xfId="2" applyNumberFormat="1" applyFont="1" applyFill="1" applyBorder="1" applyAlignment="1">
      <alignment horizontal="center" vertical="center" wrapText="1"/>
    </xf>
    <xf numFmtId="1" fontId="11" fillId="3" borderId="14" xfId="8" applyNumberFormat="1" applyFont="1" applyFill="1" applyBorder="1" applyAlignment="1">
      <alignment horizontal="center" vertical="center"/>
    </xf>
    <xf numFmtId="0" fontId="11" fillId="3" borderId="15" xfId="8" applyFont="1" applyFill="1" applyBorder="1" applyAlignment="1">
      <alignment horizontal="center" vertical="center" wrapText="1"/>
    </xf>
    <xf numFmtId="1" fontId="11" fillId="3" borderId="9" xfId="8" applyNumberFormat="1" applyFont="1" applyFill="1" applyBorder="1" applyAlignment="1">
      <alignment horizontal="center" vertical="center"/>
    </xf>
    <xf numFmtId="0" fontId="11" fillId="3" borderId="14" xfId="8" applyFont="1" applyFill="1" applyBorder="1" applyAlignment="1">
      <alignment horizontal="center" vertical="center" wrapText="1"/>
    </xf>
    <xf numFmtId="0" fontId="11" fillId="3" borderId="16" xfId="8" applyFont="1" applyFill="1" applyBorder="1" applyAlignment="1">
      <alignment horizontal="center" vertical="center" wrapText="1"/>
    </xf>
    <xf numFmtId="0" fontId="12" fillId="3" borderId="17" xfId="8" applyFont="1" applyFill="1" applyBorder="1" applyAlignment="1">
      <alignment horizontal="left" vertical="center" wrapText="1"/>
    </xf>
    <xf numFmtId="0" fontId="12" fillId="3" borderId="18" xfId="8" applyFont="1" applyFill="1" applyBorder="1" applyAlignment="1">
      <alignment horizontal="left" vertical="center" wrapText="1"/>
    </xf>
    <xf numFmtId="1" fontId="11" fillId="5" borderId="7" xfId="8" applyNumberFormat="1" applyFont="1" applyFill="1" applyBorder="1" applyAlignment="1">
      <alignment horizontal="center" vertical="center"/>
    </xf>
    <xf numFmtId="168" fontId="11" fillId="5" borderId="7" xfId="8" applyNumberFormat="1" applyFont="1" applyFill="1" applyBorder="1" applyAlignment="1">
      <alignment horizontal="center" vertical="center" wrapText="1"/>
    </xf>
    <xf numFmtId="0" fontId="10" fillId="5" borderId="0" xfId="0" applyFont="1" applyFill="1"/>
    <xf numFmtId="9" fontId="11" fillId="5" borderId="2" xfId="2" applyFont="1" applyFill="1" applyBorder="1" applyAlignment="1">
      <alignment horizontal="center" vertical="center" wrapText="1"/>
    </xf>
    <xf numFmtId="3" fontId="11" fillId="0" borderId="2" xfId="2" applyNumberFormat="1" applyFont="1" applyFill="1" applyBorder="1" applyAlignment="1">
      <alignment horizontal="center" vertical="center" wrapText="1"/>
    </xf>
    <xf numFmtId="3" fontId="11" fillId="0" borderId="2" xfId="8" applyNumberFormat="1" applyFont="1" applyBorder="1" applyAlignment="1">
      <alignment horizontal="center" vertical="center" wrapText="1"/>
    </xf>
    <xf numFmtId="2" fontId="11" fillId="3" borderId="2" xfId="8" applyNumberFormat="1" applyFont="1" applyFill="1" applyBorder="1" applyAlignment="1">
      <alignment horizontal="center" vertical="center" wrapText="1"/>
    </xf>
    <xf numFmtId="0" fontId="11" fillId="3" borderId="0" xfId="4" applyFont="1" applyFill="1" applyAlignment="1">
      <alignment horizontal="left" vertical="top" wrapText="1"/>
    </xf>
    <xf numFmtId="0" fontId="11" fillId="3" borderId="0" xfId="4" applyFont="1" applyFill="1" applyAlignment="1">
      <alignment horizontal="left" vertical="top"/>
    </xf>
    <xf numFmtId="0" fontId="12" fillId="3" borderId="3" xfId="8" applyFont="1" applyFill="1" applyBorder="1" applyAlignment="1">
      <alignment horizontal="center" vertical="top" wrapText="1"/>
    </xf>
    <xf numFmtId="0" fontId="12" fillId="3" borderId="4" xfId="8" applyFont="1" applyFill="1" applyBorder="1" applyAlignment="1">
      <alignment horizontal="center" vertical="top" wrapText="1"/>
    </xf>
    <xf numFmtId="0" fontId="12" fillId="3" borderId="7" xfId="8" applyFont="1" applyFill="1" applyBorder="1" applyAlignment="1">
      <alignment horizontal="center" vertical="top" wrapText="1"/>
    </xf>
    <xf numFmtId="0" fontId="11" fillId="3" borderId="0" xfId="8" applyFont="1" applyFill="1" applyAlignment="1">
      <alignment horizontal="left" vertical="top" wrapText="1"/>
    </xf>
  </cellXfs>
  <cellStyles count="9">
    <cellStyle name="Comma" xfId="1" builtinId="3"/>
    <cellStyle name="Hyperlink" xfId="3" builtinId="8"/>
    <cellStyle name="Normal" xfId="0" builtinId="0"/>
    <cellStyle name="Normal 2" xfId="6" xr:uid="{D64341BC-7F03-4EFA-A244-7734766BF4FD}"/>
    <cellStyle name="Normal 3" xfId="4" xr:uid="{82BF92C0-3A9F-475A-89E5-D08BF26F6195}"/>
    <cellStyle name="Normal 3 2" xfId="8" xr:uid="{D00ED6DA-EC32-4A29-A6DB-A4D30D732AC8}"/>
    <cellStyle name="Normal 4" xfId="7" xr:uid="{E095CB28-3B37-48B6-836C-95F2BF19E321}"/>
    <cellStyle name="Per cent 2" xfId="5" xr:uid="{701E1B65-9571-4AF0-A5BB-44B6F5DCFB4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ocumenttasks/documenttask1.xml><?xml version="1.0" encoding="utf-8"?>
<Tasks xmlns="http://schemas.microsoft.com/office/tasks/2019/documenttasks">
  <Task id="{A0027018-FCB8-4486-B359-FA8A41572B2B}">
    <Anchor>
      <Comment id="{BE2DDBB5-56F0-4237-BEDF-D372211C655B}"/>
    </Anchor>
    <History>
      <Event time="2023-12-21T11:42:02.94" id="{5D56E2BC-B32A-41D4-8AD2-0AC70DE35DDF}">
        <Attribution userId="S::rin@eaea.dk::19ef3319-1f24-4b82-8a83-f54a35bb2d09" userName="Rikke Næraa" userProvider="AD"/>
        <Anchor>
          <Comment id="{BE2DDBB5-56F0-4237-BEDF-D372211C655B}"/>
        </Anchor>
        <Create/>
      </Event>
      <Event time="2023-12-21T11:42:02.94" id="{915C03F2-02CA-4C34-91D5-604E94B45BA8}">
        <Attribution userId="S::rin@eaea.dk::19ef3319-1f24-4b82-8a83-f54a35bb2d09" userName="Rikke Næraa" userProvider="AD"/>
        <Anchor>
          <Comment id="{BE2DDBB5-56F0-4237-BEDF-D372211C655B}"/>
        </Anchor>
        <Assign userId="S::kjo@eaea.dk::50981cf0-2b0e-4dae-aa0a-11390bdea6e9" userName="Knud Johansen" userProvider="AD"/>
      </Event>
      <Event time="2023-12-21T11:42:02.94" id="{890CB5AF-1604-4029-ADD3-FFCAC54C3F44}">
        <Attribution userId="S::rin@eaea.dk::19ef3319-1f24-4b82-8a83-f54a35bb2d09" userName="Rikke Næraa" userProvider="AD"/>
        <Anchor>
          <Comment id="{BE2DDBB5-56F0-4237-BEDF-D372211C655B}"/>
        </Anchor>
        <SetTitle title="@Knud Johansen tjek lower og upper er lavere end &quot;bedste bud ( flyttet til I)"/>
      </Event>
    </History>
  </Task>
  <Task id="{D4C195E4-890C-42B2-A9B7-9A95E7E1E0ED}">
    <Anchor>
      <Comment id="{6175B938-57AA-4CF0-9918-AC10A7E2C97A}"/>
    </Anchor>
    <History>
      <Event time="2024-01-04T10:23:39.92" id="{1395CA40-305D-4112-8AED-BC3B58CC9DEF}">
        <Attribution userId="S::rin@eaea.dk::19ef3319-1f24-4b82-8a83-f54a35bb2d09" userName="Rikke Næraa" userProvider="AD"/>
        <Anchor>
          <Comment id="{6175B938-57AA-4CF0-9918-AC10A7E2C97A}"/>
        </Anchor>
        <Create/>
      </Event>
      <Event time="2024-01-04T10:23:39.92" id="{8D133C73-2D32-4EA3-8B8E-C7B70EF40670}">
        <Attribution userId="S::rin@eaea.dk::19ef3319-1f24-4b82-8a83-f54a35bb2d09" userName="Rikke Næraa" userProvider="AD"/>
        <Anchor>
          <Comment id="{6175B938-57AA-4CF0-9918-AC10A7E2C97A}"/>
        </Anchor>
        <Assign userId="S::kjo@eaea.dk::50981cf0-2b0e-4dae-aa0a-11390bdea6e9" userName="Knud Johansen" userProvider="AD"/>
      </Event>
      <Event time="2024-01-04T10:23:39.92" id="{0CA2F250-9007-4F0C-BBA0-8D553A406C75}">
        <Attribution userId="S::rin@eaea.dk::19ef3319-1f24-4b82-8a83-f54a35bb2d09" userName="Rikke Næraa" userProvider="AD"/>
        <Anchor>
          <Comment id="{6175B938-57AA-4CF0-9918-AC10A7E2C97A}"/>
        </Anchor>
        <SetTitle title="@Knud Johansen Hej Knud, de her skal vel rettes op i forhold til størrelserne ? Data er taget direkte fra det indonesiske katalog- som måske er kopieret fra et andet katalog - vi så ikke på dem i forbindelse med opdateringen i 2023. Dog fik DEA nogle…"/>
      </Event>
    </History>
  </Task>
</Tasks>
</file>

<file path=xl/documenttasks/documenttask2.xml><?xml version="1.0" encoding="utf-8"?>
<Tasks xmlns="http://schemas.microsoft.com/office/tasks/2019/documenttasks">
  <Task id="{39137695-F6F7-4528-9DD8-B6A9CAD461C3}">
    <Anchor>
      <Comment id="{E2E0959E-B57A-4685-BDA7-C5AFD5FA96C4}"/>
    </Anchor>
    <History>
      <Event time="2023-12-21T11:48:05.28" id="{45860725-99C0-4AB7-8002-3FC03E82489A}">
        <Attribution userId="S::rin@eaea.dk::19ef3319-1f24-4b82-8a83-f54a35bb2d09" userName="Rikke Næraa" userProvider="AD"/>
        <Anchor>
          <Comment id="{E2E0959E-B57A-4685-BDA7-C5AFD5FA96C4}"/>
        </Anchor>
        <Create/>
      </Event>
      <Event time="2023-12-21T11:48:05.28" id="{17D21AD1-CAC4-4C40-97DC-541CAAD9184B}">
        <Attribution userId="S::rin@eaea.dk::19ef3319-1f24-4b82-8a83-f54a35bb2d09" userName="Rikke Næraa" userProvider="AD"/>
        <Anchor>
          <Comment id="{E2E0959E-B57A-4685-BDA7-C5AFD5FA96C4}"/>
        </Anchor>
        <Assign userId="S::kjo@eaea.dk::50981cf0-2b0e-4dae-aa0a-11390bdea6e9" userName="Knud Johansen" userProvider="AD"/>
      </Event>
      <Event time="2023-12-21T11:48:05.28" id="{CB890B43-F59D-4F16-A6B0-63CFEBF77344}">
        <Attribution userId="S::rin@eaea.dk::19ef3319-1f24-4b82-8a83-f54a35bb2d09" userName="Rikke Næraa" userProvider="AD"/>
        <Anchor>
          <Comment id="{E2E0959E-B57A-4685-BDA7-C5AFD5FA96C4}"/>
        </Anchor>
        <SetTitle title="@Knud Johansen undre mig at micro er billigere pr MW end small? Kan være pga af den lavere effektivitet? "/>
      </Event>
    </History>
  </Task>
</Tasks>
</file>

<file path=xl/documenttasks/documenttask3.xml><?xml version="1.0" encoding="utf-8"?>
<Tasks xmlns="http://schemas.microsoft.com/office/tasks/2019/documenttasks">
  <Task id="{069F04B9-1BE3-4F26-96A8-439CC21D500C}">
    <Anchor>
      <Comment id="{4E901E20-C18F-446C-84C7-5284BE17F709}"/>
    </Anchor>
    <History>
      <Event time="2024-01-04T09:26:00.61" id="{0F430352-78CE-4FA2-BAAC-D11E9801E2B1}">
        <Attribution userId="S::rin@eaea.dk::19ef3319-1f24-4b82-8a83-f54a35bb2d09" userName="Rikke Næraa" userProvider="AD"/>
        <Anchor>
          <Comment id="{4E901E20-C18F-446C-84C7-5284BE17F709}"/>
        </Anchor>
        <Create/>
      </Event>
      <Event time="2024-01-04T09:26:00.61" id="{0AA81FD2-FB83-46F5-A0D0-0F6D274D793C}">
        <Attribution userId="S::rin@eaea.dk::19ef3319-1f24-4b82-8a83-f54a35bb2d09" userName="Rikke Næraa" userProvider="AD"/>
        <Anchor>
          <Comment id="{4E901E20-C18F-446C-84C7-5284BE17F709}"/>
        </Anchor>
        <Assign userId="S::kjo@eaea.dk::50981cf0-2b0e-4dae-aa0a-11390bdea6e9" userName="Knud Johansen" userProvider="AD"/>
      </Event>
      <Event time="2024-01-04T09:26:00.61" id="{9C509C56-9479-4097-A359-A07385E6A663}">
        <Attribution userId="S::rin@eaea.dk::19ef3319-1f24-4b82-8a83-f54a35bb2d09" userName="Rikke Næraa" userProvider="AD"/>
        <Anchor>
          <Comment id="{4E901E20-C18F-446C-84C7-5284BE17F709}"/>
        </Anchor>
        <SetTitle title="@Knud Johansen Hej Knud, der er vist sket et eller andet ved de her data ? Eller er det for at indikere at det er &quot;dummy&quot; data ? "/>
      </Event>
    </History>
  </Task>
</Task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b/EAEA/1714%20Teknologidata%20kulkraft%20-%20Documents/Data/Biomass%20Tekkat%20from%20Ramb&#248;ll/ENSTEK-33-001-Data%20tables%20and%20calculation%20model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aenergianalyse.sharepoint.com/sites/Projekter2023/23070%20Ukraine%20Urgent%20Technology%20Catalogue/Shared%20Documents/1.1%20Multi%20criteria%20assesment/Multiple%20criteria%20assesment.xlsm" TargetMode="External"/><Relationship Id="rId1" Type="http://schemas.openxmlformats.org/officeDocument/2006/relationships/externalLinkPath" Target="/sites/Projekter2023/23070%20Ukraine%20Urgent%20Technology%20Catalogue/Shared%20Documents/1.1%20Multi%20criteria%20assesment/Multiple%20criteria%20assesment.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eaenergianalyse.sharepoint.com/sites/Projekter2024/24020_%202024%20TC%20Ukraine%20Urgent/Shared%20Documents/00%20Multi%20criteria%20assesment/Multiple%20criteria%20assesment.xlsm" TargetMode="External"/><Relationship Id="rId1" Type="http://schemas.openxmlformats.org/officeDocument/2006/relationships/externalLinkPath" Target="/sites/Projekter2024/24020_%202024%20TC%20Ukraine%20Urgent/Shared%20Documents/00%20Multi%20criteria%20assesment/Multiple%20criteria%20assesme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Scenario sheet"/>
      <sheetName val="Basis assumptions"/>
      <sheetName val="Energy model"/>
      <sheetName val="Turbine system efficiencies"/>
      <sheetName val="DH WtE"/>
      <sheetName val="Small WtE"/>
      <sheetName val="Medium WtE"/>
      <sheetName val="Large WtE"/>
      <sheetName val="DH Wood Chips"/>
      <sheetName val="Small Wood Chips"/>
      <sheetName val="Medium Wood Chips"/>
      <sheetName val="Large Wood Chips"/>
      <sheetName val="DH Wood Pellets"/>
      <sheetName val="Small Wood Pellets"/>
      <sheetName val="Medium Wood Pellets"/>
      <sheetName val="Large Wood Pellets"/>
      <sheetName val="DH Straw"/>
      <sheetName val="Small Straw"/>
      <sheetName val="Medium Straw"/>
      <sheetName val="Large Straw"/>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s"/>
      <sheetName val="Data Validation"/>
      <sheetName val="Criteria evaluation"/>
      <sheetName val="Catalogue calc tool"/>
      <sheetName val="Cost Allocation Coal Plant"/>
      <sheetName val="Estimated power gen b. type"/>
      <sheetName val="Ukrainien power consumption"/>
      <sheetName val="Ukranien power gen b. type"/>
      <sheetName val="SOEB - Tabels"/>
      <sheetName val="1.a. Gas turb. simple cycle, NG"/>
      <sheetName val="1.b. Gas engines, NG"/>
      <sheetName val="1.c. Gas engines, biogas"/>
      <sheetName val="2.a. PV residential rooftop "/>
      <sheetName val="2.b. PV comm. &amp; industrial"/>
      <sheetName val="2.c. PV Utility scale, ground"/>
      <sheetName val="2.d. PV Utility scale, floating"/>
      <sheetName val="3.a. Wind onshore parks "/>
      <sheetName val="3.c. Wind household turbines"/>
      <sheetName val="4. Coal retrofitting"/>
      <sheetName val="5.a. Bat, Li-Ion Utility scale"/>
      <sheetName val="5.b. Bat, Li-Ion community sca "/>
      <sheetName val="5.c. Batteries, Flow batteries"/>
      <sheetName val="Utility-scale PV tracker"/>
      <sheetName val="6. Biogas"/>
      <sheetName val="7.a. Wood pellets, CHP medium"/>
      <sheetName val="7.b. Wood pellets, CHP small"/>
      <sheetName val="7.c. Wood Chips, CHP Medium"/>
      <sheetName val="7.d. Wood Chips, CHP small"/>
      <sheetName val="7.e. Straw, CHP Medium"/>
      <sheetName val="7.f. Straw, CHP Small"/>
      <sheetName val="8.a. Small hydro, RoR"/>
      <sheetName val="8.b. Micro hydro, RoR"/>
      <sheetName val="8.c Retrf Hydro power,dams+PHS "/>
      <sheetName val="Gas turb. CC, steam extract."/>
      <sheetName val="05 Gas turb. CC, steam extr (2)"/>
      <sheetName val="Wood Chips, Medium"/>
      <sheetName val="Wood Chips, Small"/>
      <sheetName val="Diesel engine farm"/>
      <sheetName val="Natural gas engine plant"/>
    </sheetNames>
    <sheetDataSet>
      <sheetData sheetId="0"/>
      <sheetData sheetId="1"/>
      <sheetData sheetId="2"/>
      <sheetData sheetId="3">
        <row r="18">
          <cell r="G18">
            <v>1.06</v>
          </cell>
        </row>
        <row r="35">
          <cell r="G35">
            <v>1.0870032223415682</v>
          </cell>
        </row>
        <row r="36">
          <cell r="G36">
            <v>1.0870032223415682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mlig 2023 og 2024  Criteria "/>
      <sheetName val="figures"/>
      <sheetName val="Data Validation"/>
      <sheetName val="Criteria evaluation"/>
      <sheetName val="Catalogue calc tool"/>
      <sheetName val="Cost Allocation Coal Plant"/>
      <sheetName val="Estimated power gen b. type"/>
      <sheetName val="Ukrainien power consumption"/>
      <sheetName val="Ukranien power gen b. type"/>
      <sheetName val="SOEB - Tabels"/>
      <sheetName val="1.a. Gas turb. simple cycle, NG"/>
      <sheetName val="1.b. Gas engines, NG"/>
      <sheetName val="1.c. Gas engines, biogas"/>
      <sheetName val="2.a. PV residential rooftop "/>
      <sheetName val="2.b. PV comm. &amp; industrial"/>
      <sheetName val="2.c. PV Utility scale, ground"/>
      <sheetName val="2.d. PV Utility scale, floating"/>
      <sheetName val="3.a. Wind onshore parks "/>
      <sheetName val="3.c. Wind household turbines"/>
      <sheetName val="4. Coal retrofitting"/>
      <sheetName val="5.a. Bat, Li-Ion Utility scale"/>
      <sheetName val="5.b. Bat, Li-Ion community sca "/>
      <sheetName val="5.c. Batteries, Flow batteries"/>
      <sheetName val="Utility-scale PV tracker"/>
      <sheetName val="6. Biogas"/>
      <sheetName val="7.a. Wood pellets, CHP medium"/>
      <sheetName val="7.b. Wood pellets, CHP small"/>
      <sheetName val="7.c. Wood Chips, CHP Medium"/>
      <sheetName val="7.d. Wood Chips, CHP small"/>
      <sheetName val="7.e. Straw, CHP Medium"/>
      <sheetName val="7.f. Straw, CHP Small"/>
      <sheetName val="8.a. Small hydro, RoR"/>
      <sheetName val="8.b. Micro hydro, RoR"/>
      <sheetName val="8.c Retrf Hydro power,dams+PHS"/>
      <sheetName val="Gas turb. CC, steam extract."/>
      <sheetName val="Diesel engine farm"/>
      <sheetName val="Natural gas engine plant"/>
      <sheetName val="Sheet1"/>
    </sheetNames>
    <sheetDataSet>
      <sheetData sheetId="0"/>
      <sheetData sheetId="1"/>
      <sheetData sheetId="2"/>
      <sheetData sheetId="3"/>
      <sheetData sheetId="4">
        <row r="19">
          <cell r="G19">
            <v>1.06</v>
          </cell>
        </row>
        <row r="44">
          <cell r="G44">
            <v>1.0222222222222221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persons/person.xml><?xml version="1.0" encoding="utf-8"?>
<personList xmlns="http://schemas.microsoft.com/office/spreadsheetml/2018/threadedcomments" xmlns:x="http://schemas.openxmlformats.org/spreadsheetml/2006/main">
  <person displayName="Knud Johansen" id="{57BD5926-34AF-48D5-8EF3-B80B3442F35B}" userId="kjo@eaea.dk" providerId="PeoplePicker"/>
  <person displayName="Knud Johansen" id="{39D6ACA4-EF28-4B2C-B3DE-F8F0484C5239}" userId="S::kjo@eaea.dk::50981cf0-2b0e-4dae-aa0a-11390bdea6e9" providerId="AD"/>
  <person displayName="Michael Clemens Bloch" id="{378BDB90-ADF6-436A-B422-8CFB80601401}" userId="S::mcb@eaea.dk::2df0fa59-03b9-4fb5-a06c-bdfa5d7d8f1e" providerId="AD"/>
  <person displayName="Rikke Næraa" id="{A03CA77E-C896-4B21-BE59-906BC6DBF08A}" userId="S::rin@eaea.dk::19ef3319-1f24-4b82-8a83-f54a35bb2d0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01-04T10:23:39.92" personId="{A03CA77E-C896-4B21-BE59-906BC6DBF08A}" id="{6175B938-57AA-4CF0-9918-AC10A7E2C97A}">
    <text xml:space="preserve">@Knud Johansen Hej Knud,  de her skal vel rettes op i forhold til størrelserne ?   Data er taget direkte fra det indonesiske katalog- som måske er kopieret fra et andet katalog     - vi så ikke på dem i forbindelse med opdateringen i 2023. Dog fik DEA nogle data fra PLN (Den Indonesiske el leverandør) og opdaterede lidt ..? </text>
    <mentions>
      <mention mentionpersonId="{57BD5926-34AF-48D5-8EF3-B80B3442F35B}" mentionId="{4B7A44AE-39FE-48D8-82EF-F4061B044845}" startIndex="0" length="14"/>
    </mentions>
  </threadedComment>
  <threadedComment ref="C4" dT="2024-01-04T10:25:20.35" personId="{39D6ACA4-EF28-4B2C-B3DE-F8F0484C5239}" id="{E5D16D1E-FE33-4992-A270-6D5A512B2AB4}" parentId="{6175B938-57AA-4CF0-9918-AC10A7E2C97A}">
    <text>Har vi data fra Ethiopien som passer meget godt med UA?</text>
  </threadedComment>
  <threadedComment ref="C4" dT="2024-01-04T10:30:20.86" personId="{39D6ACA4-EF28-4B2C-B3DE-F8F0484C5239}" id="{198AA02A-2383-419D-9146-9E139068CFF5}" parentId="{6175B938-57AA-4CF0-9918-AC10A7E2C97A}">
    <text xml:space="preserve">Hej Rikke - lad os bruge de data du har fra PLN da jeg ikke har bedre data lige nu.
</text>
  </threadedComment>
  <threadedComment ref="L7" dT="2023-12-28T11:00:45.60" personId="{39D6ACA4-EF28-4B2C-B3DE-F8F0484C5239}" id="{0C8C0B59-9038-47BF-84F1-6A04F6EB3D03}">
    <text>Which classification to iuse for this report?</text>
  </threadedComment>
  <threadedComment ref="I28" dT="2023-12-28T10:33:39.78" personId="{39D6ACA4-EF28-4B2C-B3DE-F8F0484C5239}" id="{9C40EC97-A2AD-427B-AC7A-3370F1557377}">
    <text>Hvor kommer dette tal fra?</text>
  </threadedComment>
  <threadedComment ref="C31" dT="2023-12-21T11:42:02.94" personId="{A03CA77E-C896-4B21-BE59-906BC6DBF08A}" id="{BE2DDBB5-56F0-4237-BEDF-D372211C655B}">
    <text>@Knud Johansen  tjek lower og upper er lavere end "bedste bud ( flyttet til I)</text>
    <mentions>
      <mention mentionpersonId="{57BD5926-34AF-48D5-8EF3-B80B3442F35B}" mentionId="{5523D5A0-5413-4716-81A1-83B32CA46C72}" startIndex="0" length="14"/>
    </mentions>
  </threadedComment>
  <threadedComment ref="C31" dT="2023-12-21T12:43:06.55" personId="{39D6ACA4-EF28-4B2C-B3DE-F8F0484C5239}" id="{BA2C4EE4-CC2C-4730-A20A-03595F6E4BD3}" parentId="{BE2DDBB5-56F0-4237-BEDF-D372211C655B}">
    <text>Er ikke lige helt med på havd du spørger om?</text>
  </threadedComment>
  <threadedComment ref="C31" dT="2023-12-27T15:21:31.62" personId="{A03CA77E-C896-4B21-BE59-906BC6DBF08A}" id="{B65C6EAB-3B00-4E68-93C4-E53DC0B2DFCB}" parentId="{BE2DDBB5-56F0-4237-BEDF-D372211C655B}">
    <text>Data der står I celle  E31 som er vurderest at være høje grænse I forhold til usikkerheden er lavere end middelskønnet I celle c31</text>
  </threadedComment>
  <threadedComment ref="C31" dT="2023-12-28T10:32:32.07" personId="{39D6ACA4-EF28-4B2C-B3DE-F8F0484C5239}" id="{DF11B24F-C6E9-475C-BBF7-257118A8400B}" parentId="{BE2DDBB5-56F0-4237-BEDF-D372211C655B}">
    <text>Hvis der burges samme formel for Medium som for Micro hydro -0.25 /+0.25 så ser grænserne rigtige ud.  Det er samme principper der er brugt i Ethiopian TC.</text>
  </threadedComment>
  <threadedComment ref="I31" dT="2023-12-28T10:33:48.65" personId="{39D6ACA4-EF28-4B2C-B3DE-F8F0484C5239}" id="{AA74CCEE-0E75-4341-B933-40EC91ADA24F}">
    <text>Hvor kommer dette tal fra?</text>
  </threadedComment>
  <threadedComment ref="I31" dT="2024-01-08T07:54:50.38" personId="{378BDB90-ADF6-436A-B422-8CFB80601401}" id="{CAA7FDFF-83DA-4223-8E85-F0EB8B506D86}" parentId="{AA74CCEE-0E75-4341-B933-40EC91ADA24F}">
    <text>Hej Knud, det var den forhenværende O&amp;M som blev devideret med konverteringsfaktoren mellem Euro og Dollar.</text>
  </threadedComment>
  <threadedComment ref="I31" dT="2024-01-08T08:25:21.59" personId="{39D6ACA4-EF28-4B2C-B3DE-F8F0484C5239}" id="{5B0D23FD-B515-4DB4-AC34-BCAF8D9C4E90}" parentId="{AA74CCEE-0E75-4341-B933-40EC91ADA24F}">
    <text>OK - tak for afklaringen</text>
  </threadedComment>
</ThreadedComments>
</file>

<file path=xl/threadedComments/threadedComment2.xml><?xml version="1.0" encoding="utf-8"?>
<ThreadedComments xmlns="http://schemas.microsoft.com/office/spreadsheetml/2018/threadedcomments" xmlns:x="http://schemas.openxmlformats.org/spreadsheetml/2006/main">
  <threadedComment ref="C28" dT="2023-12-21T11:48:05.28" personId="{A03CA77E-C896-4B21-BE59-906BC6DBF08A}" id="{E2E0959E-B57A-4685-BDA7-C5AFD5FA96C4}">
    <text xml:space="preserve">@Knud Johansen  undre mig at micro er billigere pr MW end small? Kan være pga af den lavere effektivitet? </text>
    <mentions>
      <mention mentionpersonId="{57BD5926-34AF-48D5-8EF3-B80B3442F35B}" mentionId="{7AFEA35F-519B-44B2-BF65-65C8B4E4E408}" startIndex="0" length="14"/>
    </mentions>
  </threadedComment>
  <threadedComment ref="C28" dT="2023-12-21T12:39:14.88" personId="{39D6ACA4-EF28-4B2C-B3DE-F8F0484C5239}" id="{131092B7-B5F4-4343-BB68-01E0CEA2FB69}" parentId="{E2E0959E-B57A-4685-BDA7-C5AFD5FA96C4}">
    <text>Hej Rikke - ja, det lyder rigtigt.</text>
  </threadedComment>
  <threadedComment ref="C28" dT="2024-01-04T22:18:32.82" personId="{39D6ACA4-EF28-4B2C-B3DE-F8F0484C5239}" id="{42B15886-1DFF-4C9B-AB99-3AD94649403D}" parentId="{E2E0959E-B57A-4685-BDA7-C5AFD5FA96C4}">
    <text>micro anlæg er primært asynkrone - dvs. der benyttes billigere mekaniske og elektriske komponenter</text>
  </threadedComment>
</ThreadedComments>
</file>

<file path=xl/threadedComments/threadedComment3.xml><?xml version="1.0" encoding="utf-8"?>
<ThreadedComments xmlns="http://schemas.microsoft.com/office/spreadsheetml/2018/threadedcomments" xmlns:x="http://schemas.openxmlformats.org/spreadsheetml/2006/main">
  <threadedComment ref="C4" dT="2024-01-04T09:26:00.61" personId="{A03CA77E-C896-4B21-BE59-906BC6DBF08A}" id="{4E901E20-C18F-446C-84C7-5284BE17F709}">
    <text xml:space="preserve">@Knud Johansen Hej Knud, der er vist sket et eller andet ved de her data ?  Eller er det for at indikere at det er "dummy" data ? </text>
    <mentions>
      <mention mentionpersonId="{57BD5926-34AF-48D5-8EF3-B80B3442F35B}" mentionId="{4C718045-3E79-4B4C-8649-D8182B9F0F8B}" startIndex="0" length="14"/>
    </mentions>
  </threadedComment>
  <threadedComment ref="C4" dT="2024-01-04T09:42:27.36" personId="{39D6ACA4-EF28-4B2C-B3DE-F8F0484C5239}" id="{A1FFBFB9-BE16-45D6-B1B1-FEAEE625B84B}" parentId="{4E901E20-C18F-446C-84C7-5284BE17F709}">
    <text>Hej Rikke - det er rækkenumre som stod i tabellen. Jeg har ikke data for 2023, men flere af dem kan jeg måske finde - skal jeg forsøge at  finde dem?</text>
  </threadedComment>
  <threadedComment ref="C4" dT="2024-01-04T09:43:22.48" personId="{39D6ACA4-EF28-4B2C-B3DE-F8F0484C5239}" id="{1026E996-C883-44A8-8756-0857CDA86618}" parentId="{4E901E20-C18F-446C-84C7-5284BE17F709}">
    <text>skal jeg forsøge at finde data for 2023?</text>
  </threadedComment>
  <threadedComment ref="C4" dT="2024-01-04T10:14:06.25" personId="{39D6ACA4-EF28-4B2C-B3DE-F8F0484C5239}" id="{E0A9901A-5B95-4A36-BDA6-81FE6A20025E}" parentId="{4E901E20-C18F-446C-84C7-5284BE17F709}">
    <text>så har jeg lagt mit estimat på 2023 data ind</text>
  </threadedComment>
  <threadedComment ref="C4" dT="2024-01-04T10:20:17.92" personId="{A03CA77E-C896-4B21-BE59-906BC6DBF08A}" id="{42ECD609-DB96-4B24-A7EF-102F20DC980B}" parentId="{4E901E20-C18F-446C-84C7-5284BE17F709}">
    <text xml:space="preserve">Hov nu er der "rigtige data igen ?  </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1.xm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9/04/relationships/documenttask" Target="../documenttasks/documenttask2.x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9/04/relationships/documenttask" Target="../documenttasks/documenttask3.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selectric.co.kr/edm/2016/1128/1611_electric_Floating%20Photovoltaic%20Syst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550A-8E01-4F1F-9428-0A0B41FF4D96}">
  <sheetPr codeName="Sheet8"/>
  <dimension ref="A1:M200"/>
  <sheetViews>
    <sheetView showGridLines="0" topLeftCell="A2" workbookViewId="0">
      <selection activeCell="A35" sqref="A35:B62"/>
    </sheetView>
  </sheetViews>
  <sheetFormatPr defaultColWidth="11.5" defaultRowHeight="11.25"/>
  <cols>
    <col min="1" max="1" width="2.6640625" customWidth="1"/>
    <col min="2" max="2" width="60.6640625" customWidth="1"/>
    <col min="13" max="13" width="13.83203125" bestFit="1" customWidth="1"/>
  </cols>
  <sheetData>
    <row r="1" spans="1:13">
      <c r="A1" s="1" t="s">
        <v>0</v>
      </c>
      <c r="B1" s="1"/>
      <c r="C1" s="2" t="s">
        <v>1</v>
      </c>
      <c r="D1" s="3"/>
      <c r="E1" s="3"/>
      <c r="F1" s="3"/>
      <c r="G1" s="3"/>
      <c r="H1" s="4" t="s">
        <v>2</v>
      </c>
    </row>
    <row r="2" spans="1:13" ht="26.25">
      <c r="A2" s="5" t="s">
        <v>3</v>
      </c>
      <c r="B2" s="5"/>
      <c r="C2" s="3">
        <v>2025</v>
      </c>
      <c r="D2" s="3">
        <v>2025</v>
      </c>
      <c r="E2" s="3">
        <v>2025</v>
      </c>
      <c r="F2" s="3" t="s">
        <v>4</v>
      </c>
      <c r="G2" s="3" t="s">
        <v>5</v>
      </c>
      <c r="H2" s="6" t="s">
        <v>514</v>
      </c>
    </row>
    <row r="3" spans="1:13" ht="12" thickBot="1">
      <c r="A3" s="7" t="s">
        <v>7</v>
      </c>
      <c r="B3" s="7"/>
      <c r="C3" s="8"/>
      <c r="D3" s="8" t="s">
        <v>8</v>
      </c>
      <c r="E3" s="8" t="s">
        <v>9</v>
      </c>
      <c r="F3" s="8" t="s">
        <v>10</v>
      </c>
      <c r="G3" s="8" t="s">
        <v>10</v>
      </c>
    </row>
    <row r="4" spans="1:13">
      <c r="A4" s="5" t="s">
        <v>11</v>
      </c>
      <c r="B4" s="5" t="s">
        <v>12</v>
      </c>
      <c r="C4" s="3"/>
      <c r="D4" s="3"/>
      <c r="E4" s="3"/>
      <c r="F4" s="3"/>
      <c r="G4" s="3"/>
    </row>
    <row r="5" spans="1:13">
      <c r="A5" s="9" t="s">
        <v>13</v>
      </c>
      <c r="C5" s="10"/>
      <c r="D5" s="10"/>
      <c r="E5" s="10"/>
      <c r="F5" s="10"/>
      <c r="G5" s="10"/>
      <c r="J5" s="10"/>
      <c r="K5" s="10"/>
      <c r="L5" s="10"/>
    </row>
    <row r="6" spans="1:13">
      <c r="A6" s="9"/>
      <c r="B6" t="s">
        <v>14</v>
      </c>
      <c r="C6" s="10">
        <v>22.5</v>
      </c>
      <c r="D6" s="10">
        <v>5</v>
      </c>
      <c r="E6" s="10">
        <v>40</v>
      </c>
      <c r="F6" s="10" t="s">
        <v>15</v>
      </c>
      <c r="G6" s="10"/>
      <c r="J6" s="10"/>
      <c r="K6" s="10"/>
      <c r="L6" s="10"/>
    </row>
    <row r="7" spans="1:13">
      <c r="A7" s="11"/>
      <c r="B7" s="11" t="s">
        <v>16</v>
      </c>
      <c r="C7" s="12">
        <v>0.38</v>
      </c>
      <c r="D7" s="138">
        <v>0.32</v>
      </c>
      <c r="E7" s="138">
        <v>0.4</v>
      </c>
      <c r="F7" s="10" t="s">
        <v>17</v>
      </c>
      <c r="G7" s="10" t="s">
        <v>18</v>
      </c>
      <c r="I7" s="11"/>
      <c r="J7" s="12"/>
      <c r="K7" s="12"/>
      <c r="L7" s="12"/>
      <c r="M7" s="12"/>
    </row>
    <row r="8" spans="1:13">
      <c r="A8" s="11"/>
      <c r="B8" s="11" t="s">
        <v>19</v>
      </c>
      <c r="C8" s="12">
        <v>0.36</v>
      </c>
      <c r="D8" s="138">
        <v>0.3</v>
      </c>
      <c r="E8" s="138">
        <v>0.38</v>
      </c>
      <c r="F8" s="10"/>
      <c r="G8" s="10" t="s">
        <v>20</v>
      </c>
      <c r="I8" s="11"/>
      <c r="J8" s="12"/>
      <c r="K8" s="12"/>
      <c r="L8" s="12"/>
      <c r="M8" s="12"/>
    </row>
    <row r="9" spans="1:13">
      <c r="A9" s="9"/>
      <c r="B9" t="s">
        <v>21</v>
      </c>
      <c r="C9" s="137">
        <v>0.76500000000000001</v>
      </c>
      <c r="D9" s="137">
        <v>0.61</v>
      </c>
      <c r="E9" s="137">
        <v>0.8</v>
      </c>
      <c r="F9" s="10"/>
      <c r="G9" s="10" t="s">
        <v>18</v>
      </c>
      <c r="J9" s="10"/>
      <c r="K9" s="10"/>
      <c r="L9" s="10"/>
      <c r="M9" s="10"/>
    </row>
    <row r="10" spans="1:13">
      <c r="A10" s="9"/>
      <c r="B10" t="s">
        <v>22</v>
      </c>
      <c r="C10" s="10"/>
      <c r="D10" s="10"/>
      <c r="E10" s="10"/>
      <c r="F10" s="10" t="s">
        <v>23</v>
      </c>
      <c r="G10" s="10"/>
      <c r="J10" s="10"/>
      <c r="K10" s="10"/>
      <c r="L10" s="10"/>
      <c r="M10" s="10"/>
    </row>
    <row r="11" spans="1:13">
      <c r="A11" s="11"/>
      <c r="B11" s="11" t="s">
        <v>24</v>
      </c>
      <c r="C11" s="12">
        <v>0.02</v>
      </c>
      <c r="D11" s="12">
        <v>0.02</v>
      </c>
      <c r="E11" s="12">
        <v>0.03</v>
      </c>
      <c r="F11" s="10"/>
      <c r="G11" s="10" t="s">
        <v>25</v>
      </c>
      <c r="I11" s="11"/>
      <c r="J11" s="12"/>
      <c r="K11" s="12"/>
      <c r="L11" s="12"/>
      <c r="M11" s="12"/>
    </row>
    <row r="12" spans="1:13">
      <c r="A12" s="9"/>
      <c r="B12" t="s">
        <v>26</v>
      </c>
      <c r="C12" s="137">
        <v>2.65</v>
      </c>
      <c r="D12" s="10">
        <v>2</v>
      </c>
      <c r="E12" s="10">
        <v>3.5</v>
      </c>
      <c r="F12" s="10"/>
      <c r="G12" s="10" t="s">
        <v>25</v>
      </c>
      <c r="J12" s="10"/>
      <c r="K12" s="10"/>
      <c r="L12" s="10"/>
      <c r="M12" s="10"/>
    </row>
    <row r="13" spans="1:13">
      <c r="A13" s="9"/>
      <c r="B13" t="s">
        <v>27</v>
      </c>
      <c r="C13" s="10">
        <v>25</v>
      </c>
      <c r="D13" s="10">
        <v>25</v>
      </c>
      <c r="E13" s="10"/>
      <c r="F13" s="10" t="s">
        <v>28</v>
      </c>
      <c r="G13" s="10" t="s">
        <v>29</v>
      </c>
      <c r="J13" s="10"/>
      <c r="K13" s="10"/>
      <c r="L13" s="10"/>
      <c r="M13" s="10"/>
    </row>
    <row r="14" spans="1:13">
      <c r="A14" s="9"/>
      <c r="B14" t="s">
        <v>30</v>
      </c>
      <c r="C14" s="10">
        <v>1.5</v>
      </c>
      <c r="D14" s="96">
        <v>1</v>
      </c>
      <c r="E14" s="10">
        <v>1.5</v>
      </c>
      <c r="F14" s="10"/>
      <c r="G14" s="10" t="s">
        <v>25</v>
      </c>
      <c r="J14" s="10"/>
      <c r="K14" s="10"/>
      <c r="L14" s="10"/>
      <c r="M14" s="10"/>
    </row>
    <row r="15" spans="1:13">
      <c r="A15" s="9"/>
      <c r="B15" t="s">
        <v>31</v>
      </c>
      <c r="C15" s="10">
        <v>0.04</v>
      </c>
      <c r="D15" s="10">
        <v>0.03</v>
      </c>
      <c r="E15" s="10">
        <v>7.0000000000000007E-2</v>
      </c>
      <c r="F15" s="10" t="s">
        <v>32</v>
      </c>
      <c r="G15" s="10" t="s">
        <v>33</v>
      </c>
      <c r="J15" s="10"/>
      <c r="K15" s="10"/>
      <c r="L15" s="10"/>
      <c r="M15" s="10"/>
    </row>
    <row r="16" spans="1:13">
      <c r="A16" s="9" t="s">
        <v>34</v>
      </c>
      <c r="C16" s="10"/>
      <c r="D16" s="10"/>
      <c r="E16" s="10"/>
      <c r="F16" s="10"/>
      <c r="G16" s="10"/>
      <c r="J16" s="10"/>
      <c r="K16" s="10"/>
      <c r="L16" s="10"/>
      <c r="M16" s="10"/>
    </row>
    <row r="17" spans="1:13">
      <c r="A17" s="11"/>
      <c r="B17" s="11" t="s">
        <v>35</v>
      </c>
      <c r="C17" s="12">
        <v>0</v>
      </c>
      <c r="D17" s="12">
        <v>0</v>
      </c>
      <c r="E17" s="12">
        <v>0</v>
      </c>
      <c r="F17" s="10" t="s">
        <v>36</v>
      </c>
      <c r="G17" s="10"/>
      <c r="I17" s="11"/>
      <c r="J17" s="12"/>
      <c r="K17" s="12"/>
      <c r="L17" s="12"/>
      <c r="M17" s="12"/>
    </row>
    <row r="18" spans="1:13">
      <c r="A18" s="11"/>
      <c r="B18" s="11" t="s">
        <v>37</v>
      </c>
      <c r="C18" s="12">
        <v>0.2</v>
      </c>
      <c r="D18" s="12">
        <v>0.2</v>
      </c>
      <c r="E18" s="12">
        <v>0.5</v>
      </c>
      <c r="F18" s="10" t="s">
        <v>38</v>
      </c>
      <c r="G18" s="10" t="s">
        <v>25</v>
      </c>
      <c r="I18" s="11"/>
      <c r="J18" s="12"/>
      <c r="K18" s="12"/>
      <c r="L18" s="12"/>
      <c r="M18" s="12"/>
    </row>
    <row r="19" spans="1:13">
      <c r="A19" s="11"/>
      <c r="B19" s="11" t="s">
        <v>39</v>
      </c>
      <c r="C19" s="12">
        <v>0.21500000000000002</v>
      </c>
      <c r="D19" s="12">
        <v>0.2</v>
      </c>
      <c r="E19" s="12">
        <v>0.25</v>
      </c>
      <c r="F19" s="10" t="s">
        <v>40</v>
      </c>
      <c r="G19" s="10" t="s">
        <v>25</v>
      </c>
      <c r="I19" s="11"/>
      <c r="J19" s="12"/>
      <c r="K19" s="12"/>
      <c r="L19" s="12"/>
      <c r="M19" s="12"/>
    </row>
    <row r="20" spans="1:13">
      <c r="A20" s="9"/>
      <c r="B20" t="s">
        <v>41</v>
      </c>
      <c r="C20" s="137">
        <v>0.21500000000000002</v>
      </c>
      <c r="D20" s="10">
        <v>0.1</v>
      </c>
      <c r="E20" s="10">
        <v>0.5</v>
      </c>
      <c r="F20" s="10"/>
      <c r="G20" s="10" t="s">
        <v>42</v>
      </c>
      <c r="J20" s="10"/>
      <c r="K20" s="10"/>
      <c r="L20" s="10"/>
      <c r="M20" s="10"/>
    </row>
    <row r="21" spans="1:13">
      <c r="A21" s="9"/>
      <c r="B21" t="s">
        <v>43</v>
      </c>
      <c r="C21" s="137">
        <v>0.5</v>
      </c>
      <c r="D21" s="10">
        <v>0.4</v>
      </c>
      <c r="E21" s="10">
        <v>1</v>
      </c>
      <c r="F21" s="10"/>
      <c r="G21" s="10" t="s">
        <v>42</v>
      </c>
      <c r="J21" s="10"/>
      <c r="K21" s="10"/>
      <c r="L21" s="10"/>
      <c r="M21" s="10"/>
    </row>
    <row r="22" spans="1:13">
      <c r="A22" s="9" t="s">
        <v>44</v>
      </c>
      <c r="C22" s="10"/>
      <c r="D22" s="10"/>
      <c r="E22" s="10"/>
      <c r="F22" s="10"/>
      <c r="G22" s="10"/>
      <c r="J22" s="10"/>
      <c r="K22" s="10"/>
      <c r="L22" s="10"/>
      <c r="M22" s="10"/>
    </row>
    <row r="23" spans="1:13">
      <c r="A23" s="11"/>
      <c r="B23" s="11" t="s">
        <v>45</v>
      </c>
      <c r="C23" s="12">
        <v>0</v>
      </c>
      <c r="D23" s="12">
        <v>0</v>
      </c>
      <c r="E23" s="12">
        <v>0</v>
      </c>
      <c r="F23" s="10"/>
      <c r="G23" s="10"/>
      <c r="I23" s="11"/>
      <c r="J23" s="12"/>
      <c r="K23" s="12"/>
      <c r="L23" s="12"/>
      <c r="M23" s="12"/>
    </row>
    <row r="24" spans="1:13">
      <c r="A24" s="9"/>
      <c r="B24" t="s">
        <v>46</v>
      </c>
      <c r="C24" s="14">
        <v>12.5</v>
      </c>
      <c r="D24" s="14">
        <v>10</v>
      </c>
      <c r="E24" s="14">
        <v>30</v>
      </c>
      <c r="F24" s="10" t="s">
        <v>47</v>
      </c>
      <c r="G24" s="10" t="s">
        <v>48</v>
      </c>
      <c r="J24" s="10"/>
      <c r="K24" s="10"/>
      <c r="L24" s="10"/>
      <c r="M24" s="10"/>
    </row>
    <row r="25" spans="1:13">
      <c r="A25" s="9"/>
      <c r="B25" t="s">
        <v>49</v>
      </c>
      <c r="C25" s="123">
        <v>1.5</v>
      </c>
      <c r="D25" s="123">
        <v>1</v>
      </c>
      <c r="E25" s="123">
        <v>8</v>
      </c>
      <c r="F25" s="10"/>
      <c r="G25" s="10" t="s">
        <v>50</v>
      </c>
      <c r="J25" s="10"/>
      <c r="K25" s="10"/>
      <c r="L25" s="10"/>
      <c r="M25" s="10"/>
    </row>
    <row r="26" spans="1:13">
      <c r="A26" s="9"/>
      <c r="B26" t="s">
        <v>51</v>
      </c>
      <c r="C26" s="123">
        <v>1</v>
      </c>
      <c r="D26" s="123">
        <v>0.7</v>
      </c>
      <c r="E26" s="123">
        <v>1.2</v>
      </c>
      <c r="F26" s="10"/>
      <c r="G26" s="10" t="s">
        <v>50</v>
      </c>
      <c r="J26" s="10"/>
      <c r="K26" s="10"/>
      <c r="L26" s="10"/>
      <c r="M26" s="10"/>
    </row>
    <row r="27" spans="1:13">
      <c r="A27" s="9" t="s">
        <v>52</v>
      </c>
      <c r="C27" s="10"/>
      <c r="D27" s="10"/>
      <c r="E27" s="10"/>
      <c r="F27" s="10"/>
      <c r="G27" s="10"/>
      <c r="J27" s="10"/>
      <c r="K27" s="10"/>
      <c r="L27" s="10"/>
      <c r="M27" s="10"/>
    </row>
    <row r="28" spans="1:13">
      <c r="A28" s="9"/>
      <c r="B28" t="s">
        <v>53</v>
      </c>
      <c r="C28" s="123">
        <v>0.77720730433377772</v>
      </c>
      <c r="D28" s="123">
        <v>0.63802363080000002</v>
      </c>
      <c r="E28" s="123">
        <v>1.0633727180000001</v>
      </c>
      <c r="F28" s="10">
        <v>0</v>
      </c>
      <c r="G28" s="10" t="s">
        <v>54</v>
      </c>
      <c r="J28" s="10"/>
      <c r="K28" s="10"/>
      <c r="L28" s="10"/>
      <c r="M28" s="13"/>
    </row>
    <row r="29" spans="1:13">
      <c r="A29" s="9"/>
      <c r="B29" t="s">
        <v>55</v>
      </c>
      <c r="C29" s="123">
        <v>0</v>
      </c>
      <c r="D29" s="123">
        <v>0</v>
      </c>
      <c r="E29" s="123">
        <v>0</v>
      </c>
      <c r="F29" s="10" t="s">
        <v>56</v>
      </c>
      <c r="G29" s="10"/>
      <c r="J29" s="10"/>
      <c r="K29" s="10"/>
      <c r="L29" s="10"/>
      <c r="M29" s="13"/>
    </row>
    <row r="30" spans="1:13">
      <c r="A30" s="9"/>
      <c r="B30" t="s">
        <v>57</v>
      </c>
      <c r="C30" s="123">
        <v>0</v>
      </c>
      <c r="D30" s="123">
        <v>0</v>
      </c>
      <c r="E30" s="123">
        <v>0</v>
      </c>
      <c r="F30" s="10" t="s">
        <v>56</v>
      </c>
      <c r="G30" s="10"/>
      <c r="J30" s="10"/>
      <c r="K30" s="10"/>
      <c r="L30" s="10"/>
      <c r="M30" s="13"/>
    </row>
    <row r="31" spans="1:13">
      <c r="A31" s="9"/>
      <c r="B31" t="s">
        <v>58</v>
      </c>
      <c r="C31" s="123">
        <v>5.7067669199333331</v>
      </c>
      <c r="D31" s="123">
        <v>5.3168635900000005</v>
      </c>
      <c r="E31" s="123">
        <v>7.4436090260000007</v>
      </c>
      <c r="F31" s="10">
        <v>0</v>
      </c>
      <c r="G31" s="10" t="s">
        <v>25</v>
      </c>
      <c r="J31" s="10"/>
      <c r="K31" s="10"/>
      <c r="L31" s="10"/>
      <c r="M31" s="13"/>
    </row>
    <row r="32" spans="1:13">
      <c r="A32" s="9"/>
      <c r="B32" t="s">
        <v>59</v>
      </c>
      <c r="C32" s="14">
        <v>20707.411395186664</v>
      </c>
      <c r="D32" s="14">
        <v>0</v>
      </c>
      <c r="E32" s="14">
        <v>0</v>
      </c>
      <c r="F32" s="10" t="s">
        <v>60</v>
      </c>
      <c r="G32" s="10" t="s">
        <v>25</v>
      </c>
      <c r="J32" s="10"/>
      <c r="K32" s="10"/>
      <c r="L32" s="10"/>
      <c r="M32" s="13"/>
    </row>
    <row r="33" spans="1:6">
      <c r="A33" s="9" t="s">
        <v>61</v>
      </c>
      <c r="C33" s="136"/>
      <c r="D33" s="136"/>
      <c r="E33" s="136"/>
    </row>
    <row r="34" spans="1:6">
      <c r="A34" s="9"/>
      <c r="B34" s="15" t="s">
        <v>62</v>
      </c>
      <c r="C34" s="14">
        <v>4192.8</v>
      </c>
      <c r="D34" s="136"/>
      <c r="E34" s="136"/>
      <c r="F34" s="16"/>
    </row>
    <row r="35" spans="1:6">
      <c r="A35" s="9" t="s">
        <v>63</v>
      </c>
      <c r="D35" s="10"/>
    </row>
    <row r="36" spans="1:6">
      <c r="A36" s="9"/>
      <c r="B36" t="s">
        <v>64</v>
      </c>
    </row>
    <row r="37" spans="1:6">
      <c r="A37" s="9"/>
      <c r="B37" t="s">
        <v>65</v>
      </c>
    </row>
    <row r="38" spans="1:6">
      <c r="A38" s="9"/>
      <c r="B38" t="s">
        <v>66</v>
      </c>
    </row>
    <row r="39" spans="1:6">
      <c r="A39" s="9"/>
      <c r="B39" t="s">
        <v>67</v>
      </c>
    </row>
    <row r="40" spans="1:6">
      <c r="A40" s="9"/>
      <c r="B40" t="s">
        <v>68</v>
      </c>
    </row>
    <row r="41" spans="1:6">
      <c r="A41" s="9"/>
      <c r="B41" t="s">
        <v>69</v>
      </c>
    </row>
    <row r="42" spans="1:6">
      <c r="A42" s="9"/>
      <c r="B42" t="s">
        <v>70</v>
      </c>
    </row>
    <row r="43" spans="1:6">
      <c r="A43" s="9"/>
      <c r="B43" t="s">
        <v>71</v>
      </c>
    </row>
    <row r="44" spans="1:6">
      <c r="A44" s="9"/>
      <c r="B44" t="s">
        <v>72</v>
      </c>
    </row>
    <row r="45" spans="1:6">
      <c r="A45" s="9"/>
      <c r="B45" t="s">
        <v>73</v>
      </c>
    </row>
    <row r="46" spans="1:6">
      <c r="A46" s="9"/>
      <c r="B46" t="s">
        <v>74</v>
      </c>
    </row>
    <row r="47" spans="1:6">
      <c r="A47" s="9"/>
      <c r="B47" t="s">
        <v>75</v>
      </c>
    </row>
    <row r="48" spans="1:6">
      <c r="A48" s="9"/>
      <c r="B48" t="s">
        <v>76</v>
      </c>
    </row>
    <row r="49" spans="1:2">
      <c r="A49" s="9"/>
      <c r="B49" t="s">
        <v>77</v>
      </c>
    </row>
    <row r="50" spans="1:2">
      <c r="A50" s="9"/>
      <c r="B50" t="s">
        <v>78</v>
      </c>
    </row>
    <row r="51" spans="1:2">
      <c r="A51" s="9"/>
    </row>
    <row r="52" spans="1:2">
      <c r="A52" s="9" t="s">
        <v>79</v>
      </c>
    </row>
    <row r="53" spans="1:2">
      <c r="A53" s="9"/>
      <c r="B53" t="s">
        <v>80</v>
      </c>
    </row>
    <row r="54" spans="1:2">
      <c r="A54" s="9"/>
      <c r="B54" t="s">
        <v>81</v>
      </c>
    </row>
    <row r="55" spans="1:2">
      <c r="A55" s="9"/>
      <c r="B55" t="s">
        <v>82</v>
      </c>
    </row>
    <row r="56" spans="1:2">
      <c r="A56" s="9"/>
      <c r="B56" t="s">
        <v>83</v>
      </c>
    </row>
    <row r="57" spans="1:2">
      <c r="A57" s="9"/>
      <c r="B57" t="s">
        <v>84</v>
      </c>
    </row>
    <row r="58" spans="1:2">
      <c r="A58" s="9"/>
      <c r="B58" t="s">
        <v>85</v>
      </c>
    </row>
    <row r="59" spans="1:2">
      <c r="A59" s="9"/>
      <c r="B59" t="s">
        <v>86</v>
      </c>
    </row>
    <row r="60" spans="1:2">
      <c r="A60" s="9"/>
      <c r="B60" t="s">
        <v>87</v>
      </c>
    </row>
    <row r="61" spans="1:2">
      <c r="A61" s="9"/>
      <c r="B61" t="s">
        <v>88</v>
      </c>
    </row>
    <row r="62" spans="1:2">
      <c r="A62" s="9"/>
      <c r="B62" t="s">
        <v>89</v>
      </c>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4B1BC-495D-4818-9D3E-EA99BBA1EFE5}">
  <sheetPr codeName="Sheet17"/>
  <dimension ref="A1:P200"/>
  <sheetViews>
    <sheetView workbookViewId="0">
      <selection activeCell="J20" sqref="J20:L24"/>
    </sheetView>
  </sheetViews>
  <sheetFormatPr defaultColWidth="11.5" defaultRowHeight="11.25"/>
  <cols>
    <col min="1" max="1" width="2.6640625" customWidth="1"/>
    <col min="2" max="2" width="60.6640625" customWidth="1"/>
    <col min="3" max="3" width="13.5" bestFit="1" customWidth="1"/>
  </cols>
  <sheetData>
    <row r="1" spans="1:16">
      <c r="A1" s="9" t="s">
        <v>0</v>
      </c>
      <c r="B1" s="9"/>
      <c r="C1" s="9" t="s">
        <v>319</v>
      </c>
      <c r="E1" s="9"/>
      <c r="F1" s="9"/>
    </row>
    <row r="2" spans="1:16" ht="12.75">
      <c r="A2" s="89" t="s">
        <v>3</v>
      </c>
      <c r="B2" s="89"/>
      <c r="C2" s="90">
        <v>2025</v>
      </c>
      <c r="D2" s="90"/>
      <c r="E2" s="90">
        <v>2025</v>
      </c>
      <c r="F2" s="3" t="s">
        <v>5</v>
      </c>
      <c r="G2" s="3"/>
      <c r="H2" s="3" t="s">
        <v>5</v>
      </c>
      <c r="J2" s="20" t="s">
        <v>6</v>
      </c>
      <c r="K2" s="20"/>
      <c r="L2" s="20"/>
      <c r="M2" s="20"/>
      <c r="N2" s="20"/>
      <c r="O2" s="20"/>
      <c r="P2" s="20"/>
    </row>
    <row r="3" spans="1:16" ht="13.5" thickBot="1">
      <c r="A3" s="91" t="s">
        <v>7</v>
      </c>
      <c r="B3" s="91"/>
      <c r="C3" s="92" t="s">
        <v>91</v>
      </c>
      <c r="D3" s="92"/>
      <c r="E3" s="92" t="s">
        <v>10</v>
      </c>
      <c r="F3" s="8" t="s">
        <v>10</v>
      </c>
      <c r="G3" s="8"/>
      <c r="H3" s="8" t="s">
        <v>10</v>
      </c>
      <c r="J3" s="20"/>
      <c r="K3" s="20"/>
      <c r="L3" s="20"/>
      <c r="M3" s="20"/>
      <c r="N3" s="20"/>
      <c r="O3" s="20"/>
      <c r="P3" s="20"/>
    </row>
    <row r="4" spans="1:16" ht="12.75">
      <c r="A4" s="89" t="s">
        <v>11</v>
      </c>
      <c r="B4" s="89" t="s">
        <v>12</v>
      </c>
      <c r="C4" s="90"/>
      <c r="E4" s="90"/>
      <c r="G4" s="90"/>
      <c r="J4" s="20"/>
      <c r="K4" s="20"/>
      <c r="L4" s="20"/>
      <c r="M4" s="20"/>
      <c r="N4" s="20"/>
      <c r="O4" s="20"/>
      <c r="P4" s="20"/>
    </row>
    <row r="5" spans="1:16" ht="12.75">
      <c r="A5" s="9" t="s">
        <v>13</v>
      </c>
      <c r="C5" s="93" t="s">
        <v>320</v>
      </c>
      <c r="D5" s="93" t="s">
        <v>321</v>
      </c>
      <c r="G5" s="10"/>
      <c r="H5" s="10"/>
      <c r="K5" s="20"/>
      <c r="L5" s="20"/>
      <c r="M5" s="20"/>
      <c r="N5" s="20"/>
      <c r="O5" s="20"/>
      <c r="P5" s="20"/>
    </row>
    <row r="6" spans="1:16" ht="12.75">
      <c r="A6" s="9"/>
      <c r="B6" t="s">
        <v>14</v>
      </c>
      <c r="C6" s="10">
        <v>500</v>
      </c>
      <c r="D6" s="10"/>
      <c r="G6" s="10"/>
      <c r="H6" s="10"/>
      <c r="K6" s="20"/>
      <c r="L6" s="20"/>
      <c r="M6" s="20"/>
      <c r="N6" s="20"/>
      <c r="O6" s="20"/>
      <c r="P6" s="20"/>
    </row>
    <row r="7" spans="1:16" ht="12.75">
      <c r="A7" s="11"/>
      <c r="B7" s="11" t="s">
        <v>16</v>
      </c>
      <c r="C7" s="12">
        <v>0.50249999999999995</v>
      </c>
      <c r="D7" s="12">
        <v>0.37</v>
      </c>
      <c r="E7" t="s">
        <v>38</v>
      </c>
      <c r="F7" t="s">
        <v>322</v>
      </c>
      <c r="G7" s="10"/>
      <c r="H7" s="10" t="s">
        <v>322</v>
      </c>
      <c r="K7" s="20"/>
      <c r="L7" s="20"/>
      <c r="M7" s="20"/>
      <c r="N7" s="20"/>
      <c r="O7" s="20"/>
      <c r="P7" s="20"/>
    </row>
    <row r="8" spans="1:16" ht="12.75">
      <c r="A8" s="9"/>
      <c r="B8" t="s">
        <v>21</v>
      </c>
      <c r="C8" s="10">
        <v>0.92500000000000004</v>
      </c>
      <c r="D8" s="10"/>
      <c r="E8" t="s">
        <v>40</v>
      </c>
      <c r="G8" s="10"/>
      <c r="H8" s="10"/>
      <c r="K8" s="20"/>
      <c r="L8" s="20"/>
      <c r="M8" s="20"/>
      <c r="N8" s="20"/>
      <c r="O8" s="20"/>
      <c r="P8" s="20"/>
    </row>
    <row r="9" spans="1:16" ht="12.75">
      <c r="A9" s="9"/>
      <c r="B9" t="s">
        <v>22</v>
      </c>
      <c r="C9" s="10">
        <v>0.15</v>
      </c>
      <c r="D9" s="10"/>
      <c r="F9" t="s">
        <v>153</v>
      </c>
      <c r="G9" s="10"/>
      <c r="H9" s="10" t="s">
        <v>153</v>
      </c>
      <c r="K9" s="20"/>
      <c r="L9" s="20"/>
      <c r="M9" s="20"/>
      <c r="N9" s="20"/>
      <c r="O9" s="20"/>
      <c r="P9" s="20"/>
    </row>
    <row r="10" spans="1:16" ht="12.75">
      <c r="A10" s="9"/>
      <c r="B10" t="s">
        <v>27</v>
      </c>
      <c r="C10" s="22">
        <v>15</v>
      </c>
      <c r="D10" s="10">
        <v>35</v>
      </c>
      <c r="F10" t="s">
        <v>25</v>
      </c>
      <c r="G10" s="10"/>
      <c r="H10" s="10" t="s">
        <v>25</v>
      </c>
      <c r="K10" s="20"/>
      <c r="L10" s="20"/>
      <c r="M10" s="20"/>
      <c r="N10" s="20"/>
      <c r="O10" s="20"/>
      <c r="P10" s="20"/>
    </row>
    <row r="11" spans="1:16" ht="12.75">
      <c r="A11" s="9"/>
      <c r="B11" t="s">
        <v>30</v>
      </c>
      <c r="C11" s="10">
        <v>0.5</v>
      </c>
      <c r="D11" s="10">
        <v>1</v>
      </c>
      <c r="F11" t="s">
        <v>323</v>
      </c>
      <c r="G11" s="10"/>
      <c r="H11" s="10" t="s">
        <v>323</v>
      </c>
      <c r="K11" s="20"/>
      <c r="L11" s="20"/>
      <c r="M11" s="20"/>
      <c r="N11" s="20"/>
      <c r="O11" s="20"/>
      <c r="P11" s="20"/>
    </row>
    <row r="12" spans="1:16" ht="12.75">
      <c r="A12" s="9" t="s">
        <v>34</v>
      </c>
      <c r="C12" s="10"/>
      <c r="D12" s="10"/>
      <c r="G12" s="10"/>
      <c r="H12" s="10"/>
      <c r="K12" s="20"/>
      <c r="L12" s="20"/>
      <c r="M12" s="20"/>
      <c r="N12" s="20"/>
      <c r="O12" s="20"/>
      <c r="P12" s="20"/>
    </row>
    <row r="13" spans="1:16" ht="12.75">
      <c r="A13" s="11"/>
      <c r="B13" s="11" t="s">
        <v>35</v>
      </c>
      <c r="C13" s="12">
        <v>0.05</v>
      </c>
      <c r="D13" s="12"/>
      <c r="E13" t="s">
        <v>47</v>
      </c>
      <c r="F13" t="s">
        <v>287</v>
      </c>
      <c r="G13" s="10"/>
      <c r="H13" s="10" t="s">
        <v>287</v>
      </c>
      <c r="K13" s="20"/>
      <c r="L13" s="20"/>
      <c r="M13" s="20"/>
      <c r="N13" s="20"/>
      <c r="O13" s="20"/>
      <c r="P13" s="20"/>
    </row>
    <row r="14" spans="1:16" ht="12.75">
      <c r="A14" s="11"/>
      <c r="B14" s="11" t="s">
        <v>37</v>
      </c>
      <c r="C14" s="12">
        <v>0.04</v>
      </c>
      <c r="D14" s="12"/>
      <c r="E14" t="s">
        <v>47</v>
      </c>
      <c r="F14" t="s">
        <v>287</v>
      </c>
      <c r="G14" s="10"/>
      <c r="H14" s="10" t="s">
        <v>287</v>
      </c>
      <c r="K14" s="20"/>
      <c r="L14" s="20"/>
      <c r="M14" s="20"/>
      <c r="N14" s="20"/>
      <c r="O14" s="20"/>
      <c r="P14" s="20"/>
    </row>
    <row r="15" spans="1:16" ht="12.75">
      <c r="A15" s="11"/>
      <c r="B15" s="11" t="s">
        <v>39</v>
      </c>
      <c r="C15" s="12">
        <v>0.15</v>
      </c>
      <c r="D15" s="12"/>
      <c r="F15" t="s">
        <v>324</v>
      </c>
      <c r="G15" s="10"/>
      <c r="H15" s="10" t="s">
        <v>324</v>
      </c>
      <c r="K15" s="20"/>
      <c r="L15" s="20"/>
      <c r="M15" s="20"/>
      <c r="N15" s="20"/>
      <c r="O15" s="20"/>
      <c r="P15" s="20"/>
    </row>
    <row r="16" spans="1:16" ht="12.75">
      <c r="A16" s="9" t="s">
        <v>44</v>
      </c>
      <c r="C16" s="10"/>
      <c r="D16" s="10"/>
      <c r="G16" s="10"/>
      <c r="H16" s="10"/>
      <c r="K16" s="20"/>
      <c r="L16" s="20"/>
      <c r="M16" s="20"/>
      <c r="N16" s="20"/>
      <c r="O16" s="20"/>
      <c r="P16" s="20"/>
    </row>
    <row r="17" spans="1:16" ht="12.75">
      <c r="A17" s="11"/>
      <c r="B17" s="11" t="s">
        <v>45</v>
      </c>
      <c r="C17" s="12">
        <v>0.97</v>
      </c>
      <c r="D17" s="12"/>
      <c r="E17" t="s">
        <v>60</v>
      </c>
      <c r="F17" t="s">
        <v>103</v>
      </c>
      <c r="G17" s="10"/>
      <c r="H17" s="10" t="s">
        <v>103</v>
      </c>
      <c r="K17" s="20"/>
      <c r="L17" s="20"/>
      <c r="M17" s="20"/>
      <c r="N17" s="20"/>
      <c r="O17" s="20"/>
      <c r="P17" s="20"/>
    </row>
    <row r="18" spans="1:16" ht="12.75">
      <c r="A18" s="9"/>
      <c r="B18" t="s">
        <v>46</v>
      </c>
      <c r="C18" s="10">
        <v>35</v>
      </c>
      <c r="D18" s="10"/>
      <c r="E18" t="s">
        <v>60</v>
      </c>
      <c r="F18" t="s">
        <v>325</v>
      </c>
      <c r="G18" s="10"/>
      <c r="H18" s="10" t="s">
        <v>325</v>
      </c>
      <c r="K18" s="20"/>
      <c r="L18" s="20"/>
      <c r="M18" s="20"/>
      <c r="N18" s="20"/>
      <c r="O18" s="20"/>
      <c r="P18" s="20"/>
    </row>
    <row r="19" spans="1:16" ht="12.75">
      <c r="A19" s="9"/>
      <c r="B19" t="s">
        <v>49</v>
      </c>
      <c r="C19" s="10">
        <v>1.5</v>
      </c>
      <c r="D19" s="10"/>
      <c r="F19" t="s">
        <v>326</v>
      </c>
      <c r="G19" s="10"/>
      <c r="H19" s="10" t="s">
        <v>326</v>
      </c>
      <c r="K19" s="20"/>
      <c r="L19" s="20"/>
      <c r="M19" s="20"/>
      <c r="N19" s="20"/>
      <c r="O19" s="20"/>
      <c r="P19" s="20"/>
    </row>
    <row r="20" spans="1:16" ht="12.75">
      <c r="A20" s="9"/>
      <c r="B20" t="s">
        <v>51</v>
      </c>
      <c r="C20" s="10">
        <v>0.8</v>
      </c>
      <c r="D20" s="10"/>
      <c r="F20" t="s">
        <v>326</v>
      </c>
      <c r="G20" s="10"/>
      <c r="H20" s="10" t="s">
        <v>326</v>
      </c>
      <c r="K20" s="20"/>
      <c r="L20" s="20"/>
      <c r="M20" s="20"/>
      <c r="N20" s="20"/>
      <c r="O20" s="20"/>
      <c r="P20" s="20"/>
    </row>
    <row r="21" spans="1:16" ht="12.75">
      <c r="A21" s="9" t="s">
        <v>52</v>
      </c>
      <c r="C21" s="10"/>
      <c r="D21" s="10"/>
      <c r="G21" s="10"/>
      <c r="H21" s="10"/>
      <c r="J21" s="4"/>
      <c r="K21" s="20"/>
      <c r="L21" s="20"/>
      <c r="M21" s="20"/>
      <c r="N21" s="20"/>
      <c r="O21" s="20"/>
      <c r="P21" s="20"/>
    </row>
    <row r="22" spans="1:16" ht="12.75">
      <c r="A22" s="9"/>
      <c r="B22" t="s">
        <v>53</v>
      </c>
      <c r="C22" s="94">
        <v>2.1730723945156107</v>
      </c>
      <c r="D22" s="13">
        <v>3.9</v>
      </c>
      <c r="E22" t="s">
        <v>23</v>
      </c>
      <c r="F22" t="s">
        <v>327</v>
      </c>
      <c r="G22" s="10"/>
      <c r="H22" s="10" t="s">
        <v>327</v>
      </c>
      <c r="J22" s="94"/>
      <c r="K22" s="20"/>
      <c r="L22" s="20"/>
      <c r="M22" s="20"/>
      <c r="N22" s="20"/>
      <c r="O22" s="20"/>
      <c r="P22" s="20"/>
    </row>
    <row r="23" spans="1:16" ht="12.75">
      <c r="A23" s="9"/>
      <c r="B23" t="s">
        <v>58</v>
      </c>
      <c r="C23" s="95">
        <v>3.3174030703509585</v>
      </c>
      <c r="D23" s="96">
        <v>18.827999984937602</v>
      </c>
      <c r="E23" t="s">
        <v>23</v>
      </c>
      <c r="F23" t="s">
        <v>327</v>
      </c>
      <c r="G23" s="10"/>
      <c r="H23" s="10" t="s">
        <v>327</v>
      </c>
      <c r="J23" s="13"/>
      <c r="K23" s="20"/>
      <c r="L23" s="20"/>
      <c r="M23" s="20"/>
      <c r="N23" s="20"/>
      <c r="O23" s="20"/>
      <c r="P23" s="20"/>
    </row>
    <row r="24" spans="1:16" ht="12.75">
      <c r="A24" s="9"/>
      <c r="B24" t="s">
        <v>59</v>
      </c>
      <c r="C24" s="97">
        <v>35459.871684625701</v>
      </c>
      <c r="D24" s="14">
        <v>43000</v>
      </c>
      <c r="E24" t="s">
        <v>23</v>
      </c>
      <c r="F24" t="s">
        <v>327</v>
      </c>
      <c r="G24" s="10"/>
      <c r="H24" s="10" t="s">
        <v>327</v>
      </c>
      <c r="J24" s="13"/>
      <c r="K24" s="20"/>
      <c r="L24" s="20"/>
      <c r="M24" s="20"/>
      <c r="N24" s="20"/>
      <c r="O24" s="20"/>
      <c r="P24" s="20"/>
    </row>
    <row r="25" spans="1:16" ht="12.75">
      <c r="A25" s="9" t="s">
        <v>61</v>
      </c>
      <c r="C25" s="10"/>
      <c r="D25" s="10"/>
      <c r="G25" s="10"/>
      <c r="H25" s="10"/>
      <c r="K25" s="20"/>
      <c r="L25" s="20"/>
      <c r="M25" s="20"/>
      <c r="N25" s="20"/>
      <c r="O25" s="20"/>
      <c r="P25" s="20"/>
    </row>
    <row r="26" spans="1:16" ht="12.75">
      <c r="A26" s="11"/>
      <c r="B26" s="11" t="s">
        <v>291</v>
      </c>
      <c r="C26" s="12">
        <v>0.8</v>
      </c>
      <c r="D26" s="12">
        <v>0.8</v>
      </c>
      <c r="E26" t="s">
        <v>28</v>
      </c>
      <c r="F26" t="s">
        <v>33</v>
      </c>
      <c r="G26" s="10"/>
      <c r="H26" s="10" t="s">
        <v>33</v>
      </c>
      <c r="K26" s="20"/>
      <c r="L26" s="20"/>
      <c r="M26" s="20"/>
      <c r="N26" s="20"/>
      <c r="O26" s="20"/>
      <c r="P26" s="20"/>
    </row>
    <row r="27" spans="1:16" ht="12.75">
      <c r="A27" s="9"/>
      <c r="J27" s="20"/>
      <c r="K27" s="20"/>
      <c r="L27" s="20"/>
      <c r="M27" s="20"/>
      <c r="N27" s="20"/>
      <c r="O27" s="20"/>
      <c r="P27" s="20"/>
    </row>
    <row r="28" spans="1:16" ht="12.75">
      <c r="A28" s="9"/>
      <c r="I28" s="20"/>
      <c r="J28" s="20"/>
      <c r="K28" s="20"/>
      <c r="L28" s="20"/>
      <c r="M28" s="20"/>
      <c r="N28" s="20"/>
      <c r="O28" s="20"/>
      <c r="P28" s="20"/>
    </row>
    <row r="29" spans="1:16" ht="12.75">
      <c r="A29" s="9" t="s">
        <v>63</v>
      </c>
      <c r="I29" s="20"/>
      <c r="J29" s="20"/>
      <c r="K29" s="20"/>
      <c r="L29" s="20"/>
      <c r="M29" s="20"/>
      <c r="N29" s="20"/>
      <c r="O29" s="20"/>
      <c r="P29" s="20"/>
    </row>
    <row r="30" spans="1:16" ht="12.75">
      <c r="A30" s="9"/>
      <c r="B30" t="s">
        <v>328</v>
      </c>
      <c r="I30" s="20"/>
      <c r="J30" s="20"/>
      <c r="K30" s="20"/>
      <c r="L30" s="20"/>
      <c r="M30" s="20"/>
      <c r="N30" s="20"/>
      <c r="O30" s="20"/>
      <c r="P30" s="20"/>
    </row>
    <row r="31" spans="1:16">
      <c r="A31" s="9"/>
      <c r="B31" t="s">
        <v>329</v>
      </c>
    </row>
    <row r="32" spans="1:16">
      <c r="A32" s="9"/>
      <c r="B32" t="s">
        <v>330</v>
      </c>
    </row>
    <row r="33" spans="1:2">
      <c r="A33" s="9"/>
      <c r="B33" t="s">
        <v>331</v>
      </c>
    </row>
    <row r="34" spans="1:2">
      <c r="A34" s="9"/>
      <c r="B34" t="s">
        <v>332</v>
      </c>
    </row>
    <row r="35" spans="1:2">
      <c r="A35" s="9"/>
      <c r="B35" t="s">
        <v>333</v>
      </c>
    </row>
    <row r="36" spans="1:2">
      <c r="A36" s="9"/>
      <c r="B36" t="s">
        <v>77</v>
      </c>
    </row>
    <row r="37" spans="1:2">
      <c r="A37" s="9"/>
      <c r="B37" t="s">
        <v>78</v>
      </c>
    </row>
    <row r="38" spans="1:2">
      <c r="A38" s="9"/>
    </row>
    <row r="39" spans="1:2">
      <c r="A39" s="9" t="s">
        <v>79</v>
      </c>
    </row>
    <row r="40" spans="1:2">
      <c r="A40" s="9"/>
      <c r="B40" t="s">
        <v>334</v>
      </c>
    </row>
    <row r="41" spans="1:2">
      <c r="A41" s="9"/>
      <c r="B41" t="s">
        <v>335</v>
      </c>
    </row>
    <row r="42" spans="1:2">
      <c r="A42" s="9"/>
      <c r="B42" t="s">
        <v>336</v>
      </c>
    </row>
    <row r="43" spans="1:2">
      <c r="A43" s="9"/>
      <c r="B43" t="s">
        <v>337</v>
      </c>
    </row>
    <row r="44" spans="1:2">
      <c r="A44" s="9"/>
      <c r="B44" t="s">
        <v>338</v>
      </c>
    </row>
    <row r="45" spans="1:2">
      <c r="A45" s="9"/>
      <c r="B45" t="s">
        <v>339</v>
      </c>
    </row>
    <row r="46" spans="1:2">
      <c r="A46" s="9"/>
      <c r="B46" t="s">
        <v>340</v>
      </c>
    </row>
    <row r="47" spans="1:2">
      <c r="A47" s="9"/>
      <c r="B47" t="s">
        <v>341</v>
      </c>
    </row>
    <row r="48" spans="1:2">
      <c r="A48" s="9"/>
      <c r="B48" t="s">
        <v>342</v>
      </c>
    </row>
    <row r="49" spans="1:2">
      <c r="A49" s="9"/>
      <c r="B49" t="s">
        <v>343</v>
      </c>
    </row>
    <row r="50" spans="1:2">
      <c r="A50" s="9"/>
      <c r="B50" t="s">
        <v>344</v>
      </c>
    </row>
    <row r="51" spans="1:2">
      <c r="A51" s="9"/>
      <c r="B51" t="s">
        <v>345</v>
      </c>
    </row>
    <row r="52" spans="1:2">
      <c r="A52" s="9"/>
      <c r="B52" t="s">
        <v>346</v>
      </c>
    </row>
    <row r="53" spans="1:2">
      <c r="A53" s="9"/>
      <c r="B53" t="s">
        <v>347</v>
      </c>
    </row>
    <row r="54" spans="1:2">
      <c r="A54" s="9"/>
      <c r="B54" t="s">
        <v>348</v>
      </c>
    </row>
    <row r="55" spans="1:2">
      <c r="A55" s="9"/>
      <c r="B55" t="s">
        <v>349</v>
      </c>
    </row>
    <row r="56" spans="1:2">
      <c r="A56" s="9"/>
      <c r="B56" t="s">
        <v>350</v>
      </c>
    </row>
    <row r="57" spans="1:2">
      <c r="A57" s="9"/>
      <c r="B57" t="s">
        <v>351</v>
      </c>
    </row>
    <row r="58" spans="1:2">
      <c r="A58" s="9"/>
      <c r="B58" t="s">
        <v>352</v>
      </c>
    </row>
    <row r="59" spans="1:2">
      <c r="A59" s="9"/>
      <c r="B59" t="s">
        <v>353</v>
      </c>
    </row>
    <row r="60" spans="1:2">
      <c r="A60" s="9"/>
      <c r="B60" t="s">
        <v>354</v>
      </c>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4618-92F1-48A1-AD94-551FE3309F25}">
  <sheetPr codeName="Sheet18"/>
  <dimension ref="A1:Q77"/>
  <sheetViews>
    <sheetView topLeftCell="A18" workbookViewId="0">
      <selection sqref="A1:L77"/>
    </sheetView>
  </sheetViews>
  <sheetFormatPr defaultRowHeight="11.25"/>
  <cols>
    <col min="1" max="1" width="3" customWidth="1"/>
    <col min="2" max="2" width="37.83203125" style="114" customWidth="1"/>
    <col min="3" max="3" width="31.83203125" customWidth="1"/>
    <col min="13" max="13" width="12.83203125" bestFit="1" customWidth="1"/>
  </cols>
  <sheetData>
    <row r="1" spans="2:16" ht="22.5" customHeight="1">
      <c r="B1" s="98" t="s">
        <v>0</v>
      </c>
      <c r="C1" s="160" t="s">
        <v>552</v>
      </c>
      <c r="D1" s="160"/>
      <c r="E1" s="160"/>
      <c r="F1" s="160"/>
      <c r="G1" s="160"/>
      <c r="H1" s="160"/>
      <c r="I1" s="160"/>
      <c r="J1" s="160"/>
      <c r="K1" s="160"/>
    </row>
    <row r="2" spans="2:16" ht="12.75">
      <c r="B2" s="163"/>
      <c r="C2" s="160">
        <v>2025</v>
      </c>
      <c r="D2" s="160">
        <v>2025</v>
      </c>
      <c r="E2" s="160"/>
      <c r="F2" s="160"/>
      <c r="G2" s="160"/>
      <c r="H2" s="160" t="s">
        <v>4</v>
      </c>
      <c r="I2" s="162"/>
      <c r="J2" s="162" t="s">
        <v>5</v>
      </c>
      <c r="K2" s="162"/>
      <c r="L2" s="20"/>
      <c r="M2" s="20"/>
      <c r="N2" s="20"/>
      <c r="O2" s="20"/>
      <c r="P2" s="20"/>
    </row>
    <row r="3" spans="2:16" ht="12.75">
      <c r="B3" s="163"/>
      <c r="C3" s="160"/>
      <c r="D3" s="160"/>
      <c r="E3" s="160"/>
      <c r="F3" s="160"/>
      <c r="G3" s="160"/>
      <c r="H3" s="160"/>
      <c r="I3" s="162"/>
      <c r="J3" s="162"/>
      <c r="K3" s="162"/>
      <c r="L3" s="20"/>
      <c r="M3" s="20"/>
      <c r="N3" s="20"/>
      <c r="O3" s="20"/>
      <c r="P3" s="20"/>
    </row>
    <row r="4" spans="2:16" ht="12.75">
      <c r="B4" s="98" t="s">
        <v>13</v>
      </c>
      <c r="C4" s="99"/>
      <c r="D4" s="160" t="s">
        <v>216</v>
      </c>
      <c r="E4" s="160"/>
      <c r="F4" s="160" t="s">
        <v>217</v>
      </c>
      <c r="G4" s="160"/>
      <c r="H4" s="99"/>
      <c r="I4" s="161"/>
      <c r="J4" s="162"/>
      <c r="K4" s="162"/>
      <c r="L4" s="20"/>
      <c r="M4" s="20"/>
      <c r="N4" s="20"/>
      <c r="O4" s="20"/>
      <c r="P4" s="20"/>
    </row>
    <row r="5" spans="2:16" ht="12.75">
      <c r="B5" s="100" t="s">
        <v>355</v>
      </c>
      <c r="C5" s="101" t="s">
        <v>356</v>
      </c>
      <c r="D5" s="101"/>
      <c r="E5" s="101"/>
      <c r="F5" s="101"/>
      <c r="G5" s="101"/>
      <c r="H5" s="101"/>
      <c r="I5" s="159"/>
      <c r="J5" s="159"/>
      <c r="K5" s="159"/>
      <c r="L5" s="20"/>
      <c r="M5" s="20"/>
      <c r="N5" s="20"/>
      <c r="O5" s="20"/>
      <c r="P5" s="20"/>
    </row>
    <row r="6" spans="2:16" ht="22.5">
      <c r="B6" s="100" t="s">
        <v>357</v>
      </c>
      <c r="C6" s="101" t="s">
        <v>358</v>
      </c>
      <c r="D6" s="101"/>
      <c r="E6" s="101"/>
      <c r="F6" s="101"/>
      <c r="G6" s="101"/>
      <c r="H6" s="101"/>
      <c r="I6" s="159"/>
      <c r="J6" s="159"/>
      <c r="K6" s="159"/>
      <c r="L6" s="20"/>
      <c r="M6" s="20"/>
      <c r="N6" s="20"/>
      <c r="O6" s="20"/>
      <c r="P6" s="20"/>
    </row>
    <row r="7" spans="2:16" ht="12.75">
      <c r="B7" s="100" t="s">
        <v>359</v>
      </c>
      <c r="C7" s="101">
        <v>132</v>
      </c>
      <c r="D7" s="101">
        <v>16</v>
      </c>
      <c r="E7" s="101"/>
      <c r="F7" s="101">
        <v>24</v>
      </c>
      <c r="G7" s="101"/>
      <c r="H7" s="101" t="s">
        <v>40</v>
      </c>
      <c r="I7" s="159"/>
      <c r="J7" s="159" t="s">
        <v>360</v>
      </c>
      <c r="K7" s="159"/>
      <c r="L7" s="20"/>
      <c r="M7" s="20"/>
      <c r="N7" s="20"/>
      <c r="O7" s="20"/>
      <c r="P7" s="20"/>
    </row>
    <row r="8" spans="2:16" ht="12.75">
      <c r="B8" s="100" t="s">
        <v>361</v>
      </c>
      <c r="C8" s="101">
        <v>33</v>
      </c>
      <c r="D8" s="101">
        <v>4</v>
      </c>
      <c r="E8" s="101"/>
      <c r="F8" s="101">
        <v>6</v>
      </c>
      <c r="G8" s="101"/>
      <c r="H8" s="101" t="s">
        <v>362</v>
      </c>
      <c r="I8" s="159"/>
      <c r="J8" s="159" t="s">
        <v>363</v>
      </c>
      <c r="K8" s="159"/>
      <c r="L8" s="20"/>
      <c r="M8" s="20"/>
      <c r="N8" s="20"/>
      <c r="O8" s="20"/>
      <c r="P8" s="20"/>
    </row>
    <row r="9" spans="2:16" ht="12.75">
      <c r="B9" s="100" t="s">
        <v>364</v>
      </c>
      <c r="C9" s="101">
        <v>5</v>
      </c>
      <c r="D9" s="101">
        <v>4</v>
      </c>
      <c r="E9" s="101"/>
      <c r="F9" s="101">
        <v>6</v>
      </c>
      <c r="G9" s="101"/>
      <c r="H9" s="101" t="s">
        <v>362</v>
      </c>
      <c r="I9" s="159"/>
      <c r="J9" s="159" t="s">
        <v>360</v>
      </c>
      <c r="K9" s="159"/>
      <c r="L9" s="20"/>
      <c r="M9" s="20"/>
      <c r="N9" s="20"/>
      <c r="O9" s="20"/>
      <c r="P9" s="20"/>
    </row>
    <row r="10" spans="2:16" ht="12.75">
      <c r="B10" s="100" t="s">
        <v>16</v>
      </c>
      <c r="C10" s="102">
        <v>0.91</v>
      </c>
      <c r="D10" s="101">
        <v>0.9</v>
      </c>
      <c r="E10" s="101"/>
      <c r="F10" s="101">
        <v>0.92</v>
      </c>
      <c r="G10" s="101"/>
      <c r="H10" s="101" t="s">
        <v>38</v>
      </c>
      <c r="I10" s="159"/>
      <c r="J10" s="159" t="s">
        <v>365</v>
      </c>
      <c r="K10" s="159"/>
      <c r="L10" s="20"/>
      <c r="M10" s="20"/>
      <c r="N10" s="20"/>
      <c r="O10" s="20"/>
      <c r="P10" s="20"/>
    </row>
    <row r="11" spans="2:16" ht="12.75">
      <c r="B11" s="100" t="s">
        <v>366</v>
      </c>
      <c r="C11" s="102">
        <v>0.95</v>
      </c>
      <c r="D11" s="101">
        <v>0.95</v>
      </c>
      <c r="E11" s="101"/>
      <c r="F11" s="101">
        <v>0.96</v>
      </c>
      <c r="G11" s="101"/>
      <c r="H11" s="101" t="s">
        <v>38</v>
      </c>
      <c r="I11" s="159"/>
      <c r="J11" s="159" t="s">
        <v>365</v>
      </c>
      <c r="K11" s="159"/>
      <c r="L11" s="20"/>
      <c r="M11" s="20"/>
      <c r="N11" s="20"/>
      <c r="O11" s="20"/>
      <c r="P11" s="20"/>
    </row>
    <row r="12" spans="2:16" ht="12.75">
      <c r="B12" s="100" t="s">
        <v>553</v>
      </c>
      <c r="C12" s="102">
        <v>0.98</v>
      </c>
      <c r="D12" s="101">
        <v>0.98</v>
      </c>
      <c r="E12" s="101"/>
      <c r="F12" s="101">
        <v>0.98499999999999999</v>
      </c>
      <c r="G12" s="101"/>
      <c r="H12" s="101" t="s">
        <v>47</v>
      </c>
      <c r="I12" s="159"/>
      <c r="J12" s="159" t="s">
        <v>367</v>
      </c>
      <c r="K12" s="159"/>
      <c r="L12" s="20"/>
      <c r="M12" s="20"/>
      <c r="N12" s="20"/>
      <c r="O12" s="20"/>
      <c r="P12" s="20"/>
    </row>
    <row r="13" spans="2:16" ht="12.75">
      <c r="B13" s="103" t="s">
        <v>368</v>
      </c>
      <c r="C13" s="102">
        <v>0.97</v>
      </c>
      <c r="D13" s="101">
        <v>0.97</v>
      </c>
      <c r="E13" s="101"/>
      <c r="F13" s="101">
        <v>0.98</v>
      </c>
      <c r="G13" s="101"/>
      <c r="H13" s="101" t="s">
        <v>47</v>
      </c>
      <c r="I13" s="159"/>
      <c r="J13" s="159" t="s">
        <v>367</v>
      </c>
      <c r="K13" s="159"/>
      <c r="L13" s="20"/>
      <c r="M13" s="20"/>
      <c r="N13" s="20"/>
      <c r="O13" s="20"/>
      <c r="P13" s="20"/>
    </row>
    <row r="14" spans="2:16" ht="12.75" customHeight="1">
      <c r="B14" s="100" t="s">
        <v>369</v>
      </c>
      <c r="C14" s="101">
        <v>0.1</v>
      </c>
      <c r="D14" s="101">
        <v>0.05</v>
      </c>
      <c r="E14" s="101"/>
      <c r="F14" s="101">
        <v>0.2</v>
      </c>
      <c r="G14" s="101"/>
      <c r="H14" s="101" t="s">
        <v>28</v>
      </c>
      <c r="I14" s="159"/>
      <c r="J14" s="159" t="s">
        <v>370</v>
      </c>
      <c r="K14" s="159"/>
      <c r="L14" s="20"/>
      <c r="M14" s="20"/>
      <c r="N14" s="20"/>
      <c r="O14" s="20"/>
      <c r="P14" s="20"/>
    </row>
    <row r="15" spans="2:16" ht="12.75">
      <c r="B15" s="100" t="s">
        <v>371</v>
      </c>
      <c r="C15" s="101">
        <v>0.38</v>
      </c>
      <c r="D15" s="101">
        <v>0.2</v>
      </c>
      <c r="E15" s="101"/>
      <c r="F15" s="101">
        <v>0.5</v>
      </c>
      <c r="G15" s="101"/>
      <c r="H15" s="101" t="s">
        <v>15</v>
      </c>
      <c r="I15" s="159"/>
      <c r="J15" s="159"/>
      <c r="K15" s="159"/>
      <c r="L15" s="20"/>
      <c r="M15" s="20"/>
      <c r="N15" s="20"/>
      <c r="O15" s="20"/>
      <c r="P15" s="20"/>
    </row>
    <row r="16" spans="2:16" ht="12.75">
      <c r="B16" s="100" t="s">
        <v>372</v>
      </c>
      <c r="C16" s="101">
        <v>0.2</v>
      </c>
      <c r="D16" s="101">
        <v>0.1</v>
      </c>
      <c r="E16" s="101"/>
      <c r="F16" s="101">
        <v>0.25</v>
      </c>
      <c r="G16" s="101"/>
      <c r="H16" s="101" t="s">
        <v>15</v>
      </c>
      <c r="I16" s="159"/>
      <c r="J16" s="159"/>
      <c r="K16" s="159"/>
      <c r="L16" s="20"/>
      <c r="M16" s="20"/>
      <c r="N16" s="20"/>
      <c r="O16" s="20"/>
      <c r="P16" s="20"/>
    </row>
    <row r="17" spans="2:16" ht="12.75" customHeight="1">
      <c r="B17" s="100" t="s">
        <v>27</v>
      </c>
      <c r="C17" s="101">
        <v>20</v>
      </c>
      <c r="D17" s="101">
        <v>15</v>
      </c>
      <c r="E17" s="101"/>
      <c r="F17" s="101">
        <v>25</v>
      </c>
      <c r="G17" s="101"/>
      <c r="H17" s="101" t="s">
        <v>32</v>
      </c>
      <c r="I17" s="159"/>
      <c r="J17" s="159" t="s">
        <v>373</v>
      </c>
      <c r="K17" s="159"/>
      <c r="L17" s="20"/>
      <c r="M17" s="20"/>
      <c r="N17" s="20"/>
      <c r="O17" s="20"/>
      <c r="P17" s="20"/>
    </row>
    <row r="18" spans="2:16" ht="12.75">
      <c r="B18" s="100" t="s">
        <v>374</v>
      </c>
      <c r="C18" s="101">
        <v>0.2</v>
      </c>
      <c r="D18" s="101">
        <v>0.2</v>
      </c>
      <c r="E18" s="101"/>
      <c r="F18" s="101">
        <v>0.25</v>
      </c>
      <c r="G18" s="101"/>
      <c r="H18" s="101"/>
      <c r="I18" s="159"/>
      <c r="J18" s="159" t="s">
        <v>375</v>
      </c>
      <c r="K18" s="159"/>
      <c r="L18" s="20"/>
      <c r="M18" s="20"/>
      <c r="N18" s="20"/>
      <c r="O18" s="20"/>
      <c r="P18" s="20"/>
    </row>
    <row r="19" spans="2:16" ht="12.75">
      <c r="B19" s="104" t="s">
        <v>34</v>
      </c>
      <c r="C19" s="105"/>
      <c r="D19" s="105"/>
      <c r="E19" s="105"/>
      <c r="F19" s="105"/>
      <c r="G19" s="105"/>
      <c r="H19" s="105"/>
      <c r="I19" s="106"/>
      <c r="J19" s="106"/>
      <c r="K19" s="106"/>
      <c r="L19" s="20"/>
      <c r="M19" s="20"/>
      <c r="N19" s="20"/>
      <c r="O19" s="20"/>
      <c r="P19" s="20"/>
    </row>
    <row r="20" spans="2:16" ht="22.5">
      <c r="B20" s="100" t="s">
        <v>376</v>
      </c>
      <c r="C20" s="101" t="s">
        <v>377</v>
      </c>
      <c r="D20" s="101" t="s">
        <v>377</v>
      </c>
      <c r="E20" s="101"/>
      <c r="F20" s="101" t="s">
        <v>377</v>
      </c>
      <c r="G20" s="101"/>
      <c r="H20" s="101" t="s">
        <v>95</v>
      </c>
      <c r="I20" s="159"/>
      <c r="J20" s="159" t="s">
        <v>378</v>
      </c>
      <c r="K20" s="159"/>
      <c r="L20" s="20"/>
      <c r="M20" s="20"/>
      <c r="N20" s="20"/>
      <c r="O20" s="20"/>
      <c r="P20" s="20"/>
    </row>
    <row r="21" spans="2:16" ht="22.5">
      <c r="B21" s="100" t="s">
        <v>379</v>
      </c>
      <c r="C21" s="101" t="s">
        <v>377</v>
      </c>
      <c r="D21" s="101" t="s">
        <v>377</v>
      </c>
      <c r="E21" s="101"/>
      <c r="F21" s="101" t="s">
        <v>377</v>
      </c>
      <c r="G21" s="101"/>
      <c r="H21" s="101" t="s">
        <v>95</v>
      </c>
      <c r="I21" s="159"/>
      <c r="J21" s="159" t="s">
        <v>378</v>
      </c>
      <c r="K21" s="159"/>
      <c r="L21" s="20"/>
      <c r="M21" s="20"/>
      <c r="N21" s="20"/>
      <c r="O21" s="20"/>
      <c r="P21" s="20"/>
    </row>
    <row r="22" spans="2:16" ht="12.75">
      <c r="B22" s="104" t="s">
        <v>52</v>
      </c>
      <c r="C22" s="105"/>
      <c r="D22" s="105"/>
      <c r="E22" s="105"/>
      <c r="F22" s="105"/>
      <c r="G22" s="105"/>
      <c r="H22" s="105"/>
      <c r="I22" s="106"/>
      <c r="J22" s="106"/>
      <c r="K22" s="106"/>
      <c r="L22" s="20"/>
      <c r="M22" s="20"/>
      <c r="N22" s="20"/>
      <c r="O22" s="20"/>
      <c r="P22" s="20"/>
    </row>
    <row r="23" spans="2:16" ht="12.75">
      <c r="B23" s="100" t="s">
        <v>380</v>
      </c>
      <c r="C23" s="107">
        <v>0.33432276150000001</v>
      </c>
      <c r="D23" s="101">
        <v>0.30089048535000001</v>
      </c>
      <c r="E23" s="101"/>
      <c r="F23" s="101">
        <v>0.36775503765000006</v>
      </c>
      <c r="G23" s="101"/>
      <c r="H23" s="101"/>
      <c r="I23" s="159"/>
      <c r="J23" s="159" t="s">
        <v>363</v>
      </c>
      <c r="K23" s="159"/>
      <c r="L23" s="20"/>
      <c r="M23" s="20"/>
      <c r="N23" s="20"/>
      <c r="O23" s="20"/>
      <c r="P23" s="20"/>
    </row>
    <row r="24" spans="2:16" ht="12.75">
      <c r="B24" s="100" t="s">
        <v>59</v>
      </c>
      <c r="C24" s="121">
        <v>596.08440000000007</v>
      </c>
      <c r="D24" s="101">
        <v>0.45</v>
      </c>
      <c r="E24" s="101"/>
      <c r="F24" s="101">
        <v>0.54</v>
      </c>
      <c r="G24" s="101"/>
      <c r="H24" s="101" t="s">
        <v>251</v>
      </c>
      <c r="I24" s="159"/>
      <c r="J24" s="159" t="s">
        <v>381</v>
      </c>
      <c r="K24" s="159"/>
      <c r="L24" s="20"/>
      <c r="M24" s="109"/>
      <c r="N24" s="20"/>
      <c r="O24" s="20"/>
      <c r="P24" s="20"/>
    </row>
    <row r="25" spans="2:16" ht="12.75">
      <c r="B25" s="100" t="s">
        <v>58</v>
      </c>
      <c r="C25" s="108">
        <v>2.2077200000000001</v>
      </c>
      <c r="D25" s="101">
        <v>0.4</v>
      </c>
      <c r="E25" s="101"/>
      <c r="F25" s="101">
        <v>5.6</v>
      </c>
      <c r="G25" s="101"/>
      <c r="H25" s="101" t="s">
        <v>382</v>
      </c>
      <c r="I25" s="159"/>
      <c r="J25" s="159" t="s">
        <v>383</v>
      </c>
      <c r="K25" s="159"/>
      <c r="L25" s="20"/>
      <c r="M25" s="110"/>
      <c r="N25" s="20"/>
      <c r="O25" s="20"/>
      <c r="P25" s="20"/>
    </row>
    <row r="26" spans="2:16" ht="12.75">
      <c r="B26" s="104"/>
      <c r="C26" s="104"/>
      <c r="D26" s="104"/>
      <c r="E26" s="104"/>
      <c r="F26" s="104"/>
      <c r="G26" s="104"/>
      <c r="H26" s="104"/>
      <c r="I26" s="111"/>
      <c r="J26" s="111"/>
      <c r="K26" s="111"/>
      <c r="L26" s="20"/>
      <c r="M26" s="20"/>
      <c r="O26" s="20"/>
      <c r="P26" s="20"/>
    </row>
    <row r="27" spans="2:16" ht="12.75">
      <c r="B27" s="100"/>
      <c r="C27" s="101">
        <v>0.23871965639407988</v>
      </c>
      <c r="D27" s="101"/>
      <c r="E27" s="101"/>
      <c r="F27" s="101"/>
      <c r="G27" s="101"/>
      <c r="H27" s="101"/>
      <c r="I27" s="159"/>
      <c r="J27" s="159"/>
      <c r="K27" s="159"/>
      <c r="L27" s="20"/>
      <c r="M27" s="20"/>
      <c r="N27" s="20"/>
      <c r="O27" s="20"/>
      <c r="P27" s="20"/>
    </row>
    <row r="28" spans="2:16" ht="12.75">
      <c r="B28" s="100"/>
      <c r="C28" s="112">
        <v>0.24892321284600172</v>
      </c>
      <c r="D28" s="101"/>
      <c r="E28" s="101"/>
      <c r="F28" s="101"/>
      <c r="G28" s="101"/>
      <c r="H28" s="101"/>
      <c r="I28" s="101"/>
      <c r="J28" s="101"/>
      <c r="K28" s="101"/>
      <c r="L28" s="20"/>
      <c r="M28" s="20"/>
      <c r="N28" s="20"/>
      <c r="O28" s="20"/>
      <c r="P28" s="20"/>
    </row>
    <row r="29" spans="2:16" ht="12.75">
      <c r="B29" s="100"/>
      <c r="C29" s="113">
        <v>0.24892321284600172</v>
      </c>
      <c r="D29" s="112"/>
      <c r="E29" s="112"/>
      <c r="F29" s="112"/>
      <c r="G29" s="112"/>
      <c r="H29" s="101"/>
      <c r="I29" s="101"/>
      <c r="J29" s="101"/>
      <c r="K29" s="101"/>
      <c r="L29" s="20"/>
      <c r="M29" s="20"/>
      <c r="N29" s="20"/>
      <c r="O29" s="20"/>
      <c r="P29" s="20"/>
    </row>
    <row r="30" spans="2:16" ht="12.75">
      <c r="B30" s="100"/>
      <c r="C30" s="101"/>
      <c r="D30" s="101"/>
      <c r="E30" s="101"/>
      <c r="F30" s="101"/>
      <c r="G30" s="101"/>
      <c r="H30" s="101"/>
      <c r="I30" s="101"/>
      <c r="J30" s="101"/>
      <c r="K30" s="101"/>
      <c r="L30" s="20"/>
      <c r="M30" s="20"/>
      <c r="N30" s="20"/>
      <c r="O30" s="20"/>
      <c r="P30" s="20"/>
    </row>
    <row r="31" spans="2:16">
      <c r="B31" s="100"/>
      <c r="C31" s="101"/>
      <c r="D31" s="101"/>
      <c r="E31" s="101"/>
      <c r="F31" s="101"/>
      <c r="G31" s="101"/>
      <c r="H31" s="101"/>
      <c r="I31" s="101"/>
      <c r="J31" s="101"/>
      <c r="K31" s="101"/>
    </row>
    <row r="32" spans="2:16">
      <c r="B32" s="100"/>
      <c r="C32" s="101"/>
      <c r="D32" s="101"/>
      <c r="E32" s="101"/>
      <c r="F32" s="101"/>
      <c r="G32" s="101"/>
      <c r="H32" s="101"/>
      <c r="I32" s="101"/>
      <c r="J32" s="101"/>
      <c r="K32" s="101"/>
    </row>
    <row r="33" spans="2:11">
      <c r="B33" s="100"/>
      <c r="C33" s="101"/>
      <c r="D33" s="101"/>
      <c r="E33" s="101"/>
      <c r="F33" s="101"/>
      <c r="G33" s="101"/>
      <c r="H33" s="101"/>
      <c r="I33" s="101"/>
      <c r="J33" s="101"/>
      <c r="K33" s="101"/>
    </row>
    <row r="34" spans="2:11">
      <c r="B34" s="100"/>
      <c r="C34" s="101"/>
      <c r="D34" s="101"/>
      <c r="E34" s="101"/>
      <c r="F34" s="101"/>
      <c r="G34" s="101"/>
      <c r="H34" s="101"/>
      <c r="I34" s="101"/>
      <c r="J34" s="101"/>
      <c r="K34" s="101"/>
    </row>
    <row r="35" spans="2:11">
      <c r="C35" s="115"/>
      <c r="D35" s="115"/>
      <c r="E35" s="115"/>
      <c r="F35" s="115"/>
      <c r="G35" s="115"/>
      <c r="H35" s="115"/>
      <c r="I35" s="115"/>
      <c r="J35" s="115"/>
      <c r="K35" s="115"/>
    </row>
    <row r="36" spans="2:11">
      <c r="B36" s="116" t="s">
        <v>384</v>
      </c>
      <c r="C36" s="115"/>
      <c r="D36" s="115"/>
      <c r="E36" s="115"/>
      <c r="F36" s="115"/>
      <c r="G36" s="115"/>
      <c r="H36" s="115"/>
      <c r="I36" s="115"/>
      <c r="J36" s="115"/>
      <c r="K36" s="115"/>
    </row>
    <row r="38" spans="2:11" ht="15.75" customHeight="1">
      <c r="B38" s="117" t="s">
        <v>385</v>
      </c>
    </row>
    <row r="39" spans="2:11" ht="15.75" customHeight="1">
      <c r="B39" s="118" t="s">
        <v>554</v>
      </c>
    </row>
    <row r="40" spans="2:11" ht="15">
      <c r="B40" s="118" t="s">
        <v>555</v>
      </c>
    </row>
    <row r="41" spans="2:11" ht="15">
      <c r="B41" s="118" t="s">
        <v>556</v>
      </c>
    </row>
    <row r="42" spans="2:11" ht="15">
      <c r="B42" s="118" t="s">
        <v>557</v>
      </c>
    </row>
    <row r="43" spans="2:11" ht="15">
      <c r="B43" s="118" t="s">
        <v>558</v>
      </c>
    </row>
    <row r="44" spans="2:11" ht="15">
      <c r="B44" s="118" t="s">
        <v>559</v>
      </c>
    </row>
    <row r="45" spans="2:11" ht="15">
      <c r="B45" s="118" t="s">
        <v>560</v>
      </c>
    </row>
    <row r="46" spans="2:11" ht="15">
      <c r="B46" s="118" t="s">
        <v>561</v>
      </c>
    </row>
    <row r="47" spans="2:11" ht="15">
      <c r="B47" s="118" t="s">
        <v>387</v>
      </c>
    </row>
    <row r="48" spans="2:11" ht="15">
      <c r="B48" s="118" t="s">
        <v>562</v>
      </c>
    </row>
    <row r="49" spans="1:17" ht="15">
      <c r="B49" s="118" t="s">
        <v>563</v>
      </c>
    </row>
    <row r="50" spans="1:17" ht="15">
      <c r="B50" s="118" t="s">
        <v>564</v>
      </c>
    </row>
    <row r="51" spans="1:17" ht="15">
      <c r="B51" s="118" t="s">
        <v>565</v>
      </c>
    </row>
    <row r="52" spans="1:17" ht="15">
      <c r="B52" s="118" t="s">
        <v>566</v>
      </c>
    </row>
    <row r="53" spans="1:17" ht="15">
      <c r="B53" s="118" t="s">
        <v>567</v>
      </c>
    </row>
    <row r="54" spans="1:17" ht="15">
      <c r="B54" s="118" t="s">
        <v>568</v>
      </c>
    </row>
    <row r="55" spans="1:17" ht="15">
      <c r="B55" s="118" t="s">
        <v>569</v>
      </c>
    </row>
    <row r="56" spans="1:17" ht="15">
      <c r="B56" s="118" t="s">
        <v>570</v>
      </c>
    </row>
    <row r="57" spans="1:17" ht="15">
      <c r="B57" s="118" t="s">
        <v>388</v>
      </c>
    </row>
    <row r="60" spans="1:17" ht="15">
      <c r="B60" s="119" t="s">
        <v>389</v>
      </c>
    </row>
    <row r="61" spans="1:17" ht="15">
      <c r="A61" t="s">
        <v>390</v>
      </c>
      <c r="B61" s="120" t="s">
        <v>391</v>
      </c>
      <c r="C61" s="118"/>
      <c r="D61" s="118"/>
      <c r="E61" s="118"/>
      <c r="F61" s="118"/>
      <c r="G61" s="118"/>
      <c r="H61" s="118"/>
      <c r="I61" s="118"/>
      <c r="J61" s="118"/>
      <c r="K61" s="118"/>
    </row>
    <row r="62" spans="1:17" ht="15">
      <c r="A62" t="s">
        <v>392</v>
      </c>
      <c r="B62" s="120" t="s">
        <v>393</v>
      </c>
      <c r="C62" s="118"/>
      <c r="D62" s="118"/>
      <c r="E62" s="118"/>
      <c r="F62" s="118"/>
      <c r="G62" s="118"/>
      <c r="H62" s="118"/>
      <c r="I62" s="118"/>
      <c r="J62" s="118"/>
      <c r="K62" s="118"/>
    </row>
    <row r="63" spans="1:17" ht="15">
      <c r="A63" t="s">
        <v>394</v>
      </c>
      <c r="B63" s="120" t="s">
        <v>395</v>
      </c>
      <c r="C63" s="118"/>
      <c r="D63" s="118"/>
      <c r="E63" s="118"/>
      <c r="F63" s="118"/>
      <c r="G63" s="118"/>
      <c r="H63" s="118"/>
      <c r="I63" s="118"/>
      <c r="J63" s="118"/>
      <c r="K63" s="118"/>
    </row>
    <row r="64" spans="1:17" ht="15">
      <c r="A64" t="s">
        <v>367</v>
      </c>
      <c r="B64" s="120" t="s">
        <v>396</v>
      </c>
      <c r="C64" s="118"/>
      <c r="D64" s="118"/>
      <c r="E64" s="118"/>
      <c r="F64" s="118"/>
      <c r="G64" s="118"/>
      <c r="H64" s="118"/>
      <c r="I64" s="118"/>
      <c r="J64" s="118"/>
      <c r="K64" s="118"/>
      <c r="L64" s="118"/>
      <c r="M64" s="118"/>
      <c r="N64" s="118"/>
      <c r="O64" s="118"/>
      <c r="P64" s="118"/>
      <c r="Q64" s="118"/>
    </row>
    <row r="65" spans="1:17" ht="15">
      <c r="A65" t="s">
        <v>397</v>
      </c>
      <c r="B65" s="120" t="s">
        <v>398</v>
      </c>
      <c r="C65" s="118"/>
      <c r="D65" s="118"/>
      <c r="E65" s="118"/>
      <c r="F65" s="118"/>
      <c r="G65" s="118"/>
      <c r="H65" s="118"/>
      <c r="I65" s="118"/>
      <c r="J65" s="118"/>
      <c r="K65" s="118"/>
      <c r="L65" s="118"/>
      <c r="M65" s="118"/>
      <c r="N65" s="118"/>
      <c r="O65" s="118"/>
      <c r="P65" s="118"/>
      <c r="Q65" s="118"/>
    </row>
    <row r="66" spans="1:17" ht="15">
      <c r="A66" t="s">
        <v>399</v>
      </c>
      <c r="B66" s="120" t="s">
        <v>400</v>
      </c>
      <c r="C66" s="118"/>
      <c r="D66" s="118"/>
      <c r="E66" s="118"/>
      <c r="F66" s="118"/>
      <c r="G66" s="118"/>
      <c r="H66" s="118"/>
      <c r="I66" s="118"/>
      <c r="J66" s="118"/>
      <c r="K66" s="118"/>
      <c r="L66" s="118"/>
      <c r="M66" s="118"/>
      <c r="N66" s="118"/>
      <c r="O66" s="118"/>
      <c r="P66" s="118"/>
      <c r="Q66" s="118"/>
    </row>
    <row r="67" spans="1:17" ht="15">
      <c r="A67" t="s">
        <v>381</v>
      </c>
      <c r="B67" s="120" t="s">
        <v>401</v>
      </c>
      <c r="C67" s="118"/>
      <c r="D67" s="118"/>
      <c r="E67" s="118"/>
      <c r="F67" s="118"/>
      <c r="G67" s="118"/>
      <c r="H67" s="118"/>
      <c r="I67" s="118"/>
      <c r="J67" s="118"/>
      <c r="K67" s="118"/>
      <c r="L67" s="118"/>
      <c r="M67" s="118"/>
      <c r="N67" s="118"/>
      <c r="O67" s="118"/>
      <c r="P67" s="118"/>
      <c r="Q67" s="118"/>
    </row>
    <row r="68" spans="1:17" ht="15">
      <c r="A68" t="s">
        <v>402</v>
      </c>
      <c r="B68" s="120" t="s">
        <v>403</v>
      </c>
      <c r="C68" s="118"/>
      <c r="D68" s="118"/>
      <c r="E68" s="118"/>
      <c r="F68" s="118"/>
      <c r="G68" s="118"/>
      <c r="H68" s="118"/>
      <c r="I68" s="118"/>
      <c r="J68" s="118"/>
      <c r="K68" s="118"/>
      <c r="L68" s="118"/>
      <c r="M68" s="118"/>
      <c r="N68" s="118"/>
      <c r="O68" s="118"/>
      <c r="P68" s="118"/>
      <c r="Q68" s="118"/>
    </row>
    <row r="69" spans="1:17" ht="15">
      <c r="A69" t="s">
        <v>404</v>
      </c>
      <c r="B69" s="120" t="s">
        <v>405</v>
      </c>
      <c r="C69" s="118"/>
      <c r="D69" s="118"/>
      <c r="E69" s="118"/>
      <c r="F69" s="118"/>
      <c r="G69" s="118"/>
      <c r="H69" s="118"/>
      <c r="I69" s="118"/>
      <c r="J69" s="118"/>
      <c r="K69" s="118"/>
      <c r="L69" s="118"/>
      <c r="M69" s="118"/>
      <c r="N69" s="118"/>
      <c r="O69" s="118"/>
      <c r="P69" s="118"/>
      <c r="Q69" s="118"/>
    </row>
    <row r="70" spans="1:17" ht="15">
      <c r="A70" t="s">
        <v>406</v>
      </c>
      <c r="B70" s="120" t="s">
        <v>407</v>
      </c>
      <c r="C70" s="118"/>
      <c r="D70" s="118"/>
      <c r="E70" s="118"/>
      <c r="F70" s="118"/>
      <c r="G70" s="118"/>
      <c r="H70" s="118"/>
      <c r="I70" s="118"/>
      <c r="J70" s="118"/>
      <c r="K70" s="118"/>
      <c r="L70" s="118"/>
      <c r="M70" s="118"/>
      <c r="N70" s="118"/>
      <c r="O70" s="118"/>
      <c r="P70" s="118"/>
      <c r="Q70" s="118"/>
    </row>
    <row r="71" spans="1:17" ht="15">
      <c r="A71" t="s">
        <v>408</v>
      </c>
      <c r="B71" s="120" t="s">
        <v>409</v>
      </c>
      <c r="C71" s="118"/>
      <c r="D71" s="118"/>
      <c r="E71" s="118"/>
      <c r="F71" s="118"/>
      <c r="G71" s="118"/>
      <c r="H71" s="118"/>
      <c r="I71" s="118"/>
      <c r="J71" s="118"/>
      <c r="K71" s="118"/>
      <c r="L71" s="118"/>
      <c r="M71" s="118"/>
      <c r="N71" s="118"/>
      <c r="O71" s="118"/>
      <c r="P71" s="118"/>
      <c r="Q71" s="118"/>
    </row>
    <row r="72" spans="1:17" ht="15">
      <c r="A72" t="s">
        <v>378</v>
      </c>
      <c r="B72" s="120" t="s">
        <v>410</v>
      </c>
      <c r="C72" s="118"/>
      <c r="D72" s="118"/>
      <c r="E72" s="118"/>
      <c r="F72" s="118"/>
      <c r="G72" s="118"/>
      <c r="H72" s="118"/>
      <c r="I72" s="118"/>
      <c r="J72" s="118"/>
      <c r="K72" s="118"/>
      <c r="L72" s="118"/>
      <c r="M72" s="118"/>
      <c r="N72" s="118"/>
      <c r="O72" s="118"/>
      <c r="P72" s="118"/>
      <c r="Q72" s="118"/>
    </row>
    <row r="73" spans="1:17" ht="15">
      <c r="A73" t="s">
        <v>375</v>
      </c>
      <c r="B73" s="120" t="s">
        <v>411</v>
      </c>
      <c r="C73" s="118"/>
      <c r="D73" s="118"/>
      <c r="E73" s="118"/>
      <c r="F73" s="118"/>
      <c r="G73" s="118"/>
      <c r="H73" s="118"/>
      <c r="I73" s="118"/>
      <c r="J73" s="118"/>
      <c r="K73" s="118"/>
      <c r="L73" s="118"/>
      <c r="M73" s="118"/>
      <c r="N73" s="118"/>
      <c r="O73" s="118"/>
      <c r="P73" s="118"/>
      <c r="Q73" s="118"/>
    </row>
    <row r="74" spans="1:17" ht="15">
      <c r="A74" t="s">
        <v>383</v>
      </c>
      <c r="B74" s="120" t="s">
        <v>412</v>
      </c>
      <c r="C74" s="118"/>
      <c r="D74" s="118"/>
      <c r="E74" s="118"/>
      <c r="F74" s="118"/>
      <c r="G74" s="118"/>
      <c r="H74" s="118"/>
      <c r="I74" s="118"/>
      <c r="J74" s="118"/>
      <c r="K74" s="118"/>
      <c r="L74" s="118"/>
      <c r="M74" s="118"/>
      <c r="N74" s="118"/>
      <c r="O74" s="118"/>
      <c r="P74" s="118"/>
      <c r="Q74" s="118"/>
    </row>
    <row r="75" spans="1:17" ht="15">
      <c r="L75" s="118"/>
      <c r="M75" s="118"/>
      <c r="N75" s="118"/>
      <c r="O75" s="118"/>
      <c r="P75" s="118"/>
      <c r="Q75" s="118"/>
    </row>
    <row r="76" spans="1:17" ht="15">
      <c r="L76" s="118"/>
      <c r="M76" s="118"/>
      <c r="N76" s="118"/>
      <c r="O76" s="118"/>
      <c r="P76" s="118"/>
      <c r="Q76" s="118"/>
    </row>
    <row r="77" spans="1:17" ht="15">
      <c r="L77" s="118"/>
      <c r="M77" s="118"/>
      <c r="N77" s="118"/>
      <c r="O77" s="118"/>
      <c r="P77" s="118"/>
      <c r="Q77" s="11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5BB2-65DF-4FE1-B8C1-FBF3EB5E6CF1}">
  <sheetPr codeName="Sheet19"/>
  <dimension ref="A1:Q118"/>
  <sheetViews>
    <sheetView workbookViewId="0">
      <selection activeCell="L1" sqref="L1"/>
    </sheetView>
  </sheetViews>
  <sheetFormatPr defaultRowHeight="11.25"/>
  <cols>
    <col min="1" max="1" width="3" customWidth="1"/>
    <col min="2" max="2" width="37.83203125" style="114" customWidth="1"/>
    <col min="3" max="3" width="31.83203125" customWidth="1"/>
    <col min="4" max="4" width="11.6640625" bestFit="1" customWidth="1"/>
    <col min="6" max="6" width="11.6640625" bestFit="1" customWidth="1"/>
  </cols>
  <sheetData>
    <row r="1" spans="1:16" ht="22.5" customHeight="1">
      <c r="B1" s="98" t="s">
        <v>0</v>
      </c>
      <c r="C1" s="160" t="s">
        <v>413</v>
      </c>
      <c r="D1" s="160"/>
      <c r="E1" s="160"/>
      <c r="F1" s="160"/>
      <c r="G1" s="160"/>
      <c r="H1" s="160"/>
      <c r="I1" s="160"/>
      <c r="J1" s="160"/>
      <c r="K1" s="160"/>
    </row>
    <row r="2" spans="1:16" ht="12.75">
      <c r="A2" s="143"/>
      <c r="B2" s="168"/>
      <c r="C2" s="165">
        <v>2025</v>
      </c>
      <c r="D2" s="165">
        <v>2025</v>
      </c>
      <c r="E2" s="165"/>
      <c r="F2" s="165"/>
      <c r="G2" s="165"/>
      <c r="H2" s="165" t="s">
        <v>4</v>
      </c>
      <c r="I2" s="167"/>
      <c r="J2" s="167" t="s">
        <v>5</v>
      </c>
      <c r="K2" s="167"/>
      <c r="L2" s="20"/>
      <c r="M2" s="20"/>
      <c r="N2" s="20"/>
      <c r="O2" s="20"/>
      <c r="P2" s="20"/>
    </row>
    <row r="3" spans="1:16" ht="12.75">
      <c r="A3" s="143"/>
      <c r="B3" s="168"/>
      <c r="C3" s="165"/>
      <c r="D3" s="165"/>
      <c r="E3" s="165"/>
      <c r="F3" s="165"/>
      <c r="G3" s="165"/>
      <c r="H3" s="165"/>
      <c r="I3" s="167"/>
      <c r="J3" s="167"/>
      <c r="K3" s="167"/>
      <c r="L3" s="20"/>
      <c r="M3" s="20"/>
      <c r="N3" s="20"/>
      <c r="O3" s="20"/>
      <c r="P3" s="20"/>
    </row>
    <row r="4" spans="1:16" ht="12.75">
      <c r="A4" s="143"/>
      <c r="B4" s="144" t="s">
        <v>13</v>
      </c>
      <c r="C4" s="145"/>
      <c r="D4" s="165" t="s">
        <v>216</v>
      </c>
      <c r="E4" s="165"/>
      <c r="F4" s="165" t="s">
        <v>217</v>
      </c>
      <c r="G4" s="165"/>
      <c r="H4" s="145"/>
      <c r="I4" s="166"/>
      <c r="J4" s="167"/>
      <c r="K4" s="167"/>
      <c r="L4" s="20"/>
      <c r="M4" s="20"/>
      <c r="N4" s="20"/>
      <c r="O4" s="20"/>
      <c r="P4" s="20"/>
    </row>
    <row r="5" spans="1:16" ht="12.75">
      <c r="A5" s="143"/>
      <c r="B5" s="146" t="s">
        <v>355</v>
      </c>
      <c r="C5" s="147" t="s">
        <v>356</v>
      </c>
      <c r="D5" s="147"/>
      <c r="E5" s="147"/>
      <c r="F5" s="147"/>
      <c r="G5" s="147"/>
      <c r="H5" s="147"/>
      <c r="I5" s="148"/>
      <c r="J5" s="148"/>
      <c r="K5" s="148"/>
      <c r="L5" s="20"/>
      <c r="M5" s="20"/>
      <c r="N5" s="20"/>
      <c r="O5" s="20"/>
      <c r="P5" s="20"/>
    </row>
    <row r="6" spans="1:16" ht="22.5">
      <c r="A6" s="143"/>
      <c r="B6" s="146" t="s">
        <v>357</v>
      </c>
      <c r="C6" s="147" t="s">
        <v>358</v>
      </c>
      <c r="D6" s="147"/>
      <c r="E6" s="147"/>
      <c r="F6" s="147"/>
      <c r="G6" s="147"/>
      <c r="H6" s="147"/>
      <c r="I6" s="148"/>
      <c r="J6" s="148"/>
      <c r="K6" s="148"/>
      <c r="L6" s="20"/>
      <c r="M6" s="20"/>
      <c r="N6" s="20"/>
      <c r="O6" s="20"/>
      <c r="P6" s="20"/>
    </row>
    <row r="7" spans="1:16" ht="12.75">
      <c r="A7" s="143"/>
      <c r="B7" s="146" t="s">
        <v>359</v>
      </c>
      <c r="C7" s="147">
        <v>1.2</v>
      </c>
      <c r="D7" s="147">
        <v>1</v>
      </c>
      <c r="E7" s="147"/>
      <c r="F7" s="147">
        <v>9</v>
      </c>
      <c r="G7" s="147"/>
      <c r="H7" s="147" t="s">
        <v>40</v>
      </c>
      <c r="I7" s="148"/>
      <c r="J7" s="148" t="s">
        <v>360</v>
      </c>
      <c r="K7" s="148"/>
      <c r="L7" s="20"/>
      <c r="M7" s="20"/>
      <c r="N7" s="20"/>
      <c r="O7" s="20"/>
      <c r="P7" s="20"/>
    </row>
    <row r="8" spans="1:16" ht="12.75">
      <c r="A8" s="143"/>
      <c r="B8" s="146" t="s">
        <v>361</v>
      </c>
      <c r="C8" s="147">
        <v>0.3</v>
      </c>
      <c r="D8" s="147">
        <v>0.3</v>
      </c>
      <c r="E8" s="147"/>
      <c r="F8" s="147">
        <v>3</v>
      </c>
      <c r="G8" s="147"/>
      <c r="H8" s="147" t="s">
        <v>362</v>
      </c>
      <c r="I8" s="148"/>
      <c r="J8" s="148" t="s">
        <v>363</v>
      </c>
      <c r="K8" s="148"/>
      <c r="L8" s="20"/>
      <c r="M8" s="20"/>
      <c r="N8" s="20"/>
      <c r="O8" s="20"/>
      <c r="P8" s="20"/>
    </row>
    <row r="9" spans="1:16" ht="12.75">
      <c r="A9" s="143"/>
      <c r="B9" s="146" t="s">
        <v>364</v>
      </c>
      <c r="C9" s="147">
        <v>0.3</v>
      </c>
      <c r="D9" s="147">
        <v>2.7</v>
      </c>
      <c r="E9" s="147"/>
      <c r="F9" s="147">
        <v>3.5</v>
      </c>
      <c r="G9" s="147"/>
      <c r="H9" s="147" t="s">
        <v>362</v>
      </c>
      <c r="I9" s="148"/>
      <c r="J9" s="148" t="s">
        <v>360</v>
      </c>
      <c r="K9" s="148"/>
      <c r="L9" s="20"/>
      <c r="M9" s="20"/>
      <c r="N9" s="20"/>
      <c r="O9" s="20"/>
      <c r="P9" s="20"/>
    </row>
    <row r="10" spans="1:16" ht="12.75">
      <c r="A10" s="143"/>
      <c r="B10" s="146" t="s">
        <v>16</v>
      </c>
      <c r="C10" s="149">
        <v>0.9</v>
      </c>
      <c r="D10" s="164">
        <v>0.85</v>
      </c>
      <c r="E10" s="147"/>
      <c r="F10" s="164">
        <v>0.98</v>
      </c>
      <c r="G10" s="147"/>
      <c r="H10" s="147" t="s">
        <v>38</v>
      </c>
      <c r="I10" s="148"/>
      <c r="J10" s="148" t="s">
        <v>365</v>
      </c>
      <c r="K10" s="148"/>
      <c r="L10" s="20"/>
      <c r="M10" s="20"/>
      <c r="N10" s="20"/>
      <c r="O10" s="20"/>
      <c r="P10" s="20"/>
    </row>
    <row r="11" spans="1:16" ht="12.75">
      <c r="A11" s="143"/>
      <c r="B11" s="146" t="s">
        <v>366</v>
      </c>
      <c r="C11" s="147">
        <v>95</v>
      </c>
      <c r="D11" s="147">
        <v>95</v>
      </c>
      <c r="E11" s="147"/>
      <c r="F11" s="147">
        <v>96</v>
      </c>
      <c r="G11" s="147"/>
      <c r="H11" s="147" t="s">
        <v>38</v>
      </c>
      <c r="I11" s="148"/>
      <c r="J11" s="148" t="s">
        <v>365</v>
      </c>
      <c r="K11" s="148"/>
      <c r="L11" s="20"/>
      <c r="M11" s="20"/>
      <c r="N11" s="20"/>
      <c r="O11" s="20"/>
      <c r="P11" s="20"/>
    </row>
    <row r="12" spans="1:16" ht="12.75">
      <c r="A12" s="143"/>
      <c r="B12" s="146" t="s">
        <v>553</v>
      </c>
      <c r="C12" s="149">
        <v>0.98</v>
      </c>
      <c r="D12" s="147">
        <v>98</v>
      </c>
      <c r="E12" s="147"/>
      <c r="F12" s="147">
        <v>98.5</v>
      </c>
      <c r="G12" s="147"/>
      <c r="H12" s="147" t="s">
        <v>47</v>
      </c>
      <c r="I12" s="148"/>
      <c r="J12" s="148" t="s">
        <v>367</v>
      </c>
      <c r="K12" s="148"/>
      <c r="L12" s="20"/>
      <c r="M12" s="20"/>
      <c r="N12" s="20"/>
      <c r="O12" s="20"/>
      <c r="P12" s="20"/>
    </row>
    <row r="13" spans="1:16" ht="12.75">
      <c r="A13" s="143"/>
      <c r="B13" s="150" t="s">
        <v>368</v>
      </c>
      <c r="C13" s="149">
        <v>0.97</v>
      </c>
      <c r="D13" s="147">
        <v>97</v>
      </c>
      <c r="E13" s="147"/>
      <c r="F13" s="147">
        <v>98</v>
      </c>
      <c r="G13" s="147"/>
      <c r="H13" s="147" t="s">
        <v>47</v>
      </c>
      <c r="I13" s="148"/>
      <c r="J13" s="148" t="s">
        <v>367</v>
      </c>
      <c r="K13" s="148"/>
      <c r="L13" s="20"/>
      <c r="M13" s="20"/>
      <c r="N13" s="20"/>
      <c r="O13" s="20"/>
      <c r="P13" s="20"/>
    </row>
    <row r="14" spans="1:16" ht="12.75" customHeight="1">
      <c r="A14" s="143"/>
      <c r="B14" s="146" t="s">
        <v>369</v>
      </c>
      <c r="C14" s="147">
        <v>0.1</v>
      </c>
      <c r="D14" s="147">
        <v>0.05</v>
      </c>
      <c r="E14" s="147"/>
      <c r="F14" s="147">
        <v>0.2</v>
      </c>
      <c r="G14" s="147"/>
      <c r="H14" s="147" t="s">
        <v>28</v>
      </c>
      <c r="I14" s="148"/>
      <c r="J14" s="148" t="s">
        <v>370</v>
      </c>
      <c r="K14" s="148"/>
      <c r="L14" s="20"/>
      <c r="M14" s="20"/>
      <c r="N14" s="20"/>
      <c r="O14" s="20"/>
      <c r="P14" s="20"/>
    </row>
    <row r="15" spans="1:16" ht="12.75">
      <c r="A15" s="143"/>
      <c r="B15" s="146" t="s">
        <v>371</v>
      </c>
      <c r="C15" s="147">
        <v>0.38</v>
      </c>
      <c r="D15" s="147">
        <v>0.2</v>
      </c>
      <c r="E15" s="147"/>
      <c r="F15" s="147">
        <v>0.5</v>
      </c>
      <c r="G15" s="147"/>
      <c r="H15" s="147" t="s">
        <v>15</v>
      </c>
      <c r="I15" s="148"/>
      <c r="J15" s="148"/>
      <c r="K15" s="148"/>
      <c r="L15" s="20"/>
      <c r="M15" s="20"/>
      <c r="N15" s="20"/>
      <c r="O15" s="20"/>
      <c r="P15" s="20"/>
    </row>
    <row r="16" spans="1:16" ht="12.75">
      <c r="A16" s="143"/>
      <c r="B16" s="146" t="s">
        <v>372</v>
      </c>
      <c r="C16" s="147">
        <v>0.2</v>
      </c>
      <c r="D16" s="147">
        <v>0.1</v>
      </c>
      <c r="E16" s="147"/>
      <c r="F16" s="147">
        <v>0.25</v>
      </c>
      <c r="G16" s="147"/>
      <c r="H16" s="147" t="s">
        <v>15</v>
      </c>
      <c r="I16" s="148"/>
      <c r="J16" s="148"/>
      <c r="K16" s="148"/>
      <c r="L16" s="20"/>
      <c r="M16" s="20"/>
      <c r="N16" s="20"/>
      <c r="O16" s="20"/>
      <c r="P16" s="20"/>
    </row>
    <row r="17" spans="1:17" ht="12.75" customHeight="1">
      <c r="A17" s="143"/>
      <c r="B17" s="146" t="s">
        <v>27</v>
      </c>
      <c r="C17" s="147">
        <v>10</v>
      </c>
      <c r="D17" s="147">
        <v>5</v>
      </c>
      <c r="E17" s="147"/>
      <c r="F17" s="147">
        <v>15</v>
      </c>
      <c r="G17" s="147"/>
      <c r="H17" s="147" t="s">
        <v>32</v>
      </c>
      <c r="I17" s="148"/>
      <c r="J17" s="148" t="s">
        <v>373</v>
      </c>
      <c r="K17" s="148"/>
      <c r="L17" s="20"/>
      <c r="M17" s="20"/>
      <c r="N17" s="20"/>
      <c r="O17" s="20"/>
      <c r="P17" s="20"/>
    </row>
    <row r="18" spans="1:17" ht="12.75">
      <c r="A18" s="143"/>
      <c r="B18" s="146" t="s">
        <v>374</v>
      </c>
      <c r="C18" s="147">
        <v>0.2</v>
      </c>
      <c r="D18" s="147">
        <v>0.2</v>
      </c>
      <c r="E18" s="147"/>
      <c r="F18" s="147">
        <v>0.25</v>
      </c>
      <c r="G18" s="147"/>
      <c r="H18" s="147"/>
      <c r="I18" s="148"/>
      <c r="J18" s="148" t="s">
        <v>375</v>
      </c>
      <c r="K18" s="148"/>
      <c r="L18" s="20"/>
      <c r="M18" s="20"/>
      <c r="N18" s="20"/>
      <c r="O18" s="20"/>
      <c r="P18" s="20"/>
    </row>
    <row r="19" spans="1:17" ht="12.75">
      <c r="A19" s="143"/>
      <c r="B19" s="151" t="s">
        <v>34</v>
      </c>
      <c r="C19" s="152"/>
      <c r="D19" s="152"/>
      <c r="E19" s="152"/>
      <c r="F19" s="152"/>
      <c r="G19" s="152"/>
      <c r="H19" s="152"/>
      <c r="I19" s="153"/>
      <c r="J19" s="153"/>
      <c r="K19" s="153"/>
      <c r="L19" s="20"/>
      <c r="M19" s="20"/>
      <c r="N19" s="20"/>
      <c r="O19" s="20"/>
      <c r="P19" s="20"/>
    </row>
    <row r="20" spans="1:17" ht="22.5">
      <c r="A20" s="143"/>
      <c r="B20" s="146" t="s">
        <v>376</v>
      </c>
      <c r="C20" s="147" t="s">
        <v>377</v>
      </c>
      <c r="D20" s="147" t="s">
        <v>377</v>
      </c>
      <c r="E20" s="147"/>
      <c r="F20" s="147" t="s">
        <v>377</v>
      </c>
      <c r="G20" s="147"/>
      <c r="H20" s="147" t="s">
        <v>95</v>
      </c>
      <c r="I20" s="148"/>
      <c r="J20" s="148" t="s">
        <v>378</v>
      </c>
      <c r="K20" s="148"/>
      <c r="L20" s="20"/>
      <c r="M20" s="20"/>
      <c r="N20" s="20"/>
      <c r="O20" s="20"/>
      <c r="P20" s="20"/>
    </row>
    <row r="21" spans="1:17" ht="22.5">
      <c r="A21" s="143"/>
      <c r="B21" s="146" t="s">
        <v>379</v>
      </c>
      <c r="C21" s="147" t="s">
        <v>377</v>
      </c>
      <c r="D21" s="147" t="s">
        <v>377</v>
      </c>
      <c r="E21" s="147"/>
      <c r="F21" s="147" t="s">
        <v>377</v>
      </c>
      <c r="G21" s="147"/>
      <c r="H21" s="147" t="s">
        <v>95</v>
      </c>
      <c r="I21" s="148"/>
      <c r="J21" s="148" t="s">
        <v>378</v>
      </c>
      <c r="K21" s="148"/>
      <c r="L21" s="20"/>
      <c r="M21" s="20"/>
      <c r="N21" s="20"/>
      <c r="O21" s="20"/>
      <c r="P21" s="20"/>
    </row>
    <row r="22" spans="1:17" ht="12.75">
      <c r="A22" s="143"/>
      <c r="B22" s="151" t="s">
        <v>52</v>
      </c>
      <c r="C22" s="152"/>
      <c r="D22" s="152"/>
      <c r="E22" s="152"/>
      <c r="F22" s="152"/>
      <c r="G22" s="152"/>
      <c r="H22" s="152"/>
      <c r="I22" s="153"/>
      <c r="J22" s="153"/>
      <c r="K22" s="153"/>
      <c r="L22" s="20"/>
      <c r="M22" s="20"/>
      <c r="N22" s="20"/>
      <c r="O22" s="20"/>
      <c r="P22" s="20"/>
      <c r="Q22" s="20"/>
    </row>
    <row r="23" spans="1:17" ht="12.75">
      <c r="A23" s="143"/>
      <c r="B23" s="146" t="s">
        <v>380</v>
      </c>
      <c r="C23" s="154">
        <v>0.41413217624999993</v>
      </c>
      <c r="D23" s="154">
        <v>0.33130574099999999</v>
      </c>
      <c r="E23" s="154"/>
      <c r="F23" s="154">
        <v>0.49695861149999987</v>
      </c>
      <c r="G23" s="147"/>
      <c r="H23" s="147" t="s">
        <v>36</v>
      </c>
      <c r="I23" s="148"/>
      <c r="J23" s="148" t="s">
        <v>414</v>
      </c>
      <c r="K23" s="148"/>
      <c r="L23" s="20"/>
      <c r="M23" s="20"/>
      <c r="N23" s="20"/>
      <c r="O23" s="20"/>
      <c r="P23" s="20"/>
    </row>
    <row r="24" spans="1:17" ht="12.75">
      <c r="A24" s="143"/>
      <c r="B24" s="146" t="s">
        <v>59</v>
      </c>
      <c r="C24" s="155">
        <v>744.46364397538127</v>
      </c>
      <c r="D24" s="155">
        <v>595.57091518030506</v>
      </c>
      <c r="E24" s="147"/>
      <c r="F24" s="155">
        <v>893.35637277045748</v>
      </c>
      <c r="G24" s="147"/>
      <c r="H24" s="147"/>
      <c r="I24" s="148"/>
      <c r="J24" s="148"/>
      <c r="K24" s="148"/>
      <c r="L24" s="20"/>
      <c r="M24" s="20"/>
      <c r="N24" s="20"/>
      <c r="O24" s="20"/>
      <c r="P24" s="20"/>
    </row>
    <row r="25" spans="1:17" ht="12.75">
      <c r="A25" s="143"/>
      <c r="B25" s="146" t="s">
        <v>58</v>
      </c>
      <c r="C25" s="154">
        <v>2.757272755464375</v>
      </c>
      <c r="D25" s="154">
        <v>2.2058182043715</v>
      </c>
      <c r="E25" s="154"/>
      <c r="F25" s="154">
        <v>3.30872730655725</v>
      </c>
      <c r="G25" s="147"/>
      <c r="H25" s="147"/>
      <c r="I25" s="148"/>
      <c r="J25" s="148"/>
      <c r="K25" s="148"/>
      <c r="L25" s="20"/>
      <c r="M25" s="20"/>
      <c r="N25" s="20"/>
      <c r="O25" s="20"/>
      <c r="P25" s="20"/>
    </row>
    <row r="26" spans="1:17" ht="12.75">
      <c r="A26" s="143"/>
      <c r="B26" s="146" t="s">
        <v>415</v>
      </c>
      <c r="C26" s="154">
        <v>0.97</v>
      </c>
      <c r="D26" s="154">
        <v>0.9</v>
      </c>
      <c r="E26" s="154"/>
      <c r="F26" s="154">
        <v>1.05</v>
      </c>
      <c r="G26" s="154"/>
      <c r="H26" s="147" t="s">
        <v>251</v>
      </c>
      <c r="I26" s="148"/>
      <c r="J26" s="148" t="s">
        <v>416</v>
      </c>
      <c r="K26" s="148"/>
      <c r="L26" s="20"/>
      <c r="M26" s="20"/>
      <c r="N26" s="20"/>
      <c r="O26" s="20"/>
      <c r="P26" s="20"/>
    </row>
    <row r="27" spans="1:17" ht="12.75">
      <c r="B27" s="104"/>
      <c r="C27" s="104"/>
      <c r="D27" s="104"/>
      <c r="E27" s="104"/>
      <c r="F27" s="104"/>
      <c r="G27" s="104"/>
      <c r="H27" s="104"/>
      <c r="I27" s="111"/>
      <c r="J27" s="159"/>
      <c r="K27" s="159"/>
      <c r="L27" s="20"/>
      <c r="M27" s="20"/>
      <c r="N27" s="20"/>
      <c r="O27" s="20"/>
      <c r="P27" s="20"/>
    </row>
    <row r="28" spans="1:17" ht="12.75">
      <c r="C28" s="115"/>
      <c r="D28" s="115"/>
      <c r="E28" s="115"/>
      <c r="F28" s="115"/>
      <c r="G28" s="115"/>
      <c r="H28" s="115"/>
      <c r="I28" s="115"/>
      <c r="J28" s="115"/>
      <c r="K28" s="115"/>
      <c r="L28" s="20"/>
      <c r="M28" s="20"/>
      <c r="N28" s="20"/>
      <c r="O28" s="20"/>
      <c r="P28" s="20"/>
    </row>
    <row r="29" spans="1:17">
      <c r="B29" s="116"/>
      <c r="C29" s="115"/>
      <c r="D29" s="115"/>
      <c r="E29" s="115"/>
      <c r="F29" s="115"/>
      <c r="G29" s="115"/>
      <c r="H29" s="115"/>
      <c r="I29" s="115"/>
      <c r="J29" s="115"/>
      <c r="K29" s="115"/>
    </row>
    <row r="31" spans="1:17" ht="15">
      <c r="A31" t="s">
        <v>385</v>
      </c>
      <c r="B31" s="117"/>
    </row>
    <row r="32" spans="1:17" ht="15">
      <c r="B32" s="118" t="s">
        <v>386</v>
      </c>
    </row>
    <row r="33" spans="2:2" ht="15">
      <c r="B33" s="118" t="s">
        <v>555</v>
      </c>
    </row>
    <row r="34" spans="2:2" ht="15">
      <c r="B34" s="118" t="s">
        <v>556</v>
      </c>
    </row>
    <row r="35" spans="2:2" ht="15">
      <c r="B35" s="118" t="s">
        <v>557</v>
      </c>
    </row>
    <row r="36" spans="2:2" ht="15.75" customHeight="1">
      <c r="B36" s="118" t="s">
        <v>558</v>
      </c>
    </row>
    <row r="37" spans="2:2" ht="15.75" customHeight="1">
      <c r="B37" s="118" t="s">
        <v>559</v>
      </c>
    </row>
    <row r="38" spans="2:2" ht="15">
      <c r="B38" s="118" t="s">
        <v>560</v>
      </c>
    </row>
    <row r="39" spans="2:2" ht="15">
      <c r="B39" s="118" t="s">
        <v>561</v>
      </c>
    </row>
    <row r="40" spans="2:2" ht="15">
      <c r="B40" s="118" t="s">
        <v>387</v>
      </c>
    </row>
    <row r="41" spans="2:2" ht="15">
      <c r="B41" s="118" t="s">
        <v>562</v>
      </c>
    </row>
    <row r="42" spans="2:2" ht="15">
      <c r="B42" s="118" t="s">
        <v>563</v>
      </c>
    </row>
    <row r="43" spans="2:2" ht="15">
      <c r="B43" s="118" t="s">
        <v>564</v>
      </c>
    </row>
    <row r="44" spans="2:2" ht="15">
      <c r="B44" s="118" t="s">
        <v>565</v>
      </c>
    </row>
    <row r="45" spans="2:2" ht="15">
      <c r="B45" s="118" t="s">
        <v>566</v>
      </c>
    </row>
    <row r="46" spans="2:2" ht="15">
      <c r="B46" s="118" t="s">
        <v>567</v>
      </c>
    </row>
    <row r="47" spans="2:2" ht="15">
      <c r="B47" s="118" t="s">
        <v>568</v>
      </c>
    </row>
    <row r="48" spans="2:2" ht="15">
      <c r="B48" s="118" t="s">
        <v>569</v>
      </c>
    </row>
    <row r="49" spans="1:17" ht="15">
      <c r="B49" s="118" t="s">
        <v>570</v>
      </c>
    </row>
    <row r="50" spans="1:17" ht="15">
      <c r="B50" s="118" t="s">
        <v>388</v>
      </c>
    </row>
    <row r="51" spans="1:17" ht="15">
      <c r="B51" s="118"/>
    </row>
    <row r="53" spans="1:17">
      <c r="A53" t="s">
        <v>417</v>
      </c>
    </row>
    <row r="54" spans="1:17" ht="15">
      <c r="A54" t="s">
        <v>390</v>
      </c>
      <c r="B54" s="120" t="s">
        <v>391</v>
      </c>
      <c r="C54" s="118"/>
    </row>
    <row r="55" spans="1:17" ht="15">
      <c r="A55" t="s">
        <v>392</v>
      </c>
      <c r="B55" s="120" t="s">
        <v>393</v>
      </c>
      <c r="C55" s="118"/>
      <c r="D55" s="118"/>
      <c r="E55" s="118"/>
      <c r="F55" s="118"/>
      <c r="G55" s="118"/>
      <c r="H55" s="118"/>
      <c r="I55" s="118"/>
      <c r="J55" s="118"/>
      <c r="K55" s="118"/>
    </row>
    <row r="56" spans="1:17" ht="15">
      <c r="A56" t="s">
        <v>394</v>
      </c>
      <c r="B56" s="120" t="s">
        <v>395</v>
      </c>
      <c r="C56" s="118"/>
      <c r="D56" s="118"/>
      <c r="E56" s="118"/>
      <c r="F56" s="118"/>
      <c r="G56" s="118"/>
      <c r="H56" s="118"/>
      <c r="I56" s="118"/>
      <c r="J56" s="118"/>
      <c r="K56" s="118"/>
    </row>
    <row r="57" spans="1:17" ht="15">
      <c r="A57" t="s">
        <v>367</v>
      </c>
      <c r="B57" s="120" t="s">
        <v>396</v>
      </c>
      <c r="C57" s="118"/>
      <c r="D57" s="118"/>
      <c r="E57" s="118"/>
      <c r="F57" s="118"/>
      <c r="G57" s="118"/>
      <c r="H57" s="118"/>
      <c r="I57" s="118"/>
      <c r="J57" s="118"/>
      <c r="K57" s="118"/>
    </row>
    <row r="58" spans="1:17" ht="15">
      <c r="A58" t="s">
        <v>397</v>
      </c>
      <c r="B58" s="120" t="s">
        <v>398</v>
      </c>
      <c r="C58" s="118"/>
      <c r="D58" s="118"/>
      <c r="E58" s="118"/>
      <c r="F58" s="118"/>
      <c r="G58" s="118"/>
      <c r="H58" s="118"/>
      <c r="I58" s="118"/>
      <c r="J58" s="118"/>
      <c r="K58" s="118"/>
    </row>
    <row r="59" spans="1:17" ht="15">
      <c r="A59" t="s">
        <v>399</v>
      </c>
      <c r="B59" s="120" t="s">
        <v>400</v>
      </c>
      <c r="C59" s="118"/>
      <c r="D59" s="118"/>
      <c r="E59" s="118"/>
      <c r="F59" s="118"/>
      <c r="G59" s="118"/>
      <c r="H59" s="118"/>
      <c r="I59" s="118"/>
      <c r="J59" s="118"/>
      <c r="K59" s="118"/>
    </row>
    <row r="60" spans="1:17" ht="15">
      <c r="A60" t="s">
        <v>381</v>
      </c>
      <c r="B60" s="120" t="s">
        <v>401</v>
      </c>
      <c r="C60" s="118"/>
      <c r="D60" s="118"/>
      <c r="E60" s="118"/>
      <c r="F60" s="118"/>
      <c r="G60" s="118"/>
      <c r="H60" s="118"/>
      <c r="I60" s="118"/>
      <c r="J60" s="118"/>
      <c r="K60" s="118"/>
    </row>
    <row r="61" spans="1:17" ht="15">
      <c r="A61" t="s">
        <v>402</v>
      </c>
      <c r="B61" s="120" t="s">
        <v>403</v>
      </c>
      <c r="C61" s="118"/>
      <c r="D61" s="118"/>
      <c r="E61" s="118"/>
      <c r="F61" s="118"/>
      <c r="G61" s="118"/>
      <c r="H61" s="118"/>
      <c r="I61" s="118"/>
      <c r="J61" s="118"/>
      <c r="K61" s="118"/>
    </row>
    <row r="62" spans="1:17" ht="15">
      <c r="A62" t="s">
        <v>404</v>
      </c>
      <c r="B62" s="120" t="s">
        <v>405</v>
      </c>
      <c r="C62" s="118"/>
      <c r="D62" s="118"/>
      <c r="E62" s="118"/>
      <c r="F62" s="118"/>
      <c r="G62" s="118"/>
      <c r="H62" s="118"/>
      <c r="I62" s="118"/>
      <c r="J62" s="118"/>
      <c r="K62" s="118"/>
    </row>
    <row r="63" spans="1:17" ht="15">
      <c r="A63" t="s">
        <v>406</v>
      </c>
      <c r="B63" s="120" t="s">
        <v>407</v>
      </c>
      <c r="C63" s="118"/>
      <c r="D63" s="118"/>
      <c r="E63" s="118"/>
      <c r="F63" s="118"/>
      <c r="G63" s="118"/>
      <c r="H63" s="118"/>
      <c r="I63" s="118"/>
      <c r="J63" s="118"/>
      <c r="K63" s="118"/>
      <c r="L63" s="118"/>
      <c r="M63" s="118"/>
      <c r="N63" s="118"/>
      <c r="O63" s="118"/>
      <c r="P63" s="118"/>
      <c r="Q63" s="118"/>
    </row>
    <row r="64" spans="1:17" ht="15">
      <c r="A64" t="s">
        <v>408</v>
      </c>
      <c r="B64" s="120" t="s">
        <v>409</v>
      </c>
      <c r="C64" s="118"/>
      <c r="D64" s="118"/>
      <c r="E64" s="118"/>
      <c r="F64" s="118"/>
      <c r="G64" s="118"/>
      <c r="H64" s="118"/>
      <c r="I64" s="118"/>
      <c r="J64" s="118"/>
      <c r="K64" s="118"/>
      <c r="L64" s="118"/>
      <c r="M64" s="118"/>
      <c r="N64" s="118"/>
      <c r="O64" s="118"/>
      <c r="P64" s="118"/>
      <c r="Q64" s="118"/>
    </row>
    <row r="65" spans="1:17" ht="15">
      <c r="A65" t="s">
        <v>378</v>
      </c>
      <c r="B65" s="120" t="s">
        <v>410</v>
      </c>
      <c r="C65" s="118"/>
      <c r="D65" s="118"/>
      <c r="E65" s="118"/>
      <c r="F65" s="118"/>
      <c r="G65" s="118"/>
      <c r="H65" s="118"/>
      <c r="I65" s="118"/>
      <c r="J65" s="118"/>
      <c r="K65" s="118"/>
      <c r="L65" s="118"/>
      <c r="M65" s="118"/>
      <c r="N65" s="118"/>
      <c r="O65" s="118"/>
      <c r="P65" s="118"/>
      <c r="Q65" s="118"/>
    </row>
    <row r="66" spans="1:17" ht="15">
      <c r="A66" t="s">
        <v>375</v>
      </c>
      <c r="B66" s="120" t="s">
        <v>411</v>
      </c>
      <c r="C66" s="118"/>
      <c r="D66" s="118"/>
      <c r="E66" s="118"/>
      <c r="F66" s="118"/>
      <c r="G66" s="118"/>
      <c r="H66" s="118"/>
      <c r="I66" s="118"/>
      <c r="J66" s="118"/>
      <c r="K66" s="118"/>
      <c r="L66" s="118"/>
      <c r="M66" s="118"/>
      <c r="N66" s="118"/>
      <c r="O66" s="118"/>
      <c r="P66" s="118"/>
      <c r="Q66" s="118"/>
    </row>
    <row r="67" spans="1:17" ht="15">
      <c r="A67" t="s">
        <v>383</v>
      </c>
      <c r="B67" s="120" t="s">
        <v>412</v>
      </c>
      <c r="C67" s="118"/>
      <c r="D67" s="118"/>
      <c r="E67" s="118"/>
      <c r="F67" s="118"/>
      <c r="G67" s="118"/>
      <c r="H67" s="118"/>
      <c r="I67" s="118"/>
      <c r="J67" s="118"/>
      <c r="K67" s="118"/>
      <c r="L67" s="118"/>
      <c r="M67" s="118"/>
      <c r="N67" s="118"/>
      <c r="O67" s="118"/>
      <c r="P67" s="118"/>
      <c r="Q67" s="118"/>
    </row>
    <row r="68" spans="1:17" ht="15">
      <c r="A68" t="s">
        <v>416</v>
      </c>
      <c r="B68" s="120" t="s">
        <v>418</v>
      </c>
      <c r="C68" s="118"/>
      <c r="D68" s="118"/>
      <c r="E68" s="118"/>
      <c r="F68" s="118"/>
      <c r="G68" s="118"/>
      <c r="H68" s="118"/>
      <c r="I68" s="118"/>
      <c r="J68" s="118"/>
      <c r="K68" s="118"/>
      <c r="L68" s="118"/>
      <c r="M68" s="118"/>
      <c r="N68" s="118"/>
      <c r="O68" s="118"/>
      <c r="P68" s="118"/>
      <c r="Q68" s="118"/>
    </row>
    <row r="69" spans="1:17" ht="15">
      <c r="B69" s="120"/>
      <c r="C69" s="118"/>
      <c r="D69" s="118"/>
      <c r="E69" s="118"/>
      <c r="F69" s="118"/>
      <c r="G69" s="118"/>
      <c r="H69" s="118"/>
      <c r="I69" s="118"/>
      <c r="J69" s="118"/>
      <c r="K69" s="118"/>
      <c r="L69" s="118"/>
      <c r="M69" s="118"/>
      <c r="N69" s="118"/>
      <c r="O69" s="118"/>
      <c r="P69" s="118"/>
      <c r="Q69" s="118"/>
    </row>
    <row r="70" spans="1:17" ht="15">
      <c r="B70" s="120"/>
      <c r="C70" s="118"/>
      <c r="D70" s="118"/>
      <c r="E70" s="118"/>
      <c r="F70" s="118"/>
      <c r="G70" s="118"/>
      <c r="H70" s="118"/>
      <c r="I70" s="118"/>
      <c r="J70" s="118"/>
      <c r="K70" s="118"/>
      <c r="L70" s="118"/>
      <c r="M70" s="118"/>
      <c r="N70" s="118"/>
      <c r="O70" s="118"/>
      <c r="P70" s="118"/>
      <c r="Q70" s="118"/>
    </row>
    <row r="71" spans="1:17" ht="15">
      <c r="B71" s="120"/>
      <c r="C71" s="118"/>
      <c r="D71" s="118"/>
      <c r="E71" s="118"/>
      <c r="F71" s="118"/>
      <c r="G71" s="118"/>
      <c r="H71" s="118"/>
      <c r="I71" s="118"/>
      <c r="J71" s="118"/>
      <c r="K71" s="118"/>
      <c r="L71" s="118"/>
      <c r="M71" s="118"/>
      <c r="N71" s="118"/>
      <c r="O71" s="118"/>
      <c r="P71" s="118"/>
      <c r="Q71" s="118"/>
    </row>
    <row r="72" spans="1:17" ht="15">
      <c r="B72" s="120"/>
      <c r="C72" s="118"/>
      <c r="D72" s="118"/>
      <c r="E72" s="118"/>
      <c r="F72" s="118"/>
      <c r="G72" s="118"/>
      <c r="H72" s="118"/>
      <c r="I72" s="118"/>
      <c r="J72" s="118"/>
      <c r="K72" s="118"/>
      <c r="L72" s="118"/>
      <c r="M72" s="118"/>
      <c r="N72" s="118"/>
      <c r="O72" s="118"/>
      <c r="P72" s="118"/>
      <c r="Q72" s="118"/>
    </row>
    <row r="73" spans="1:17" ht="15">
      <c r="B73" s="120"/>
      <c r="C73" s="118"/>
      <c r="D73" s="118"/>
      <c r="E73" s="118"/>
      <c r="F73" s="118"/>
      <c r="G73" s="118"/>
      <c r="H73" s="118"/>
      <c r="I73" s="118"/>
      <c r="J73" s="118"/>
      <c r="K73" s="118"/>
      <c r="L73" s="118"/>
      <c r="M73" s="118"/>
      <c r="N73" s="118"/>
      <c r="O73" s="118"/>
      <c r="P73" s="118"/>
      <c r="Q73" s="118"/>
    </row>
    <row r="74" spans="1:17" ht="15">
      <c r="B74" s="120"/>
      <c r="C74" s="118"/>
      <c r="D74" s="118"/>
      <c r="E74" s="118"/>
      <c r="F74" s="118"/>
      <c r="G74" s="118"/>
      <c r="H74" s="118"/>
      <c r="I74" s="118"/>
      <c r="J74" s="118"/>
      <c r="K74" s="118"/>
      <c r="L74" s="118"/>
      <c r="M74" s="118"/>
      <c r="N74" s="118"/>
      <c r="O74" s="118"/>
      <c r="P74" s="118"/>
      <c r="Q74" s="118"/>
    </row>
    <row r="75" spans="1:17" ht="15">
      <c r="B75" s="120"/>
      <c r="C75" s="118"/>
      <c r="D75" s="118"/>
      <c r="E75" s="118"/>
      <c r="F75" s="118"/>
      <c r="G75" s="118"/>
      <c r="H75" s="118"/>
      <c r="I75" s="118"/>
      <c r="J75" s="118"/>
      <c r="K75" s="118"/>
      <c r="L75" s="118"/>
      <c r="M75" s="118"/>
      <c r="N75" s="118"/>
      <c r="O75" s="118"/>
      <c r="P75" s="118"/>
      <c r="Q75" s="118"/>
    </row>
    <row r="76" spans="1:17" ht="15">
      <c r="B76" s="120"/>
      <c r="C76" s="118"/>
      <c r="D76" s="118"/>
      <c r="E76" s="118"/>
      <c r="F76" s="118"/>
      <c r="G76" s="118"/>
      <c r="H76" s="118"/>
      <c r="I76" s="118"/>
      <c r="J76" s="118"/>
      <c r="K76" s="118"/>
      <c r="L76" s="118"/>
      <c r="M76" s="118"/>
      <c r="N76" s="118"/>
      <c r="O76" s="118"/>
      <c r="P76" s="118"/>
      <c r="Q76" s="118"/>
    </row>
    <row r="77" spans="1:17" ht="15">
      <c r="B77" s="120"/>
      <c r="C77" s="118"/>
      <c r="D77" s="118"/>
      <c r="E77" s="118"/>
      <c r="F77" s="118"/>
      <c r="G77" s="118"/>
      <c r="H77" s="118"/>
      <c r="I77" s="118"/>
      <c r="J77" s="118"/>
      <c r="K77" s="118"/>
      <c r="L77" s="118"/>
      <c r="M77" s="118"/>
      <c r="N77" s="118"/>
      <c r="O77" s="118"/>
      <c r="P77" s="118"/>
      <c r="Q77" s="118"/>
    </row>
    <row r="78" spans="1:17" ht="15">
      <c r="B78" s="120"/>
      <c r="C78" s="118"/>
      <c r="D78" s="118"/>
      <c r="E78" s="118"/>
      <c r="F78" s="118"/>
      <c r="G78" s="118"/>
      <c r="H78" s="118"/>
      <c r="I78" s="118"/>
      <c r="J78" s="118"/>
      <c r="K78" s="118"/>
      <c r="L78" s="118"/>
      <c r="M78" s="118"/>
      <c r="N78" s="118"/>
      <c r="O78" s="118"/>
      <c r="P78" s="118"/>
      <c r="Q78" s="118"/>
    </row>
    <row r="79" spans="1:17" ht="15">
      <c r="B79" s="120"/>
      <c r="C79" s="118"/>
      <c r="D79" s="118"/>
      <c r="E79" s="118"/>
      <c r="F79" s="118"/>
      <c r="G79" s="118"/>
      <c r="H79" s="118"/>
      <c r="I79" s="118"/>
      <c r="J79" s="118"/>
      <c r="K79" s="118"/>
      <c r="L79" s="118"/>
      <c r="M79" s="118"/>
      <c r="N79" s="118"/>
      <c r="O79" s="118"/>
      <c r="P79" s="118"/>
      <c r="Q79" s="118"/>
    </row>
    <row r="80" spans="1:17" ht="15">
      <c r="B80" s="120"/>
      <c r="C80" s="118"/>
      <c r="D80" s="118"/>
      <c r="E80" s="118"/>
      <c r="F80" s="118"/>
      <c r="G80" s="118"/>
      <c r="H80" s="118"/>
      <c r="I80" s="118"/>
      <c r="J80" s="118"/>
      <c r="K80" s="118"/>
      <c r="L80" s="118"/>
      <c r="M80" s="118"/>
      <c r="N80" s="118"/>
      <c r="O80" s="118"/>
      <c r="P80" s="118"/>
      <c r="Q80" s="118"/>
    </row>
    <row r="81" spans="2:17" ht="15">
      <c r="B81" s="120"/>
      <c r="C81" s="118"/>
      <c r="D81" s="118"/>
      <c r="E81" s="118"/>
      <c r="F81" s="118"/>
      <c r="G81" s="118"/>
      <c r="H81" s="118"/>
      <c r="I81" s="118"/>
      <c r="J81" s="118"/>
      <c r="K81" s="118"/>
      <c r="L81" s="118"/>
      <c r="M81" s="118"/>
      <c r="N81" s="118"/>
      <c r="O81" s="118"/>
      <c r="P81" s="118"/>
      <c r="Q81" s="118"/>
    </row>
    <row r="82" spans="2:17" ht="15">
      <c r="B82" s="120"/>
      <c r="C82" s="118"/>
      <c r="D82" s="118"/>
      <c r="E82" s="118"/>
      <c r="F82" s="118"/>
      <c r="G82" s="118"/>
      <c r="H82" s="118"/>
      <c r="I82" s="118"/>
      <c r="J82" s="118"/>
      <c r="K82" s="118"/>
      <c r="L82" s="118"/>
      <c r="M82" s="118"/>
      <c r="N82" s="118"/>
      <c r="O82" s="118"/>
      <c r="P82" s="118"/>
      <c r="Q82" s="118"/>
    </row>
    <row r="83" spans="2:17" ht="15">
      <c r="B83" s="120"/>
      <c r="C83" s="118"/>
      <c r="D83" s="118"/>
      <c r="E83" s="118"/>
      <c r="F83" s="118"/>
      <c r="G83" s="118"/>
      <c r="H83" s="118"/>
      <c r="I83" s="118"/>
      <c r="J83" s="118"/>
      <c r="K83" s="118"/>
      <c r="L83" s="118"/>
      <c r="M83" s="118"/>
      <c r="N83" s="118"/>
      <c r="O83" s="118"/>
      <c r="P83" s="118"/>
      <c r="Q83" s="118"/>
    </row>
    <row r="84" spans="2:17" ht="15">
      <c r="B84" s="120"/>
      <c r="C84" s="118"/>
      <c r="D84" s="118"/>
      <c r="E84" s="118"/>
      <c r="F84" s="118"/>
      <c r="G84" s="118"/>
      <c r="H84" s="118"/>
      <c r="I84" s="118"/>
      <c r="J84" s="118"/>
      <c r="K84" s="118"/>
      <c r="L84" s="118"/>
      <c r="M84" s="118"/>
      <c r="N84" s="118"/>
      <c r="O84" s="118"/>
      <c r="P84" s="118"/>
      <c r="Q84" s="118"/>
    </row>
    <row r="85" spans="2:17" ht="15">
      <c r="B85" s="120"/>
      <c r="C85" s="118"/>
      <c r="D85" s="118"/>
      <c r="E85" s="118"/>
      <c r="F85" s="118"/>
      <c r="G85" s="118"/>
      <c r="H85" s="118"/>
      <c r="I85" s="118"/>
      <c r="J85" s="118"/>
      <c r="K85" s="118"/>
      <c r="L85" s="118"/>
      <c r="M85" s="118"/>
      <c r="N85" s="118"/>
      <c r="O85" s="118"/>
      <c r="P85" s="118"/>
      <c r="Q85" s="118"/>
    </row>
    <row r="86" spans="2:17" ht="15">
      <c r="B86" s="120"/>
      <c r="C86" s="118"/>
      <c r="D86" s="118"/>
      <c r="E86" s="118"/>
      <c r="F86" s="118"/>
      <c r="G86" s="118"/>
      <c r="H86" s="118"/>
      <c r="I86" s="118"/>
      <c r="J86" s="118"/>
      <c r="K86" s="118"/>
      <c r="L86" s="118"/>
      <c r="M86" s="118"/>
      <c r="N86" s="118"/>
      <c r="O86" s="118"/>
      <c r="P86" s="118"/>
      <c r="Q86" s="118"/>
    </row>
    <row r="87" spans="2:17" ht="15">
      <c r="B87" s="120"/>
      <c r="C87" s="118"/>
      <c r="D87" s="118"/>
      <c r="E87" s="118"/>
      <c r="F87" s="118"/>
      <c r="G87" s="118"/>
      <c r="H87" s="118"/>
      <c r="I87" s="118"/>
      <c r="J87" s="118"/>
      <c r="K87" s="118"/>
      <c r="L87" s="118"/>
      <c r="M87" s="118"/>
      <c r="N87" s="118"/>
      <c r="O87" s="118"/>
      <c r="P87" s="118"/>
      <c r="Q87" s="118"/>
    </row>
    <row r="88" spans="2:17" ht="15">
      <c r="B88" s="120"/>
      <c r="C88" s="118"/>
      <c r="D88" s="118"/>
      <c r="E88" s="118"/>
      <c r="F88" s="118"/>
      <c r="G88" s="118"/>
      <c r="H88" s="118"/>
      <c r="I88" s="118"/>
      <c r="J88" s="118"/>
      <c r="K88" s="118"/>
      <c r="L88" s="118"/>
      <c r="M88" s="118"/>
      <c r="N88" s="118"/>
      <c r="O88" s="118"/>
      <c r="P88" s="118"/>
      <c r="Q88" s="118"/>
    </row>
    <row r="89" spans="2:17" ht="15">
      <c r="B89" s="120"/>
      <c r="C89" s="118"/>
      <c r="D89" s="118"/>
      <c r="E89" s="118"/>
      <c r="F89" s="118"/>
      <c r="G89" s="118"/>
      <c r="H89" s="118"/>
      <c r="I89" s="118"/>
      <c r="J89" s="118"/>
      <c r="K89" s="118"/>
      <c r="L89" s="118"/>
      <c r="M89" s="118"/>
      <c r="N89" s="118"/>
      <c r="O89" s="118"/>
      <c r="P89" s="118"/>
      <c r="Q89" s="118"/>
    </row>
    <row r="90" spans="2:17" ht="15">
      <c r="B90" s="120"/>
      <c r="C90" s="118"/>
      <c r="D90" s="118"/>
      <c r="E90" s="118"/>
      <c r="F90" s="118"/>
      <c r="G90" s="118"/>
      <c r="H90" s="118"/>
      <c r="I90" s="118"/>
      <c r="J90" s="118"/>
      <c r="K90" s="118"/>
      <c r="L90" s="118"/>
      <c r="M90" s="118"/>
      <c r="N90" s="118"/>
      <c r="O90" s="118"/>
      <c r="P90" s="118"/>
      <c r="Q90" s="118"/>
    </row>
    <row r="91" spans="2:17" ht="15">
      <c r="B91" s="120"/>
      <c r="C91" s="118"/>
      <c r="D91" s="118"/>
      <c r="E91" s="118"/>
      <c r="F91" s="118"/>
      <c r="G91" s="118"/>
      <c r="H91" s="118"/>
      <c r="I91" s="118"/>
      <c r="J91" s="118"/>
      <c r="K91" s="118"/>
      <c r="L91" s="118"/>
      <c r="M91" s="118"/>
      <c r="N91" s="118"/>
      <c r="O91" s="118"/>
      <c r="P91" s="118"/>
      <c r="Q91" s="118"/>
    </row>
    <row r="92" spans="2:17" ht="15">
      <c r="B92" s="120"/>
      <c r="C92" s="118"/>
      <c r="D92" s="118"/>
      <c r="E92" s="118"/>
      <c r="F92" s="118"/>
      <c r="G92" s="118"/>
      <c r="H92" s="118"/>
      <c r="I92" s="118"/>
      <c r="J92" s="118"/>
      <c r="K92" s="118"/>
      <c r="L92" s="118"/>
      <c r="M92" s="118"/>
      <c r="N92" s="118"/>
      <c r="O92" s="118"/>
      <c r="P92" s="118"/>
      <c r="Q92" s="118"/>
    </row>
    <row r="93" spans="2:17" ht="15">
      <c r="B93" s="120"/>
      <c r="C93" s="118"/>
      <c r="D93" s="118"/>
      <c r="E93" s="118"/>
      <c r="F93" s="118"/>
      <c r="G93" s="118"/>
      <c r="H93" s="118"/>
      <c r="I93" s="118"/>
      <c r="J93" s="118"/>
      <c r="K93" s="118"/>
      <c r="L93" s="118"/>
      <c r="M93" s="118"/>
      <c r="N93" s="118"/>
      <c r="O93" s="118"/>
      <c r="P93" s="118"/>
      <c r="Q93" s="118"/>
    </row>
    <row r="94" spans="2:17" ht="15">
      <c r="B94" s="120"/>
      <c r="C94" s="118"/>
      <c r="D94" s="118"/>
      <c r="E94" s="118"/>
      <c r="F94" s="118"/>
      <c r="G94" s="118"/>
      <c r="H94" s="118"/>
      <c r="I94" s="118"/>
      <c r="J94" s="118"/>
      <c r="K94" s="118"/>
      <c r="L94" s="118"/>
      <c r="M94" s="118"/>
      <c r="N94" s="118"/>
      <c r="O94" s="118"/>
      <c r="P94" s="118"/>
      <c r="Q94" s="118"/>
    </row>
    <row r="95" spans="2:17" ht="15">
      <c r="B95" s="120"/>
      <c r="C95" s="118"/>
      <c r="D95" s="118"/>
      <c r="E95" s="118"/>
      <c r="F95" s="118"/>
      <c r="G95" s="118"/>
      <c r="H95" s="118"/>
      <c r="I95" s="118"/>
      <c r="J95" s="118"/>
      <c r="K95" s="118"/>
      <c r="L95" s="118"/>
      <c r="M95" s="118"/>
      <c r="N95" s="118"/>
      <c r="O95" s="118"/>
      <c r="P95" s="118"/>
      <c r="Q95" s="118"/>
    </row>
    <row r="96" spans="2:17" ht="15">
      <c r="B96" s="120"/>
      <c r="C96" s="118"/>
      <c r="D96" s="118"/>
      <c r="E96" s="118"/>
      <c r="F96" s="118"/>
      <c r="G96" s="118"/>
      <c r="H96" s="118"/>
      <c r="I96" s="118"/>
      <c r="J96" s="118"/>
      <c r="K96" s="118"/>
      <c r="L96" s="118"/>
      <c r="M96" s="118"/>
      <c r="N96" s="118"/>
      <c r="O96" s="118"/>
      <c r="P96" s="118"/>
      <c r="Q96" s="118"/>
    </row>
    <row r="97" spans="2:17" ht="15">
      <c r="B97" s="120"/>
      <c r="C97" s="118"/>
      <c r="D97" s="118"/>
      <c r="E97" s="118"/>
      <c r="F97" s="118"/>
      <c r="G97" s="118"/>
      <c r="H97" s="118"/>
      <c r="I97" s="118"/>
      <c r="J97" s="118"/>
      <c r="K97" s="118"/>
      <c r="L97" s="118"/>
      <c r="M97" s="118"/>
      <c r="N97" s="118"/>
      <c r="O97" s="118"/>
      <c r="P97" s="118"/>
      <c r="Q97" s="118"/>
    </row>
    <row r="98" spans="2:17" ht="15">
      <c r="B98" s="120"/>
      <c r="C98" s="118"/>
      <c r="D98" s="118"/>
      <c r="E98" s="118"/>
      <c r="F98" s="118"/>
      <c r="G98" s="118"/>
      <c r="H98" s="118"/>
      <c r="I98" s="118"/>
      <c r="J98" s="118"/>
      <c r="K98" s="118"/>
      <c r="L98" s="118"/>
      <c r="M98" s="118"/>
      <c r="N98" s="118"/>
      <c r="O98" s="118"/>
      <c r="P98" s="118"/>
      <c r="Q98" s="118"/>
    </row>
    <row r="99" spans="2:17" ht="15">
      <c r="B99" s="120"/>
      <c r="C99" s="118"/>
      <c r="D99" s="118"/>
      <c r="E99" s="118"/>
      <c r="F99" s="118"/>
      <c r="G99" s="118"/>
      <c r="H99" s="118"/>
      <c r="I99" s="118"/>
      <c r="J99" s="118"/>
      <c r="K99" s="118"/>
      <c r="L99" s="118"/>
      <c r="M99" s="118"/>
      <c r="N99" s="118"/>
      <c r="O99" s="118"/>
      <c r="P99" s="118"/>
      <c r="Q99" s="118"/>
    </row>
    <row r="100" spans="2:17" ht="15">
      <c r="B100" s="120"/>
      <c r="C100" s="118"/>
      <c r="D100" s="118"/>
      <c r="E100" s="118"/>
      <c r="F100" s="118"/>
      <c r="G100" s="118"/>
      <c r="H100" s="118"/>
      <c r="I100" s="118"/>
      <c r="J100" s="118"/>
      <c r="K100" s="118"/>
      <c r="L100" s="118"/>
      <c r="M100" s="118"/>
      <c r="N100" s="118"/>
      <c r="O100" s="118"/>
      <c r="P100" s="118"/>
      <c r="Q100" s="118"/>
    </row>
    <row r="101" spans="2:17" ht="15">
      <c r="B101" s="120"/>
      <c r="C101" s="118"/>
      <c r="D101" s="118"/>
      <c r="E101" s="118"/>
      <c r="F101" s="118"/>
      <c r="G101" s="118"/>
      <c r="H101" s="118"/>
      <c r="I101" s="118"/>
      <c r="J101" s="118"/>
      <c r="K101" s="118"/>
      <c r="L101" s="118"/>
      <c r="M101" s="118"/>
      <c r="N101" s="118"/>
      <c r="O101" s="118"/>
      <c r="P101" s="118"/>
      <c r="Q101" s="118"/>
    </row>
    <row r="102" spans="2:17" ht="15">
      <c r="B102" s="120"/>
      <c r="C102" s="118"/>
      <c r="D102" s="118"/>
      <c r="E102" s="118"/>
      <c r="F102" s="118"/>
      <c r="G102" s="118"/>
      <c r="H102" s="118"/>
      <c r="I102" s="118"/>
      <c r="J102" s="118"/>
      <c r="K102" s="118"/>
      <c r="L102" s="118"/>
      <c r="M102" s="118"/>
      <c r="N102" s="118"/>
      <c r="O102" s="118"/>
      <c r="P102" s="118"/>
      <c r="Q102" s="118"/>
    </row>
    <row r="103" spans="2:17" ht="15">
      <c r="B103" s="120"/>
      <c r="C103" s="118"/>
      <c r="D103" s="118"/>
      <c r="E103" s="118"/>
      <c r="F103" s="118"/>
      <c r="G103" s="118"/>
      <c r="H103" s="118"/>
      <c r="I103" s="118"/>
      <c r="J103" s="118"/>
      <c r="K103" s="118"/>
      <c r="L103" s="118"/>
      <c r="M103" s="118"/>
      <c r="N103" s="118"/>
      <c r="O103" s="118"/>
      <c r="P103" s="118"/>
      <c r="Q103" s="118"/>
    </row>
    <row r="104" spans="2:17" ht="15">
      <c r="B104" s="120"/>
      <c r="C104" s="118"/>
      <c r="D104" s="118"/>
      <c r="E104" s="118"/>
      <c r="F104" s="118"/>
      <c r="G104" s="118"/>
      <c r="H104" s="118"/>
      <c r="I104" s="118"/>
      <c r="J104" s="118"/>
      <c r="K104" s="118"/>
      <c r="L104" s="118"/>
      <c r="M104" s="118"/>
      <c r="N104" s="118"/>
      <c r="O104" s="118"/>
      <c r="P104" s="118"/>
      <c r="Q104" s="118"/>
    </row>
    <row r="105" spans="2:17" ht="15">
      <c r="B105" s="120"/>
      <c r="C105" s="118"/>
      <c r="D105" s="118"/>
      <c r="E105" s="118"/>
      <c r="F105" s="118"/>
      <c r="G105" s="118"/>
      <c r="H105" s="118"/>
      <c r="I105" s="118"/>
      <c r="J105" s="118"/>
      <c r="K105" s="118"/>
      <c r="L105" s="118"/>
      <c r="M105" s="118"/>
      <c r="N105" s="118"/>
      <c r="O105" s="118"/>
      <c r="P105" s="118"/>
      <c r="Q105" s="118"/>
    </row>
    <row r="106" spans="2:17" ht="15">
      <c r="B106" s="120"/>
      <c r="C106" s="118"/>
      <c r="D106" s="118"/>
      <c r="E106" s="118"/>
      <c r="F106" s="118"/>
      <c r="G106" s="118"/>
      <c r="H106" s="118"/>
      <c r="I106" s="118"/>
      <c r="J106" s="118"/>
      <c r="K106" s="118"/>
      <c r="L106" s="118"/>
      <c r="M106" s="118"/>
      <c r="N106" s="118"/>
      <c r="O106" s="118"/>
      <c r="P106" s="118"/>
      <c r="Q106" s="118"/>
    </row>
    <row r="107" spans="2:17" ht="15">
      <c r="B107" s="120"/>
      <c r="C107" s="118"/>
      <c r="D107" s="118"/>
      <c r="E107" s="118"/>
      <c r="F107" s="118"/>
      <c r="G107" s="118"/>
      <c r="H107" s="118"/>
      <c r="I107" s="118"/>
      <c r="J107" s="118"/>
      <c r="K107" s="118"/>
      <c r="L107" s="118"/>
      <c r="M107" s="118"/>
      <c r="N107" s="118"/>
      <c r="O107" s="118"/>
      <c r="P107" s="118"/>
      <c r="Q107" s="118"/>
    </row>
    <row r="108" spans="2:17" ht="15">
      <c r="B108" s="120"/>
      <c r="C108" s="118"/>
      <c r="D108" s="118"/>
      <c r="E108" s="118"/>
      <c r="F108" s="118"/>
      <c r="G108" s="118"/>
      <c r="H108" s="118"/>
      <c r="I108" s="118"/>
      <c r="J108" s="118"/>
      <c r="K108" s="118"/>
      <c r="L108" s="118"/>
      <c r="M108" s="118"/>
      <c r="N108" s="118"/>
      <c r="O108" s="118"/>
      <c r="P108" s="118"/>
      <c r="Q108" s="118"/>
    </row>
    <row r="109" spans="2:17" ht="15">
      <c r="B109" s="120"/>
      <c r="C109" s="118"/>
      <c r="D109" s="118"/>
      <c r="E109" s="118"/>
      <c r="F109" s="118"/>
      <c r="G109" s="118"/>
      <c r="H109" s="118"/>
      <c r="I109" s="118"/>
      <c r="J109" s="118"/>
      <c r="K109" s="118"/>
      <c r="L109" s="118"/>
      <c r="M109" s="118"/>
      <c r="N109" s="118"/>
      <c r="O109" s="118"/>
      <c r="P109" s="118"/>
      <c r="Q109" s="118"/>
    </row>
    <row r="110" spans="2:17" ht="15">
      <c r="B110" s="120"/>
      <c r="C110" s="118"/>
      <c r="D110" s="118"/>
      <c r="E110" s="118"/>
      <c r="F110" s="118"/>
      <c r="G110" s="118"/>
      <c r="H110" s="118"/>
      <c r="I110" s="118"/>
      <c r="J110" s="118"/>
      <c r="K110" s="118"/>
      <c r="L110" s="118"/>
      <c r="M110" s="118"/>
      <c r="N110" s="118"/>
      <c r="O110" s="118"/>
      <c r="P110" s="118"/>
      <c r="Q110" s="118"/>
    </row>
    <row r="111" spans="2:17" ht="15">
      <c r="L111" s="118"/>
      <c r="M111" s="118"/>
      <c r="N111" s="118"/>
      <c r="O111" s="118"/>
      <c r="P111" s="118"/>
      <c r="Q111" s="118"/>
    </row>
    <row r="112" spans="2:17" ht="15">
      <c r="L112" s="118"/>
      <c r="M112" s="118"/>
      <c r="N112" s="118"/>
      <c r="O112" s="118"/>
      <c r="P112" s="118"/>
      <c r="Q112" s="118"/>
    </row>
    <row r="113" spans="12:17" ht="15">
      <c r="L113" s="118"/>
      <c r="M113" s="118"/>
      <c r="N113" s="118"/>
      <c r="O113" s="118"/>
      <c r="P113" s="118"/>
      <c r="Q113" s="118"/>
    </row>
    <row r="114" spans="12:17" ht="15">
      <c r="L114" s="118"/>
      <c r="M114" s="118"/>
      <c r="N114" s="118"/>
      <c r="O114" s="118"/>
      <c r="P114" s="118"/>
      <c r="Q114" s="118"/>
    </row>
    <row r="115" spans="12:17" ht="15">
      <c r="L115" s="118"/>
      <c r="M115" s="118"/>
      <c r="N115" s="118"/>
      <c r="O115" s="118"/>
      <c r="P115" s="118"/>
      <c r="Q115" s="118"/>
    </row>
    <row r="116" spans="12:17" ht="15">
      <c r="L116" s="118"/>
      <c r="M116" s="118"/>
      <c r="N116" s="118"/>
      <c r="O116" s="118"/>
      <c r="P116" s="118"/>
      <c r="Q116" s="118"/>
    </row>
    <row r="117" spans="12:17" ht="15">
      <c r="L117" s="118"/>
      <c r="M117" s="118"/>
      <c r="N117" s="118"/>
      <c r="O117" s="118"/>
      <c r="P117" s="118"/>
      <c r="Q117" s="118"/>
    </row>
    <row r="118" spans="12:17" ht="15">
      <c r="L118" s="118"/>
      <c r="M118" s="118"/>
      <c r="N118" s="118"/>
      <c r="O118" s="118"/>
      <c r="P118" s="118"/>
      <c r="Q118" s="11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AEBCC-8B91-4B40-9DB6-A05D01193A0F}">
  <sheetPr codeName="Sheet23"/>
  <dimension ref="A1:O200"/>
  <sheetViews>
    <sheetView showGridLines="0" topLeftCell="A9" workbookViewId="0">
      <selection sqref="A1:G1048576"/>
    </sheetView>
  </sheetViews>
  <sheetFormatPr defaultColWidth="11.5" defaultRowHeight="11.25"/>
  <cols>
    <col min="1" max="1" width="2.6640625" customWidth="1"/>
    <col min="2" max="2" width="60.6640625" customWidth="1"/>
    <col min="3" max="5" width="15.83203125" bestFit="1" customWidth="1"/>
  </cols>
  <sheetData>
    <row r="1" spans="1:15">
      <c r="A1" s="1" t="s">
        <v>0</v>
      </c>
      <c r="B1" s="1"/>
      <c r="C1" s="2" t="s">
        <v>419</v>
      </c>
      <c r="D1" s="3"/>
      <c r="E1" s="3"/>
      <c r="F1" s="3"/>
      <c r="G1" s="3"/>
    </row>
    <row r="2" spans="1:15" ht="12.75">
      <c r="A2" s="5" t="s">
        <v>3</v>
      </c>
      <c r="B2" s="5"/>
      <c r="C2" s="3">
        <v>2025</v>
      </c>
      <c r="D2" s="3">
        <v>2025</v>
      </c>
      <c r="E2" s="3">
        <v>2025</v>
      </c>
      <c r="F2" s="3" t="s">
        <v>4</v>
      </c>
      <c r="G2" s="3" t="s">
        <v>5</v>
      </c>
      <c r="H2" s="20"/>
      <c r="I2" s="20"/>
      <c r="J2" s="20"/>
      <c r="K2" s="20"/>
      <c r="L2" s="20"/>
      <c r="M2" s="20"/>
      <c r="N2" s="20"/>
      <c r="O2" s="20"/>
    </row>
    <row r="3" spans="1:15" ht="13.5" thickBot="1">
      <c r="A3" s="7" t="s">
        <v>7</v>
      </c>
      <c r="B3" s="7"/>
      <c r="C3" s="8" t="s">
        <v>91</v>
      </c>
      <c r="D3" s="8" t="s">
        <v>8</v>
      </c>
      <c r="E3" s="8" t="s">
        <v>9</v>
      </c>
      <c r="F3" s="8" t="s">
        <v>10</v>
      </c>
      <c r="G3" s="8" t="s">
        <v>10</v>
      </c>
      <c r="H3" s="20"/>
      <c r="I3" s="20"/>
      <c r="J3" s="20"/>
      <c r="K3" s="20"/>
      <c r="L3" s="20"/>
      <c r="M3" s="20"/>
      <c r="N3" s="20"/>
      <c r="O3" s="20"/>
    </row>
    <row r="4" spans="1:15" ht="12.75">
      <c r="A4" s="5" t="s">
        <v>11</v>
      </c>
      <c r="B4" s="5" t="s">
        <v>12</v>
      </c>
      <c r="C4" s="3"/>
      <c r="D4" s="3"/>
      <c r="E4" s="3"/>
      <c r="F4" s="3"/>
      <c r="G4" s="3"/>
      <c r="H4" s="20" t="s">
        <v>420</v>
      </c>
      <c r="I4" s="20"/>
      <c r="J4" s="20"/>
      <c r="K4" s="20"/>
      <c r="L4" s="20"/>
      <c r="M4" s="20"/>
      <c r="N4" s="20"/>
      <c r="O4" s="20"/>
    </row>
    <row r="5" spans="1:15" ht="12.75">
      <c r="A5" s="9" t="s">
        <v>13</v>
      </c>
      <c r="C5" s="10"/>
      <c r="D5" s="10"/>
      <c r="E5" s="10"/>
      <c r="F5" s="10"/>
      <c r="G5" s="10"/>
      <c r="H5" s="20"/>
      <c r="J5" s="10"/>
      <c r="K5" s="10"/>
      <c r="L5" s="10"/>
      <c r="N5" s="20"/>
      <c r="O5" s="20"/>
    </row>
    <row r="6" spans="1:15" ht="12.75">
      <c r="A6" s="9"/>
      <c r="B6" t="s">
        <v>14</v>
      </c>
      <c r="C6" s="96">
        <v>24.715</v>
      </c>
      <c r="D6" s="96">
        <v>23.84</v>
      </c>
      <c r="E6" s="96">
        <v>33.36</v>
      </c>
      <c r="F6" s="10" t="s">
        <v>40</v>
      </c>
      <c r="G6" s="10"/>
      <c r="H6" s="22"/>
      <c r="J6" s="10"/>
      <c r="K6" s="10"/>
      <c r="L6" s="10"/>
      <c r="N6" s="20"/>
      <c r="O6" s="20"/>
    </row>
    <row r="7" spans="1:15" ht="12.75">
      <c r="A7" s="11"/>
      <c r="B7" s="11" t="s">
        <v>19</v>
      </c>
      <c r="C7" s="12">
        <v>0.29346300000000003</v>
      </c>
      <c r="D7" s="12">
        <v>0.26</v>
      </c>
      <c r="E7" s="12">
        <v>0.4</v>
      </c>
      <c r="F7" s="10" t="s">
        <v>421</v>
      </c>
      <c r="G7" s="10" t="s">
        <v>153</v>
      </c>
      <c r="H7" s="122"/>
      <c r="I7" s="11"/>
      <c r="J7" s="12"/>
      <c r="K7" s="12"/>
      <c r="L7" s="12"/>
      <c r="N7" s="20"/>
      <c r="O7" s="20"/>
    </row>
    <row r="8" spans="1:15" ht="12.75">
      <c r="A8" s="11"/>
      <c r="B8" s="11" t="s">
        <v>16</v>
      </c>
      <c r="C8" s="12">
        <v>0.30890850000000003</v>
      </c>
      <c r="D8" s="12">
        <v>0.28999999999999998</v>
      </c>
      <c r="E8" s="12">
        <v>0.42</v>
      </c>
      <c r="F8" s="10" t="s">
        <v>421</v>
      </c>
      <c r="G8" s="10" t="s">
        <v>153</v>
      </c>
      <c r="H8" s="122"/>
      <c r="I8" s="11"/>
      <c r="J8" s="12"/>
      <c r="K8" s="12"/>
      <c r="L8" s="12"/>
      <c r="N8" s="20"/>
      <c r="O8" s="20"/>
    </row>
    <row r="9" spans="1:15" ht="12.75">
      <c r="A9" s="9"/>
      <c r="B9" t="s">
        <v>422</v>
      </c>
      <c r="C9" s="10">
        <v>0.46</v>
      </c>
      <c r="D9" s="10">
        <v>0.44</v>
      </c>
      <c r="E9" s="10">
        <v>0.62</v>
      </c>
      <c r="F9" s="10"/>
      <c r="G9" s="10"/>
      <c r="H9" s="22"/>
      <c r="J9" s="10"/>
      <c r="K9" s="10"/>
      <c r="L9" s="10"/>
      <c r="N9" s="20"/>
      <c r="O9" s="20"/>
    </row>
    <row r="10" spans="1:15" ht="12.75">
      <c r="A10" s="9"/>
      <c r="B10" t="s">
        <v>423</v>
      </c>
      <c r="C10" s="10">
        <v>1</v>
      </c>
      <c r="D10" s="10">
        <v>1</v>
      </c>
      <c r="E10" s="10">
        <v>1</v>
      </c>
      <c r="F10" s="10" t="s">
        <v>36</v>
      </c>
      <c r="G10" s="10"/>
      <c r="H10" s="22"/>
      <c r="J10" s="10"/>
      <c r="K10" s="10"/>
      <c r="L10" s="10"/>
      <c r="N10" s="20"/>
      <c r="O10" s="20"/>
    </row>
    <row r="11" spans="1:15" ht="12.75">
      <c r="A11" s="11"/>
      <c r="B11" s="11" t="s">
        <v>424</v>
      </c>
      <c r="C11" s="12">
        <v>2.5137E-2</v>
      </c>
      <c r="D11" s="12">
        <v>1.9147000000000001E-2</v>
      </c>
      <c r="E11" s="12">
        <v>2.9423999999999999E-2</v>
      </c>
      <c r="F11" s="10"/>
      <c r="G11" s="10" t="s">
        <v>153</v>
      </c>
      <c r="H11" s="122"/>
      <c r="I11" s="11"/>
      <c r="J11" s="12"/>
      <c r="K11" s="12"/>
      <c r="L11" s="12"/>
      <c r="N11" s="20"/>
      <c r="O11" s="20"/>
    </row>
    <row r="12" spans="1:15" ht="12.75">
      <c r="A12" s="11"/>
      <c r="B12" s="11" t="s">
        <v>24</v>
      </c>
      <c r="C12" s="12">
        <v>0.03</v>
      </c>
      <c r="D12" s="12">
        <v>0.03</v>
      </c>
      <c r="E12" s="12">
        <v>0.03</v>
      </c>
      <c r="F12" s="10"/>
      <c r="G12" s="10"/>
      <c r="H12" s="122"/>
      <c r="I12" s="11"/>
      <c r="J12" s="12"/>
      <c r="K12" s="12"/>
      <c r="L12" s="12"/>
      <c r="N12" s="20"/>
      <c r="O12" s="20"/>
    </row>
    <row r="13" spans="1:15" ht="12.75">
      <c r="A13" s="9"/>
      <c r="B13" t="s">
        <v>26</v>
      </c>
      <c r="C13" s="137">
        <v>3</v>
      </c>
      <c r="D13" s="137">
        <v>2.5499999999999998</v>
      </c>
      <c r="E13" s="137">
        <v>3.45</v>
      </c>
      <c r="F13" s="10"/>
      <c r="G13" s="10"/>
      <c r="H13" s="22"/>
      <c r="J13" s="10"/>
      <c r="K13" s="10"/>
      <c r="L13" s="10"/>
      <c r="N13" s="20"/>
      <c r="O13" s="20"/>
    </row>
    <row r="14" spans="1:15" ht="12.75">
      <c r="A14" s="9"/>
      <c r="B14" t="s">
        <v>27</v>
      </c>
      <c r="C14" s="10">
        <v>25</v>
      </c>
      <c r="D14" s="10">
        <v>20</v>
      </c>
      <c r="E14" s="10">
        <v>35</v>
      </c>
      <c r="F14" s="10"/>
      <c r="G14" s="10" t="s">
        <v>153</v>
      </c>
      <c r="H14" s="22"/>
      <c r="J14" s="10"/>
      <c r="K14" s="10"/>
      <c r="L14" s="10"/>
      <c r="N14" s="20"/>
      <c r="O14" s="20"/>
    </row>
    <row r="15" spans="1:15" ht="12.75">
      <c r="A15" s="9"/>
      <c r="B15" t="s">
        <v>30</v>
      </c>
      <c r="C15" s="10">
        <v>2.5</v>
      </c>
      <c r="D15" s="10">
        <v>2</v>
      </c>
      <c r="E15" s="10">
        <v>3</v>
      </c>
      <c r="F15" s="10"/>
      <c r="G15" s="10" t="s">
        <v>153</v>
      </c>
      <c r="H15" s="22"/>
      <c r="J15" s="10"/>
      <c r="K15" s="10"/>
      <c r="L15" s="10"/>
      <c r="N15" s="20"/>
      <c r="O15" s="20"/>
    </row>
    <row r="16" spans="1:15" ht="12.75">
      <c r="A16" s="9"/>
      <c r="B16" t="s">
        <v>31</v>
      </c>
      <c r="C16" s="10">
        <v>0.18</v>
      </c>
      <c r="D16" s="10">
        <v>0.16</v>
      </c>
      <c r="E16" s="10">
        <v>0.21</v>
      </c>
      <c r="F16" s="10"/>
      <c r="G16" s="10"/>
      <c r="H16" s="22"/>
      <c r="J16" s="10"/>
      <c r="K16" s="10"/>
      <c r="L16" s="10"/>
      <c r="N16" s="20"/>
      <c r="O16" s="20"/>
    </row>
    <row r="17" spans="1:15" ht="12.75">
      <c r="A17" s="9" t="s">
        <v>34</v>
      </c>
      <c r="C17" s="10"/>
      <c r="D17" s="10"/>
      <c r="E17" s="10"/>
      <c r="F17" s="10"/>
      <c r="G17" s="10"/>
      <c r="H17" s="22"/>
      <c r="J17" s="10"/>
      <c r="K17" s="10"/>
      <c r="L17" s="10"/>
      <c r="N17" s="20"/>
      <c r="O17" s="20"/>
    </row>
    <row r="18" spans="1:15" ht="12.75">
      <c r="A18" s="11"/>
      <c r="B18" s="11" t="s">
        <v>35</v>
      </c>
      <c r="C18" s="12"/>
      <c r="D18" s="12"/>
      <c r="E18" s="12"/>
      <c r="F18" s="10"/>
      <c r="G18" s="10"/>
      <c r="H18" s="122"/>
      <c r="I18" s="11"/>
      <c r="J18" s="12"/>
      <c r="K18" s="12"/>
      <c r="L18" s="12"/>
      <c r="N18" s="20"/>
      <c r="O18" s="20"/>
    </row>
    <row r="19" spans="1:15" ht="12.75">
      <c r="A19" s="11"/>
      <c r="B19" s="11" t="s">
        <v>37</v>
      </c>
      <c r="C19" s="12">
        <v>0.1</v>
      </c>
      <c r="D19" s="12">
        <v>0.1</v>
      </c>
      <c r="E19" s="12">
        <v>0.1</v>
      </c>
      <c r="F19" s="10" t="s">
        <v>47</v>
      </c>
      <c r="G19" s="10" t="s">
        <v>153</v>
      </c>
      <c r="H19" s="122"/>
      <c r="I19" s="11"/>
      <c r="J19" s="12"/>
      <c r="K19" s="12"/>
      <c r="L19" s="12"/>
      <c r="N19" s="20"/>
      <c r="O19" s="20"/>
    </row>
    <row r="20" spans="1:15" ht="12.75">
      <c r="A20" s="11"/>
      <c r="B20" s="11" t="s">
        <v>39</v>
      </c>
      <c r="C20" s="12">
        <v>0.15</v>
      </c>
      <c r="D20" s="12">
        <v>0.15</v>
      </c>
      <c r="E20" s="12">
        <v>0.15</v>
      </c>
      <c r="F20" s="10"/>
      <c r="G20" s="10"/>
      <c r="H20" s="122"/>
      <c r="I20" s="11"/>
      <c r="J20" s="12"/>
      <c r="K20" s="12"/>
      <c r="L20" s="12"/>
      <c r="N20" s="20"/>
      <c r="O20" s="20"/>
    </row>
    <row r="21" spans="1:15" ht="12.75">
      <c r="A21" s="9"/>
      <c r="B21" t="s">
        <v>41</v>
      </c>
      <c r="C21" s="10">
        <v>0.25</v>
      </c>
      <c r="D21" s="10">
        <v>0.25</v>
      </c>
      <c r="E21" s="10">
        <v>0.25</v>
      </c>
      <c r="F21" s="10" t="s">
        <v>28</v>
      </c>
      <c r="G21" s="10" t="s">
        <v>153</v>
      </c>
      <c r="H21" s="22"/>
      <c r="J21" s="10"/>
      <c r="K21" s="10"/>
      <c r="L21" s="10"/>
      <c r="N21" s="20"/>
      <c r="O21" s="20"/>
    </row>
    <row r="22" spans="1:15" ht="12.75">
      <c r="A22" s="9"/>
      <c r="B22" t="s">
        <v>43</v>
      </c>
      <c r="C22" s="10">
        <v>8</v>
      </c>
      <c r="D22" s="10">
        <v>8</v>
      </c>
      <c r="E22" s="10">
        <v>8</v>
      </c>
      <c r="F22" s="10"/>
      <c r="G22" s="10" t="s">
        <v>153</v>
      </c>
      <c r="H22" s="22"/>
      <c r="J22" s="10"/>
      <c r="K22" s="10"/>
      <c r="L22" s="10"/>
      <c r="N22" s="20"/>
      <c r="O22" s="20"/>
    </row>
    <row r="23" spans="1:15" ht="12.75">
      <c r="A23" s="9" t="s">
        <v>44</v>
      </c>
      <c r="C23" s="10"/>
      <c r="D23" s="10"/>
      <c r="E23" s="10"/>
      <c r="F23" s="10"/>
      <c r="G23" s="10"/>
      <c r="H23" s="22"/>
      <c r="J23" s="10"/>
      <c r="K23" s="10"/>
      <c r="L23" s="10"/>
      <c r="N23" s="20"/>
      <c r="O23" s="20"/>
    </row>
    <row r="24" spans="1:15" ht="12.75">
      <c r="A24" s="11"/>
      <c r="B24" s="11" t="s">
        <v>45</v>
      </c>
      <c r="C24" s="12">
        <v>0.98250000000000004</v>
      </c>
      <c r="D24" s="12">
        <v>0.95625000000000004</v>
      </c>
      <c r="E24" s="12">
        <v>0.99124999999999996</v>
      </c>
      <c r="F24" s="10" t="s">
        <v>15</v>
      </c>
      <c r="G24" s="10" t="s">
        <v>360</v>
      </c>
      <c r="H24" s="122"/>
      <c r="I24" s="11"/>
      <c r="J24" s="12"/>
      <c r="K24" s="12"/>
      <c r="L24" s="12"/>
      <c r="N24" s="20"/>
      <c r="O24" s="20"/>
    </row>
    <row r="25" spans="1:15" ht="12.75">
      <c r="A25" s="9"/>
      <c r="B25" t="s">
        <v>46</v>
      </c>
      <c r="C25" s="10">
        <v>45</v>
      </c>
      <c r="D25" s="10">
        <v>40</v>
      </c>
      <c r="E25" s="10">
        <v>50</v>
      </c>
      <c r="F25" s="10" t="s">
        <v>15</v>
      </c>
      <c r="G25" s="10" t="s">
        <v>360</v>
      </c>
      <c r="H25" s="22"/>
      <c r="J25" s="10"/>
      <c r="K25" s="10"/>
      <c r="L25" s="10"/>
      <c r="N25" s="20"/>
      <c r="O25" s="20"/>
    </row>
    <row r="26" spans="1:15" ht="12.75">
      <c r="A26" s="9"/>
      <c r="B26" t="s">
        <v>49</v>
      </c>
      <c r="C26" s="10">
        <v>0</v>
      </c>
      <c r="D26" s="10">
        <v>0</v>
      </c>
      <c r="E26" s="10">
        <v>0</v>
      </c>
      <c r="F26" s="10" t="s">
        <v>15</v>
      </c>
      <c r="G26" s="10" t="s">
        <v>360</v>
      </c>
      <c r="H26" s="22"/>
      <c r="J26" s="10"/>
      <c r="K26" s="10"/>
      <c r="L26" s="10"/>
      <c r="N26" s="20"/>
      <c r="O26" s="20"/>
    </row>
    <row r="27" spans="1:15" ht="12.75">
      <c r="A27" s="9"/>
      <c r="B27" t="s">
        <v>51</v>
      </c>
      <c r="C27" s="10">
        <v>1</v>
      </c>
      <c r="D27" s="10">
        <v>1</v>
      </c>
      <c r="E27" s="10">
        <v>3</v>
      </c>
      <c r="F27" s="10" t="s">
        <v>15</v>
      </c>
      <c r="G27" s="10" t="s">
        <v>360</v>
      </c>
      <c r="H27" s="22"/>
      <c r="J27" s="10"/>
      <c r="K27" s="10"/>
      <c r="L27" s="10"/>
      <c r="N27" s="20"/>
      <c r="O27" s="20"/>
    </row>
    <row r="28" spans="1:15" ht="12.75">
      <c r="A28" s="9"/>
      <c r="B28" t="s">
        <v>425</v>
      </c>
      <c r="C28" s="10">
        <v>0.3</v>
      </c>
      <c r="D28" s="10">
        <v>0.1</v>
      </c>
      <c r="E28" s="10">
        <v>2</v>
      </c>
      <c r="F28" s="10" t="s">
        <v>15</v>
      </c>
      <c r="G28" s="10" t="s">
        <v>360</v>
      </c>
      <c r="H28" s="22"/>
      <c r="J28" s="10"/>
      <c r="K28" s="10"/>
      <c r="L28" s="10"/>
      <c r="N28" s="20"/>
      <c r="O28" s="20"/>
    </row>
    <row r="29" spans="1:15" ht="12.75">
      <c r="A29" s="9" t="s">
        <v>52</v>
      </c>
      <c r="C29" s="10"/>
      <c r="D29" s="10"/>
      <c r="E29" s="10"/>
      <c r="F29" s="10"/>
      <c r="G29" s="10"/>
      <c r="H29" s="22"/>
      <c r="J29" s="10"/>
      <c r="K29" s="10"/>
      <c r="L29" s="10"/>
      <c r="N29" s="20"/>
      <c r="O29" s="20"/>
    </row>
    <row r="30" spans="1:15" ht="12.75">
      <c r="A30" s="9"/>
      <c r="B30" t="s">
        <v>53</v>
      </c>
      <c r="C30" s="137">
        <v>3.1849194429342225</v>
      </c>
      <c r="D30" s="137">
        <v>2.3886895822006666</v>
      </c>
      <c r="E30" s="137">
        <v>3.9811493036677783</v>
      </c>
      <c r="F30" s="10" t="s">
        <v>426</v>
      </c>
      <c r="G30" s="10" t="s">
        <v>153</v>
      </c>
      <c r="H30" s="22"/>
      <c r="J30" s="10"/>
      <c r="K30" s="10"/>
      <c r="L30" s="10"/>
      <c r="N30" s="20"/>
      <c r="O30" s="20"/>
    </row>
    <row r="31" spans="1:15">
      <c r="A31" s="9"/>
      <c r="B31" t="s">
        <v>55</v>
      </c>
      <c r="C31" s="137">
        <v>2.032696026719111</v>
      </c>
      <c r="D31" s="137">
        <v>1.5245220200393332</v>
      </c>
      <c r="E31" s="137">
        <v>2.5408700333988889</v>
      </c>
      <c r="F31" s="10" t="s">
        <v>56</v>
      </c>
      <c r="G31" s="10"/>
      <c r="H31" s="22"/>
      <c r="J31" s="10"/>
      <c r="K31" s="10"/>
      <c r="L31" s="10"/>
    </row>
    <row r="32" spans="1:15">
      <c r="A32" s="9"/>
      <c r="B32" t="s">
        <v>57</v>
      </c>
      <c r="C32" s="137">
        <v>1.1522234162151113</v>
      </c>
      <c r="D32" s="137">
        <v>0.86416756216133339</v>
      </c>
      <c r="E32" s="137">
        <v>1.4402792702688891</v>
      </c>
      <c r="F32" s="10" t="s">
        <v>56</v>
      </c>
      <c r="G32" s="10"/>
      <c r="H32" s="22"/>
      <c r="J32" s="10"/>
      <c r="K32" s="10"/>
      <c r="L32" s="10"/>
    </row>
    <row r="33" spans="1:12">
      <c r="A33" s="9"/>
      <c r="B33" t="s">
        <v>58</v>
      </c>
      <c r="C33" s="137">
        <v>2.0163909783764447</v>
      </c>
      <c r="D33" s="137">
        <v>1.5122932337823336</v>
      </c>
      <c r="E33" s="137">
        <v>2.5204887229705557</v>
      </c>
      <c r="F33" s="10" t="s">
        <v>274</v>
      </c>
      <c r="G33" s="10"/>
      <c r="H33" s="22"/>
      <c r="J33" s="10"/>
      <c r="K33" s="10"/>
      <c r="L33" s="10"/>
    </row>
    <row r="34" spans="1:12">
      <c r="A34" s="9"/>
      <c r="B34" t="s">
        <v>59</v>
      </c>
      <c r="C34" s="14">
        <v>130983.88835275554</v>
      </c>
      <c r="D34" s="14">
        <v>98237.916264566651</v>
      </c>
      <c r="E34" s="14">
        <v>163729.86044094444</v>
      </c>
      <c r="F34" s="10">
        <v>0</v>
      </c>
      <c r="G34" s="10"/>
      <c r="H34" s="22"/>
      <c r="J34" s="10"/>
      <c r="K34" s="10"/>
      <c r="L34" s="10"/>
    </row>
    <row r="35" spans="1:12">
      <c r="A35" s="9" t="s">
        <v>61</v>
      </c>
      <c r="C35" s="10"/>
      <c r="D35" s="10"/>
      <c r="E35" s="10"/>
      <c r="F35" s="10"/>
      <c r="G35" s="10"/>
      <c r="H35" s="22"/>
      <c r="J35" s="10"/>
      <c r="K35" s="10"/>
      <c r="L35" s="10"/>
    </row>
    <row r="36" spans="1:12">
      <c r="A36" s="11"/>
      <c r="B36" s="11" t="s">
        <v>427</v>
      </c>
      <c r="C36" s="12">
        <v>0.69188649999999996</v>
      </c>
      <c r="D36" s="12">
        <v>0.47</v>
      </c>
      <c r="E36" s="12">
        <v>0.73</v>
      </c>
      <c r="F36" s="10" t="s">
        <v>428</v>
      </c>
      <c r="G36" s="10" t="s">
        <v>153</v>
      </c>
      <c r="H36" s="122"/>
      <c r="I36" s="11"/>
      <c r="J36" s="12"/>
      <c r="K36" s="12"/>
      <c r="L36" s="12"/>
    </row>
    <row r="37" spans="1:12">
      <c r="A37" s="11"/>
      <c r="B37" s="11" t="s">
        <v>429</v>
      </c>
      <c r="C37" s="12">
        <v>0.67644100000000007</v>
      </c>
      <c r="D37" s="12">
        <v>0.44</v>
      </c>
      <c r="E37" s="12">
        <v>0.71</v>
      </c>
      <c r="F37" s="10" t="s">
        <v>421</v>
      </c>
      <c r="G37" s="10" t="s">
        <v>153</v>
      </c>
      <c r="H37" s="122"/>
      <c r="I37" s="11"/>
      <c r="J37" s="12"/>
      <c r="K37" s="12"/>
      <c r="L37" s="12"/>
    </row>
    <row r="38" spans="1:12">
      <c r="A38" s="9"/>
      <c r="B38" t="s">
        <v>430</v>
      </c>
      <c r="C38" s="13">
        <v>0.9837379162191191</v>
      </c>
      <c r="D38" s="13">
        <v>0.81879699248120297</v>
      </c>
      <c r="E38" s="13">
        <v>1.1590762620837809</v>
      </c>
      <c r="F38" s="10" t="s">
        <v>426</v>
      </c>
      <c r="G38" s="10" t="s">
        <v>153</v>
      </c>
      <c r="H38" s="94"/>
      <c r="J38" s="13"/>
      <c r="K38" s="13"/>
      <c r="L38" s="13"/>
    </row>
    <row r="39" spans="1:12">
      <c r="A39" s="9"/>
      <c r="B39" t="s">
        <v>431</v>
      </c>
      <c r="C39" s="13">
        <v>0.62502685284640158</v>
      </c>
      <c r="D39" s="13">
        <v>0.51041890440386684</v>
      </c>
      <c r="E39" s="13">
        <v>0.744360902255639</v>
      </c>
      <c r="F39" s="10" t="s">
        <v>56</v>
      </c>
      <c r="G39" s="10"/>
      <c r="H39" s="94"/>
      <c r="J39" s="13"/>
      <c r="K39" s="13"/>
      <c r="L39" s="13"/>
    </row>
    <row r="40" spans="1:12">
      <c r="A40" s="9"/>
      <c r="B40" t="s">
        <v>432</v>
      </c>
      <c r="C40" s="13">
        <v>0.35327604726100964</v>
      </c>
      <c r="D40" s="13">
        <v>0.30837808807733619</v>
      </c>
      <c r="E40" s="13">
        <v>0.42534908700322238</v>
      </c>
      <c r="F40" s="10" t="s">
        <v>56</v>
      </c>
      <c r="G40" s="10"/>
      <c r="H40" s="94"/>
      <c r="J40" s="13"/>
      <c r="K40" s="13"/>
      <c r="L40" s="13"/>
    </row>
    <row r="41" spans="1:12">
      <c r="A41" s="9"/>
      <c r="B41" t="s">
        <v>433</v>
      </c>
      <c r="C41" s="13">
        <v>0.61959183673469376</v>
      </c>
      <c r="D41" s="13">
        <v>0.48915145005370569</v>
      </c>
      <c r="E41" s="13">
        <v>0.70182599355531694</v>
      </c>
      <c r="F41" s="10" t="s">
        <v>274</v>
      </c>
      <c r="G41" s="10"/>
      <c r="H41" s="94"/>
      <c r="J41" s="13"/>
      <c r="K41" s="13"/>
      <c r="L41" s="13"/>
    </row>
    <row r="42" spans="1:12">
      <c r="A42" s="9"/>
      <c r="B42" t="s">
        <v>434</v>
      </c>
      <c r="C42" s="14">
        <v>40490.870032223414</v>
      </c>
      <c r="D42" s="14">
        <v>34134.264232008594</v>
      </c>
      <c r="E42" s="14">
        <v>47213.748657357683</v>
      </c>
      <c r="F42" s="10"/>
      <c r="G42" s="10"/>
      <c r="H42" s="94"/>
      <c r="J42" s="13"/>
      <c r="K42" s="13"/>
      <c r="L42" s="13"/>
    </row>
    <row r="43" spans="1:12">
      <c r="A43" s="9"/>
      <c r="B43" t="s">
        <v>435</v>
      </c>
      <c r="C43" s="10">
        <v>0</v>
      </c>
      <c r="D43" s="10">
        <v>0</v>
      </c>
      <c r="E43" s="10">
        <v>0</v>
      </c>
      <c r="F43" s="10" t="s">
        <v>56</v>
      </c>
      <c r="G43" s="10"/>
      <c r="H43" s="22"/>
      <c r="J43" s="10"/>
      <c r="K43" s="10"/>
      <c r="L43" s="10"/>
    </row>
    <row r="44" spans="1:12">
      <c r="A44" s="9"/>
      <c r="B44" t="s">
        <v>436</v>
      </c>
      <c r="C44" s="10">
        <v>0</v>
      </c>
      <c r="D44" s="10">
        <v>0</v>
      </c>
      <c r="E44" s="10">
        <v>1</v>
      </c>
      <c r="F44" s="10" t="s">
        <v>251</v>
      </c>
      <c r="G44" s="10"/>
      <c r="H44" s="22"/>
      <c r="J44" s="10"/>
      <c r="K44" s="10"/>
      <c r="L44" s="10"/>
    </row>
    <row r="45" spans="1:12">
      <c r="A45" s="9"/>
      <c r="B45" t="s">
        <v>437</v>
      </c>
      <c r="C45" s="10">
        <v>0.06</v>
      </c>
      <c r="D45" s="10">
        <v>0</v>
      </c>
      <c r="E45" s="10">
        <v>0.06</v>
      </c>
      <c r="F45" s="10" t="s">
        <v>438</v>
      </c>
      <c r="G45" s="10"/>
      <c r="H45" s="22"/>
      <c r="J45" s="10"/>
      <c r="K45" s="10"/>
      <c r="L45" s="10"/>
    </row>
    <row r="46" spans="1:12">
      <c r="A46" s="9"/>
      <c r="B46" t="s">
        <v>439</v>
      </c>
      <c r="C46" s="10">
        <v>1</v>
      </c>
      <c r="D46" s="10">
        <v>0</v>
      </c>
      <c r="E46" s="10">
        <v>1</v>
      </c>
      <c r="F46" s="10" t="s">
        <v>440</v>
      </c>
      <c r="G46" s="10"/>
      <c r="H46" s="22"/>
      <c r="J46" s="10"/>
      <c r="K46" s="10"/>
      <c r="L46" s="10"/>
    </row>
    <row r="47" spans="1:12">
      <c r="A47" s="9"/>
      <c r="B47" t="s">
        <v>441</v>
      </c>
      <c r="C47" s="10">
        <v>1</v>
      </c>
      <c r="D47" s="10">
        <v>0</v>
      </c>
      <c r="E47" s="10">
        <v>1</v>
      </c>
      <c r="F47" s="10" t="s">
        <v>440</v>
      </c>
      <c r="G47" s="10"/>
      <c r="H47" s="22"/>
      <c r="J47" s="10"/>
      <c r="K47" s="10"/>
      <c r="L47" s="10"/>
    </row>
    <row r="48" spans="1:12">
      <c r="A48" s="11"/>
      <c r="B48" s="11" t="s">
        <v>442</v>
      </c>
      <c r="C48" s="12">
        <v>1.7288999999999999E-2</v>
      </c>
      <c r="D48" s="12">
        <v>0.01</v>
      </c>
      <c r="E48" s="12">
        <v>0.11</v>
      </c>
      <c r="F48" s="10" t="s">
        <v>38</v>
      </c>
      <c r="G48" s="10" t="s">
        <v>153</v>
      </c>
      <c r="H48" s="122"/>
      <c r="I48" s="11"/>
      <c r="J48" s="12"/>
      <c r="K48" s="12"/>
      <c r="L48" s="12"/>
    </row>
    <row r="49" spans="1:8">
      <c r="A49" s="9"/>
    </row>
    <row r="50" spans="1:8">
      <c r="A50" s="9"/>
      <c r="H50" s="9"/>
    </row>
    <row r="51" spans="1:8">
      <c r="A51" s="9" t="s">
        <v>63</v>
      </c>
    </row>
    <row r="52" spans="1:8">
      <c r="A52" s="9"/>
      <c r="B52" t="s">
        <v>443</v>
      </c>
    </row>
    <row r="53" spans="1:8">
      <c r="A53" s="9"/>
      <c r="B53" t="s">
        <v>444</v>
      </c>
    </row>
    <row r="54" spans="1:8">
      <c r="A54" s="9"/>
      <c r="B54" t="s">
        <v>445</v>
      </c>
    </row>
    <row r="55" spans="1:8">
      <c r="A55" s="9"/>
      <c r="B55" t="s">
        <v>446</v>
      </c>
    </row>
    <row r="56" spans="1:8">
      <c r="A56" s="9"/>
      <c r="B56" t="s">
        <v>447</v>
      </c>
    </row>
    <row r="57" spans="1:8">
      <c r="A57" s="9"/>
      <c r="B57" t="s">
        <v>448</v>
      </c>
    </row>
    <row r="58" spans="1:8">
      <c r="A58" s="9"/>
      <c r="B58" t="s">
        <v>449</v>
      </c>
    </row>
    <row r="59" spans="1:8">
      <c r="A59" s="9"/>
      <c r="B59" t="s">
        <v>450</v>
      </c>
    </row>
    <row r="60" spans="1:8">
      <c r="A60" s="9"/>
      <c r="B60" t="s">
        <v>451</v>
      </c>
    </row>
    <row r="61" spans="1:8">
      <c r="A61" s="9"/>
      <c r="B61" t="s">
        <v>452</v>
      </c>
    </row>
    <row r="62" spans="1:8">
      <c r="A62" s="9"/>
      <c r="B62" t="s">
        <v>453</v>
      </c>
    </row>
    <row r="63" spans="1:8">
      <c r="A63" s="9"/>
      <c r="B63" t="s">
        <v>454</v>
      </c>
    </row>
    <row r="64" spans="1:8">
      <c r="A64" s="9"/>
      <c r="B64" t="s">
        <v>455</v>
      </c>
    </row>
    <row r="65" spans="1:2">
      <c r="A65" s="9"/>
      <c r="B65" t="s">
        <v>77</v>
      </c>
    </row>
    <row r="66" spans="1:2">
      <c r="A66" s="9"/>
      <c r="B66" t="s">
        <v>78</v>
      </c>
    </row>
    <row r="67" spans="1:2">
      <c r="A67" s="9"/>
    </row>
    <row r="68" spans="1:2">
      <c r="A68" s="9" t="s">
        <v>79</v>
      </c>
    </row>
    <row r="69" spans="1:2">
      <c r="A69" s="9"/>
      <c r="B69" t="s">
        <v>456</v>
      </c>
    </row>
    <row r="70" spans="1:2">
      <c r="A70" s="9"/>
      <c r="B70" t="s">
        <v>457</v>
      </c>
    </row>
    <row r="71" spans="1:2">
      <c r="A71" s="9"/>
    </row>
    <row r="72" spans="1:2">
      <c r="A72" s="9"/>
    </row>
    <row r="73" spans="1:2">
      <c r="A73" s="9"/>
    </row>
    <row r="74" spans="1:2">
      <c r="A74" s="9"/>
    </row>
    <row r="75" spans="1:2">
      <c r="A75" s="9"/>
    </row>
    <row r="76" spans="1:2">
      <c r="A76" s="9"/>
    </row>
    <row r="77" spans="1:2">
      <c r="A77" s="9"/>
    </row>
    <row r="78" spans="1:2">
      <c r="A78" s="9"/>
    </row>
    <row r="79" spans="1:2">
      <c r="A79" s="9"/>
    </row>
    <row r="80" spans="1:2">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939D-0AC1-4A32-8C46-6FEFA6460704}">
  <sheetPr codeName="Sheet24"/>
  <dimension ref="A1:K200"/>
  <sheetViews>
    <sheetView showGridLines="0" workbookViewId="0">
      <selection sqref="A1:G185"/>
    </sheetView>
  </sheetViews>
  <sheetFormatPr defaultColWidth="11.5" defaultRowHeight="11.25"/>
  <cols>
    <col min="1" max="1" width="2.6640625" customWidth="1"/>
    <col min="2" max="2" width="60.6640625" customWidth="1"/>
    <col min="3" max="3" width="9.83203125" customWidth="1"/>
    <col min="4" max="4" width="10.6640625" customWidth="1"/>
    <col min="5" max="5" width="16.5" customWidth="1"/>
  </cols>
  <sheetData>
    <row r="1" spans="1:11">
      <c r="A1" s="1" t="s">
        <v>0</v>
      </c>
      <c r="B1" s="1"/>
      <c r="C1" s="2" t="s">
        <v>458</v>
      </c>
      <c r="D1" s="3"/>
      <c r="E1" s="3"/>
      <c r="F1" s="3"/>
      <c r="G1" s="3"/>
    </row>
    <row r="2" spans="1:11" ht="12.75">
      <c r="A2" s="5" t="s">
        <v>3</v>
      </c>
      <c r="B2" s="5"/>
      <c r="C2" s="3">
        <v>2025</v>
      </c>
      <c r="D2" s="3">
        <v>2025</v>
      </c>
      <c r="E2" s="3">
        <v>2025</v>
      </c>
      <c r="F2" s="3" t="s">
        <v>4</v>
      </c>
      <c r="G2" s="3" t="s">
        <v>5</v>
      </c>
      <c r="H2" s="20"/>
      <c r="I2" s="20"/>
      <c r="J2" s="20"/>
      <c r="K2" s="20"/>
    </row>
    <row r="3" spans="1:11" ht="13.5" thickBot="1">
      <c r="A3" s="7" t="s">
        <v>7</v>
      </c>
      <c r="B3" s="7"/>
      <c r="C3" s="8" t="s">
        <v>91</v>
      </c>
      <c r="D3" s="8" t="s">
        <v>8</v>
      </c>
      <c r="E3" s="8" t="s">
        <v>9</v>
      </c>
      <c r="F3" s="8" t="s">
        <v>10</v>
      </c>
      <c r="G3" s="8" t="s">
        <v>10</v>
      </c>
      <c r="H3" s="20"/>
      <c r="I3" s="20"/>
      <c r="J3" s="20"/>
      <c r="K3" s="20"/>
    </row>
    <row r="4" spans="1:11" ht="12.75">
      <c r="A4" s="5" t="s">
        <v>11</v>
      </c>
      <c r="B4" s="5" t="s">
        <v>12</v>
      </c>
      <c r="C4" s="3"/>
      <c r="D4" s="3"/>
      <c r="E4" s="3"/>
      <c r="F4" s="3"/>
      <c r="G4" s="3"/>
      <c r="H4" s="20" t="s">
        <v>420</v>
      </c>
      <c r="I4" s="20"/>
      <c r="J4" s="20"/>
      <c r="K4" s="20"/>
    </row>
    <row r="5" spans="1:11" ht="12.75">
      <c r="A5" s="9" t="s">
        <v>13</v>
      </c>
      <c r="C5" s="10"/>
      <c r="D5" s="10"/>
      <c r="E5" s="10"/>
      <c r="F5" s="10"/>
      <c r="G5" s="10"/>
      <c r="I5" s="20"/>
      <c r="J5" s="20"/>
      <c r="K5" s="20"/>
    </row>
    <row r="6" spans="1:11" ht="12.75">
      <c r="A6" s="9"/>
      <c r="B6" t="s">
        <v>14</v>
      </c>
      <c r="C6" s="96">
        <v>3.085</v>
      </c>
      <c r="D6" s="96">
        <v>3</v>
      </c>
      <c r="E6" s="96">
        <v>3.12</v>
      </c>
      <c r="F6" s="10" t="s">
        <v>40</v>
      </c>
      <c r="G6" s="10"/>
      <c r="I6" s="20"/>
      <c r="J6" s="20"/>
      <c r="K6" s="20"/>
    </row>
    <row r="7" spans="1:11" ht="12.75">
      <c r="A7" s="11"/>
      <c r="B7" s="11" t="s">
        <v>19</v>
      </c>
      <c r="C7" s="12">
        <v>0.14661399999999999</v>
      </c>
      <c r="D7" s="12">
        <v>0.13</v>
      </c>
      <c r="E7" s="12">
        <v>0.15</v>
      </c>
      <c r="F7" s="10" t="s">
        <v>459</v>
      </c>
      <c r="G7" s="10" t="s">
        <v>153</v>
      </c>
      <c r="I7" s="20"/>
      <c r="J7" s="20"/>
      <c r="K7" s="20"/>
    </row>
    <row r="8" spans="1:11" ht="12.75">
      <c r="A8" s="11"/>
      <c r="B8" s="11" t="s">
        <v>16</v>
      </c>
      <c r="C8" s="12">
        <v>0.15433049999999998</v>
      </c>
      <c r="D8" s="12">
        <v>0.15</v>
      </c>
      <c r="E8" s="12">
        <v>0.16</v>
      </c>
      <c r="F8" s="10" t="s">
        <v>459</v>
      </c>
      <c r="G8" s="10" t="s">
        <v>153</v>
      </c>
      <c r="I8" s="20"/>
      <c r="J8" s="20"/>
      <c r="K8" s="20"/>
    </row>
    <row r="9" spans="1:11" ht="12.75">
      <c r="A9" s="9"/>
      <c r="B9" t="s">
        <v>422</v>
      </c>
      <c r="C9" s="10">
        <v>0.185</v>
      </c>
      <c r="D9" s="10">
        <v>0.18</v>
      </c>
      <c r="E9" s="10">
        <v>0.19</v>
      </c>
      <c r="F9" s="10"/>
      <c r="G9" s="10"/>
      <c r="I9" s="20"/>
      <c r="J9" s="20"/>
      <c r="K9" s="20"/>
    </row>
    <row r="10" spans="1:11" ht="12.75">
      <c r="A10" s="9"/>
      <c r="B10" t="s">
        <v>423</v>
      </c>
      <c r="C10" s="10">
        <v>1</v>
      </c>
      <c r="D10" s="10">
        <v>1</v>
      </c>
      <c r="E10" s="10">
        <v>1</v>
      </c>
      <c r="F10" s="10" t="s">
        <v>36</v>
      </c>
      <c r="G10" s="10"/>
      <c r="I10" s="20"/>
      <c r="J10" s="20"/>
      <c r="K10" s="20"/>
    </row>
    <row r="11" spans="1:11" ht="12.75">
      <c r="A11" s="11"/>
      <c r="B11" s="11" t="s">
        <v>424</v>
      </c>
      <c r="C11" s="12">
        <v>2.29065E-2</v>
      </c>
      <c r="D11" s="12">
        <v>1.7440000000000001E-2</v>
      </c>
      <c r="E11" s="12">
        <v>2.5031999999999999E-2</v>
      </c>
      <c r="F11" s="10"/>
      <c r="G11" s="10" t="s">
        <v>153</v>
      </c>
      <c r="I11" s="20"/>
      <c r="J11" s="20"/>
      <c r="K11" s="20"/>
    </row>
    <row r="12" spans="1:11" ht="12.75">
      <c r="A12" s="11"/>
      <c r="B12" s="11" t="s">
        <v>24</v>
      </c>
      <c r="C12" s="12">
        <v>0.03</v>
      </c>
      <c r="D12" s="12">
        <v>0.03</v>
      </c>
      <c r="E12" s="12">
        <v>0.03</v>
      </c>
      <c r="F12" s="10"/>
      <c r="G12" s="10"/>
      <c r="I12" s="20"/>
      <c r="J12" s="20"/>
      <c r="K12" s="20"/>
    </row>
    <row r="13" spans="1:11" ht="12.75">
      <c r="A13" s="9"/>
      <c r="B13" t="s">
        <v>26</v>
      </c>
      <c r="C13" s="137">
        <v>3</v>
      </c>
      <c r="D13" s="137">
        <v>2.5499999999999998</v>
      </c>
      <c r="E13" s="137">
        <v>3.45</v>
      </c>
      <c r="F13" s="10"/>
      <c r="G13" s="10"/>
      <c r="I13" s="20"/>
      <c r="J13" s="20"/>
      <c r="K13" s="20"/>
    </row>
    <row r="14" spans="1:11" ht="12.75">
      <c r="A14" s="9"/>
      <c r="B14" t="s">
        <v>27</v>
      </c>
      <c r="C14" s="10">
        <v>25</v>
      </c>
      <c r="D14" s="10">
        <v>20</v>
      </c>
      <c r="E14" s="10">
        <v>35</v>
      </c>
      <c r="F14" s="10"/>
      <c r="G14" s="10" t="s">
        <v>153</v>
      </c>
      <c r="I14" s="20"/>
      <c r="J14" s="20"/>
      <c r="K14" s="20"/>
    </row>
    <row r="15" spans="1:11" ht="12.75">
      <c r="A15" s="9"/>
      <c r="B15" t="s">
        <v>30</v>
      </c>
      <c r="C15" s="10">
        <v>1</v>
      </c>
      <c r="D15" s="10">
        <v>0.5</v>
      </c>
      <c r="E15" s="10">
        <v>1.5</v>
      </c>
      <c r="F15" s="10"/>
      <c r="G15" s="10" t="s">
        <v>153</v>
      </c>
      <c r="I15" s="20"/>
      <c r="J15" s="20"/>
      <c r="K15" s="20"/>
    </row>
    <row r="16" spans="1:11" ht="12.75">
      <c r="A16" s="9"/>
      <c r="B16" t="s">
        <v>31</v>
      </c>
      <c r="C16" s="10">
        <v>0.49</v>
      </c>
      <c r="D16" s="10">
        <v>0.41</v>
      </c>
      <c r="E16" s="10">
        <v>0.56000000000000005</v>
      </c>
      <c r="F16" s="10"/>
      <c r="G16" s="10"/>
      <c r="I16" s="20"/>
      <c r="J16" s="20"/>
      <c r="K16" s="20"/>
    </row>
    <row r="17" spans="1:11" ht="12.75">
      <c r="A17" s="9" t="s">
        <v>34</v>
      </c>
      <c r="C17" s="10"/>
      <c r="D17" s="10"/>
      <c r="E17" s="10"/>
      <c r="F17" s="10"/>
      <c r="G17" s="10"/>
      <c r="I17" s="20"/>
      <c r="J17" s="20"/>
      <c r="K17" s="20"/>
    </row>
    <row r="18" spans="1:11" ht="12.75">
      <c r="A18" s="11"/>
      <c r="B18" s="11" t="s">
        <v>35</v>
      </c>
      <c r="C18" s="12"/>
      <c r="D18" s="12"/>
      <c r="E18" s="12"/>
      <c r="F18" s="10"/>
      <c r="G18" s="10"/>
      <c r="I18" s="20"/>
      <c r="J18" s="20"/>
      <c r="K18" s="20"/>
    </row>
    <row r="19" spans="1:11" ht="12.75">
      <c r="A19" s="11"/>
      <c r="B19" s="11" t="s">
        <v>37</v>
      </c>
      <c r="C19" s="12">
        <v>0.1</v>
      </c>
      <c r="D19" s="12">
        <v>0.1</v>
      </c>
      <c r="E19" s="12">
        <v>0.1</v>
      </c>
      <c r="F19" s="10" t="s">
        <v>47</v>
      </c>
      <c r="G19" s="10" t="s">
        <v>153</v>
      </c>
      <c r="I19" s="20"/>
      <c r="J19" s="20"/>
      <c r="K19" s="20"/>
    </row>
    <row r="20" spans="1:11" ht="12.75">
      <c r="A20" s="11"/>
      <c r="B20" s="11" t="s">
        <v>39</v>
      </c>
      <c r="C20" s="12">
        <v>0.2</v>
      </c>
      <c r="D20" s="12">
        <v>0.2</v>
      </c>
      <c r="E20" s="12">
        <v>0.2</v>
      </c>
      <c r="F20" s="10" t="s">
        <v>47</v>
      </c>
      <c r="G20" s="10" t="s">
        <v>153</v>
      </c>
      <c r="I20" s="20"/>
      <c r="J20" s="20"/>
      <c r="K20" s="20"/>
    </row>
    <row r="21" spans="1:11" ht="12.75">
      <c r="A21" s="9"/>
      <c r="B21" t="s">
        <v>41</v>
      </c>
      <c r="C21" s="10">
        <v>0.25</v>
      </c>
      <c r="D21" s="10">
        <v>0.25</v>
      </c>
      <c r="E21" s="10">
        <v>0.25</v>
      </c>
      <c r="F21" s="10" t="s">
        <v>32</v>
      </c>
      <c r="G21" s="10" t="s">
        <v>153</v>
      </c>
      <c r="I21" s="20"/>
      <c r="J21" s="20"/>
      <c r="K21" s="20"/>
    </row>
    <row r="22" spans="1:11" ht="12.75">
      <c r="A22" s="9"/>
      <c r="B22" t="s">
        <v>43</v>
      </c>
      <c r="C22" s="10">
        <v>0.5</v>
      </c>
      <c r="D22" s="10">
        <v>0.5</v>
      </c>
      <c r="E22" s="10">
        <v>0.5</v>
      </c>
      <c r="F22" s="10"/>
      <c r="G22" s="10" t="s">
        <v>153</v>
      </c>
      <c r="I22" s="20"/>
      <c r="J22" s="20"/>
      <c r="K22" s="20"/>
    </row>
    <row r="23" spans="1:11" ht="12.75">
      <c r="A23" s="9" t="s">
        <v>44</v>
      </c>
      <c r="C23" s="10">
        <v>0</v>
      </c>
      <c r="D23" s="10"/>
      <c r="E23" s="10"/>
      <c r="F23" s="10"/>
      <c r="G23" s="10"/>
      <c r="I23" s="20"/>
      <c r="J23" s="20"/>
      <c r="K23" s="20"/>
    </row>
    <row r="24" spans="1:11" ht="12.75">
      <c r="A24" s="11"/>
      <c r="B24" s="11" t="s">
        <v>45</v>
      </c>
      <c r="C24" s="12">
        <v>0.98250000000000004</v>
      </c>
      <c r="D24" s="12">
        <v>0.95625000000000004</v>
      </c>
      <c r="E24" s="12">
        <v>0.99124999999999996</v>
      </c>
      <c r="F24" s="10" t="s">
        <v>15</v>
      </c>
      <c r="G24" s="10" t="s">
        <v>153</v>
      </c>
      <c r="I24" s="20"/>
      <c r="J24" s="20"/>
      <c r="K24" s="20"/>
    </row>
    <row r="25" spans="1:11" ht="12.75">
      <c r="A25" s="9"/>
      <c r="B25" t="s">
        <v>46</v>
      </c>
      <c r="C25" s="10">
        <v>45</v>
      </c>
      <c r="D25" s="10">
        <v>40</v>
      </c>
      <c r="E25" s="10">
        <v>70</v>
      </c>
      <c r="F25" s="10" t="s">
        <v>15</v>
      </c>
      <c r="G25" s="10" t="s">
        <v>153</v>
      </c>
      <c r="I25" s="20"/>
      <c r="J25" s="20"/>
      <c r="K25" s="20"/>
    </row>
    <row r="26" spans="1:11" ht="12.75">
      <c r="A26" s="9"/>
      <c r="B26" t="s">
        <v>49</v>
      </c>
      <c r="C26" s="10">
        <v>0</v>
      </c>
      <c r="D26" s="10">
        <v>0</v>
      </c>
      <c r="E26" s="10">
        <v>0</v>
      </c>
      <c r="F26" s="10" t="s">
        <v>15</v>
      </c>
      <c r="G26" s="10" t="s">
        <v>153</v>
      </c>
      <c r="I26" s="20"/>
      <c r="J26" s="20"/>
      <c r="K26" s="20"/>
    </row>
    <row r="27" spans="1:11" ht="12.75">
      <c r="A27" s="9"/>
      <c r="B27" t="s">
        <v>51</v>
      </c>
      <c r="C27" s="10">
        <v>1</v>
      </c>
      <c r="D27" s="10">
        <v>1</v>
      </c>
      <c r="E27" s="10">
        <v>3</v>
      </c>
      <c r="F27" s="10" t="s">
        <v>15</v>
      </c>
      <c r="G27" s="10" t="s">
        <v>153</v>
      </c>
      <c r="I27" s="20"/>
      <c r="J27" s="20"/>
      <c r="K27" s="20"/>
    </row>
    <row r="28" spans="1:11" ht="12.75">
      <c r="A28" s="9"/>
      <c r="B28" t="s">
        <v>425</v>
      </c>
      <c r="C28" s="10">
        <v>0.3</v>
      </c>
      <c r="D28" s="10">
        <v>0.1</v>
      </c>
      <c r="E28" s="10">
        <v>2</v>
      </c>
      <c r="F28" s="10" t="s">
        <v>15</v>
      </c>
      <c r="G28" s="10" t="s">
        <v>153</v>
      </c>
      <c r="I28" s="20"/>
      <c r="J28" s="20"/>
      <c r="K28" s="20"/>
    </row>
    <row r="29" spans="1:11" ht="12.75">
      <c r="A29" s="9" t="s">
        <v>52</v>
      </c>
      <c r="C29" s="10"/>
      <c r="D29" s="10"/>
      <c r="E29" s="10"/>
      <c r="F29" s="10"/>
      <c r="G29" s="10"/>
      <c r="I29" s="20"/>
      <c r="J29" s="20"/>
      <c r="K29" s="20"/>
    </row>
    <row r="30" spans="1:11" ht="12.75">
      <c r="A30" s="9"/>
      <c r="B30" t="s">
        <v>53</v>
      </c>
      <c r="C30" s="137">
        <v>3.6271186440677967</v>
      </c>
      <c r="D30" s="137">
        <v>2.7203389830508478</v>
      </c>
      <c r="E30" s="137">
        <v>4.5338983050847457</v>
      </c>
      <c r="F30" s="10" t="s">
        <v>571</v>
      </c>
      <c r="G30" s="10" t="s">
        <v>153</v>
      </c>
      <c r="I30" s="20"/>
      <c r="J30" s="20"/>
      <c r="K30" s="20"/>
    </row>
    <row r="31" spans="1:11">
      <c r="A31" s="9"/>
      <c r="B31" t="s">
        <v>55</v>
      </c>
      <c r="C31" s="137">
        <v>4.1903974240653339</v>
      </c>
      <c r="D31" s="137">
        <v>3.1427980680490002</v>
      </c>
      <c r="E31" s="137">
        <v>5.2379967800816676</v>
      </c>
      <c r="F31" s="10" t="s">
        <v>56</v>
      </c>
      <c r="G31" s="10"/>
    </row>
    <row r="32" spans="1:11">
      <c r="A32" s="9"/>
      <c r="B32" t="s">
        <v>57</v>
      </c>
      <c r="C32" s="137">
        <v>2.2337916229453332</v>
      </c>
      <c r="D32" s="137">
        <v>1.675343717209</v>
      </c>
      <c r="E32" s="137">
        <v>2.7922395286816664</v>
      </c>
      <c r="F32" s="10" t="s">
        <v>56</v>
      </c>
      <c r="G32" s="10"/>
    </row>
    <row r="33" spans="1:7">
      <c r="A33" s="9"/>
      <c r="B33" t="s">
        <v>58</v>
      </c>
      <c r="C33" s="137">
        <v>4.2230075207506665</v>
      </c>
      <c r="D33" s="137">
        <v>3.1672556405629999</v>
      </c>
      <c r="E33" s="137">
        <v>5.2787594009383332</v>
      </c>
      <c r="F33" s="10" t="s">
        <v>274</v>
      </c>
      <c r="G33" s="10"/>
    </row>
    <row r="34" spans="1:7">
      <c r="A34" s="9"/>
      <c r="B34" t="s">
        <v>59</v>
      </c>
      <c r="C34" s="14">
        <v>289142.85727662226</v>
      </c>
      <c r="D34" s="14">
        <v>216857.14295746671</v>
      </c>
      <c r="E34" s="14">
        <v>361428.57159577782</v>
      </c>
      <c r="F34" s="10">
        <v>0</v>
      </c>
      <c r="G34" s="10"/>
    </row>
    <row r="35" spans="1:7">
      <c r="A35" s="9" t="s">
        <v>61</v>
      </c>
      <c r="C35" s="10"/>
      <c r="D35" s="10"/>
      <c r="E35" s="10"/>
      <c r="F35" s="10"/>
      <c r="G35" s="10"/>
    </row>
    <row r="36" spans="1:7">
      <c r="A36" s="11"/>
      <c r="B36" s="11" t="s">
        <v>427</v>
      </c>
      <c r="C36" s="12">
        <v>0.84181050000000002</v>
      </c>
      <c r="D36" s="12">
        <v>0.74</v>
      </c>
      <c r="E36" s="12">
        <v>0.86</v>
      </c>
      <c r="F36" s="10" t="s">
        <v>428</v>
      </c>
      <c r="G36" s="10" t="s">
        <v>153</v>
      </c>
    </row>
    <row r="37" spans="1:7">
      <c r="A37" s="11"/>
      <c r="B37" s="11" t="s">
        <v>429</v>
      </c>
      <c r="C37" s="12">
        <v>0.834094</v>
      </c>
      <c r="D37" s="12">
        <v>0.72</v>
      </c>
      <c r="E37" s="12">
        <v>0.85</v>
      </c>
      <c r="F37" s="10" t="s">
        <v>428</v>
      </c>
      <c r="G37" s="10" t="s">
        <v>153</v>
      </c>
    </row>
    <row r="38" spans="1:7">
      <c r="A38" s="9"/>
      <c r="B38" t="s">
        <v>430</v>
      </c>
      <c r="C38" s="13">
        <v>0.98917293233082693</v>
      </c>
      <c r="D38" s="13">
        <v>0.86133190118152525</v>
      </c>
      <c r="E38" s="13">
        <v>1.1697099892588616</v>
      </c>
      <c r="F38" s="10" t="s">
        <v>460</v>
      </c>
      <c r="G38" s="10" t="s">
        <v>153</v>
      </c>
    </row>
    <row r="39" spans="1:7">
      <c r="A39" s="9"/>
      <c r="B39" t="s">
        <v>431</v>
      </c>
      <c r="C39" s="13">
        <v>0.64676691729323299</v>
      </c>
      <c r="D39" s="13">
        <v>0.56358754027926961</v>
      </c>
      <c r="E39" s="13">
        <v>0.7656283566058002</v>
      </c>
      <c r="F39" s="10" t="s">
        <v>56</v>
      </c>
      <c r="G39" s="10"/>
    </row>
    <row r="40" spans="1:7">
      <c r="A40" s="9"/>
      <c r="B40" t="s">
        <v>432</v>
      </c>
      <c r="C40" s="13">
        <v>0.34240601503759394</v>
      </c>
      <c r="D40" s="13">
        <v>0.29774436090225564</v>
      </c>
      <c r="E40" s="13">
        <v>0.40408163265306124</v>
      </c>
      <c r="F40" s="10" t="s">
        <v>56</v>
      </c>
      <c r="G40" s="10"/>
    </row>
    <row r="41" spans="1:7">
      <c r="A41" s="9"/>
      <c r="B41" t="s">
        <v>433</v>
      </c>
      <c r="C41" s="13">
        <v>0.65220193340494081</v>
      </c>
      <c r="D41" s="13">
        <v>0.48915145005370569</v>
      </c>
      <c r="E41" s="13">
        <v>0.72309344790547803</v>
      </c>
      <c r="F41" s="10" t="s">
        <v>274</v>
      </c>
      <c r="G41" s="10"/>
    </row>
    <row r="42" spans="1:7">
      <c r="A42" s="9"/>
      <c r="B42" t="s">
        <v>434</v>
      </c>
      <c r="C42" s="14">
        <v>44567.132116004301</v>
      </c>
      <c r="D42" s="14">
        <v>37962.406015037595</v>
      </c>
      <c r="E42" s="14">
        <v>51467.239527389902</v>
      </c>
      <c r="F42" s="10"/>
      <c r="G42" s="10"/>
    </row>
    <row r="43" spans="1:7">
      <c r="A43" s="9"/>
      <c r="B43" t="s">
        <v>435</v>
      </c>
      <c r="C43" s="10">
        <v>0</v>
      </c>
      <c r="D43" s="10">
        <v>0</v>
      </c>
      <c r="E43" s="10">
        <v>0</v>
      </c>
      <c r="F43" s="10" t="s">
        <v>56</v>
      </c>
      <c r="G43" s="10"/>
    </row>
    <row r="44" spans="1:7">
      <c r="A44" s="9"/>
      <c r="B44" t="s">
        <v>436</v>
      </c>
      <c r="C44" s="10">
        <v>0</v>
      </c>
      <c r="D44" s="10">
        <v>0</v>
      </c>
      <c r="E44" s="10">
        <v>0</v>
      </c>
      <c r="F44" s="10" t="s">
        <v>251</v>
      </c>
      <c r="G44" s="10"/>
    </row>
    <row r="45" spans="1:7">
      <c r="A45" s="9"/>
      <c r="B45" t="s">
        <v>437</v>
      </c>
      <c r="C45" s="10">
        <v>0.06</v>
      </c>
      <c r="D45" s="10">
        <v>0</v>
      </c>
      <c r="E45" s="10">
        <v>0.06</v>
      </c>
      <c r="F45" s="10" t="s">
        <v>438</v>
      </c>
      <c r="G45" s="10"/>
    </row>
    <row r="46" spans="1:7">
      <c r="A46" s="9"/>
      <c r="B46" t="s">
        <v>439</v>
      </c>
      <c r="C46" s="10">
        <v>1</v>
      </c>
      <c r="D46" s="10">
        <v>0</v>
      </c>
      <c r="E46" s="10">
        <v>1</v>
      </c>
      <c r="F46" s="10" t="s">
        <v>440</v>
      </c>
      <c r="G46" s="10"/>
    </row>
    <row r="47" spans="1:7">
      <c r="A47" s="9"/>
      <c r="B47" t="s">
        <v>441</v>
      </c>
      <c r="C47" s="10">
        <v>1</v>
      </c>
      <c r="D47" s="10">
        <v>0</v>
      </c>
      <c r="E47" s="10">
        <v>1</v>
      </c>
      <c r="F47" s="10" t="s">
        <v>440</v>
      </c>
      <c r="G47" s="10"/>
    </row>
    <row r="48" spans="1:7">
      <c r="A48" s="11"/>
      <c r="B48" s="11" t="s">
        <v>442</v>
      </c>
      <c r="C48" s="12">
        <v>1.7288999999999999E-2</v>
      </c>
      <c r="D48" s="12">
        <v>0.01</v>
      </c>
      <c r="E48" s="12">
        <v>0.11</v>
      </c>
      <c r="F48" s="10" t="s">
        <v>38</v>
      </c>
      <c r="G48" s="10" t="s">
        <v>153</v>
      </c>
    </row>
    <row r="49" spans="1:9">
      <c r="A49" s="9"/>
      <c r="C49" s="96"/>
      <c r="D49" s="96"/>
      <c r="E49" s="96"/>
    </row>
    <row r="50" spans="1:9">
      <c r="A50" s="9"/>
    </row>
    <row r="51" spans="1:9">
      <c r="A51" s="9" t="s">
        <v>63</v>
      </c>
    </row>
    <row r="52" spans="1:9" ht="53.25" customHeight="1">
      <c r="A52" s="9"/>
      <c r="B52" s="169" t="s">
        <v>461</v>
      </c>
      <c r="C52" s="169"/>
      <c r="D52" s="169"/>
      <c r="E52" s="169"/>
      <c r="F52" s="169"/>
      <c r="G52" s="169"/>
      <c r="H52" s="169"/>
      <c r="I52" s="169"/>
    </row>
    <row r="53" spans="1:9">
      <c r="A53" s="9"/>
      <c r="B53" t="s">
        <v>462</v>
      </c>
    </row>
    <row r="54" spans="1:9">
      <c r="A54" s="9"/>
      <c r="B54" t="s">
        <v>463</v>
      </c>
    </row>
    <row r="55" spans="1:9">
      <c r="A55" s="9"/>
      <c r="B55" t="s">
        <v>464</v>
      </c>
    </row>
    <row r="56" spans="1:9">
      <c r="A56" s="9"/>
      <c r="B56" t="s">
        <v>465</v>
      </c>
    </row>
    <row r="57" spans="1:9">
      <c r="A57" s="9"/>
      <c r="B57" t="s">
        <v>466</v>
      </c>
    </row>
    <row r="58" spans="1:9">
      <c r="A58" s="9"/>
      <c r="B58" t="s">
        <v>467</v>
      </c>
    </row>
    <row r="59" spans="1:9">
      <c r="A59" s="9"/>
      <c r="B59" t="s">
        <v>450</v>
      </c>
    </row>
    <row r="60" spans="1:9">
      <c r="A60" s="9"/>
      <c r="B60" t="s">
        <v>451</v>
      </c>
    </row>
    <row r="61" spans="1:9">
      <c r="A61" s="9"/>
      <c r="B61" t="s">
        <v>452</v>
      </c>
    </row>
    <row r="62" spans="1:9">
      <c r="A62" s="9"/>
      <c r="B62" t="s">
        <v>453</v>
      </c>
    </row>
    <row r="63" spans="1:9">
      <c r="A63" s="9"/>
      <c r="B63" t="s">
        <v>454</v>
      </c>
    </row>
    <row r="64" spans="1:9">
      <c r="A64" s="9"/>
      <c r="B64" t="s">
        <v>455</v>
      </c>
    </row>
    <row r="65" spans="1:2">
      <c r="A65" s="9"/>
      <c r="B65" t="s">
        <v>572</v>
      </c>
    </row>
    <row r="66" spans="1:2">
      <c r="A66" s="9"/>
      <c r="B66" t="s">
        <v>77</v>
      </c>
    </row>
    <row r="67" spans="1:2">
      <c r="A67" s="9"/>
      <c r="B67" t="s">
        <v>78</v>
      </c>
    </row>
    <row r="68" spans="1:2">
      <c r="A68" s="9"/>
    </row>
    <row r="69" spans="1:2">
      <c r="A69" s="9" t="s">
        <v>79</v>
      </c>
    </row>
    <row r="70" spans="1:2">
      <c r="A70" s="9"/>
      <c r="B70" t="s">
        <v>456</v>
      </c>
    </row>
    <row r="71" spans="1:2">
      <c r="A71" s="9"/>
    </row>
    <row r="72" spans="1:2">
      <c r="A72" s="9"/>
    </row>
    <row r="73" spans="1:2">
      <c r="A73" s="9"/>
    </row>
    <row r="74" spans="1:2">
      <c r="A74" s="9"/>
    </row>
    <row r="75" spans="1:2">
      <c r="A75" s="9"/>
    </row>
    <row r="76" spans="1:2">
      <c r="A76" s="9"/>
    </row>
    <row r="77" spans="1:2">
      <c r="A77" s="9"/>
    </row>
    <row r="78" spans="1:2">
      <c r="A78" s="9"/>
    </row>
    <row r="79" spans="1:2">
      <c r="A79" s="9"/>
    </row>
    <row r="80" spans="1:2">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E30D-901D-4721-A532-EE1BED6800AA}">
  <sheetPr codeName="Sheet25"/>
  <dimension ref="A1:H200"/>
  <sheetViews>
    <sheetView showGridLines="0" topLeftCell="A6" workbookViewId="0">
      <selection sqref="A1:G172"/>
    </sheetView>
  </sheetViews>
  <sheetFormatPr defaultColWidth="11.5" defaultRowHeight="11.25"/>
  <cols>
    <col min="1" max="1" width="2.6640625" style="126" customWidth="1"/>
    <col min="2" max="2" width="60.6640625" style="126" customWidth="1"/>
    <col min="3" max="5" width="15.5" style="126" bestFit="1" customWidth="1"/>
    <col min="6" max="16384" width="11.5" style="126"/>
  </cols>
  <sheetData>
    <row r="1" spans="1:8">
      <c r="A1" s="124" t="s">
        <v>0</v>
      </c>
      <c r="B1" s="124"/>
      <c r="C1" s="125" t="s">
        <v>573</v>
      </c>
      <c r="D1" s="125"/>
      <c r="E1" s="125"/>
      <c r="F1" s="125"/>
      <c r="G1" s="125"/>
    </row>
    <row r="2" spans="1:8">
      <c r="A2" s="127" t="s">
        <v>3</v>
      </c>
      <c r="B2" s="127"/>
      <c r="C2" s="125">
        <v>2025</v>
      </c>
      <c r="D2" s="125">
        <v>2025</v>
      </c>
      <c r="E2" s="125">
        <v>2025</v>
      </c>
      <c r="F2" s="125" t="s">
        <v>4</v>
      </c>
      <c r="G2" s="125" t="s">
        <v>5</v>
      </c>
    </row>
    <row r="3" spans="1:8" ht="12" thickBot="1">
      <c r="A3" s="128" t="s">
        <v>7</v>
      </c>
      <c r="B3" s="128"/>
      <c r="C3" s="129" t="s">
        <v>91</v>
      </c>
      <c r="D3" s="129" t="s">
        <v>8</v>
      </c>
      <c r="E3" s="129" t="s">
        <v>9</v>
      </c>
      <c r="F3" s="129" t="s">
        <v>10</v>
      </c>
      <c r="G3" s="129" t="s">
        <v>10</v>
      </c>
    </row>
    <row r="4" spans="1:8" ht="12.75">
      <c r="A4" s="127" t="s">
        <v>11</v>
      </c>
      <c r="B4" s="127" t="s">
        <v>12</v>
      </c>
      <c r="C4" s="125"/>
      <c r="D4" s="125"/>
      <c r="E4" s="125"/>
      <c r="F4" s="125"/>
      <c r="G4" s="125"/>
      <c r="H4" s="20" t="s">
        <v>420</v>
      </c>
    </row>
    <row r="5" spans="1:8">
      <c r="A5" s="130" t="s">
        <v>13</v>
      </c>
      <c r="C5" s="131"/>
      <c r="D5" s="131"/>
      <c r="E5" s="131"/>
      <c r="F5" s="131"/>
      <c r="G5" s="131"/>
    </row>
    <row r="6" spans="1:8">
      <c r="A6" s="130"/>
      <c r="B6" s="126" t="s">
        <v>14</v>
      </c>
      <c r="C6" s="96">
        <v>23.814999999999998</v>
      </c>
      <c r="D6" s="96">
        <v>22.17</v>
      </c>
      <c r="E6" s="96">
        <v>31.78</v>
      </c>
      <c r="F6" s="131" t="s">
        <v>40</v>
      </c>
      <c r="G6" s="131"/>
    </row>
    <row r="7" spans="1:8">
      <c r="A7" s="132"/>
      <c r="B7" s="132" t="s">
        <v>19</v>
      </c>
      <c r="C7" s="12">
        <v>0.28280899999999998</v>
      </c>
      <c r="D7" s="12">
        <v>0.24</v>
      </c>
      <c r="E7" s="12">
        <v>0.38</v>
      </c>
      <c r="F7" s="131" t="s">
        <v>421</v>
      </c>
      <c r="G7" s="131" t="s">
        <v>153</v>
      </c>
    </row>
    <row r="8" spans="1:8">
      <c r="A8" s="132"/>
      <c r="B8" s="132" t="s">
        <v>16</v>
      </c>
      <c r="C8" s="12">
        <v>0.29769400000000001</v>
      </c>
      <c r="D8" s="12">
        <v>0.27</v>
      </c>
      <c r="E8" s="12">
        <v>0.4</v>
      </c>
      <c r="F8" s="131" t="s">
        <v>421</v>
      </c>
      <c r="G8" s="131" t="s">
        <v>153</v>
      </c>
    </row>
    <row r="9" spans="1:8">
      <c r="A9" s="130"/>
      <c r="B9" s="126" t="s">
        <v>422</v>
      </c>
      <c r="C9" s="10">
        <v>0.37</v>
      </c>
      <c r="D9" s="10">
        <v>0.34</v>
      </c>
      <c r="E9" s="10">
        <v>0.49</v>
      </c>
      <c r="F9" s="131"/>
      <c r="G9" s="131"/>
    </row>
    <row r="10" spans="1:8">
      <c r="A10" s="130"/>
      <c r="B10" s="126" t="s">
        <v>423</v>
      </c>
      <c r="C10" s="10">
        <v>1</v>
      </c>
      <c r="D10" s="10">
        <v>1</v>
      </c>
      <c r="E10" s="10">
        <v>1</v>
      </c>
      <c r="F10" s="131" t="s">
        <v>36</v>
      </c>
      <c r="G10" s="131"/>
    </row>
    <row r="11" spans="1:8">
      <c r="A11" s="132"/>
      <c r="B11" s="132" t="s">
        <v>424</v>
      </c>
      <c r="C11" s="12">
        <v>2.9618999999999999E-2</v>
      </c>
      <c r="D11" s="12">
        <v>2.1853000000000001E-2</v>
      </c>
      <c r="E11" s="12">
        <v>3.2707E-2</v>
      </c>
      <c r="F11" s="131"/>
      <c r="G11" s="131" t="s">
        <v>153</v>
      </c>
    </row>
    <row r="12" spans="1:8">
      <c r="A12" s="132"/>
      <c r="B12" s="132" t="s">
        <v>24</v>
      </c>
      <c r="C12" s="12">
        <v>0.03</v>
      </c>
      <c r="D12" s="12">
        <v>0.03</v>
      </c>
      <c r="E12" s="12">
        <v>0.03</v>
      </c>
      <c r="F12" s="131"/>
      <c r="G12" s="131"/>
    </row>
    <row r="13" spans="1:8">
      <c r="A13" s="130"/>
      <c r="B13" s="126" t="s">
        <v>26</v>
      </c>
      <c r="C13" s="137">
        <v>3</v>
      </c>
      <c r="D13" s="137">
        <v>2.5499999999999998</v>
      </c>
      <c r="E13" s="137">
        <v>3.45</v>
      </c>
      <c r="F13" s="131"/>
      <c r="G13" s="131"/>
    </row>
    <row r="14" spans="1:8">
      <c r="A14" s="130"/>
      <c r="B14" s="126" t="s">
        <v>27</v>
      </c>
      <c r="C14" s="10">
        <v>25</v>
      </c>
      <c r="D14" s="10">
        <v>20</v>
      </c>
      <c r="E14" s="10">
        <v>35</v>
      </c>
      <c r="F14" s="131"/>
      <c r="G14" s="131" t="s">
        <v>153</v>
      </c>
    </row>
    <row r="15" spans="1:8">
      <c r="A15" s="130"/>
      <c r="B15" s="126" t="s">
        <v>30</v>
      </c>
      <c r="C15" s="10">
        <v>2.5</v>
      </c>
      <c r="D15" s="10">
        <v>2</v>
      </c>
      <c r="E15" s="10">
        <v>3</v>
      </c>
      <c r="F15" s="131"/>
      <c r="G15" s="131" t="s">
        <v>153</v>
      </c>
    </row>
    <row r="16" spans="1:8">
      <c r="A16" s="130"/>
      <c r="B16" s="126" t="s">
        <v>31</v>
      </c>
      <c r="C16" s="10">
        <v>0.21</v>
      </c>
      <c r="D16" s="10">
        <v>0.18</v>
      </c>
      <c r="E16" s="10">
        <v>0.24</v>
      </c>
      <c r="F16" s="131"/>
      <c r="G16" s="131"/>
    </row>
    <row r="17" spans="1:7">
      <c r="A17" s="130" t="s">
        <v>34</v>
      </c>
      <c r="C17" s="10"/>
      <c r="D17" s="10"/>
      <c r="E17" s="10"/>
      <c r="F17" s="131"/>
      <c r="G17" s="131"/>
    </row>
    <row r="18" spans="1:7">
      <c r="A18" s="132"/>
      <c r="B18" s="132" t="s">
        <v>35</v>
      </c>
      <c r="C18" s="12"/>
      <c r="D18" s="12"/>
      <c r="E18" s="12"/>
      <c r="F18" s="131"/>
      <c r="G18" s="131"/>
    </row>
    <row r="19" spans="1:7">
      <c r="A19" s="132"/>
      <c r="B19" s="132" t="s">
        <v>37</v>
      </c>
      <c r="C19" s="12">
        <v>0.04</v>
      </c>
      <c r="D19" s="12">
        <v>0.04</v>
      </c>
      <c r="E19" s="12">
        <v>0.04</v>
      </c>
      <c r="F19" s="131" t="s">
        <v>47</v>
      </c>
      <c r="G19" s="131" t="s">
        <v>153</v>
      </c>
    </row>
    <row r="20" spans="1:7">
      <c r="A20" s="132"/>
      <c r="B20" s="132" t="s">
        <v>39</v>
      </c>
      <c r="C20" s="12">
        <v>0.2</v>
      </c>
      <c r="D20" s="12">
        <v>0.2</v>
      </c>
      <c r="E20" s="12">
        <v>0.2</v>
      </c>
      <c r="F20" s="131"/>
      <c r="G20" s="131"/>
    </row>
    <row r="21" spans="1:7">
      <c r="A21" s="130"/>
      <c r="B21" s="126" t="s">
        <v>41</v>
      </c>
      <c r="C21" s="10">
        <v>2</v>
      </c>
      <c r="D21" s="10">
        <v>2</v>
      </c>
      <c r="E21" s="10">
        <v>2</v>
      </c>
      <c r="F21" s="131" t="s">
        <v>468</v>
      </c>
      <c r="G21" s="131" t="s">
        <v>153</v>
      </c>
    </row>
    <row r="22" spans="1:7">
      <c r="A22" s="130"/>
      <c r="B22" s="126" t="s">
        <v>43</v>
      </c>
      <c r="C22" s="10">
        <v>8</v>
      </c>
      <c r="D22" s="10">
        <v>8</v>
      </c>
      <c r="E22" s="10">
        <v>8</v>
      </c>
      <c r="F22" s="131"/>
      <c r="G22" s="131" t="s">
        <v>153</v>
      </c>
    </row>
    <row r="23" spans="1:7">
      <c r="A23" s="130" t="s">
        <v>44</v>
      </c>
      <c r="C23" s="10"/>
      <c r="D23" s="10"/>
      <c r="E23" s="10"/>
      <c r="F23" s="131"/>
      <c r="G23" s="131"/>
    </row>
    <row r="24" spans="1:7">
      <c r="A24" s="132"/>
      <c r="B24" s="132" t="s">
        <v>45</v>
      </c>
      <c r="C24" s="12">
        <v>0.97970000000000002</v>
      </c>
      <c r="D24" s="12">
        <v>0.94925000000000004</v>
      </c>
      <c r="E24" s="12">
        <v>0.98985000000000001</v>
      </c>
      <c r="F24" s="131" t="s">
        <v>15</v>
      </c>
      <c r="G24" s="131" t="s">
        <v>469</v>
      </c>
    </row>
    <row r="25" spans="1:7">
      <c r="A25" s="130"/>
      <c r="B25" s="126" t="s">
        <v>46</v>
      </c>
      <c r="C25" s="10">
        <v>50</v>
      </c>
      <c r="D25" s="10">
        <v>40</v>
      </c>
      <c r="E25" s="10">
        <v>60</v>
      </c>
      <c r="F25" s="131" t="s">
        <v>15</v>
      </c>
      <c r="G25" s="131" t="s">
        <v>469</v>
      </c>
    </row>
    <row r="26" spans="1:7">
      <c r="A26" s="130"/>
      <c r="B26" s="126" t="s">
        <v>49</v>
      </c>
      <c r="C26" s="10">
        <v>2</v>
      </c>
      <c r="D26" s="10">
        <v>1</v>
      </c>
      <c r="E26" s="10">
        <v>3</v>
      </c>
      <c r="F26" s="131" t="s">
        <v>15</v>
      </c>
      <c r="G26" s="131" t="s">
        <v>469</v>
      </c>
    </row>
    <row r="27" spans="1:7">
      <c r="A27" s="130"/>
      <c r="B27" s="126" t="s">
        <v>51</v>
      </c>
      <c r="C27" s="10">
        <v>1</v>
      </c>
      <c r="D27" s="10">
        <v>1</v>
      </c>
      <c r="E27" s="10">
        <v>3</v>
      </c>
      <c r="F27" s="131" t="s">
        <v>15</v>
      </c>
      <c r="G27" s="131" t="s">
        <v>469</v>
      </c>
    </row>
    <row r="28" spans="1:7">
      <c r="A28" s="130"/>
      <c r="B28" s="126" t="s">
        <v>425</v>
      </c>
      <c r="C28" s="10">
        <v>0.3</v>
      </c>
      <c r="D28" s="10">
        <v>0.1</v>
      </c>
      <c r="E28" s="10">
        <v>2</v>
      </c>
      <c r="F28" s="131" t="s">
        <v>15</v>
      </c>
      <c r="G28" s="131" t="s">
        <v>469</v>
      </c>
    </row>
    <row r="29" spans="1:7">
      <c r="A29" s="130" t="s">
        <v>52</v>
      </c>
      <c r="C29" s="10"/>
      <c r="D29" s="10"/>
      <c r="E29" s="10"/>
      <c r="F29" s="131"/>
      <c r="G29" s="131"/>
    </row>
    <row r="30" spans="1:7">
      <c r="A30" s="130"/>
      <c r="B30" s="126" t="s">
        <v>53</v>
      </c>
      <c r="C30" s="137">
        <v>3.7501611188133332</v>
      </c>
      <c r="D30" s="137">
        <v>2.81262083911</v>
      </c>
      <c r="E30" s="137">
        <v>4.6877013985166665</v>
      </c>
      <c r="F30" s="131" t="s">
        <v>426</v>
      </c>
      <c r="G30" s="131" t="s">
        <v>153</v>
      </c>
    </row>
    <row r="31" spans="1:7">
      <c r="A31" s="130"/>
      <c r="B31" s="126" t="s">
        <v>55</v>
      </c>
      <c r="C31" s="137">
        <v>2.5109774447706665</v>
      </c>
      <c r="D31" s="137">
        <v>1.8832330835779998</v>
      </c>
      <c r="E31" s="137">
        <v>3.1387218059633333</v>
      </c>
      <c r="F31" s="131" t="s">
        <v>56</v>
      </c>
      <c r="G31" s="131"/>
    </row>
    <row r="32" spans="1:7">
      <c r="A32" s="130"/>
      <c r="B32" s="126" t="s">
        <v>57</v>
      </c>
      <c r="C32" s="137">
        <v>1.2391836740426667</v>
      </c>
      <c r="D32" s="137">
        <v>0.92938775553200004</v>
      </c>
      <c r="E32" s="137">
        <v>1.5489795925533334</v>
      </c>
      <c r="F32" s="131" t="s">
        <v>56</v>
      </c>
      <c r="G32" s="131"/>
    </row>
    <row r="33" spans="1:7">
      <c r="A33" s="130"/>
      <c r="B33" s="126" t="s">
        <v>58</v>
      </c>
      <c r="C33" s="137">
        <v>4.8697744383431107</v>
      </c>
      <c r="D33" s="137">
        <v>3.6523308287573331</v>
      </c>
      <c r="E33" s="137">
        <v>6.0872180479288884</v>
      </c>
      <c r="F33" s="131" t="s">
        <v>274</v>
      </c>
      <c r="G33" s="131"/>
    </row>
    <row r="34" spans="1:7">
      <c r="A34" s="130"/>
      <c r="B34" s="126" t="s">
        <v>59</v>
      </c>
      <c r="C34" s="14">
        <v>157071.96570102224</v>
      </c>
      <c r="D34" s="14">
        <v>117803.97427576668</v>
      </c>
      <c r="E34" s="14">
        <v>196339.95712627779</v>
      </c>
      <c r="F34" s="131">
        <v>0</v>
      </c>
      <c r="G34" s="131"/>
    </row>
    <row r="35" spans="1:7">
      <c r="A35" s="130" t="s">
        <v>61</v>
      </c>
      <c r="C35" s="10"/>
      <c r="D35" s="10"/>
      <c r="E35" s="10"/>
      <c r="F35" s="131"/>
      <c r="G35" s="131"/>
    </row>
    <row r="36" spans="1:7">
      <c r="A36" s="132"/>
      <c r="B36" s="132" t="s">
        <v>427</v>
      </c>
      <c r="C36" s="12">
        <v>0.8266675</v>
      </c>
      <c r="D36" s="12">
        <v>0.49</v>
      </c>
      <c r="E36" s="12">
        <v>0.86</v>
      </c>
      <c r="F36" s="131" t="s">
        <v>428</v>
      </c>
      <c r="G36" s="131" t="s">
        <v>153</v>
      </c>
    </row>
    <row r="37" spans="1:7">
      <c r="A37" s="132"/>
      <c r="B37" s="132" t="s">
        <v>429</v>
      </c>
      <c r="C37" s="12">
        <v>0.81178299999999992</v>
      </c>
      <c r="D37" s="12">
        <v>0.46</v>
      </c>
      <c r="E37" s="12">
        <v>0.84</v>
      </c>
      <c r="F37" s="131" t="s">
        <v>428</v>
      </c>
      <c r="G37" s="131" t="s">
        <v>153</v>
      </c>
    </row>
    <row r="38" spans="1:7">
      <c r="A38" s="130"/>
      <c r="B38" s="126" t="s">
        <v>430</v>
      </c>
      <c r="C38" s="13">
        <v>1.1141783029001073</v>
      </c>
      <c r="D38" s="13">
        <v>0.93576799140708911</v>
      </c>
      <c r="E38" s="13">
        <v>1.3185821697099893</v>
      </c>
      <c r="F38" s="131" t="s">
        <v>426</v>
      </c>
      <c r="G38" s="131" t="s">
        <v>153</v>
      </c>
    </row>
    <row r="39" spans="1:7">
      <c r="A39" s="130"/>
      <c r="B39" s="126" t="s">
        <v>431</v>
      </c>
      <c r="C39" s="13">
        <v>0.75003222341568199</v>
      </c>
      <c r="D39" s="13">
        <v>0.61675617615467238</v>
      </c>
      <c r="E39" s="13">
        <v>0.88259935553168634</v>
      </c>
      <c r="F39" s="131" t="s">
        <v>56</v>
      </c>
      <c r="G39" s="131"/>
    </row>
    <row r="40" spans="1:7">
      <c r="A40" s="130"/>
      <c r="B40" s="126" t="s">
        <v>432</v>
      </c>
      <c r="C40" s="13">
        <v>0.36958109559613317</v>
      </c>
      <c r="D40" s="13">
        <v>0.31901181525241673</v>
      </c>
      <c r="E40" s="13">
        <v>0.43598281417830287</v>
      </c>
      <c r="F40" s="131" t="s">
        <v>56</v>
      </c>
      <c r="G40" s="131"/>
    </row>
    <row r="41" spans="1:7">
      <c r="A41" s="130"/>
      <c r="B41" s="126" t="s">
        <v>433</v>
      </c>
      <c r="C41" s="13">
        <v>1.4457142857142857</v>
      </c>
      <c r="D41" s="13">
        <v>1.010204081632653</v>
      </c>
      <c r="E41" s="13">
        <v>1.5950590762620838</v>
      </c>
      <c r="F41" s="131" t="s">
        <v>274</v>
      </c>
      <c r="G41" s="131"/>
    </row>
    <row r="42" spans="1:7">
      <c r="A42" s="130"/>
      <c r="B42" s="126" t="s">
        <v>434</v>
      </c>
      <c r="C42" s="14">
        <v>46849.838882921591</v>
      </c>
      <c r="D42" s="14">
        <v>39663.802363050483</v>
      </c>
      <c r="E42" s="14">
        <v>54763.694951664875</v>
      </c>
      <c r="F42" s="131"/>
      <c r="G42" s="131"/>
    </row>
    <row r="43" spans="1:7">
      <c r="A43" s="130"/>
      <c r="B43" s="126" t="s">
        <v>435</v>
      </c>
      <c r="C43" s="139">
        <v>1.0633727175080558E-2</v>
      </c>
      <c r="D43" s="139">
        <v>1.0633727175080558E-2</v>
      </c>
      <c r="E43" s="139">
        <v>2.1267454350161117E-2</v>
      </c>
      <c r="F43" s="131" t="s">
        <v>56</v>
      </c>
      <c r="G43" s="131"/>
    </row>
    <row r="44" spans="1:7">
      <c r="A44" s="130"/>
      <c r="B44" s="126" t="s">
        <v>436</v>
      </c>
      <c r="C44" s="10">
        <v>0</v>
      </c>
      <c r="D44" s="10">
        <v>0</v>
      </c>
      <c r="E44" s="10">
        <v>1</v>
      </c>
      <c r="F44" s="131" t="s">
        <v>251</v>
      </c>
      <c r="G44" s="131"/>
    </row>
    <row r="45" spans="1:7">
      <c r="A45" s="130"/>
      <c r="B45" s="126" t="s">
        <v>437</v>
      </c>
      <c r="C45" s="10">
        <v>0.22</v>
      </c>
      <c r="D45" s="10">
        <v>0</v>
      </c>
      <c r="E45" s="10">
        <v>0.22</v>
      </c>
      <c r="F45" s="131" t="s">
        <v>438</v>
      </c>
      <c r="G45" s="131"/>
    </row>
    <row r="46" spans="1:7">
      <c r="A46" s="130"/>
      <c r="B46" s="126" t="s">
        <v>439</v>
      </c>
      <c r="C46" s="10">
        <v>1</v>
      </c>
      <c r="D46" s="10">
        <v>0</v>
      </c>
      <c r="E46" s="10">
        <v>1</v>
      </c>
      <c r="F46" s="131" t="s">
        <v>440</v>
      </c>
      <c r="G46" s="131"/>
    </row>
    <row r="47" spans="1:7">
      <c r="A47" s="130"/>
      <c r="B47" s="126" t="s">
        <v>441</v>
      </c>
      <c r="C47" s="10">
        <v>1</v>
      </c>
      <c r="D47" s="10">
        <v>0</v>
      </c>
      <c r="E47" s="10">
        <v>1</v>
      </c>
      <c r="F47" s="131" t="s">
        <v>440</v>
      </c>
      <c r="G47" s="131"/>
    </row>
    <row r="48" spans="1:7">
      <c r="A48" s="132"/>
      <c r="B48" s="132" t="s">
        <v>442</v>
      </c>
      <c r="C48" s="12">
        <v>1.9431E-2</v>
      </c>
      <c r="D48" s="12">
        <v>0.01</v>
      </c>
      <c r="E48" s="12">
        <v>0.26</v>
      </c>
      <c r="F48" s="131" t="s">
        <v>38</v>
      </c>
      <c r="G48" s="131" t="s">
        <v>153</v>
      </c>
    </row>
    <row r="49" spans="1:2">
      <c r="A49" s="130"/>
    </row>
    <row r="50" spans="1:2">
      <c r="A50" s="130"/>
    </row>
    <row r="51" spans="1:2">
      <c r="A51" s="130" t="s">
        <v>63</v>
      </c>
    </row>
    <row r="52" spans="1:2">
      <c r="A52" s="130"/>
      <c r="B52" s="126" t="s">
        <v>470</v>
      </c>
    </row>
    <row r="53" spans="1:2">
      <c r="A53" s="130"/>
      <c r="B53" s="126" t="s">
        <v>444</v>
      </c>
    </row>
    <row r="54" spans="1:2">
      <c r="A54" s="130"/>
      <c r="B54" s="126" t="s">
        <v>471</v>
      </c>
    </row>
    <row r="55" spans="1:2">
      <c r="A55" s="130"/>
      <c r="B55" s="126" t="s">
        <v>446</v>
      </c>
    </row>
    <row r="56" spans="1:2">
      <c r="A56" s="130"/>
      <c r="B56" s="126" t="s">
        <v>447</v>
      </c>
    </row>
    <row r="57" spans="1:2">
      <c r="A57" s="130"/>
      <c r="B57" s="126" t="s">
        <v>472</v>
      </c>
    </row>
    <row r="58" spans="1:2">
      <c r="A58" s="130"/>
      <c r="B58" s="126" t="s">
        <v>449</v>
      </c>
    </row>
    <row r="59" spans="1:2">
      <c r="A59" s="130"/>
      <c r="B59" s="126" t="s">
        <v>450</v>
      </c>
    </row>
    <row r="60" spans="1:2">
      <c r="A60" s="130"/>
      <c r="B60" s="126" t="s">
        <v>451</v>
      </c>
    </row>
    <row r="61" spans="1:2">
      <c r="A61" s="130"/>
      <c r="B61" s="126" t="s">
        <v>452</v>
      </c>
    </row>
    <row r="62" spans="1:2">
      <c r="A62" s="130"/>
      <c r="B62" s="126" t="s">
        <v>453</v>
      </c>
    </row>
    <row r="63" spans="1:2">
      <c r="A63" s="130"/>
      <c r="B63" s="126" t="s">
        <v>454</v>
      </c>
    </row>
    <row r="64" spans="1:2">
      <c r="A64" s="130"/>
      <c r="B64" s="126" t="s">
        <v>455</v>
      </c>
    </row>
    <row r="65" spans="1:2">
      <c r="A65" s="130"/>
      <c r="B65" s="126" t="s">
        <v>77</v>
      </c>
    </row>
    <row r="66" spans="1:2">
      <c r="A66" s="130"/>
      <c r="B66" s="126" t="s">
        <v>78</v>
      </c>
    </row>
    <row r="67" spans="1:2">
      <c r="A67" s="130"/>
    </row>
    <row r="68" spans="1:2">
      <c r="A68" s="130" t="s">
        <v>79</v>
      </c>
    </row>
    <row r="69" spans="1:2">
      <c r="A69" s="130"/>
      <c r="B69" s="126" t="s">
        <v>456</v>
      </c>
    </row>
    <row r="70" spans="1:2">
      <c r="A70" s="130"/>
      <c r="B70" s="126" t="s">
        <v>457</v>
      </c>
    </row>
    <row r="71" spans="1:2">
      <c r="A71" s="130"/>
      <c r="B71" s="126" t="s">
        <v>473</v>
      </c>
    </row>
    <row r="72" spans="1:2">
      <c r="A72" s="130"/>
    </row>
    <row r="73" spans="1:2">
      <c r="A73" s="130"/>
    </row>
    <row r="74" spans="1:2">
      <c r="A74" s="130"/>
    </row>
    <row r="75" spans="1:2">
      <c r="A75" s="130"/>
    </row>
    <row r="76" spans="1:2">
      <c r="A76" s="130"/>
    </row>
    <row r="77" spans="1:2">
      <c r="A77" s="130"/>
    </row>
    <row r="78" spans="1:2">
      <c r="A78" s="130"/>
    </row>
    <row r="79" spans="1:2">
      <c r="A79" s="130"/>
    </row>
    <row r="80" spans="1:2">
      <c r="A80" s="130"/>
    </row>
    <row r="81" spans="1:1">
      <c r="A81" s="130"/>
    </row>
    <row r="82" spans="1:1">
      <c r="A82" s="130"/>
    </row>
    <row r="83" spans="1:1">
      <c r="A83" s="130"/>
    </row>
    <row r="84" spans="1:1">
      <c r="A84" s="130"/>
    </row>
    <row r="85" spans="1:1">
      <c r="A85" s="130"/>
    </row>
    <row r="86" spans="1:1">
      <c r="A86" s="130"/>
    </row>
    <row r="87" spans="1:1">
      <c r="A87" s="130"/>
    </row>
    <row r="88" spans="1:1">
      <c r="A88" s="130"/>
    </row>
    <row r="89" spans="1:1">
      <c r="A89" s="130"/>
    </row>
    <row r="90" spans="1:1">
      <c r="A90" s="130"/>
    </row>
    <row r="91" spans="1:1">
      <c r="A91" s="130"/>
    </row>
    <row r="92" spans="1:1">
      <c r="A92" s="130"/>
    </row>
    <row r="93" spans="1:1">
      <c r="A93" s="130"/>
    </row>
    <row r="94" spans="1:1">
      <c r="A94" s="130"/>
    </row>
    <row r="95" spans="1:1">
      <c r="A95" s="130"/>
    </row>
    <row r="96" spans="1:1">
      <c r="A96" s="130"/>
    </row>
    <row r="97" spans="1:1">
      <c r="A97" s="130"/>
    </row>
    <row r="98" spans="1:1">
      <c r="A98" s="130"/>
    </row>
    <row r="99" spans="1:1">
      <c r="A99" s="130"/>
    </row>
    <row r="100" spans="1:1">
      <c r="A100" s="130"/>
    </row>
    <row r="101" spans="1:1">
      <c r="A101" s="130"/>
    </row>
    <row r="102" spans="1:1">
      <c r="A102" s="130"/>
    </row>
    <row r="103" spans="1:1">
      <c r="A103" s="130"/>
    </row>
    <row r="104" spans="1:1">
      <c r="A104" s="130"/>
    </row>
    <row r="105" spans="1:1">
      <c r="A105" s="130"/>
    </row>
    <row r="106" spans="1:1">
      <c r="A106" s="130"/>
    </row>
    <row r="107" spans="1:1">
      <c r="A107" s="130"/>
    </row>
    <row r="108" spans="1:1">
      <c r="A108" s="130"/>
    </row>
    <row r="109" spans="1:1">
      <c r="A109" s="130"/>
    </row>
    <row r="110" spans="1:1">
      <c r="A110" s="130"/>
    </row>
    <row r="111" spans="1:1">
      <c r="A111" s="130"/>
    </row>
    <row r="112" spans="1:1">
      <c r="A112" s="130"/>
    </row>
    <row r="113" spans="1:1">
      <c r="A113" s="130"/>
    </row>
    <row r="114" spans="1:1">
      <c r="A114" s="130"/>
    </row>
    <row r="115" spans="1:1">
      <c r="A115" s="130"/>
    </row>
    <row r="116" spans="1:1">
      <c r="A116" s="130"/>
    </row>
    <row r="117" spans="1:1">
      <c r="A117" s="130"/>
    </row>
    <row r="118" spans="1:1">
      <c r="A118" s="130"/>
    </row>
    <row r="119" spans="1:1">
      <c r="A119" s="130"/>
    </row>
    <row r="120" spans="1:1">
      <c r="A120" s="130"/>
    </row>
    <row r="121" spans="1:1">
      <c r="A121" s="130"/>
    </row>
    <row r="122" spans="1:1">
      <c r="A122" s="130"/>
    </row>
    <row r="123" spans="1:1">
      <c r="A123" s="130"/>
    </row>
    <row r="124" spans="1:1">
      <c r="A124" s="130"/>
    </row>
    <row r="125" spans="1:1">
      <c r="A125" s="130"/>
    </row>
    <row r="126" spans="1:1">
      <c r="A126" s="130"/>
    </row>
    <row r="127" spans="1:1">
      <c r="A127" s="130"/>
    </row>
    <row r="128" spans="1:1">
      <c r="A128" s="130"/>
    </row>
    <row r="129" spans="1:1">
      <c r="A129" s="130"/>
    </row>
    <row r="130" spans="1:1">
      <c r="A130" s="130"/>
    </row>
    <row r="131" spans="1:1">
      <c r="A131" s="130"/>
    </row>
    <row r="132" spans="1:1">
      <c r="A132" s="130"/>
    </row>
    <row r="133" spans="1:1">
      <c r="A133" s="130"/>
    </row>
    <row r="134" spans="1:1">
      <c r="A134" s="130"/>
    </row>
    <row r="135" spans="1:1">
      <c r="A135" s="130"/>
    </row>
    <row r="136" spans="1:1">
      <c r="A136" s="130"/>
    </row>
    <row r="137" spans="1:1">
      <c r="A137" s="130"/>
    </row>
    <row r="138" spans="1:1">
      <c r="A138" s="130"/>
    </row>
    <row r="139" spans="1:1">
      <c r="A139" s="130"/>
    </row>
    <row r="140" spans="1:1">
      <c r="A140" s="130"/>
    </row>
    <row r="141" spans="1:1">
      <c r="A141" s="130"/>
    </row>
    <row r="142" spans="1:1">
      <c r="A142" s="130"/>
    </row>
    <row r="143" spans="1:1">
      <c r="A143" s="130"/>
    </row>
    <row r="144" spans="1:1">
      <c r="A144" s="130"/>
    </row>
    <row r="145" spans="1:1">
      <c r="A145" s="130"/>
    </row>
    <row r="146" spans="1:1">
      <c r="A146" s="130"/>
    </row>
    <row r="147" spans="1:1">
      <c r="A147" s="130"/>
    </row>
    <row r="148" spans="1:1">
      <c r="A148" s="130"/>
    </row>
    <row r="149" spans="1:1">
      <c r="A149" s="130"/>
    </row>
    <row r="150" spans="1:1">
      <c r="A150" s="130"/>
    </row>
    <row r="151" spans="1:1">
      <c r="A151" s="130"/>
    </row>
    <row r="152" spans="1:1">
      <c r="A152" s="130"/>
    </row>
    <row r="153" spans="1:1">
      <c r="A153" s="130"/>
    </row>
    <row r="154" spans="1:1">
      <c r="A154" s="130"/>
    </row>
    <row r="155" spans="1:1">
      <c r="A155" s="130"/>
    </row>
    <row r="156" spans="1:1">
      <c r="A156" s="130"/>
    </row>
    <row r="157" spans="1:1">
      <c r="A157" s="130"/>
    </row>
    <row r="158" spans="1:1">
      <c r="A158" s="130"/>
    </row>
    <row r="159" spans="1:1">
      <c r="A159" s="130"/>
    </row>
    <row r="160" spans="1:1">
      <c r="A160" s="130"/>
    </row>
    <row r="161" spans="1:1">
      <c r="A161" s="130"/>
    </row>
    <row r="162" spans="1:1">
      <c r="A162" s="130"/>
    </row>
    <row r="163" spans="1:1">
      <c r="A163" s="130"/>
    </row>
    <row r="164" spans="1:1">
      <c r="A164" s="130"/>
    </row>
    <row r="165" spans="1:1">
      <c r="A165" s="130"/>
    </row>
    <row r="166" spans="1:1">
      <c r="A166" s="130"/>
    </row>
    <row r="167" spans="1:1">
      <c r="A167" s="130"/>
    </row>
    <row r="168" spans="1:1">
      <c r="A168" s="130"/>
    </row>
    <row r="169" spans="1:1">
      <c r="A169" s="130"/>
    </row>
    <row r="170" spans="1:1">
      <c r="A170" s="130"/>
    </row>
    <row r="171" spans="1:1">
      <c r="A171" s="130"/>
    </row>
    <row r="172" spans="1:1">
      <c r="A172" s="130"/>
    </row>
    <row r="173" spans="1:1">
      <c r="A173" s="130"/>
    </row>
    <row r="174" spans="1:1">
      <c r="A174" s="130"/>
    </row>
    <row r="175" spans="1:1">
      <c r="A175" s="130"/>
    </row>
    <row r="176" spans="1:1">
      <c r="A176" s="130"/>
    </row>
    <row r="177" spans="1:1">
      <c r="A177" s="130"/>
    </row>
    <row r="178" spans="1:1">
      <c r="A178" s="130"/>
    </row>
    <row r="179" spans="1:1">
      <c r="A179" s="130"/>
    </row>
    <row r="180" spans="1:1">
      <c r="A180" s="130"/>
    </row>
    <row r="181" spans="1:1">
      <c r="A181" s="130"/>
    </row>
    <row r="182" spans="1:1">
      <c r="A182" s="130"/>
    </row>
    <row r="183" spans="1:1">
      <c r="A183" s="130"/>
    </row>
    <row r="184" spans="1:1">
      <c r="A184" s="130"/>
    </row>
    <row r="185" spans="1:1">
      <c r="A185" s="130"/>
    </row>
    <row r="186" spans="1:1">
      <c r="A186" s="130"/>
    </row>
    <row r="187" spans="1:1">
      <c r="A187" s="130"/>
    </row>
    <row r="188" spans="1:1">
      <c r="A188" s="130"/>
    </row>
    <row r="189" spans="1:1">
      <c r="A189" s="130"/>
    </row>
    <row r="190" spans="1:1">
      <c r="A190" s="130"/>
    </row>
    <row r="191" spans="1:1">
      <c r="A191" s="130"/>
    </row>
    <row r="192" spans="1:1">
      <c r="A192" s="130"/>
    </row>
    <row r="193" spans="1:1">
      <c r="A193" s="130"/>
    </row>
    <row r="194" spans="1:1">
      <c r="A194" s="130"/>
    </row>
    <row r="195" spans="1:1">
      <c r="A195" s="130"/>
    </row>
    <row r="196" spans="1:1">
      <c r="A196" s="130"/>
    </row>
    <row r="197" spans="1:1">
      <c r="A197" s="130"/>
    </row>
    <row r="198" spans="1:1">
      <c r="A198" s="130"/>
    </row>
    <row r="199" spans="1:1">
      <c r="A199" s="130"/>
    </row>
    <row r="200" spans="1:1">
      <c r="A200" s="130"/>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D46A-4C8C-4486-ADF2-1164A24308F2}">
  <sheetPr codeName="Sheet26"/>
  <dimension ref="A1:H200"/>
  <sheetViews>
    <sheetView showGridLines="0" topLeftCell="A33" workbookViewId="0">
      <selection sqref="A1:G136"/>
    </sheetView>
  </sheetViews>
  <sheetFormatPr defaultColWidth="11.5" defaultRowHeight="11.25"/>
  <cols>
    <col min="1" max="1" width="2.6640625" style="126" customWidth="1"/>
    <col min="2" max="2" width="60.6640625" style="126" customWidth="1"/>
    <col min="3" max="5" width="15.5" style="126" bestFit="1" customWidth="1"/>
    <col min="6" max="16384" width="11.5" style="126"/>
  </cols>
  <sheetData>
    <row r="1" spans="1:8">
      <c r="A1" s="124" t="s">
        <v>0</v>
      </c>
      <c r="B1" s="124"/>
      <c r="C1" s="125"/>
      <c r="D1" s="125"/>
      <c r="E1" s="125"/>
      <c r="F1" s="125"/>
      <c r="G1" s="125"/>
    </row>
    <row r="2" spans="1:8">
      <c r="A2" s="127" t="s">
        <v>3</v>
      </c>
      <c r="B2" s="127"/>
      <c r="C2" s="125">
        <v>2025</v>
      </c>
      <c r="D2" s="125">
        <v>2025</v>
      </c>
      <c r="E2" s="125">
        <v>2025</v>
      </c>
      <c r="F2" s="125" t="s">
        <v>4</v>
      </c>
      <c r="G2" s="125" t="s">
        <v>5</v>
      </c>
    </row>
    <row r="3" spans="1:8" ht="12" thickBot="1">
      <c r="A3" s="128" t="s">
        <v>7</v>
      </c>
      <c r="B3" s="128"/>
      <c r="C3" s="129" t="s">
        <v>91</v>
      </c>
      <c r="D3" s="129" t="s">
        <v>8</v>
      </c>
      <c r="E3" s="129" t="s">
        <v>9</v>
      </c>
      <c r="F3" s="129" t="s">
        <v>10</v>
      </c>
      <c r="G3" s="129" t="s">
        <v>10</v>
      </c>
    </row>
    <row r="4" spans="1:8" ht="12.75">
      <c r="A4" s="127" t="s">
        <v>11</v>
      </c>
      <c r="B4" s="127" t="s">
        <v>12</v>
      </c>
      <c r="C4" s="125" t="s">
        <v>574</v>
      </c>
      <c r="D4" s="125"/>
      <c r="E4" s="125"/>
      <c r="F4" s="125"/>
      <c r="G4" s="125"/>
      <c r="H4" s="20" t="s">
        <v>420</v>
      </c>
    </row>
    <row r="5" spans="1:8">
      <c r="A5" s="130" t="s">
        <v>13</v>
      </c>
      <c r="C5" s="131"/>
      <c r="D5" s="131"/>
      <c r="E5" s="131"/>
      <c r="F5" s="131"/>
      <c r="G5" s="131"/>
    </row>
    <row r="6" spans="1:8">
      <c r="A6" s="130"/>
      <c r="B6" s="126" t="s">
        <v>14</v>
      </c>
      <c r="C6" s="96">
        <v>2.9350000000000001</v>
      </c>
      <c r="D6" s="96">
        <v>2.85</v>
      </c>
      <c r="E6" s="96">
        <v>2.97</v>
      </c>
      <c r="F6" s="131" t="s">
        <v>40</v>
      </c>
      <c r="G6" s="131"/>
    </row>
    <row r="7" spans="1:8">
      <c r="A7" s="132"/>
      <c r="B7" s="132" t="s">
        <v>19</v>
      </c>
      <c r="C7" s="12">
        <v>0.13959250000000001</v>
      </c>
      <c r="D7" s="12">
        <v>0.12</v>
      </c>
      <c r="E7" s="12">
        <v>0.15</v>
      </c>
      <c r="F7" s="131" t="s">
        <v>459</v>
      </c>
      <c r="G7" s="131" t="s">
        <v>153</v>
      </c>
    </row>
    <row r="8" spans="1:8">
      <c r="A8" s="132"/>
      <c r="B8" s="132" t="s">
        <v>16</v>
      </c>
      <c r="C8" s="12">
        <v>0.14694000000000002</v>
      </c>
      <c r="D8" s="12">
        <v>0.14000000000000001</v>
      </c>
      <c r="E8" s="12">
        <v>0.15</v>
      </c>
      <c r="F8" s="131" t="s">
        <v>459</v>
      </c>
      <c r="G8" s="131" t="s">
        <v>153</v>
      </c>
    </row>
    <row r="9" spans="1:8">
      <c r="A9" s="130"/>
      <c r="B9" s="126" t="s">
        <v>422</v>
      </c>
      <c r="C9" s="10">
        <v>0.15</v>
      </c>
      <c r="D9" s="10">
        <v>0.15</v>
      </c>
      <c r="E9" s="10">
        <v>0.15</v>
      </c>
      <c r="F9" s="131"/>
      <c r="G9" s="131"/>
    </row>
    <row r="10" spans="1:8">
      <c r="A10" s="130"/>
      <c r="B10" s="126" t="s">
        <v>423</v>
      </c>
      <c r="C10" s="10">
        <v>1</v>
      </c>
      <c r="D10" s="10">
        <v>1</v>
      </c>
      <c r="E10" s="10">
        <v>1</v>
      </c>
      <c r="F10" s="131" t="s">
        <v>36</v>
      </c>
      <c r="G10" s="131"/>
    </row>
    <row r="11" spans="1:8">
      <c r="A11" s="132"/>
      <c r="B11" s="132" t="s">
        <v>424</v>
      </c>
      <c r="C11" s="12">
        <v>2.7345000000000001E-2</v>
      </c>
      <c r="D11" s="12">
        <v>2.0804E-2</v>
      </c>
      <c r="E11" s="12">
        <v>2.9894E-2</v>
      </c>
      <c r="F11" s="131"/>
      <c r="G11" s="131" t="s">
        <v>153</v>
      </c>
    </row>
    <row r="12" spans="1:8">
      <c r="A12" s="132"/>
      <c r="B12" s="132" t="s">
        <v>24</v>
      </c>
      <c r="C12" s="12">
        <v>0.03</v>
      </c>
      <c r="D12" s="12">
        <v>0.03</v>
      </c>
      <c r="E12" s="12">
        <v>0.03</v>
      </c>
      <c r="F12" s="131"/>
      <c r="G12" s="131"/>
    </row>
    <row r="13" spans="1:8">
      <c r="A13" s="130"/>
      <c r="B13" s="126" t="s">
        <v>26</v>
      </c>
      <c r="C13" s="137">
        <v>3</v>
      </c>
      <c r="D13" s="137">
        <v>2.5499999999999998</v>
      </c>
      <c r="E13" s="137">
        <v>3.45</v>
      </c>
      <c r="F13" s="131"/>
      <c r="G13" s="131"/>
    </row>
    <row r="14" spans="1:8">
      <c r="A14" s="130"/>
      <c r="B14" s="126" t="s">
        <v>27</v>
      </c>
      <c r="C14" s="10">
        <v>25</v>
      </c>
      <c r="D14" s="10">
        <v>20</v>
      </c>
      <c r="E14" s="10">
        <v>35</v>
      </c>
      <c r="F14" s="131"/>
      <c r="G14" s="131" t="s">
        <v>153</v>
      </c>
    </row>
    <row r="15" spans="1:8">
      <c r="A15" s="130"/>
      <c r="B15" s="126" t="s">
        <v>30</v>
      </c>
      <c r="C15" s="10">
        <v>1</v>
      </c>
      <c r="D15" s="10">
        <v>0.5</v>
      </c>
      <c r="E15" s="10">
        <v>1.5</v>
      </c>
      <c r="F15" s="131"/>
      <c r="G15" s="131" t="s">
        <v>153</v>
      </c>
    </row>
    <row r="16" spans="1:8">
      <c r="A16" s="130"/>
      <c r="B16" s="126" t="s">
        <v>31</v>
      </c>
      <c r="C16" s="10">
        <v>0.68</v>
      </c>
      <c r="D16" s="10">
        <v>0.57999999999999996</v>
      </c>
      <c r="E16" s="10">
        <v>0.78</v>
      </c>
      <c r="F16" s="131"/>
      <c r="G16" s="131"/>
    </row>
    <row r="17" spans="1:7">
      <c r="A17" s="130" t="s">
        <v>34</v>
      </c>
      <c r="C17" s="10"/>
      <c r="D17" s="10"/>
      <c r="E17" s="10"/>
      <c r="F17" s="131"/>
      <c r="G17" s="131"/>
    </row>
    <row r="18" spans="1:7">
      <c r="A18" s="132"/>
      <c r="B18" s="132" t="s">
        <v>35</v>
      </c>
      <c r="C18" s="12"/>
      <c r="D18" s="12"/>
      <c r="E18" s="12"/>
      <c r="F18" s="131"/>
      <c r="G18" s="131"/>
    </row>
    <row r="19" spans="1:7">
      <c r="A19" s="132"/>
      <c r="B19" s="132" t="s">
        <v>37</v>
      </c>
      <c r="C19" s="12">
        <v>0.1</v>
      </c>
      <c r="D19" s="12">
        <v>0.1</v>
      </c>
      <c r="E19" s="12">
        <v>0.1</v>
      </c>
      <c r="F19" s="131" t="s">
        <v>47</v>
      </c>
      <c r="G19" s="131" t="s">
        <v>153</v>
      </c>
    </row>
    <row r="20" spans="1:7">
      <c r="A20" s="132"/>
      <c r="B20" s="132" t="s">
        <v>39</v>
      </c>
      <c r="C20" s="12">
        <v>0.2</v>
      </c>
      <c r="D20" s="12">
        <v>0.2</v>
      </c>
      <c r="E20" s="12">
        <v>0.2</v>
      </c>
      <c r="F20" s="131" t="s">
        <v>47</v>
      </c>
      <c r="G20" s="131" t="s">
        <v>153</v>
      </c>
    </row>
    <row r="21" spans="1:7">
      <c r="A21" s="130"/>
      <c r="B21" s="126" t="s">
        <v>41</v>
      </c>
      <c r="C21" s="10">
        <v>0.25</v>
      </c>
      <c r="D21" s="10">
        <v>0.25</v>
      </c>
      <c r="E21" s="10">
        <v>0.25</v>
      </c>
      <c r="F21" s="131" t="s">
        <v>32</v>
      </c>
      <c r="G21" s="131" t="s">
        <v>153</v>
      </c>
    </row>
    <row r="22" spans="1:7">
      <c r="A22" s="130"/>
      <c r="B22" s="126" t="s">
        <v>43</v>
      </c>
      <c r="C22" s="10">
        <v>0.5</v>
      </c>
      <c r="D22" s="10">
        <v>0.5</v>
      </c>
      <c r="E22" s="10">
        <v>0.5</v>
      </c>
      <c r="F22" s="131"/>
      <c r="G22" s="131" t="s">
        <v>153</v>
      </c>
    </row>
    <row r="23" spans="1:7">
      <c r="A23" s="130" t="s">
        <v>44</v>
      </c>
      <c r="C23" s="10"/>
      <c r="D23" s="10"/>
      <c r="E23" s="10"/>
      <c r="F23" s="131"/>
      <c r="G23" s="131"/>
    </row>
    <row r="24" spans="1:7">
      <c r="A24" s="132"/>
      <c r="B24" s="132" t="s">
        <v>45</v>
      </c>
      <c r="C24" s="12">
        <v>0.97970000000000002</v>
      </c>
      <c r="D24" s="12">
        <v>0.94925000000000004</v>
      </c>
      <c r="E24" s="12">
        <v>0.98985000000000001</v>
      </c>
      <c r="F24" s="131" t="s">
        <v>15</v>
      </c>
      <c r="G24" s="131" t="s">
        <v>360</v>
      </c>
    </row>
    <row r="25" spans="1:7">
      <c r="A25" s="130"/>
      <c r="B25" s="126" t="s">
        <v>46</v>
      </c>
      <c r="C25" s="10">
        <v>50</v>
      </c>
      <c r="D25" s="10">
        <v>40</v>
      </c>
      <c r="E25" s="10">
        <v>80</v>
      </c>
      <c r="F25" s="131" t="s">
        <v>15</v>
      </c>
      <c r="G25" s="131" t="s">
        <v>360</v>
      </c>
    </row>
    <row r="26" spans="1:7">
      <c r="A26" s="130"/>
      <c r="B26" s="126" t="s">
        <v>49</v>
      </c>
      <c r="C26" s="10">
        <v>9</v>
      </c>
      <c r="D26" s="10">
        <v>4</v>
      </c>
      <c r="E26" s="10">
        <v>16</v>
      </c>
      <c r="F26" s="131" t="s">
        <v>15</v>
      </c>
      <c r="G26" s="131" t="s">
        <v>360</v>
      </c>
    </row>
    <row r="27" spans="1:7">
      <c r="A27" s="130"/>
      <c r="B27" s="126" t="s">
        <v>51</v>
      </c>
      <c r="C27" s="10">
        <v>1</v>
      </c>
      <c r="D27" s="10">
        <v>1</v>
      </c>
      <c r="E27" s="10">
        <v>3</v>
      </c>
      <c r="F27" s="131" t="s">
        <v>15</v>
      </c>
      <c r="G27" s="131" t="s">
        <v>360</v>
      </c>
    </row>
    <row r="28" spans="1:7">
      <c r="A28" s="130"/>
      <c r="B28" s="126" t="s">
        <v>425</v>
      </c>
      <c r="C28" s="10">
        <v>0.3</v>
      </c>
      <c r="D28" s="10">
        <v>0.1</v>
      </c>
      <c r="E28" s="10">
        <v>2</v>
      </c>
      <c r="F28" s="131" t="s">
        <v>15</v>
      </c>
      <c r="G28" s="131" t="s">
        <v>360</v>
      </c>
    </row>
    <row r="29" spans="1:7">
      <c r="A29" s="130" t="s">
        <v>52</v>
      </c>
      <c r="C29" s="10"/>
      <c r="D29" s="10"/>
      <c r="E29" s="10"/>
      <c r="F29" s="131"/>
      <c r="G29" s="131"/>
    </row>
    <row r="30" spans="1:7">
      <c r="A30" s="130"/>
      <c r="B30" s="126" t="s">
        <v>53</v>
      </c>
      <c r="C30" s="137">
        <v>3.768361581920904</v>
      </c>
      <c r="D30" s="137">
        <v>2.8262711864406782</v>
      </c>
      <c r="E30" s="137">
        <v>4.7104519774011298</v>
      </c>
      <c r="F30" s="131" t="s">
        <v>571</v>
      </c>
      <c r="G30" s="131" t="s">
        <v>153</v>
      </c>
    </row>
    <row r="31" spans="1:7">
      <c r="A31" s="130"/>
      <c r="B31" s="126" t="s">
        <v>55</v>
      </c>
      <c r="C31" s="137">
        <v>4.1523523112657781</v>
      </c>
      <c r="D31" s="137">
        <v>3.1142642334493336</v>
      </c>
      <c r="E31" s="137">
        <v>5.190440389082223</v>
      </c>
      <c r="F31" s="131" t="s">
        <v>56</v>
      </c>
      <c r="G31" s="131"/>
    </row>
    <row r="32" spans="1:7">
      <c r="A32" s="130"/>
      <c r="B32" s="126" t="s">
        <v>57</v>
      </c>
      <c r="C32" s="137">
        <v>2.5327175092275556</v>
      </c>
      <c r="D32" s="137">
        <v>1.8995381319206666</v>
      </c>
      <c r="E32" s="137">
        <v>3.1658968865344446</v>
      </c>
      <c r="F32" s="131" t="s">
        <v>56</v>
      </c>
      <c r="G32" s="131"/>
    </row>
    <row r="33" spans="1:7">
      <c r="A33" s="130"/>
      <c r="B33" s="126" t="s">
        <v>58</v>
      </c>
      <c r="C33" s="137">
        <v>10.043909779082666</v>
      </c>
      <c r="D33" s="137">
        <v>7.5329323343119992</v>
      </c>
      <c r="E33" s="137">
        <v>12.554887223853333</v>
      </c>
      <c r="F33" s="131" t="s">
        <v>274</v>
      </c>
      <c r="G33" s="131"/>
    </row>
    <row r="34" spans="1:7">
      <c r="A34" s="130"/>
      <c r="B34" s="126" t="s">
        <v>59</v>
      </c>
      <c r="C34" s="14">
        <v>301099.89272791112</v>
      </c>
      <c r="D34" s="14">
        <v>225824.91954593334</v>
      </c>
      <c r="E34" s="14">
        <v>376374.86590988887</v>
      </c>
      <c r="F34" s="131">
        <v>0</v>
      </c>
      <c r="G34" s="131"/>
    </row>
    <row r="35" spans="1:7">
      <c r="A35" s="130" t="s">
        <v>61</v>
      </c>
      <c r="C35" s="10"/>
      <c r="D35" s="10"/>
      <c r="E35" s="10"/>
      <c r="F35" s="131"/>
      <c r="G35" s="131"/>
    </row>
    <row r="36" spans="1:7">
      <c r="A36" s="132"/>
      <c r="B36" s="132" t="s">
        <v>427</v>
      </c>
      <c r="C36" s="12">
        <v>0.97289000000000003</v>
      </c>
      <c r="D36" s="12">
        <v>0.73</v>
      </c>
      <c r="E36" s="12">
        <v>0.98</v>
      </c>
      <c r="F36" s="131" t="s">
        <v>428</v>
      </c>
      <c r="G36" s="131" t="s">
        <v>153</v>
      </c>
    </row>
    <row r="37" spans="1:7">
      <c r="A37" s="132"/>
      <c r="B37" s="132" t="s">
        <v>429</v>
      </c>
      <c r="C37" s="12">
        <v>0.96554249999999997</v>
      </c>
      <c r="D37" s="12">
        <v>0.71</v>
      </c>
      <c r="E37" s="12">
        <v>0.98</v>
      </c>
      <c r="F37" s="131" t="s">
        <v>428</v>
      </c>
      <c r="G37" s="131" t="s">
        <v>153</v>
      </c>
    </row>
    <row r="38" spans="1:7">
      <c r="A38" s="130"/>
      <c r="B38" s="126" t="s">
        <v>430</v>
      </c>
      <c r="C38" s="13">
        <v>0.9837379162191191</v>
      </c>
      <c r="D38" s="13">
        <v>0.86133190118152525</v>
      </c>
      <c r="E38" s="13">
        <v>1.1590762620837809</v>
      </c>
      <c r="F38" s="131" t="s">
        <v>426</v>
      </c>
      <c r="G38" s="131" t="s">
        <v>153</v>
      </c>
    </row>
    <row r="39" spans="1:7">
      <c r="A39" s="130"/>
      <c r="B39" s="126" t="s">
        <v>431</v>
      </c>
      <c r="C39" s="13">
        <v>0.61415682062298593</v>
      </c>
      <c r="D39" s="13">
        <v>0.53168635875402792</v>
      </c>
      <c r="E39" s="13">
        <v>0.72309344790547803</v>
      </c>
      <c r="F39" s="131" t="s">
        <v>56</v>
      </c>
      <c r="G39" s="131"/>
    </row>
    <row r="40" spans="1:7">
      <c r="A40" s="130"/>
      <c r="B40" s="126" t="s">
        <v>432</v>
      </c>
      <c r="C40" s="13">
        <v>0.36958109559613317</v>
      </c>
      <c r="D40" s="13">
        <v>0.32964554242749733</v>
      </c>
      <c r="E40" s="13">
        <v>0.43598281417830287</v>
      </c>
      <c r="F40" s="131" t="s">
        <v>56</v>
      </c>
      <c r="G40" s="131"/>
    </row>
    <row r="41" spans="1:7">
      <c r="A41" s="130"/>
      <c r="B41" s="126" t="s">
        <v>433</v>
      </c>
      <c r="C41" s="13">
        <v>1.4783243823845327</v>
      </c>
      <c r="D41" s="13">
        <v>1.010204081632653</v>
      </c>
      <c r="E41" s="13">
        <v>1.6269602577873254</v>
      </c>
      <c r="F41" s="131" t="s">
        <v>274</v>
      </c>
      <c r="G41" s="131"/>
    </row>
    <row r="42" spans="1:7">
      <c r="A42" s="130"/>
      <c r="B42" s="126" t="s">
        <v>434</v>
      </c>
      <c r="C42" s="14">
        <v>44241.031149301823</v>
      </c>
      <c r="D42" s="14">
        <v>37537.05692803437</v>
      </c>
      <c r="E42" s="14">
        <v>50829.215896885071</v>
      </c>
      <c r="F42" s="131"/>
      <c r="G42" s="131"/>
    </row>
    <row r="43" spans="1:7">
      <c r="A43" s="130"/>
      <c r="B43" s="126" t="s">
        <v>435</v>
      </c>
      <c r="C43" s="139">
        <v>2.1267454350161117E-2</v>
      </c>
      <c r="D43" s="139">
        <v>2.1267454350161117E-2</v>
      </c>
      <c r="E43" s="139">
        <v>2.1267454350161117E-2</v>
      </c>
      <c r="F43" s="131" t="s">
        <v>56</v>
      </c>
      <c r="G43" s="131"/>
    </row>
    <row r="44" spans="1:7">
      <c r="A44" s="130"/>
      <c r="B44" s="126" t="s">
        <v>436</v>
      </c>
      <c r="C44" s="10">
        <v>0</v>
      </c>
      <c r="D44" s="10">
        <v>0</v>
      </c>
      <c r="E44" s="10">
        <v>0</v>
      </c>
      <c r="F44" s="131" t="s">
        <v>251</v>
      </c>
      <c r="G44" s="131"/>
    </row>
    <row r="45" spans="1:7">
      <c r="A45" s="130"/>
      <c r="B45" s="126" t="s">
        <v>437</v>
      </c>
      <c r="C45" s="10">
        <v>0.25</v>
      </c>
      <c r="D45" s="10">
        <v>0</v>
      </c>
      <c r="E45" s="10">
        <v>0.25</v>
      </c>
      <c r="F45" s="131" t="s">
        <v>438</v>
      </c>
      <c r="G45" s="131"/>
    </row>
    <row r="46" spans="1:7">
      <c r="A46" s="130"/>
      <c r="B46" s="126" t="s">
        <v>439</v>
      </c>
      <c r="C46" s="10">
        <v>1</v>
      </c>
      <c r="D46" s="10">
        <v>0</v>
      </c>
      <c r="E46" s="10">
        <v>1</v>
      </c>
      <c r="F46" s="131" t="s">
        <v>440</v>
      </c>
      <c r="G46" s="131"/>
    </row>
    <row r="47" spans="1:7">
      <c r="A47" s="130"/>
      <c r="B47" s="126" t="s">
        <v>441</v>
      </c>
      <c r="C47" s="10">
        <v>1</v>
      </c>
      <c r="D47" s="10">
        <v>0</v>
      </c>
      <c r="E47" s="10">
        <v>1</v>
      </c>
      <c r="F47" s="131" t="s">
        <v>440</v>
      </c>
      <c r="G47" s="131"/>
    </row>
    <row r="48" spans="1:7">
      <c r="A48" s="132"/>
      <c r="B48" s="132" t="s">
        <v>442</v>
      </c>
      <c r="C48" s="12">
        <v>1.9431E-2</v>
      </c>
      <c r="D48" s="12">
        <v>0.01</v>
      </c>
      <c r="E48" s="12">
        <v>0.26</v>
      </c>
      <c r="F48" s="131" t="s">
        <v>38</v>
      </c>
      <c r="G48" s="131" t="s">
        <v>153</v>
      </c>
    </row>
    <row r="49" spans="1:2">
      <c r="A49" s="130"/>
    </row>
    <row r="50" spans="1:2">
      <c r="A50" s="130"/>
    </row>
    <row r="51" spans="1:2">
      <c r="A51" s="130" t="s">
        <v>63</v>
      </c>
    </row>
    <row r="52" spans="1:2">
      <c r="A52" s="130"/>
      <c r="B52" s="126" t="s">
        <v>461</v>
      </c>
    </row>
    <row r="53" spans="1:2">
      <c r="A53" s="130"/>
      <c r="B53" s="126" t="s">
        <v>462</v>
      </c>
    </row>
    <row r="54" spans="1:2">
      <c r="A54" s="130"/>
      <c r="B54" s="126" t="s">
        <v>471</v>
      </c>
    </row>
    <row r="55" spans="1:2">
      <c r="A55" s="130"/>
      <c r="B55" s="126" t="s">
        <v>474</v>
      </c>
    </row>
    <row r="56" spans="1:2">
      <c r="A56" s="130"/>
      <c r="B56" s="126" t="s">
        <v>475</v>
      </c>
    </row>
    <row r="57" spans="1:2">
      <c r="A57" s="130"/>
      <c r="B57" s="126" t="s">
        <v>466</v>
      </c>
    </row>
    <row r="58" spans="1:2">
      <c r="A58" s="130"/>
      <c r="B58" s="126" t="s">
        <v>467</v>
      </c>
    </row>
    <row r="59" spans="1:2">
      <c r="A59" s="130"/>
      <c r="B59" s="126" t="s">
        <v>450</v>
      </c>
    </row>
    <row r="60" spans="1:2">
      <c r="A60" s="130"/>
      <c r="B60" s="126" t="s">
        <v>476</v>
      </c>
    </row>
    <row r="61" spans="1:2">
      <c r="A61" s="130"/>
      <c r="B61" s="126" t="s">
        <v>452</v>
      </c>
    </row>
    <row r="62" spans="1:2">
      <c r="A62" s="130"/>
      <c r="B62" s="126" t="s">
        <v>453</v>
      </c>
    </row>
    <row r="63" spans="1:2">
      <c r="A63" s="130"/>
      <c r="B63" s="126" t="s">
        <v>454</v>
      </c>
    </row>
    <row r="64" spans="1:2">
      <c r="A64" s="130"/>
      <c r="B64" s="126" t="s">
        <v>455</v>
      </c>
    </row>
    <row r="65" spans="1:2">
      <c r="A65" s="130"/>
      <c r="B65" s="126" t="s">
        <v>575</v>
      </c>
    </row>
    <row r="66" spans="1:2">
      <c r="A66" s="130"/>
      <c r="B66" s="126" t="s">
        <v>77</v>
      </c>
    </row>
    <row r="67" spans="1:2">
      <c r="A67" s="130"/>
      <c r="B67" s="126" t="s">
        <v>78</v>
      </c>
    </row>
    <row r="68" spans="1:2">
      <c r="A68" s="130"/>
    </row>
    <row r="69" spans="1:2">
      <c r="A69" s="130" t="s">
        <v>79</v>
      </c>
    </row>
    <row r="70" spans="1:2">
      <c r="A70" s="130"/>
      <c r="B70" s="126" t="s">
        <v>477</v>
      </c>
    </row>
    <row r="71" spans="1:2">
      <c r="A71" s="130"/>
      <c r="B71" s="126" t="s">
        <v>478</v>
      </c>
    </row>
    <row r="72" spans="1:2">
      <c r="A72" s="130"/>
    </row>
    <row r="73" spans="1:2">
      <c r="A73" s="130"/>
    </row>
    <row r="74" spans="1:2">
      <c r="A74" s="130"/>
    </row>
    <row r="75" spans="1:2">
      <c r="A75" s="130"/>
    </row>
    <row r="76" spans="1:2">
      <c r="A76" s="130"/>
    </row>
    <row r="77" spans="1:2">
      <c r="A77" s="130"/>
    </row>
    <row r="78" spans="1:2">
      <c r="A78" s="130"/>
    </row>
    <row r="79" spans="1:2">
      <c r="A79" s="130"/>
    </row>
    <row r="80" spans="1:2">
      <c r="A80" s="130"/>
    </row>
    <row r="81" spans="1:1">
      <c r="A81" s="130"/>
    </row>
    <row r="82" spans="1:1">
      <c r="A82" s="130"/>
    </row>
    <row r="83" spans="1:1">
      <c r="A83" s="130"/>
    </row>
    <row r="84" spans="1:1">
      <c r="A84" s="130"/>
    </row>
    <row r="85" spans="1:1">
      <c r="A85" s="130"/>
    </row>
    <row r="86" spans="1:1">
      <c r="A86" s="130"/>
    </row>
    <row r="87" spans="1:1">
      <c r="A87" s="130"/>
    </row>
    <row r="88" spans="1:1">
      <c r="A88" s="130"/>
    </row>
    <row r="89" spans="1:1">
      <c r="A89" s="130"/>
    </row>
    <row r="90" spans="1:1">
      <c r="A90" s="130"/>
    </row>
    <row r="91" spans="1:1">
      <c r="A91" s="130"/>
    </row>
    <row r="92" spans="1:1">
      <c r="A92" s="130"/>
    </row>
    <row r="93" spans="1:1">
      <c r="A93" s="130"/>
    </row>
    <row r="94" spans="1:1">
      <c r="A94" s="130"/>
    </row>
    <row r="95" spans="1:1">
      <c r="A95" s="130"/>
    </row>
    <row r="96" spans="1:1">
      <c r="A96" s="130"/>
    </row>
    <row r="97" spans="1:1">
      <c r="A97" s="130"/>
    </row>
    <row r="98" spans="1:1">
      <c r="A98" s="130"/>
    </row>
    <row r="99" spans="1:1">
      <c r="A99" s="130"/>
    </row>
    <row r="100" spans="1:1">
      <c r="A100" s="130"/>
    </row>
    <row r="101" spans="1:1">
      <c r="A101" s="130"/>
    </row>
    <row r="102" spans="1:1">
      <c r="A102" s="130"/>
    </row>
    <row r="103" spans="1:1">
      <c r="A103" s="130"/>
    </row>
    <row r="104" spans="1:1">
      <c r="A104" s="130"/>
    </row>
    <row r="105" spans="1:1">
      <c r="A105" s="130"/>
    </row>
    <row r="106" spans="1:1">
      <c r="A106" s="130"/>
    </row>
    <row r="107" spans="1:1">
      <c r="A107" s="130"/>
    </row>
    <row r="108" spans="1:1">
      <c r="A108" s="130"/>
    </row>
    <row r="109" spans="1:1">
      <c r="A109" s="130"/>
    </row>
    <row r="110" spans="1:1">
      <c r="A110" s="130"/>
    </row>
    <row r="111" spans="1:1">
      <c r="A111" s="130"/>
    </row>
    <row r="112" spans="1:1">
      <c r="A112" s="130"/>
    </row>
    <row r="113" spans="1:1">
      <c r="A113" s="130"/>
    </row>
    <row r="114" spans="1:1">
      <c r="A114" s="130"/>
    </row>
    <row r="115" spans="1:1">
      <c r="A115" s="130"/>
    </row>
    <row r="116" spans="1:1">
      <c r="A116" s="130"/>
    </row>
    <row r="117" spans="1:1">
      <c r="A117" s="130"/>
    </row>
    <row r="118" spans="1:1">
      <c r="A118" s="130"/>
    </row>
    <row r="119" spans="1:1">
      <c r="A119" s="130"/>
    </row>
    <row r="120" spans="1:1">
      <c r="A120" s="130"/>
    </row>
    <row r="121" spans="1:1">
      <c r="A121" s="130"/>
    </row>
    <row r="122" spans="1:1">
      <c r="A122" s="130"/>
    </row>
    <row r="123" spans="1:1">
      <c r="A123" s="130"/>
    </row>
    <row r="124" spans="1:1">
      <c r="A124" s="130"/>
    </row>
    <row r="125" spans="1:1">
      <c r="A125" s="130"/>
    </row>
    <row r="126" spans="1:1">
      <c r="A126" s="130"/>
    </row>
    <row r="127" spans="1:1">
      <c r="A127" s="130"/>
    </row>
    <row r="128" spans="1:1">
      <c r="A128" s="130"/>
    </row>
    <row r="129" spans="1:1">
      <c r="A129" s="130"/>
    </row>
    <row r="130" spans="1:1">
      <c r="A130" s="130"/>
    </row>
    <row r="131" spans="1:1">
      <c r="A131" s="130"/>
    </row>
    <row r="132" spans="1:1">
      <c r="A132" s="130"/>
    </row>
    <row r="133" spans="1:1">
      <c r="A133" s="130"/>
    </row>
    <row r="134" spans="1:1">
      <c r="A134" s="130"/>
    </row>
    <row r="135" spans="1:1">
      <c r="A135" s="130"/>
    </row>
    <row r="136" spans="1:1">
      <c r="A136" s="130"/>
    </row>
    <row r="137" spans="1:1">
      <c r="A137" s="130"/>
    </row>
    <row r="138" spans="1:1">
      <c r="A138" s="130"/>
    </row>
    <row r="139" spans="1:1">
      <c r="A139" s="130"/>
    </row>
    <row r="140" spans="1:1">
      <c r="A140" s="130"/>
    </row>
    <row r="141" spans="1:1">
      <c r="A141" s="130"/>
    </row>
    <row r="142" spans="1:1">
      <c r="A142" s="130"/>
    </row>
    <row r="143" spans="1:1">
      <c r="A143" s="130"/>
    </row>
    <row r="144" spans="1:1">
      <c r="A144" s="130"/>
    </row>
    <row r="145" spans="1:1">
      <c r="A145" s="130"/>
    </row>
    <row r="146" spans="1:1">
      <c r="A146" s="130"/>
    </row>
    <row r="147" spans="1:1">
      <c r="A147" s="130"/>
    </row>
    <row r="148" spans="1:1">
      <c r="A148" s="130"/>
    </row>
    <row r="149" spans="1:1">
      <c r="A149" s="130"/>
    </row>
    <row r="150" spans="1:1">
      <c r="A150" s="130"/>
    </row>
    <row r="151" spans="1:1">
      <c r="A151" s="130"/>
    </row>
    <row r="152" spans="1:1">
      <c r="A152" s="130"/>
    </row>
    <row r="153" spans="1:1">
      <c r="A153" s="130"/>
    </row>
    <row r="154" spans="1:1">
      <c r="A154" s="130"/>
    </row>
    <row r="155" spans="1:1">
      <c r="A155" s="130"/>
    </row>
    <row r="156" spans="1:1">
      <c r="A156" s="130"/>
    </row>
    <row r="157" spans="1:1">
      <c r="A157" s="130"/>
    </row>
    <row r="158" spans="1:1">
      <c r="A158" s="130"/>
    </row>
    <row r="159" spans="1:1">
      <c r="A159" s="130"/>
    </row>
    <row r="160" spans="1:1">
      <c r="A160" s="130"/>
    </row>
    <row r="161" spans="1:1">
      <c r="A161" s="130"/>
    </row>
    <row r="162" spans="1:1">
      <c r="A162" s="130"/>
    </row>
    <row r="163" spans="1:1">
      <c r="A163" s="130"/>
    </row>
    <row r="164" spans="1:1">
      <c r="A164" s="130"/>
    </row>
    <row r="165" spans="1:1">
      <c r="A165" s="130"/>
    </row>
    <row r="166" spans="1:1">
      <c r="A166" s="130"/>
    </row>
    <row r="167" spans="1:1">
      <c r="A167" s="130"/>
    </row>
    <row r="168" spans="1:1">
      <c r="A168" s="130"/>
    </row>
    <row r="169" spans="1:1">
      <c r="A169" s="130"/>
    </row>
    <row r="170" spans="1:1">
      <c r="A170" s="130"/>
    </row>
    <row r="171" spans="1:1">
      <c r="A171" s="130"/>
    </row>
    <row r="172" spans="1:1">
      <c r="A172" s="130"/>
    </row>
    <row r="173" spans="1:1">
      <c r="A173" s="130"/>
    </row>
    <row r="174" spans="1:1">
      <c r="A174" s="130"/>
    </row>
    <row r="175" spans="1:1">
      <c r="A175" s="130"/>
    </row>
    <row r="176" spans="1:1">
      <c r="A176" s="130"/>
    </row>
    <row r="177" spans="1:1">
      <c r="A177" s="130"/>
    </row>
    <row r="178" spans="1:1">
      <c r="A178" s="130"/>
    </row>
    <row r="179" spans="1:1">
      <c r="A179" s="130"/>
    </row>
    <row r="180" spans="1:1">
      <c r="A180" s="130"/>
    </row>
    <row r="181" spans="1:1">
      <c r="A181" s="130"/>
    </row>
    <row r="182" spans="1:1">
      <c r="A182" s="130"/>
    </row>
    <row r="183" spans="1:1">
      <c r="A183" s="130"/>
    </row>
    <row r="184" spans="1:1">
      <c r="A184" s="130"/>
    </row>
    <row r="185" spans="1:1">
      <c r="A185" s="130"/>
    </row>
    <row r="186" spans="1:1">
      <c r="A186" s="130"/>
    </row>
    <row r="187" spans="1:1">
      <c r="A187" s="130"/>
    </row>
    <row r="188" spans="1:1">
      <c r="A188" s="130"/>
    </row>
    <row r="189" spans="1:1">
      <c r="A189" s="130"/>
    </row>
    <row r="190" spans="1:1">
      <c r="A190" s="130"/>
    </row>
    <row r="191" spans="1:1">
      <c r="A191" s="130"/>
    </row>
    <row r="192" spans="1:1">
      <c r="A192" s="130"/>
    </row>
    <row r="193" spans="1:1">
      <c r="A193" s="130"/>
    </row>
    <row r="194" spans="1:1">
      <c r="A194" s="130"/>
    </row>
    <row r="195" spans="1:1">
      <c r="A195" s="130"/>
    </row>
    <row r="196" spans="1:1">
      <c r="A196" s="130"/>
    </row>
    <row r="197" spans="1:1">
      <c r="A197" s="130"/>
    </row>
    <row r="198" spans="1:1">
      <c r="A198" s="130"/>
    </row>
    <row r="199" spans="1:1">
      <c r="A199" s="130"/>
    </row>
    <row r="200" spans="1:1">
      <c r="A200" s="130"/>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F173A-E4B5-418C-B0A6-98EDAC4F8DE7}">
  <sheetPr codeName="Sheet27"/>
  <dimension ref="A1:H200"/>
  <sheetViews>
    <sheetView showGridLines="0" topLeftCell="A33" workbookViewId="0">
      <selection activeCell="K32" sqref="K32"/>
    </sheetView>
  </sheetViews>
  <sheetFormatPr defaultColWidth="11.5" defaultRowHeight="11.25"/>
  <cols>
    <col min="1" max="1" width="2.6640625" style="126" customWidth="1"/>
    <col min="2" max="2" width="60.6640625" style="126" customWidth="1"/>
    <col min="3" max="5" width="13.5" style="126" bestFit="1" customWidth="1"/>
    <col min="6" max="16384" width="11.5" style="126"/>
  </cols>
  <sheetData>
    <row r="1" spans="1:8">
      <c r="A1" s="124" t="s">
        <v>0</v>
      </c>
      <c r="B1" s="124"/>
      <c r="C1" s="125" t="s">
        <v>576</v>
      </c>
      <c r="D1" s="125"/>
      <c r="E1" s="125"/>
      <c r="F1" s="125"/>
      <c r="G1" s="125"/>
    </row>
    <row r="2" spans="1:8" ht="12.75">
      <c r="A2" s="127" t="s">
        <v>3</v>
      </c>
      <c r="B2" s="127"/>
      <c r="C2" s="125">
        <v>2025</v>
      </c>
      <c r="D2" s="125">
        <v>2025</v>
      </c>
      <c r="E2" s="125">
        <v>2025</v>
      </c>
      <c r="F2" s="125" t="s">
        <v>4</v>
      </c>
      <c r="G2" s="125" t="s">
        <v>5</v>
      </c>
      <c r="H2" s="20" t="s">
        <v>420</v>
      </c>
    </row>
    <row r="3" spans="1:8" ht="12" thickBot="1">
      <c r="A3" s="128" t="s">
        <v>7</v>
      </c>
      <c r="B3" s="128"/>
      <c r="C3" s="129" t="s">
        <v>91</v>
      </c>
      <c r="D3" s="129" t="s">
        <v>8</v>
      </c>
      <c r="E3" s="129" t="s">
        <v>9</v>
      </c>
      <c r="F3" s="129" t="s">
        <v>10</v>
      </c>
      <c r="G3" s="129" t="s">
        <v>10</v>
      </c>
    </row>
    <row r="4" spans="1:8">
      <c r="A4" s="127" t="s">
        <v>11</v>
      </c>
      <c r="B4" s="127" t="s">
        <v>12</v>
      </c>
      <c r="C4" s="125"/>
      <c r="D4" s="125"/>
      <c r="E4" s="125"/>
      <c r="F4" s="125"/>
      <c r="G4" s="125"/>
    </row>
    <row r="5" spans="1:8">
      <c r="A5" s="130" t="s">
        <v>13</v>
      </c>
      <c r="C5" s="131"/>
      <c r="D5" s="131"/>
      <c r="E5" s="131"/>
      <c r="F5" s="131"/>
      <c r="G5" s="131"/>
    </row>
    <row r="6" spans="1:8">
      <c r="A6" s="130"/>
      <c r="B6" s="126" t="s">
        <v>14</v>
      </c>
      <c r="C6" s="96">
        <v>25.324999999999999</v>
      </c>
      <c r="D6" s="96">
        <v>23.67</v>
      </c>
      <c r="E6" s="96">
        <v>25.72</v>
      </c>
      <c r="F6" s="131" t="s">
        <v>40</v>
      </c>
      <c r="G6" s="131"/>
    </row>
    <row r="7" spans="1:8">
      <c r="A7" s="132"/>
      <c r="B7" s="132" t="s">
        <v>19</v>
      </c>
      <c r="C7" s="12">
        <v>0.301203</v>
      </c>
      <c r="D7" s="12">
        <v>0.26</v>
      </c>
      <c r="E7" s="12">
        <v>0.31</v>
      </c>
      <c r="F7" s="131" t="s">
        <v>459</v>
      </c>
      <c r="G7" s="131" t="s">
        <v>153</v>
      </c>
    </row>
    <row r="8" spans="1:8">
      <c r="A8" s="132"/>
      <c r="B8" s="132" t="s">
        <v>16</v>
      </c>
      <c r="C8" s="12">
        <v>0.317056</v>
      </c>
      <c r="D8" s="12">
        <v>0.28999999999999998</v>
      </c>
      <c r="E8" s="12">
        <v>0.33</v>
      </c>
      <c r="F8" s="131" t="s">
        <v>459</v>
      </c>
      <c r="G8" s="131" t="s">
        <v>153</v>
      </c>
    </row>
    <row r="9" spans="1:8">
      <c r="A9" s="130"/>
      <c r="B9" s="126" t="s">
        <v>422</v>
      </c>
      <c r="C9" s="10">
        <v>0.46</v>
      </c>
      <c r="D9" s="10">
        <v>0.43</v>
      </c>
      <c r="E9" s="10">
        <v>0.47</v>
      </c>
      <c r="F9" s="131"/>
      <c r="G9" s="131"/>
    </row>
    <row r="10" spans="1:8">
      <c r="A10" s="130"/>
      <c r="B10" s="126" t="s">
        <v>423</v>
      </c>
      <c r="C10" s="10">
        <v>1</v>
      </c>
      <c r="D10" s="10">
        <v>1</v>
      </c>
      <c r="E10" s="10">
        <v>1</v>
      </c>
      <c r="F10" s="131" t="s">
        <v>36</v>
      </c>
      <c r="G10" s="131"/>
    </row>
    <row r="11" spans="1:8">
      <c r="A11" s="132"/>
      <c r="B11" s="132" t="s">
        <v>424</v>
      </c>
      <c r="C11" s="12">
        <v>2.8487999999999999E-2</v>
      </c>
      <c r="D11" s="12">
        <v>2.0910000000000002E-2</v>
      </c>
      <c r="E11" s="12">
        <v>3.1682000000000002E-2</v>
      </c>
      <c r="F11" s="131"/>
      <c r="G11" s="131" t="s">
        <v>153</v>
      </c>
    </row>
    <row r="12" spans="1:8">
      <c r="A12" s="132"/>
      <c r="B12" s="132" t="s">
        <v>24</v>
      </c>
      <c r="C12" s="12">
        <v>0.04</v>
      </c>
      <c r="D12" s="12">
        <v>0.04</v>
      </c>
      <c r="E12" s="12">
        <v>0.04</v>
      </c>
      <c r="F12" s="131"/>
      <c r="G12" s="131"/>
    </row>
    <row r="13" spans="1:8">
      <c r="A13" s="130"/>
      <c r="B13" s="126" t="s">
        <v>26</v>
      </c>
      <c r="C13" s="137">
        <v>4</v>
      </c>
      <c r="D13" s="137">
        <v>3.4</v>
      </c>
      <c r="E13" s="137">
        <v>4.5999999999999996</v>
      </c>
      <c r="F13" s="131"/>
      <c r="G13" s="131"/>
    </row>
    <row r="14" spans="1:8">
      <c r="A14" s="130"/>
      <c r="B14" s="126" t="s">
        <v>27</v>
      </c>
      <c r="C14" s="10">
        <v>25</v>
      </c>
      <c r="D14" s="10">
        <v>20</v>
      </c>
      <c r="E14" s="10">
        <v>35</v>
      </c>
      <c r="F14" s="131"/>
      <c r="G14" s="131" t="s">
        <v>153</v>
      </c>
    </row>
    <row r="15" spans="1:8">
      <c r="A15" s="130"/>
      <c r="B15" s="126" t="s">
        <v>30</v>
      </c>
      <c r="C15" s="10">
        <v>2.5</v>
      </c>
      <c r="D15" s="10">
        <v>2</v>
      </c>
      <c r="E15" s="10">
        <v>3</v>
      </c>
      <c r="F15" s="131"/>
      <c r="G15" s="131" t="s">
        <v>153</v>
      </c>
    </row>
    <row r="16" spans="1:8">
      <c r="A16" s="130"/>
      <c r="B16" s="126" t="s">
        <v>31</v>
      </c>
      <c r="C16" s="10">
        <v>0.28000000000000003</v>
      </c>
      <c r="D16" s="10">
        <v>0.24</v>
      </c>
      <c r="E16" s="10">
        <v>0.32</v>
      </c>
      <c r="F16" s="131"/>
      <c r="G16" s="131"/>
    </row>
    <row r="17" spans="1:7">
      <c r="A17" s="130" t="s">
        <v>34</v>
      </c>
      <c r="C17" s="10"/>
      <c r="D17" s="10"/>
      <c r="E17" s="10"/>
      <c r="F17" s="131"/>
      <c r="G17" s="131"/>
    </row>
    <row r="18" spans="1:7">
      <c r="A18" s="132"/>
      <c r="B18" s="132" t="s">
        <v>35</v>
      </c>
      <c r="C18" s="12"/>
      <c r="D18" s="12"/>
      <c r="E18" s="12"/>
      <c r="F18" s="131"/>
      <c r="G18" s="131"/>
    </row>
    <row r="19" spans="1:7">
      <c r="A19" s="132"/>
      <c r="B19" s="132" t="s">
        <v>37</v>
      </c>
      <c r="C19" s="12">
        <v>0.04</v>
      </c>
      <c r="D19" s="12">
        <v>0.04</v>
      </c>
      <c r="E19" s="12">
        <v>0.04</v>
      </c>
      <c r="F19" s="131" t="s">
        <v>47</v>
      </c>
      <c r="G19" s="131" t="s">
        <v>153</v>
      </c>
    </row>
    <row r="20" spans="1:7">
      <c r="A20" s="132"/>
      <c r="B20" s="132" t="s">
        <v>39</v>
      </c>
      <c r="C20" s="12">
        <v>0.4</v>
      </c>
      <c r="D20" s="12">
        <v>0.4</v>
      </c>
      <c r="E20" s="12">
        <v>0.4</v>
      </c>
      <c r="F20" s="131"/>
      <c r="G20" s="131"/>
    </row>
    <row r="21" spans="1:7">
      <c r="A21" s="130"/>
      <c r="B21" s="126" t="s">
        <v>41</v>
      </c>
      <c r="C21" s="10">
        <v>2</v>
      </c>
      <c r="D21" s="10">
        <v>2</v>
      </c>
      <c r="E21" s="10">
        <v>2</v>
      </c>
      <c r="F21" s="131" t="s">
        <v>28</v>
      </c>
      <c r="G21" s="131" t="s">
        <v>153</v>
      </c>
    </row>
    <row r="22" spans="1:7">
      <c r="A22" s="130"/>
      <c r="B22" s="126" t="s">
        <v>43</v>
      </c>
      <c r="C22" s="10">
        <v>8</v>
      </c>
      <c r="D22" s="10">
        <v>8</v>
      </c>
      <c r="E22" s="10">
        <v>8</v>
      </c>
      <c r="F22" s="131"/>
      <c r="G22" s="131" t="s">
        <v>153</v>
      </c>
    </row>
    <row r="23" spans="1:7">
      <c r="A23" s="130" t="s">
        <v>44</v>
      </c>
      <c r="C23" s="10"/>
      <c r="D23" s="10"/>
      <c r="E23" s="10"/>
      <c r="F23" s="131"/>
      <c r="G23" s="131"/>
    </row>
    <row r="24" spans="1:7">
      <c r="A24" s="132"/>
      <c r="B24" s="132" t="s">
        <v>45</v>
      </c>
      <c r="C24" s="12">
        <v>0.97724999999999995</v>
      </c>
      <c r="D24" s="12">
        <v>0.90900000000000003</v>
      </c>
      <c r="E24" s="12">
        <v>0.99817999999999996</v>
      </c>
      <c r="F24" s="131" t="s">
        <v>15</v>
      </c>
      <c r="G24" s="131" t="s">
        <v>360</v>
      </c>
    </row>
    <row r="25" spans="1:7">
      <c r="A25" s="130"/>
      <c r="B25" s="126" t="s">
        <v>46</v>
      </c>
      <c r="C25" s="10">
        <v>60</v>
      </c>
      <c r="D25" s="10">
        <v>20</v>
      </c>
      <c r="E25" s="10">
        <v>90</v>
      </c>
      <c r="F25" s="131" t="s">
        <v>15</v>
      </c>
      <c r="G25" s="131" t="s">
        <v>360</v>
      </c>
    </row>
    <row r="26" spans="1:7">
      <c r="A26" s="130"/>
      <c r="B26" s="126" t="s">
        <v>49</v>
      </c>
      <c r="C26" s="10">
        <v>0</v>
      </c>
      <c r="D26" s="10">
        <v>0</v>
      </c>
      <c r="E26" s="10">
        <v>0</v>
      </c>
      <c r="F26" s="131" t="s">
        <v>15</v>
      </c>
      <c r="G26" s="131" t="s">
        <v>360</v>
      </c>
    </row>
    <row r="27" spans="1:7">
      <c r="A27" s="130"/>
      <c r="B27" s="126" t="s">
        <v>51</v>
      </c>
      <c r="C27" s="10">
        <v>1</v>
      </c>
      <c r="D27" s="10">
        <v>1</v>
      </c>
      <c r="E27" s="10">
        <v>3</v>
      </c>
      <c r="F27" s="131" t="s">
        <v>15</v>
      </c>
      <c r="G27" s="131" t="s">
        <v>360</v>
      </c>
    </row>
    <row r="28" spans="1:7">
      <c r="A28" s="130"/>
      <c r="B28" s="126" t="s">
        <v>425</v>
      </c>
      <c r="C28" s="10">
        <v>0.3</v>
      </c>
      <c r="D28" s="10">
        <v>0.1</v>
      </c>
      <c r="E28" s="10">
        <v>2</v>
      </c>
      <c r="F28" s="131" t="s">
        <v>15</v>
      </c>
      <c r="G28" s="131" t="s">
        <v>360</v>
      </c>
    </row>
    <row r="29" spans="1:7">
      <c r="A29" s="130" t="s">
        <v>52</v>
      </c>
      <c r="C29" s="10"/>
      <c r="D29" s="10"/>
      <c r="E29" s="10"/>
      <c r="F29" s="131"/>
      <c r="G29" s="131"/>
    </row>
    <row r="30" spans="1:7">
      <c r="A30" s="130"/>
      <c r="B30" s="126" t="s">
        <v>53</v>
      </c>
      <c r="C30" s="137">
        <v>3.7827712154986664</v>
      </c>
      <c r="D30" s="137">
        <v>2.8370784116239998</v>
      </c>
      <c r="E30" s="137">
        <v>4.7284640193733329</v>
      </c>
      <c r="F30" s="131" t="s">
        <v>426</v>
      </c>
      <c r="G30" s="131" t="s">
        <v>153</v>
      </c>
    </row>
    <row r="31" spans="1:7">
      <c r="A31" s="130"/>
      <c r="B31" s="126" t="s">
        <v>55</v>
      </c>
      <c r="C31" s="137">
        <v>2.2881417840875558</v>
      </c>
      <c r="D31" s="137">
        <v>1.7161063380656669</v>
      </c>
      <c r="E31" s="137">
        <v>2.8601772301094446</v>
      </c>
      <c r="F31" s="131" t="s">
        <v>426</v>
      </c>
      <c r="G31" s="131" t="s">
        <v>153</v>
      </c>
    </row>
    <row r="32" spans="1:7">
      <c r="A32" s="130"/>
      <c r="B32" s="126" t="s">
        <v>57</v>
      </c>
      <c r="C32" s="137">
        <v>1.494629431411111</v>
      </c>
      <c r="D32" s="137">
        <v>1.1209720735583333</v>
      </c>
      <c r="E32" s="137">
        <v>1.8682867892638888</v>
      </c>
      <c r="F32" s="131" t="s">
        <v>426</v>
      </c>
      <c r="G32" s="131" t="s">
        <v>153</v>
      </c>
    </row>
    <row r="33" spans="1:7">
      <c r="A33" s="130"/>
      <c r="B33" s="126" t="s">
        <v>58</v>
      </c>
      <c r="C33" s="137">
        <v>2.2772717518591112</v>
      </c>
      <c r="D33" s="137">
        <v>1.7079538138943335</v>
      </c>
      <c r="E33" s="137">
        <v>2.8465896898238889</v>
      </c>
      <c r="F33" s="131" t="s">
        <v>274</v>
      </c>
      <c r="G33" s="131" t="s">
        <v>153</v>
      </c>
    </row>
    <row r="34" spans="1:7">
      <c r="A34" s="130"/>
      <c r="B34" s="126" t="s">
        <v>59</v>
      </c>
      <c r="C34" s="14">
        <v>150549.94636395556</v>
      </c>
      <c r="D34" s="14">
        <v>112912.45977296667</v>
      </c>
      <c r="E34" s="14">
        <v>188187.43295494444</v>
      </c>
      <c r="F34" s="131" t="s">
        <v>23</v>
      </c>
      <c r="G34" s="131" t="s">
        <v>153</v>
      </c>
    </row>
    <row r="35" spans="1:7">
      <c r="A35" s="130" t="s">
        <v>61</v>
      </c>
      <c r="C35" s="10"/>
      <c r="D35" s="10"/>
      <c r="E35" s="10"/>
      <c r="F35" s="131"/>
      <c r="G35" s="131"/>
    </row>
    <row r="36" spans="1:7">
      <c r="A36" s="132"/>
      <c r="B36" s="132" t="s">
        <v>427</v>
      </c>
      <c r="C36" s="12">
        <v>0.70107399999999997</v>
      </c>
      <c r="D36" s="12">
        <v>0.56000000000000005</v>
      </c>
      <c r="E36" s="12">
        <v>0.74</v>
      </c>
      <c r="F36" s="131" t="s">
        <v>428</v>
      </c>
      <c r="G36" s="131" t="s">
        <v>153</v>
      </c>
    </row>
    <row r="37" spans="1:7">
      <c r="A37" s="132"/>
      <c r="B37" s="132" t="s">
        <v>429</v>
      </c>
      <c r="C37" s="12">
        <v>0.685222</v>
      </c>
      <c r="D37" s="12">
        <v>0.53</v>
      </c>
      <c r="E37" s="12">
        <v>0.72</v>
      </c>
      <c r="F37" s="131" t="s">
        <v>428</v>
      </c>
      <c r="G37" s="131" t="s">
        <v>153</v>
      </c>
    </row>
    <row r="38" spans="1:7">
      <c r="A38" s="130"/>
      <c r="B38" s="126" t="s">
        <v>430</v>
      </c>
      <c r="C38" s="13">
        <v>1.1957035445757251</v>
      </c>
      <c r="D38" s="13">
        <v>1.010204081632653</v>
      </c>
      <c r="E38" s="13">
        <v>1.4461868958109561</v>
      </c>
      <c r="F38" s="131" t="s">
        <v>426</v>
      </c>
      <c r="G38" s="131" t="s">
        <v>153</v>
      </c>
    </row>
    <row r="39" spans="1:7">
      <c r="A39" s="130"/>
      <c r="B39" s="126" t="s">
        <v>432</v>
      </c>
      <c r="C39" s="13">
        <v>0.47284640171858217</v>
      </c>
      <c r="D39" s="13">
        <v>0.41471535982814178</v>
      </c>
      <c r="E39" s="13">
        <v>0.56358754027926961</v>
      </c>
      <c r="F39" s="131" t="s">
        <v>56</v>
      </c>
      <c r="G39" s="131"/>
    </row>
    <row r="40" spans="1:7">
      <c r="A40" s="130"/>
      <c r="B40" s="126" t="s">
        <v>431</v>
      </c>
      <c r="C40" s="13">
        <v>0.72285714285714286</v>
      </c>
      <c r="D40" s="13">
        <v>0.59548872180451129</v>
      </c>
      <c r="E40" s="13">
        <v>0.89323308270676682</v>
      </c>
      <c r="F40" s="131" t="s">
        <v>56</v>
      </c>
      <c r="G40" s="131"/>
    </row>
    <row r="41" spans="1:7">
      <c r="A41" s="130"/>
      <c r="B41" s="126" t="s">
        <v>433</v>
      </c>
      <c r="C41" s="13">
        <v>0.71742212674543504</v>
      </c>
      <c r="D41" s="13">
        <v>0.54232008592910852</v>
      </c>
      <c r="E41" s="13">
        <v>0.80816326530612248</v>
      </c>
      <c r="F41" s="131" t="s">
        <v>274</v>
      </c>
      <c r="G41" s="131"/>
    </row>
    <row r="42" spans="1:7">
      <c r="A42" s="130"/>
      <c r="B42" s="126" t="s">
        <v>434</v>
      </c>
      <c r="C42" s="14">
        <v>47719.441460794842</v>
      </c>
      <c r="D42" s="14">
        <v>40408.163265306124</v>
      </c>
      <c r="E42" s="14">
        <v>56358.75402792696</v>
      </c>
      <c r="F42" s="131" t="s">
        <v>23</v>
      </c>
      <c r="G42" s="131"/>
    </row>
    <row r="43" spans="1:7">
      <c r="A43" s="130"/>
      <c r="B43" s="126" t="s">
        <v>435</v>
      </c>
      <c r="C43" s="139">
        <v>6.911922663802364E-2</v>
      </c>
      <c r="D43" s="139">
        <v>6.3802363050483354E-2</v>
      </c>
      <c r="E43" s="139">
        <v>8.5069817400644468E-2</v>
      </c>
      <c r="F43" s="131" t="s">
        <v>56</v>
      </c>
      <c r="G43" s="131"/>
    </row>
    <row r="44" spans="1:7">
      <c r="A44" s="130"/>
      <c r="B44" s="126" t="s">
        <v>436</v>
      </c>
      <c r="C44" s="10">
        <v>0</v>
      </c>
      <c r="D44" s="10">
        <v>0</v>
      </c>
      <c r="E44" s="10">
        <v>0</v>
      </c>
      <c r="F44" s="131" t="s">
        <v>251</v>
      </c>
      <c r="G44" s="131"/>
    </row>
    <row r="45" spans="1:7">
      <c r="A45" s="130"/>
      <c r="B45" s="126" t="s">
        <v>437</v>
      </c>
      <c r="C45" s="10">
        <v>0.09</v>
      </c>
      <c r="D45" s="10">
        <v>0</v>
      </c>
      <c r="E45" s="10">
        <v>0.09</v>
      </c>
      <c r="F45" s="131" t="s">
        <v>438</v>
      </c>
      <c r="G45" s="131"/>
    </row>
    <row r="46" spans="1:7">
      <c r="A46" s="130"/>
      <c r="B46" s="126" t="s">
        <v>439</v>
      </c>
      <c r="C46" s="10">
        <v>1</v>
      </c>
      <c r="D46" s="10">
        <v>0</v>
      </c>
      <c r="E46" s="10">
        <v>1</v>
      </c>
      <c r="F46" s="131" t="s">
        <v>440</v>
      </c>
      <c r="G46" s="131"/>
    </row>
    <row r="47" spans="1:7">
      <c r="A47" s="130"/>
      <c r="B47" s="126" t="s">
        <v>441</v>
      </c>
      <c r="C47" s="10">
        <v>1</v>
      </c>
      <c r="D47" s="10">
        <v>0</v>
      </c>
      <c r="E47" s="10">
        <v>1</v>
      </c>
      <c r="F47" s="131" t="s">
        <v>440</v>
      </c>
      <c r="G47" s="131"/>
    </row>
    <row r="48" spans="1:7">
      <c r="A48" s="132"/>
      <c r="B48" s="132" t="s">
        <v>442</v>
      </c>
      <c r="C48" s="12">
        <v>1.7666999999999999E-2</v>
      </c>
      <c r="D48" s="12">
        <v>0.01</v>
      </c>
      <c r="E48" s="12">
        <v>0.15</v>
      </c>
      <c r="F48" s="131" t="s">
        <v>38</v>
      </c>
      <c r="G48" s="131" t="s">
        <v>153</v>
      </c>
    </row>
    <row r="49" spans="1:2">
      <c r="A49" s="130"/>
    </row>
    <row r="50" spans="1:2">
      <c r="A50" s="130"/>
    </row>
    <row r="51" spans="1:2">
      <c r="A51" s="130" t="s">
        <v>63</v>
      </c>
    </row>
    <row r="52" spans="1:2">
      <c r="A52" s="130"/>
      <c r="B52" s="126" t="s">
        <v>479</v>
      </c>
    </row>
    <row r="53" spans="1:2">
      <c r="A53" s="130"/>
      <c r="B53" s="126" t="s">
        <v>480</v>
      </c>
    </row>
    <row r="54" spans="1:2">
      <c r="A54" s="130"/>
      <c r="B54" s="126" t="s">
        <v>481</v>
      </c>
    </row>
    <row r="55" spans="1:2">
      <c r="A55" s="130"/>
      <c r="B55" s="126" t="s">
        <v>446</v>
      </c>
    </row>
    <row r="56" spans="1:2">
      <c r="A56" s="130"/>
      <c r="B56" s="126" t="s">
        <v>447</v>
      </c>
    </row>
    <row r="57" spans="1:2">
      <c r="A57" s="130"/>
      <c r="B57" s="126" t="s">
        <v>482</v>
      </c>
    </row>
    <row r="58" spans="1:2">
      <c r="A58" s="130"/>
      <c r="B58" s="126" t="s">
        <v>449</v>
      </c>
    </row>
    <row r="59" spans="1:2">
      <c r="A59" s="130"/>
      <c r="B59" s="126" t="s">
        <v>450</v>
      </c>
    </row>
    <row r="60" spans="1:2">
      <c r="A60" s="130"/>
      <c r="B60" s="126" t="s">
        <v>451</v>
      </c>
    </row>
    <row r="61" spans="1:2">
      <c r="A61" s="130"/>
      <c r="B61" s="126" t="s">
        <v>452</v>
      </c>
    </row>
    <row r="62" spans="1:2">
      <c r="A62" s="130"/>
      <c r="B62" s="126" t="s">
        <v>453</v>
      </c>
    </row>
    <row r="63" spans="1:2">
      <c r="A63" s="130"/>
      <c r="B63" s="126" t="s">
        <v>454</v>
      </c>
    </row>
    <row r="64" spans="1:2">
      <c r="A64" s="130"/>
      <c r="B64" s="126" t="s">
        <v>455</v>
      </c>
    </row>
    <row r="65" spans="1:2">
      <c r="A65" s="130"/>
      <c r="B65" s="126" t="s">
        <v>77</v>
      </c>
    </row>
    <row r="66" spans="1:2">
      <c r="A66" s="130"/>
      <c r="B66" s="126" t="s">
        <v>78</v>
      </c>
    </row>
    <row r="67" spans="1:2">
      <c r="A67" s="130"/>
    </row>
    <row r="68" spans="1:2">
      <c r="A68" s="130" t="s">
        <v>79</v>
      </c>
    </row>
    <row r="69" spans="1:2">
      <c r="A69" s="130"/>
      <c r="B69" s="126" t="s">
        <v>456</v>
      </c>
    </row>
    <row r="70" spans="1:2">
      <c r="A70" s="130"/>
      <c r="B70" s="126" t="s">
        <v>457</v>
      </c>
    </row>
    <row r="71" spans="1:2">
      <c r="A71" s="130"/>
    </row>
    <row r="72" spans="1:2">
      <c r="A72" s="130"/>
    </row>
    <row r="73" spans="1:2">
      <c r="A73" s="130"/>
    </row>
    <row r="74" spans="1:2">
      <c r="A74" s="130"/>
    </row>
    <row r="75" spans="1:2">
      <c r="A75" s="130"/>
    </row>
    <row r="76" spans="1:2">
      <c r="A76" s="130"/>
    </row>
    <row r="77" spans="1:2">
      <c r="A77" s="130"/>
    </row>
    <row r="78" spans="1:2">
      <c r="A78" s="130"/>
    </row>
    <row r="79" spans="1:2">
      <c r="A79" s="130"/>
    </row>
    <row r="80" spans="1:2">
      <c r="A80" s="130"/>
    </row>
    <row r="81" spans="1:1">
      <c r="A81" s="130"/>
    </row>
    <row r="82" spans="1:1">
      <c r="A82" s="130"/>
    </row>
    <row r="83" spans="1:1">
      <c r="A83" s="130"/>
    </row>
    <row r="84" spans="1:1">
      <c r="A84" s="130"/>
    </row>
    <row r="85" spans="1:1">
      <c r="A85" s="130"/>
    </row>
    <row r="86" spans="1:1">
      <c r="A86" s="130"/>
    </row>
    <row r="87" spans="1:1">
      <c r="A87" s="130"/>
    </row>
    <row r="88" spans="1:1">
      <c r="A88" s="130"/>
    </row>
    <row r="89" spans="1:1">
      <c r="A89" s="130"/>
    </row>
    <row r="90" spans="1:1">
      <c r="A90" s="130"/>
    </row>
    <row r="91" spans="1:1">
      <c r="A91" s="130"/>
    </row>
    <row r="92" spans="1:1">
      <c r="A92" s="130"/>
    </row>
    <row r="93" spans="1:1">
      <c r="A93" s="130"/>
    </row>
    <row r="94" spans="1:1">
      <c r="A94" s="130"/>
    </row>
    <row r="95" spans="1:1">
      <c r="A95" s="130"/>
    </row>
    <row r="96" spans="1:1">
      <c r="A96" s="130"/>
    </row>
    <row r="97" spans="1:1">
      <c r="A97" s="130"/>
    </row>
    <row r="98" spans="1:1">
      <c r="A98" s="130"/>
    </row>
    <row r="99" spans="1:1">
      <c r="A99" s="130"/>
    </row>
    <row r="100" spans="1:1">
      <c r="A100" s="130"/>
    </row>
    <row r="101" spans="1:1">
      <c r="A101" s="130"/>
    </row>
    <row r="102" spans="1:1">
      <c r="A102" s="130"/>
    </row>
    <row r="103" spans="1:1">
      <c r="A103" s="130"/>
    </row>
    <row r="104" spans="1:1">
      <c r="A104" s="130"/>
    </row>
    <row r="105" spans="1:1">
      <c r="A105" s="130"/>
    </row>
    <row r="106" spans="1:1">
      <c r="A106" s="130"/>
    </row>
    <row r="107" spans="1:1">
      <c r="A107" s="130"/>
    </row>
    <row r="108" spans="1:1">
      <c r="A108" s="130"/>
    </row>
    <row r="109" spans="1:1">
      <c r="A109" s="130"/>
    </row>
    <row r="110" spans="1:1">
      <c r="A110" s="130"/>
    </row>
    <row r="111" spans="1:1">
      <c r="A111" s="130"/>
    </row>
    <row r="112" spans="1:1">
      <c r="A112" s="130"/>
    </row>
    <row r="113" spans="1:1">
      <c r="A113" s="130"/>
    </row>
    <row r="114" spans="1:1">
      <c r="A114" s="130"/>
    </row>
    <row r="115" spans="1:1">
      <c r="A115" s="130"/>
    </row>
    <row r="116" spans="1:1">
      <c r="A116" s="130"/>
    </row>
    <row r="117" spans="1:1">
      <c r="A117" s="130"/>
    </row>
    <row r="118" spans="1:1">
      <c r="A118" s="130"/>
    </row>
    <row r="119" spans="1:1">
      <c r="A119" s="130"/>
    </row>
    <row r="120" spans="1:1">
      <c r="A120" s="130"/>
    </row>
    <row r="121" spans="1:1">
      <c r="A121" s="130"/>
    </row>
    <row r="122" spans="1:1">
      <c r="A122" s="130"/>
    </row>
    <row r="123" spans="1:1">
      <c r="A123" s="130"/>
    </row>
    <row r="124" spans="1:1">
      <c r="A124" s="130"/>
    </row>
    <row r="125" spans="1:1">
      <c r="A125" s="130"/>
    </row>
    <row r="126" spans="1:1">
      <c r="A126" s="130"/>
    </row>
    <row r="127" spans="1:1">
      <c r="A127" s="130"/>
    </row>
    <row r="128" spans="1:1">
      <c r="A128" s="130"/>
    </row>
    <row r="129" spans="1:1">
      <c r="A129" s="130"/>
    </row>
    <row r="130" spans="1:1">
      <c r="A130" s="130"/>
    </row>
    <row r="131" spans="1:1">
      <c r="A131" s="130"/>
    </row>
    <row r="132" spans="1:1">
      <c r="A132" s="130"/>
    </row>
    <row r="133" spans="1:1">
      <c r="A133" s="130"/>
    </row>
    <row r="134" spans="1:1">
      <c r="A134" s="130"/>
    </row>
    <row r="135" spans="1:1">
      <c r="A135" s="130"/>
    </row>
    <row r="136" spans="1:1">
      <c r="A136" s="130"/>
    </row>
    <row r="137" spans="1:1">
      <c r="A137" s="130"/>
    </row>
    <row r="138" spans="1:1">
      <c r="A138" s="130"/>
    </row>
    <row r="139" spans="1:1">
      <c r="A139" s="130"/>
    </row>
    <row r="140" spans="1:1">
      <c r="A140" s="130"/>
    </row>
    <row r="141" spans="1:1">
      <c r="A141" s="130"/>
    </row>
    <row r="142" spans="1:1">
      <c r="A142" s="130"/>
    </row>
    <row r="143" spans="1:1">
      <c r="A143" s="130"/>
    </row>
    <row r="144" spans="1:1">
      <c r="A144" s="130"/>
    </row>
    <row r="145" spans="1:1">
      <c r="A145" s="130"/>
    </row>
    <row r="146" spans="1:1">
      <c r="A146" s="130"/>
    </row>
    <row r="147" spans="1:1">
      <c r="A147" s="130"/>
    </row>
    <row r="148" spans="1:1">
      <c r="A148" s="130"/>
    </row>
    <row r="149" spans="1:1">
      <c r="A149" s="130"/>
    </row>
    <row r="150" spans="1:1">
      <c r="A150" s="130"/>
    </row>
    <row r="151" spans="1:1">
      <c r="A151" s="130"/>
    </row>
    <row r="152" spans="1:1">
      <c r="A152" s="130"/>
    </row>
    <row r="153" spans="1:1">
      <c r="A153" s="130"/>
    </row>
    <row r="154" spans="1:1">
      <c r="A154" s="130"/>
    </row>
    <row r="155" spans="1:1">
      <c r="A155" s="130"/>
    </row>
    <row r="156" spans="1:1">
      <c r="A156" s="130"/>
    </row>
    <row r="157" spans="1:1">
      <c r="A157" s="130"/>
    </row>
    <row r="158" spans="1:1">
      <c r="A158" s="130"/>
    </row>
    <row r="159" spans="1:1">
      <c r="A159" s="130"/>
    </row>
    <row r="160" spans="1:1">
      <c r="A160" s="130"/>
    </row>
    <row r="161" spans="1:1">
      <c r="A161" s="130"/>
    </row>
    <row r="162" spans="1:1">
      <c r="A162" s="130"/>
    </row>
    <row r="163" spans="1:1">
      <c r="A163" s="130"/>
    </row>
    <row r="164" spans="1:1">
      <c r="A164" s="130"/>
    </row>
    <row r="165" spans="1:1">
      <c r="A165" s="130"/>
    </row>
    <row r="166" spans="1:1">
      <c r="A166" s="130"/>
    </row>
    <row r="167" spans="1:1">
      <c r="A167" s="130"/>
    </row>
    <row r="168" spans="1:1">
      <c r="A168" s="130"/>
    </row>
    <row r="169" spans="1:1">
      <c r="A169" s="130"/>
    </row>
    <row r="170" spans="1:1">
      <c r="A170" s="130"/>
    </row>
    <row r="171" spans="1:1">
      <c r="A171" s="130"/>
    </row>
    <row r="172" spans="1:1">
      <c r="A172" s="130"/>
    </row>
    <row r="173" spans="1:1">
      <c r="A173" s="130"/>
    </row>
    <row r="174" spans="1:1">
      <c r="A174" s="130"/>
    </row>
    <row r="175" spans="1:1">
      <c r="A175" s="130"/>
    </row>
    <row r="176" spans="1:1">
      <c r="A176" s="130"/>
    </row>
    <row r="177" spans="1:1">
      <c r="A177" s="130"/>
    </row>
    <row r="178" spans="1:1">
      <c r="A178" s="130"/>
    </row>
    <row r="179" spans="1:1">
      <c r="A179" s="130"/>
    </row>
    <row r="180" spans="1:1">
      <c r="A180" s="130"/>
    </row>
    <row r="181" spans="1:1">
      <c r="A181" s="130"/>
    </row>
    <row r="182" spans="1:1">
      <c r="A182" s="130"/>
    </row>
    <row r="183" spans="1:1">
      <c r="A183" s="130"/>
    </row>
    <row r="184" spans="1:1">
      <c r="A184" s="130"/>
    </row>
    <row r="185" spans="1:1">
      <c r="A185" s="130"/>
    </row>
    <row r="186" spans="1:1">
      <c r="A186" s="130"/>
    </row>
    <row r="187" spans="1:1">
      <c r="A187" s="130"/>
    </row>
    <row r="188" spans="1:1">
      <c r="A188" s="130"/>
    </row>
    <row r="189" spans="1:1">
      <c r="A189" s="130"/>
    </row>
    <row r="190" spans="1:1">
      <c r="A190" s="130"/>
    </row>
    <row r="191" spans="1:1">
      <c r="A191" s="130"/>
    </row>
    <row r="192" spans="1:1">
      <c r="A192" s="130"/>
    </row>
    <row r="193" spans="1:1">
      <c r="A193" s="130"/>
    </row>
    <row r="194" spans="1:1">
      <c r="A194" s="130"/>
    </row>
    <row r="195" spans="1:1">
      <c r="A195" s="130"/>
    </row>
    <row r="196" spans="1:1">
      <c r="A196" s="130"/>
    </row>
    <row r="197" spans="1:1">
      <c r="A197" s="130"/>
    </row>
    <row r="198" spans="1:1">
      <c r="A198" s="130"/>
    </row>
    <row r="199" spans="1:1">
      <c r="A199" s="130"/>
    </row>
    <row r="200" spans="1:1">
      <c r="A200" s="130"/>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1F5C-D182-41F9-BD5B-FB0A10A14422}">
  <sheetPr codeName="Sheet28"/>
  <dimension ref="A1:H200"/>
  <sheetViews>
    <sheetView showGridLines="0" topLeftCell="A3" workbookViewId="0">
      <selection activeCell="J43" sqref="J43"/>
    </sheetView>
  </sheetViews>
  <sheetFormatPr defaultColWidth="11.5" defaultRowHeight="11.25"/>
  <cols>
    <col min="1" max="1" width="2.6640625" style="126" customWidth="1"/>
    <col min="2" max="2" width="60.6640625" style="126" customWidth="1"/>
    <col min="3" max="5" width="13.5" style="126" bestFit="1" customWidth="1"/>
    <col min="6" max="16384" width="11.5" style="126"/>
  </cols>
  <sheetData>
    <row r="1" spans="1:8">
      <c r="A1" s="124" t="s">
        <v>0</v>
      </c>
      <c r="B1" s="124"/>
      <c r="C1" s="125"/>
      <c r="D1" s="125"/>
      <c r="E1" s="125"/>
      <c r="F1" s="125"/>
      <c r="G1" s="125"/>
    </row>
    <row r="2" spans="1:8">
      <c r="A2" s="127" t="s">
        <v>3</v>
      </c>
      <c r="B2" s="127"/>
      <c r="C2" s="125">
        <v>2025</v>
      </c>
      <c r="D2" s="125">
        <v>2025</v>
      </c>
      <c r="E2" s="125">
        <v>2025</v>
      </c>
      <c r="F2" s="125" t="s">
        <v>4</v>
      </c>
      <c r="G2" s="125" t="s">
        <v>5</v>
      </c>
    </row>
    <row r="3" spans="1:8" ht="12" thickBot="1">
      <c r="A3" s="128" t="s">
        <v>7</v>
      </c>
      <c r="B3" s="128"/>
      <c r="C3" s="129" t="s">
        <v>91</v>
      </c>
      <c r="D3" s="129" t="s">
        <v>8</v>
      </c>
      <c r="E3" s="129" t="s">
        <v>9</v>
      </c>
      <c r="F3" s="129" t="s">
        <v>10</v>
      </c>
      <c r="G3" s="129" t="s">
        <v>10</v>
      </c>
    </row>
    <row r="4" spans="1:8" ht="12.75">
      <c r="A4" s="127" t="s">
        <v>11</v>
      </c>
      <c r="B4" s="127" t="s">
        <v>12</v>
      </c>
      <c r="C4" s="125"/>
      <c r="D4" s="125"/>
      <c r="E4" s="125"/>
      <c r="F4" s="125"/>
      <c r="G4" s="125"/>
      <c r="H4" s="20" t="s">
        <v>420</v>
      </c>
    </row>
    <row r="5" spans="1:8">
      <c r="A5" s="130" t="s">
        <v>13</v>
      </c>
      <c r="C5" s="131"/>
      <c r="D5" s="131"/>
      <c r="E5" s="131"/>
      <c r="F5" s="131"/>
      <c r="G5" s="131"/>
    </row>
    <row r="6" spans="1:8">
      <c r="A6" s="130"/>
      <c r="B6" s="126" t="s">
        <v>14</v>
      </c>
      <c r="C6" s="96">
        <v>3.0549999999999997</v>
      </c>
      <c r="D6" s="96">
        <v>2.97</v>
      </c>
      <c r="E6" s="96">
        <v>3.09</v>
      </c>
      <c r="F6" s="131" t="s">
        <v>40</v>
      </c>
      <c r="G6" s="131"/>
    </row>
    <row r="7" spans="1:8">
      <c r="A7" s="132"/>
      <c r="B7" s="132" t="s">
        <v>19</v>
      </c>
      <c r="C7" s="12">
        <v>0.14509</v>
      </c>
      <c r="D7" s="12">
        <v>0.13</v>
      </c>
      <c r="E7" s="12">
        <v>0.15</v>
      </c>
      <c r="F7" s="131" t="s">
        <v>459</v>
      </c>
      <c r="G7" s="131" t="s">
        <v>153</v>
      </c>
    </row>
    <row r="8" spans="1:8">
      <c r="A8" s="132"/>
      <c r="B8" s="132" t="s">
        <v>16</v>
      </c>
      <c r="C8" s="12">
        <v>0.15272649999999999</v>
      </c>
      <c r="D8" s="12">
        <v>0.14000000000000001</v>
      </c>
      <c r="E8" s="12">
        <v>0.16</v>
      </c>
      <c r="F8" s="131" t="s">
        <v>459</v>
      </c>
      <c r="G8" s="131" t="s">
        <v>153</v>
      </c>
    </row>
    <row r="9" spans="1:8">
      <c r="A9" s="130"/>
      <c r="B9" s="126" t="s">
        <v>422</v>
      </c>
      <c r="C9" s="10">
        <v>0.18</v>
      </c>
      <c r="D9" s="10">
        <v>0.17</v>
      </c>
      <c r="E9" s="10">
        <v>0.18</v>
      </c>
      <c r="F9" s="131"/>
      <c r="G9" s="131"/>
    </row>
    <row r="10" spans="1:8">
      <c r="A10" s="130"/>
      <c r="B10" s="126" t="s">
        <v>423</v>
      </c>
      <c r="C10" s="10">
        <v>1</v>
      </c>
      <c r="D10" s="10">
        <v>1</v>
      </c>
      <c r="E10" s="10">
        <v>1</v>
      </c>
      <c r="F10" s="131" t="s">
        <v>36</v>
      </c>
      <c r="G10" s="131"/>
    </row>
    <row r="11" spans="1:8">
      <c r="A11" s="132"/>
      <c r="B11" s="132" t="s">
        <v>424</v>
      </c>
      <c r="C11" s="12">
        <v>2.3736500000000001E-2</v>
      </c>
      <c r="D11" s="12">
        <v>1.8068000000000001E-2</v>
      </c>
      <c r="E11" s="12">
        <v>2.5940999999999999E-2</v>
      </c>
      <c r="F11" s="131"/>
      <c r="G11" s="131" t="s">
        <v>153</v>
      </c>
    </row>
    <row r="12" spans="1:8">
      <c r="A12" s="132"/>
      <c r="B12" s="132" t="s">
        <v>24</v>
      </c>
      <c r="C12" s="12">
        <v>0.04</v>
      </c>
      <c r="D12" s="12">
        <v>0.04</v>
      </c>
      <c r="E12" s="12">
        <v>0.04</v>
      </c>
      <c r="F12" s="131"/>
      <c r="G12" s="131"/>
    </row>
    <row r="13" spans="1:8">
      <c r="A13" s="130"/>
      <c r="B13" s="126" t="s">
        <v>26</v>
      </c>
      <c r="C13" s="137">
        <v>4</v>
      </c>
      <c r="D13" s="137">
        <v>3.4</v>
      </c>
      <c r="E13" s="137">
        <v>4.5999999999999996</v>
      </c>
      <c r="F13" s="131"/>
      <c r="G13" s="131"/>
    </row>
    <row r="14" spans="1:8">
      <c r="A14" s="130"/>
      <c r="B14" s="126" t="s">
        <v>27</v>
      </c>
      <c r="C14" s="10">
        <v>25</v>
      </c>
      <c r="D14" s="10">
        <v>20</v>
      </c>
      <c r="E14" s="10">
        <v>35</v>
      </c>
      <c r="F14" s="131"/>
      <c r="G14" s="131" t="s">
        <v>153</v>
      </c>
    </row>
    <row r="15" spans="1:8">
      <c r="A15" s="130"/>
      <c r="B15" s="126" t="s">
        <v>30</v>
      </c>
      <c r="C15" s="10">
        <v>1</v>
      </c>
      <c r="D15" s="10">
        <v>0.5</v>
      </c>
      <c r="E15" s="10">
        <v>1.5</v>
      </c>
      <c r="F15" s="131"/>
      <c r="G15" s="131" t="s">
        <v>153</v>
      </c>
    </row>
    <row r="16" spans="1:8">
      <c r="A16" s="130"/>
      <c r="B16" s="126" t="s">
        <v>31</v>
      </c>
      <c r="C16" s="10">
        <v>0.98</v>
      </c>
      <c r="D16" s="10">
        <v>0.84</v>
      </c>
      <c r="E16" s="10">
        <v>1.1299999999999999</v>
      </c>
      <c r="F16" s="131"/>
      <c r="G16" s="131"/>
    </row>
    <row r="17" spans="1:7">
      <c r="A17" s="130" t="s">
        <v>34</v>
      </c>
      <c r="C17" s="10"/>
      <c r="D17" s="10"/>
      <c r="E17" s="10"/>
      <c r="F17" s="131"/>
      <c r="G17" s="131"/>
    </row>
    <row r="18" spans="1:7">
      <c r="A18" s="132"/>
      <c r="B18" s="132" t="s">
        <v>35</v>
      </c>
      <c r="C18" s="12"/>
      <c r="D18" s="12"/>
      <c r="E18" s="12"/>
      <c r="F18" s="131"/>
      <c r="G18" s="131"/>
    </row>
    <row r="19" spans="1:7">
      <c r="A19" s="132"/>
      <c r="B19" s="132" t="s">
        <v>37</v>
      </c>
      <c r="C19" s="12">
        <v>0.1</v>
      </c>
      <c r="D19" s="12">
        <v>0.1</v>
      </c>
      <c r="E19" s="12">
        <v>0.1</v>
      </c>
      <c r="F19" s="131" t="s">
        <v>47</v>
      </c>
      <c r="G19" s="131" t="s">
        <v>153</v>
      </c>
    </row>
    <row r="20" spans="1:7">
      <c r="A20" s="132"/>
      <c r="B20" s="132" t="s">
        <v>39</v>
      </c>
      <c r="C20" s="12">
        <v>0.5</v>
      </c>
      <c r="D20" s="12">
        <v>0.5</v>
      </c>
      <c r="E20" s="12">
        <v>0.5</v>
      </c>
      <c r="F20" s="131" t="s">
        <v>47</v>
      </c>
      <c r="G20" s="131" t="s">
        <v>153</v>
      </c>
    </row>
    <row r="21" spans="1:7">
      <c r="A21" s="130"/>
      <c r="B21" s="126" t="s">
        <v>41</v>
      </c>
      <c r="C21" s="10">
        <v>0.25</v>
      </c>
      <c r="D21" s="10">
        <v>0.25</v>
      </c>
      <c r="E21" s="10">
        <v>0.25</v>
      </c>
      <c r="F21" s="131" t="s">
        <v>32</v>
      </c>
      <c r="G21" s="131" t="s">
        <v>153</v>
      </c>
    </row>
    <row r="22" spans="1:7">
      <c r="A22" s="130"/>
      <c r="B22" s="126" t="s">
        <v>43</v>
      </c>
      <c r="C22" s="10">
        <v>0.5</v>
      </c>
      <c r="D22" s="10">
        <v>0.5</v>
      </c>
      <c r="E22" s="10">
        <v>0.5</v>
      </c>
      <c r="F22" s="131"/>
      <c r="G22" s="131" t="s">
        <v>153</v>
      </c>
    </row>
    <row r="23" spans="1:7">
      <c r="A23" s="130" t="s">
        <v>44</v>
      </c>
      <c r="C23" s="10"/>
      <c r="D23" s="10"/>
      <c r="E23" s="10"/>
      <c r="F23" s="131"/>
      <c r="G23" s="131"/>
    </row>
    <row r="24" spans="1:7">
      <c r="A24" s="132"/>
      <c r="B24" s="132" t="s">
        <v>45</v>
      </c>
      <c r="C24" s="12">
        <v>0.97724999999999995</v>
      </c>
      <c r="D24" s="12">
        <v>0.90900000000000003</v>
      </c>
      <c r="E24" s="12">
        <v>0.99817999999999996</v>
      </c>
      <c r="F24" s="131" t="s">
        <v>15</v>
      </c>
      <c r="G24" s="131" t="s">
        <v>153</v>
      </c>
    </row>
    <row r="25" spans="1:7">
      <c r="A25" s="130"/>
      <c r="B25" s="126" t="s">
        <v>46</v>
      </c>
      <c r="C25" s="10">
        <v>60</v>
      </c>
      <c r="D25" s="10">
        <v>50</v>
      </c>
      <c r="E25" s="10">
        <v>90</v>
      </c>
      <c r="F25" s="131" t="s">
        <v>15</v>
      </c>
      <c r="G25" s="131" t="s">
        <v>153</v>
      </c>
    </row>
    <row r="26" spans="1:7">
      <c r="A26" s="130"/>
      <c r="B26" s="126" t="s">
        <v>49</v>
      </c>
      <c r="C26" s="10">
        <v>9.5</v>
      </c>
      <c r="D26" s="10">
        <v>4</v>
      </c>
      <c r="E26" s="10">
        <v>16</v>
      </c>
      <c r="F26" s="131" t="s">
        <v>15</v>
      </c>
      <c r="G26" s="131" t="s">
        <v>153</v>
      </c>
    </row>
    <row r="27" spans="1:7">
      <c r="A27" s="130"/>
      <c r="B27" s="126" t="s">
        <v>51</v>
      </c>
      <c r="C27" s="10">
        <v>1</v>
      </c>
      <c r="D27" s="10">
        <v>1</v>
      </c>
      <c r="E27" s="10">
        <v>3</v>
      </c>
      <c r="F27" s="131" t="s">
        <v>15</v>
      </c>
      <c r="G27" s="131" t="s">
        <v>153</v>
      </c>
    </row>
    <row r="28" spans="1:7">
      <c r="A28" s="130"/>
      <c r="B28" s="126" t="s">
        <v>425</v>
      </c>
      <c r="C28" s="10">
        <v>0.3</v>
      </c>
      <c r="D28" s="10">
        <v>0.1</v>
      </c>
      <c r="E28" s="10">
        <v>2</v>
      </c>
      <c r="F28" s="131" t="s">
        <v>15</v>
      </c>
      <c r="G28" s="131" t="s">
        <v>153</v>
      </c>
    </row>
    <row r="29" spans="1:7">
      <c r="A29" s="130" t="s">
        <v>52</v>
      </c>
      <c r="C29" s="10"/>
      <c r="D29" s="10"/>
      <c r="E29" s="10"/>
      <c r="F29" s="131"/>
      <c r="G29" s="131"/>
    </row>
    <row r="30" spans="1:7">
      <c r="A30" s="130"/>
      <c r="B30" s="126" t="s">
        <v>53</v>
      </c>
      <c r="C30" s="137">
        <v>4</v>
      </c>
      <c r="D30" s="137">
        <v>3</v>
      </c>
      <c r="E30" s="137">
        <v>5</v>
      </c>
      <c r="F30" s="131" t="s">
        <v>577</v>
      </c>
      <c r="G30" s="131" t="s">
        <v>153</v>
      </c>
    </row>
    <row r="31" spans="1:7">
      <c r="A31" s="130"/>
      <c r="B31" s="126" t="s">
        <v>55</v>
      </c>
      <c r="C31" s="137">
        <v>3.9947368439533335</v>
      </c>
      <c r="D31" s="137">
        <v>2.9960526329650001</v>
      </c>
      <c r="E31" s="137">
        <v>4.9934210549416669</v>
      </c>
      <c r="F31" s="131" t="s">
        <v>56</v>
      </c>
      <c r="G31" s="131"/>
    </row>
    <row r="32" spans="1:7">
      <c r="A32" s="130"/>
      <c r="B32" s="126" t="s">
        <v>57</v>
      </c>
      <c r="C32" s="137">
        <v>3.081654136764</v>
      </c>
      <c r="D32" s="137">
        <v>2.3112406025730001</v>
      </c>
      <c r="E32" s="137">
        <v>3.8520676709549999</v>
      </c>
      <c r="F32" s="131" t="s">
        <v>56</v>
      </c>
      <c r="G32" s="131"/>
    </row>
    <row r="33" spans="1:7">
      <c r="A33" s="130"/>
      <c r="B33" s="126" t="s">
        <v>58</v>
      </c>
      <c r="C33" s="137">
        <v>4.9023845350284443</v>
      </c>
      <c r="D33" s="137">
        <v>3.6767884012713332</v>
      </c>
      <c r="E33" s="137">
        <v>6.1279806687855558</v>
      </c>
      <c r="F33" s="131" t="s">
        <v>274</v>
      </c>
      <c r="G33" s="131"/>
    </row>
    <row r="34" spans="1:7">
      <c r="A34" s="130"/>
      <c r="B34" s="126" t="s">
        <v>59</v>
      </c>
      <c r="C34" s="14">
        <v>334253.49102466664</v>
      </c>
      <c r="D34" s="14">
        <v>250690.11826849997</v>
      </c>
      <c r="E34" s="14">
        <v>417816.86378083332</v>
      </c>
      <c r="F34" s="131" t="s">
        <v>23</v>
      </c>
      <c r="G34" s="131"/>
    </row>
    <row r="35" spans="1:7">
      <c r="A35" s="130" t="s">
        <v>61</v>
      </c>
      <c r="C35" s="10"/>
      <c r="D35" s="10"/>
      <c r="E35" s="10"/>
      <c r="F35" s="131"/>
      <c r="G35" s="131"/>
    </row>
    <row r="36" spans="1:7">
      <c r="A36" s="132"/>
      <c r="B36" s="132" t="s">
        <v>427</v>
      </c>
      <c r="C36" s="12">
        <v>0.86314999999999997</v>
      </c>
      <c r="D36" s="12">
        <v>0.73</v>
      </c>
      <c r="E36" s="12">
        <v>0.88</v>
      </c>
      <c r="F36" s="131" t="s">
        <v>428</v>
      </c>
      <c r="G36" s="131" t="s">
        <v>153</v>
      </c>
    </row>
    <row r="37" spans="1:7">
      <c r="A37" s="132"/>
      <c r="B37" s="132" t="s">
        <v>429</v>
      </c>
      <c r="C37" s="12">
        <v>0.85551350000000004</v>
      </c>
      <c r="D37" s="12">
        <v>0.72</v>
      </c>
      <c r="E37" s="12">
        <v>0.87</v>
      </c>
      <c r="F37" s="131" t="s">
        <v>428</v>
      </c>
      <c r="G37" s="131" t="s">
        <v>153</v>
      </c>
    </row>
    <row r="38" spans="1:7">
      <c r="A38" s="130"/>
      <c r="B38" s="126" t="s">
        <v>430</v>
      </c>
      <c r="C38" s="13">
        <v>1.0815682062298604</v>
      </c>
      <c r="D38" s="13">
        <v>0.9464017185821697</v>
      </c>
      <c r="E38" s="13">
        <v>1.2760472610096669</v>
      </c>
      <c r="F38" s="131" t="s">
        <v>460</v>
      </c>
      <c r="G38" s="131" t="s">
        <v>153</v>
      </c>
    </row>
    <row r="39" spans="1:7">
      <c r="A39" s="130"/>
      <c r="B39" s="126" t="s">
        <v>432</v>
      </c>
      <c r="C39" s="13">
        <v>0.46741138560687423</v>
      </c>
      <c r="D39" s="13">
        <v>0.41471535982814178</v>
      </c>
      <c r="E39" s="13">
        <v>0.55295381310418901</v>
      </c>
      <c r="F39" s="131" t="s">
        <v>56</v>
      </c>
      <c r="G39" s="131"/>
    </row>
    <row r="40" spans="1:7">
      <c r="A40" s="130"/>
      <c r="B40" s="126" t="s">
        <v>431</v>
      </c>
      <c r="C40" s="13">
        <v>0.61415682062298593</v>
      </c>
      <c r="D40" s="13">
        <v>0.53168635875402792</v>
      </c>
      <c r="E40" s="13">
        <v>0.72309344790547803</v>
      </c>
      <c r="F40" s="131" t="s">
        <v>56</v>
      </c>
      <c r="G40" s="131"/>
    </row>
    <row r="41" spans="1:7">
      <c r="A41" s="130"/>
      <c r="B41" s="126" t="s">
        <v>433</v>
      </c>
      <c r="C41" s="13">
        <v>0.75003222341568199</v>
      </c>
      <c r="D41" s="13">
        <v>0.54232008592910852</v>
      </c>
      <c r="E41" s="13">
        <v>0.82943071965628357</v>
      </c>
      <c r="F41" s="131" t="s">
        <v>274</v>
      </c>
      <c r="G41" s="131"/>
    </row>
    <row r="42" spans="1:7">
      <c r="A42" s="130"/>
      <c r="B42" s="126" t="s">
        <v>434</v>
      </c>
      <c r="C42" s="14">
        <v>50980.451127819542</v>
      </c>
      <c r="D42" s="14">
        <v>43385.606874328681</v>
      </c>
      <c r="E42" s="14">
        <v>58804.511278195489</v>
      </c>
      <c r="F42" s="131" t="s">
        <v>23</v>
      </c>
      <c r="G42" s="131"/>
    </row>
    <row r="43" spans="1:7">
      <c r="A43" s="130"/>
      <c r="B43" s="126" t="s">
        <v>435</v>
      </c>
      <c r="C43" s="139">
        <v>7.9752953813104183E-2</v>
      </c>
      <c r="D43" s="139">
        <v>7.4436090225563911E-2</v>
      </c>
      <c r="E43" s="139">
        <v>9.5703544575725025E-2</v>
      </c>
      <c r="F43" s="131" t="s">
        <v>56</v>
      </c>
      <c r="G43" s="131"/>
    </row>
    <row r="44" spans="1:7">
      <c r="A44" s="130"/>
      <c r="B44" s="126" t="s">
        <v>436</v>
      </c>
      <c r="C44" s="10">
        <v>0</v>
      </c>
      <c r="D44" s="10">
        <v>0</v>
      </c>
      <c r="E44" s="10">
        <v>0</v>
      </c>
      <c r="F44" s="131" t="s">
        <v>251</v>
      </c>
      <c r="G44" s="131"/>
    </row>
    <row r="45" spans="1:7">
      <c r="A45" s="130"/>
      <c r="B45" s="126" t="s">
        <v>437</v>
      </c>
      <c r="C45" s="10">
        <v>0.09</v>
      </c>
      <c r="D45" s="10">
        <v>0</v>
      </c>
      <c r="E45" s="10">
        <v>0.09</v>
      </c>
      <c r="F45" s="131" t="s">
        <v>438</v>
      </c>
      <c r="G45" s="131"/>
    </row>
    <row r="46" spans="1:7">
      <c r="A46" s="130"/>
      <c r="B46" s="126" t="s">
        <v>439</v>
      </c>
      <c r="C46" s="10">
        <v>1</v>
      </c>
      <c r="D46" s="10">
        <v>0</v>
      </c>
      <c r="E46" s="10">
        <v>1</v>
      </c>
      <c r="F46" s="131" t="s">
        <v>440</v>
      </c>
      <c r="G46" s="131"/>
    </row>
    <row r="47" spans="1:7">
      <c r="A47" s="130"/>
      <c r="B47" s="126" t="s">
        <v>441</v>
      </c>
      <c r="C47" s="10">
        <v>1</v>
      </c>
      <c r="D47" s="10">
        <v>0</v>
      </c>
      <c r="E47" s="10">
        <v>1</v>
      </c>
      <c r="F47" s="131" t="s">
        <v>440</v>
      </c>
      <c r="G47" s="131"/>
    </row>
    <row r="48" spans="1:7">
      <c r="A48" s="132"/>
      <c r="B48" s="132" t="s">
        <v>442</v>
      </c>
      <c r="C48" s="12">
        <v>1.7668E-2</v>
      </c>
      <c r="D48" s="12">
        <v>0.01</v>
      </c>
      <c r="E48" s="12">
        <v>0.14000000000000001</v>
      </c>
      <c r="F48" s="131" t="s">
        <v>38</v>
      </c>
      <c r="G48" s="131" t="s">
        <v>153</v>
      </c>
    </row>
    <row r="49" spans="1:2">
      <c r="A49" s="130"/>
    </row>
    <row r="50" spans="1:2">
      <c r="A50" s="130"/>
    </row>
    <row r="51" spans="1:2">
      <c r="A51" s="130" t="s">
        <v>63</v>
      </c>
    </row>
    <row r="52" spans="1:2">
      <c r="A52" s="130"/>
      <c r="B52" s="126" t="s">
        <v>461</v>
      </c>
    </row>
    <row r="53" spans="1:2">
      <c r="A53" s="130"/>
      <c r="B53" s="126" t="s">
        <v>462</v>
      </c>
    </row>
    <row r="54" spans="1:2">
      <c r="A54" s="130"/>
      <c r="B54" s="126" t="s">
        <v>481</v>
      </c>
    </row>
    <row r="55" spans="1:2">
      <c r="A55" s="130"/>
      <c r="B55" s="126" t="s">
        <v>474</v>
      </c>
    </row>
    <row r="56" spans="1:2">
      <c r="A56" s="130"/>
      <c r="B56" s="126" t="s">
        <v>475</v>
      </c>
    </row>
    <row r="57" spans="1:2">
      <c r="A57" s="130"/>
      <c r="B57" s="126" t="s">
        <v>483</v>
      </c>
    </row>
    <row r="58" spans="1:2">
      <c r="A58" s="130"/>
      <c r="B58" s="126" t="s">
        <v>467</v>
      </c>
    </row>
    <row r="59" spans="1:2">
      <c r="A59" s="130"/>
      <c r="B59" s="126" t="s">
        <v>450</v>
      </c>
    </row>
    <row r="60" spans="1:2">
      <c r="A60" s="130"/>
      <c r="B60" s="126" t="s">
        <v>451</v>
      </c>
    </row>
    <row r="61" spans="1:2">
      <c r="A61" s="130"/>
      <c r="B61" s="126" t="s">
        <v>452</v>
      </c>
    </row>
    <row r="62" spans="1:2">
      <c r="A62" s="130"/>
      <c r="B62" s="126" t="s">
        <v>453</v>
      </c>
    </row>
    <row r="63" spans="1:2">
      <c r="A63" s="130"/>
      <c r="B63" s="126" t="s">
        <v>454</v>
      </c>
    </row>
    <row r="64" spans="1:2">
      <c r="A64" s="130"/>
      <c r="B64" s="126" t="s">
        <v>455</v>
      </c>
    </row>
    <row r="65" spans="1:2">
      <c r="A65" s="130"/>
      <c r="B65" s="126" t="s">
        <v>578</v>
      </c>
    </row>
    <row r="66" spans="1:2">
      <c r="A66" s="130"/>
      <c r="B66" s="126" t="s">
        <v>77</v>
      </c>
    </row>
    <row r="67" spans="1:2">
      <c r="A67" s="130"/>
      <c r="B67" s="126" t="s">
        <v>78</v>
      </c>
    </row>
    <row r="68" spans="1:2">
      <c r="A68" s="130"/>
    </row>
    <row r="69" spans="1:2">
      <c r="A69" s="130" t="s">
        <v>79</v>
      </c>
    </row>
    <row r="70" spans="1:2">
      <c r="A70" s="130"/>
      <c r="B70" s="126" t="s">
        <v>484</v>
      </c>
    </row>
    <row r="71" spans="1:2">
      <c r="A71" s="130"/>
    </row>
    <row r="72" spans="1:2">
      <c r="A72" s="130"/>
    </row>
    <row r="73" spans="1:2">
      <c r="A73" s="130"/>
    </row>
    <row r="74" spans="1:2">
      <c r="A74" s="130"/>
    </row>
    <row r="75" spans="1:2">
      <c r="A75" s="130"/>
    </row>
    <row r="76" spans="1:2">
      <c r="A76" s="130"/>
    </row>
    <row r="77" spans="1:2">
      <c r="A77" s="130"/>
    </row>
    <row r="78" spans="1:2">
      <c r="A78" s="130"/>
    </row>
    <row r="79" spans="1:2">
      <c r="A79" s="130"/>
    </row>
    <row r="80" spans="1:2">
      <c r="A80" s="130"/>
    </row>
    <row r="81" spans="1:1">
      <c r="A81" s="130"/>
    </row>
    <row r="82" spans="1:1">
      <c r="A82" s="130"/>
    </row>
    <row r="83" spans="1:1">
      <c r="A83" s="130"/>
    </row>
    <row r="84" spans="1:1">
      <c r="A84" s="130"/>
    </row>
    <row r="85" spans="1:1">
      <c r="A85" s="130"/>
    </row>
    <row r="86" spans="1:1">
      <c r="A86" s="130"/>
    </row>
    <row r="87" spans="1:1">
      <c r="A87" s="130"/>
    </row>
    <row r="88" spans="1:1">
      <c r="A88" s="130"/>
    </row>
    <row r="89" spans="1:1">
      <c r="A89" s="130"/>
    </row>
    <row r="90" spans="1:1">
      <c r="A90" s="130"/>
    </row>
    <row r="91" spans="1:1">
      <c r="A91" s="130"/>
    </row>
    <row r="92" spans="1:1">
      <c r="A92" s="130"/>
    </row>
    <row r="93" spans="1:1">
      <c r="A93" s="130"/>
    </row>
    <row r="94" spans="1:1">
      <c r="A94" s="130"/>
    </row>
    <row r="95" spans="1:1">
      <c r="A95" s="130"/>
    </row>
    <row r="96" spans="1:1">
      <c r="A96" s="130"/>
    </row>
    <row r="97" spans="1:1">
      <c r="A97" s="130"/>
    </row>
    <row r="98" spans="1:1">
      <c r="A98" s="130"/>
    </row>
    <row r="99" spans="1:1">
      <c r="A99" s="130"/>
    </row>
    <row r="100" spans="1:1">
      <c r="A100" s="130"/>
    </row>
    <row r="101" spans="1:1">
      <c r="A101" s="130"/>
    </row>
    <row r="102" spans="1:1">
      <c r="A102" s="130"/>
    </row>
    <row r="103" spans="1:1">
      <c r="A103" s="130"/>
    </row>
    <row r="104" spans="1:1">
      <c r="A104" s="130"/>
    </row>
    <row r="105" spans="1:1">
      <c r="A105" s="130"/>
    </row>
    <row r="106" spans="1:1">
      <c r="A106" s="130"/>
    </row>
    <row r="107" spans="1:1">
      <c r="A107" s="130"/>
    </row>
    <row r="108" spans="1:1">
      <c r="A108" s="130"/>
    </row>
    <row r="109" spans="1:1">
      <c r="A109" s="130"/>
    </row>
    <row r="110" spans="1:1">
      <c r="A110" s="130"/>
    </row>
    <row r="111" spans="1:1">
      <c r="A111" s="130"/>
    </row>
    <row r="112" spans="1:1">
      <c r="A112" s="130"/>
    </row>
    <row r="113" spans="1:1">
      <c r="A113" s="130"/>
    </row>
    <row r="114" spans="1:1">
      <c r="A114" s="130"/>
    </row>
    <row r="115" spans="1:1">
      <c r="A115" s="130"/>
    </row>
    <row r="116" spans="1:1">
      <c r="A116" s="130"/>
    </row>
    <row r="117" spans="1:1">
      <c r="A117" s="130"/>
    </row>
    <row r="118" spans="1:1">
      <c r="A118" s="130"/>
    </row>
    <row r="119" spans="1:1">
      <c r="A119" s="130"/>
    </row>
    <row r="120" spans="1:1">
      <c r="A120" s="130"/>
    </row>
    <row r="121" spans="1:1">
      <c r="A121" s="130"/>
    </row>
    <row r="122" spans="1:1">
      <c r="A122" s="130"/>
    </row>
    <row r="123" spans="1:1">
      <c r="A123" s="130"/>
    </row>
    <row r="124" spans="1:1">
      <c r="A124" s="130"/>
    </row>
    <row r="125" spans="1:1">
      <c r="A125" s="130"/>
    </row>
    <row r="126" spans="1:1">
      <c r="A126" s="130"/>
    </row>
    <row r="127" spans="1:1">
      <c r="A127" s="130"/>
    </row>
    <row r="128" spans="1:1">
      <c r="A128" s="130"/>
    </row>
    <row r="129" spans="1:1">
      <c r="A129" s="130"/>
    </row>
    <row r="130" spans="1:1">
      <c r="A130" s="130"/>
    </row>
    <row r="131" spans="1:1">
      <c r="A131" s="130"/>
    </row>
    <row r="132" spans="1:1">
      <c r="A132" s="130"/>
    </row>
    <row r="133" spans="1:1">
      <c r="A133" s="130"/>
    </row>
    <row r="134" spans="1:1">
      <c r="A134" s="130"/>
    </row>
    <row r="135" spans="1:1">
      <c r="A135" s="130"/>
    </row>
    <row r="136" spans="1:1">
      <c r="A136" s="130"/>
    </row>
    <row r="137" spans="1:1">
      <c r="A137" s="130"/>
    </row>
    <row r="138" spans="1:1">
      <c r="A138" s="130"/>
    </row>
    <row r="139" spans="1:1">
      <c r="A139" s="130"/>
    </row>
    <row r="140" spans="1:1">
      <c r="A140" s="130"/>
    </row>
    <row r="141" spans="1:1">
      <c r="A141" s="130"/>
    </row>
    <row r="142" spans="1:1">
      <c r="A142" s="130"/>
    </row>
    <row r="143" spans="1:1">
      <c r="A143" s="130"/>
    </row>
    <row r="144" spans="1:1">
      <c r="A144" s="130"/>
    </row>
    <row r="145" spans="1:1">
      <c r="A145" s="130"/>
    </row>
    <row r="146" spans="1:1">
      <c r="A146" s="130"/>
    </row>
    <row r="147" spans="1:1">
      <c r="A147" s="130"/>
    </row>
    <row r="148" spans="1:1">
      <c r="A148" s="130"/>
    </row>
    <row r="149" spans="1:1">
      <c r="A149" s="130"/>
    </row>
    <row r="150" spans="1:1">
      <c r="A150" s="130"/>
    </row>
    <row r="151" spans="1:1">
      <c r="A151" s="130"/>
    </row>
    <row r="152" spans="1:1">
      <c r="A152" s="130"/>
    </row>
    <row r="153" spans="1:1">
      <c r="A153" s="130"/>
    </row>
    <row r="154" spans="1:1">
      <c r="A154" s="130"/>
    </row>
    <row r="155" spans="1:1">
      <c r="A155" s="130"/>
    </row>
    <row r="156" spans="1:1">
      <c r="A156" s="130"/>
    </row>
    <row r="157" spans="1:1">
      <c r="A157" s="130"/>
    </row>
    <row r="158" spans="1:1">
      <c r="A158" s="130"/>
    </row>
    <row r="159" spans="1:1">
      <c r="A159" s="130"/>
    </row>
    <row r="160" spans="1:1">
      <c r="A160" s="130"/>
    </row>
    <row r="161" spans="1:1">
      <c r="A161" s="130"/>
    </row>
    <row r="162" spans="1:1">
      <c r="A162" s="130"/>
    </row>
    <row r="163" spans="1:1">
      <c r="A163" s="130"/>
    </row>
    <row r="164" spans="1:1">
      <c r="A164" s="130"/>
    </row>
    <row r="165" spans="1:1">
      <c r="A165" s="130"/>
    </row>
    <row r="166" spans="1:1">
      <c r="A166" s="130"/>
    </row>
    <row r="167" spans="1:1">
      <c r="A167" s="130"/>
    </row>
    <row r="168" spans="1:1">
      <c r="A168" s="130"/>
    </row>
    <row r="169" spans="1:1">
      <c r="A169" s="130"/>
    </row>
    <row r="170" spans="1:1">
      <c r="A170" s="130"/>
    </row>
    <row r="171" spans="1:1">
      <c r="A171" s="130"/>
    </row>
    <row r="172" spans="1:1">
      <c r="A172" s="130"/>
    </row>
    <row r="173" spans="1:1">
      <c r="A173" s="130"/>
    </row>
    <row r="174" spans="1:1">
      <c r="A174" s="130"/>
    </row>
    <row r="175" spans="1:1">
      <c r="A175" s="130"/>
    </row>
    <row r="176" spans="1:1">
      <c r="A176" s="130"/>
    </row>
    <row r="177" spans="1:1">
      <c r="A177" s="130"/>
    </row>
    <row r="178" spans="1:1">
      <c r="A178" s="130"/>
    </row>
    <row r="179" spans="1:1">
      <c r="A179" s="130"/>
    </row>
    <row r="180" spans="1:1">
      <c r="A180" s="130"/>
    </row>
    <row r="181" spans="1:1">
      <c r="A181" s="130"/>
    </row>
    <row r="182" spans="1:1">
      <c r="A182" s="130"/>
    </row>
    <row r="183" spans="1:1">
      <c r="A183" s="130"/>
    </row>
    <row r="184" spans="1:1">
      <c r="A184" s="130"/>
    </row>
    <row r="185" spans="1:1">
      <c r="A185" s="130"/>
    </row>
    <row r="186" spans="1:1">
      <c r="A186" s="130"/>
    </row>
    <row r="187" spans="1:1">
      <c r="A187" s="130"/>
    </row>
    <row r="188" spans="1:1">
      <c r="A188" s="130"/>
    </row>
    <row r="189" spans="1:1">
      <c r="A189" s="130"/>
    </row>
    <row r="190" spans="1:1">
      <c r="A190" s="130"/>
    </row>
    <row r="191" spans="1:1">
      <c r="A191" s="130"/>
    </row>
    <row r="192" spans="1:1">
      <c r="A192" s="130"/>
    </row>
    <row r="193" spans="1:1">
      <c r="A193" s="130"/>
    </row>
    <row r="194" spans="1:1">
      <c r="A194" s="130"/>
    </row>
    <row r="195" spans="1:1">
      <c r="A195" s="130"/>
    </row>
    <row r="196" spans="1:1">
      <c r="A196" s="130"/>
    </row>
    <row r="197" spans="1:1">
      <c r="A197" s="130"/>
    </row>
    <row r="198" spans="1:1">
      <c r="A198" s="130"/>
    </row>
    <row r="199" spans="1:1">
      <c r="A199" s="130"/>
    </row>
    <row r="200" spans="1:1">
      <c r="A200" s="130"/>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AB2B-8828-48DE-9961-3F0199F136A6}">
  <sheetPr codeName="Sheet29">
    <tabColor theme="5" tint="0.39997558519241921"/>
  </sheetPr>
  <dimension ref="A1:M52"/>
  <sheetViews>
    <sheetView workbookViewId="0">
      <selection activeCell="I2" sqref="I2"/>
    </sheetView>
  </sheetViews>
  <sheetFormatPr defaultRowHeight="11.25"/>
  <cols>
    <col min="2" max="2" width="50.6640625" customWidth="1"/>
    <col min="12" max="12" width="27.33203125" bestFit="1" customWidth="1"/>
    <col min="13" max="13" width="37.1640625" bestFit="1" customWidth="1"/>
  </cols>
  <sheetData>
    <row r="1" spans="1:13" ht="12.75">
      <c r="A1" s="171"/>
      <c r="B1" s="172" t="s">
        <v>0</v>
      </c>
      <c r="C1" s="242" t="s">
        <v>485</v>
      </c>
      <c r="D1" s="242"/>
      <c r="E1" s="242"/>
      <c r="F1" s="242"/>
      <c r="G1" s="243"/>
    </row>
    <row r="2" spans="1:13" ht="12.75">
      <c r="A2" s="171"/>
      <c r="B2" s="175"/>
      <c r="C2" s="176">
        <v>2025</v>
      </c>
      <c r="D2" s="244">
        <v>2025</v>
      </c>
      <c r="E2" s="243"/>
      <c r="F2" s="176" t="s">
        <v>4</v>
      </c>
      <c r="G2" s="176" t="s">
        <v>5</v>
      </c>
      <c r="H2" s="20"/>
      <c r="I2" s="20"/>
      <c r="J2" s="20"/>
      <c r="K2" s="20"/>
      <c r="L2" s="20"/>
    </row>
    <row r="3" spans="1:13" ht="12.75">
      <c r="A3" s="171"/>
      <c r="B3" s="178" t="s">
        <v>13</v>
      </c>
      <c r="C3" s="179"/>
      <c r="D3" s="173" t="s">
        <v>216</v>
      </c>
      <c r="E3" s="173" t="s">
        <v>217</v>
      </c>
      <c r="F3" s="179"/>
      <c r="G3" s="180"/>
      <c r="H3" s="20"/>
      <c r="I3" s="20"/>
      <c r="J3" s="20"/>
      <c r="K3" s="20"/>
      <c r="L3" s="20"/>
    </row>
    <row r="4" spans="1:13" ht="12.75">
      <c r="A4" s="171"/>
      <c r="B4" s="181" t="s">
        <v>14</v>
      </c>
      <c r="C4" s="182">
        <v>50</v>
      </c>
      <c r="D4" s="182">
        <v>10</v>
      </c>
      <c r="E4" s="182">
        <v>100</v>
      </c>
      <c r="F4" s="183"/>
      <c r="G4" s="184">
        <v>2</v>
      </c>
      <c r="H4" s="20"/>
      <c r="I4" s="20"/>
      <c r="J4" s="20"/>
      <c r="K4" s="20"/>
      <c r="L4" s="20"/>
    </row>
    <row r="5" spans="1:13" ht="12.75">
      <c r="A5" s="171"/>
      <c r="B5" s="181" t="s">
        <v>486</v>
      </c>
      <c r="C5" s="182">
        <v>50</v>
      </c>
      <c r="D5" s="182">
        <v>20</v>
      </c>
      <c r="E5" s="182">
        <v>100</v>
      </c>
      <c r="F5" s="183"/>
      <c r="G5" s="184">
        <v>2</v>
      </c>
      <c r="H5" s="20"/>
      <c r="I5" s="20"/>
      <c r="J5" s="20"/>
      <c r="K5" s="20"/>
      <c r="L5" s="20"/>
    </row>
    <row r="6" spans="1:13" ht="12.75">
      <c r="A6" s="171"/>
      <c r="B6" s="181" t="s">
        <v>16</v>
      </c>
      <c r="C6" s="133">
        <v>0.95</v>
      </c>
      <c r="D6" s="182">
        <v>85</v>
      </c>
      <c r="E6" s="182">
        <v>97</v>
      </c>
      <c r="F6" s="183" t="s">
        <v>40</v>
      </c>
      <c r="G6" s="185">
        <v>1</v>
      </c>
      <c r="H6" s="20"/>
      <c r="I6" s="20"/>
      <c r="J6" s="20"/>
      <c r="K6" s="20"/>
      <c r="L6" s="20"/>
    </row>
    <row r="7" spans="1:13" ht="12.75">
      <c r="A7" s="171"/>
      <c r="B7" s="186" t="s">
        <v>219</v>
      </c>
      <c r="C7" s="182">
        <v>95</v>
      </c>
      <c r="D7" s="182">
        <v>85</v>
      </c>
      <c r="E7" s="182">
        <v>97</v>
      </c>
      <c r="F7" s="187" t="s">
        <v>40</v>
      </c>
      <c r="G7" s="188">
        <v>1</v>
      </c>
      <c r="H7" s="20"/>
      <c r="I7" s="20"/>
      <c r="J7" s="20"/>
      <c r="K7" s="20"/>
      <c r="L7" s="189" t="s">
        <v>579</v>
      </c>
      <c r="M7" s="189" t="s">
        <v>580</v>
      </c>
    </row>
    <row r="8" spans="1:13" ht="12.75">
      <c r="A8" s="171"/>
      <c r="B8" s="181" t="s">
        <v>371</v>
      </c>
      <c r="C8" s="182">
        <v>4</v>
      </c>
      <c r="D8" s="182">
        <v>2</v>
      </c>
      <c r="E8" s="182">
        <v>10</v>
      </c>
      <c r="F8" s="183"/>
      <c r="G8" s="184">
        <v>1</v>
      </c>
      <c r="H8" s="20"/>
      <c r="I8" s="20"/>
      <c r="J8" s="20"/>
      <c r="K8" s="20"/>
      <c r="L8" s="190" t="s">
        <v>581</v>
      </c>
      <c r="M8" s="190" t="s">
        <v>582</v>
      </c>
    </row>
    <row r="9" spans="1:13" ht="12.75">
      <c r="A9" s="171"/>
      <c r="B9" s="191" t="s">
        <v>372</v>
      </c>
      <c r="C9" s="182">
        <v>6</v>
      </c>
      <c r="D9" s="182">
        <v>3</v>
      </c>
      <c r="E9" s="182">
        <v>10</v>
      </c>
      <c r="F9" s="183"/>
      <c r="G9" s="184">
        <v>1</v>
      </c>
      <c r="H9" s="20"/>
      <c r="I9" s="20"/>
      <c r="J9" s="20"/>
      <c r="K9" s="20"/>
      <c r="L9" s="190" t="s">
        <v>583</v>
      </c>
      <c r="M9" s="190" t="s">
        <v>584</v>
      </c>
    </row>
    <row r="10" spans="1:13" ht="12.75">
      <c r="A10" s="171"/>
      <c r="B10" s="191" t="s">
        <v>27</v>
      </c>
      <c r="C10" s="182">
        <v>50</v>
      </c>
      <c r="D10" s="182">
        <v>40</v>
      </c>
      <c r="E10" s="182">
        <v>90</v>
      </c>
      <c r="F10" s="183"/>
      <c r="G10" s="184">
        <v>1</v>
      </c>
      <c r="H10" s="20"/>
      <c r="I10" s="20"/>
      <c r="J10" s="20"/>
      <c r="K10" s="20"/>
      <c r="L10" s="190" t="s">
        <v>585</v>
      </c>
      <c r="M10" s="190" t="s">
        <v>586</v>
      </c>
    </row>
    <row r="11" spans="1:13" ht="12.75">
      <c r="A11" s="171"/>
      <c r="B11" s="191" t="s">
        <v>30</v>
      </c>
      <c r="C11" s="182">
        <v>2</v>
      </c>
      <c r="D11" s="183">
        <v>2</v>
      </c>
      <c r="E11" s="183">
        <v>6</v>
      </c>
      <c r="F11" s="183"/>
      <c r="G11" s="184">
        <v>1</v>
      </c>
      <c r="H11" s="20"/>
      <c r="I11" s="20"/>
      <c r="J11" s="20"/>
      <c r="K11" s="20"/>
      <c r="L11" s="190" t="s">
        <v>587</v>
      </c>
      <c r="M11" s="190" t="s">
        <v>588</v>
      </c>
    </row>
    <row r="12" spans="1:13" ht="12.75">
      <c r="A12" s="171"/>
      <c r="B12" s="192" t="s">
        <v>31</v>
      </c>
      <c r="C12" s="182">
        <v>14</v>
      </c>
      <c r="D12" s="193">
        <f>C12*0.75</f>
        <v>10.5</v>
      </c>
      <c r="E12" s="193">
        <f>C12*1.25</f>
        <v>17.5</v>
      </c>
      <c r="F12" s="194" t="s">
        <v>60</v>
      </c>
      <c r="G12" s="183"/>
      <c r="H12" s="20"/>
      <c r="I12" s="20"/>
      <c r="J12" s="20"/>
      <c r="K12" s="20"/>
      <c r="L12" s="20" t="s">
        <v>589</v>
      </c>
    </row>
    <row r="13" spans="1:13" ht="13.5">
      <c r="A13" s="171"/>
      <c r="B13" s="195" t="s">
        <v>221</v>
      </c>
      <c r="C13" s="196"/>
      <c r="D13" s="196"/>
      <c r="E13" s="196"/>
      <c r="F13" s="197"/>
      <c r="G13" s="198"/>
      <c r="H13" s="20"/>
      <c r="I13" s="20"/>
      <c r="J13" s="20"/>
      <c r="K13" s="20"/>
      <c r="L13" s="20"/>
    </row>
    <row r="14" spans="1:13" ht="24">
      <c r="A14" s="171"/>
      <c r="B14" s="192" t="s">
        <v>222</v>
      </c>
      <c r="C14" s="183">
        <f>(2*35+66)/3</f>
        <v>45.333333333333336</v>
      </c>
      <c r="D14" s="183">
        <v>30</v>
      </c>
      <c r="E14" s="185">
        <v>95</v>
      </c>
      <c r="F14" s="194"/>
      <c r="G14" s="185" t="s">
        <v>590</v>
      </c>
      <c r="H14" s="20"/>
      <c r="I14" s="20"/>
      <c r="J14" s="20"/>
      <c r="K14" s="20"/>
      <c r="L14" s="141" t="s">
        <v>591</v>
      </c>
    </row>
    <row r="15" spans="1:13" ht="12.75">
      <c r="A15" s="171"/>
      <c r="B15" s="192" t="s">
        <v>224</v>
      </c>
      <c r="C15" s="199">
        <f>C14-2</f>
        <v>43.333333333333336</v>
      </c>
      <c r="D15" s="185">
        <v>50</v>
      </c>
      <c r="E15" s="185">
        <v>95</v>
      </c>
      <c r="F15" s="194"/>
      <c r="G15" s="185" t="s">
        <v>590</v>
      </c>
      <c r="H15" s="20"/>
      <c r="I15" s="20"/>
      <c r="J15" s="20"/>
      <c r="K15" s="20"/>
      <c r="L15" s="200" t="s">
        <v>592</v>
      </c>
      <c r="M15" s="201" t="s">
        <v>593</v>
      </c>
    </row>
    <row r="16" spans="1:13" ht="12.75">
      <c r="A16" s="171"/>
      <c r="B16" s="202" t="s">
        <v>225</v>
      </c>
      <c r="C16" s="203"/>
      <c r="D16" s="203"/>
      <c r="E16" s="203"/>
      <c r="F16" s="204"/>
      <c r="G16" s="205"/>
      <c r="H16" s="20"/>
      <c r="I16" s="20"/>
      <c r="J16" s="20"/>
      <c r="K16" s="20"/>
      <c r="L16" s="206" t="s">
        <v>594</v>
      </c>
      <c r="M16" s="207" t="s">
        <v>595</v>
      </c>
    </row>
    <row r="17" spans="1:13" ht="12.75">
      <c r="A17" s="171"/>
      <c r="B17" s="191" t="s">
        <v>226</v>
      </c>
      <c r="C17" s="182">
        <v>50</v>
      </c>
      <c r="D17" s="182">
        <v>30</v>
      </c>
      <c r="E17" s="182">
        <v>100</v>
      </c>
      <c r="F17" s="194"/>
      <c r="G17" s="184">
        <v>3</v>
      </c>
      <c r="H17" s="20"/>
      <c r="I17" s="20"/>
      <c r="J17" s="20"/>
      <c r="K17" s="20"/>
      <c r="L17" s="206" t="s">
        <v>596</v>
      </c>
      <c r="M17" s="207" t="s">
        <v>597</v>
      </c>
    </row>
    <row r="18" spans="1:13" ht="12.75">
      <c r="A18" s="171"/>
      <c r="B18" s="191" t="s">
        <v>227</v>
      </c>
      <c r="C18" s="182">
        <v>0</v>
      </c>
      <c r="D18" s="182">
        <v>0</v>
      </c>
      <c r="E18" s="182">
        <v>0</v>
      </c>
      <c r="F18" s="194"/>
      <c r="G18" s="184">
        <v>3</v>
      </c>
      <c r="H18" s="20"/>
      <c r="I18" s="20"/>
      <c r="J18" s="20"/>
      <c r="K18" s="20"/>
      <c r="L18" s="206" t="s">
        <v>598</v>
      </c>
      <c r="M18" s="207" t="s">
        <v>599</v>
      </c>
    </row>
    <row r="19" spans="1:13" ht="25.5">
      <c r="A19" s="171"/>
      <c r="B19" s="191" t="s">
        <v>41</v>
      </c>
      <c r="C19" s="208">
        <v>0.1</v>
      </c>
      <c r="D19" s="208">
        <v>0</v>
      </c>
      <c r="E19" s="208">
        <v>0.3</v>
      </c>
      <c r="F19" s="194"/>
      <c r="G19" s="184">
        <v>3</v>
      </c>
      <c r="H19" s="20"/>
      <c r="I19" s="20"/>
      <c r="J19" s="20"/>
      <c r="K19" s="20"/>
      <c r="L19" s="142" t="s">
        <v>600</v>
      </c>
    </row>
    <row r="20" spans="1:13" ht="12.75">
      <c r="A20" s="171"/>
      <c r="B20" s="191" t="s">
        <v>43</v>
      </c>
      <c r="C20" s="208">
        <v>0.1</v>
      </c>
      <c r="D20" s="208">
        <v>0</v>
      </c>
      <c r="E20" s="208">
        <v>0.3</v>
      </c>
      <c r="F20" s="194"/>
      <c r="G20" s="184">
        <v>3</v>
      </c>
      <c r="H20" s="20"/>
      <c r="I20" s="20"/>
      <c r="J20" s="20"/>
      <c r="K20" s="20"/>
      <c r="L20" s="20"/>
    </row>
    <row r="21" spans="1:13" ht="12.75">
      <c r="A21" s="171"/>
      <c r="B21" s="202" t="s">
        <v>44</v>
      </c>
      <c r="C21" s="209"/>
      <c r="D21" s="210"/>
      <c r="E21" s="210"/>
      <c r="F21" s="210"/>
      <c r="G21" s="211"/>
      <c r="H21" s="20"/>
      <c r="I21" s="20"/>
      <c r="J21" s="20"/>
      <c r="K21" s="20"/>
      <c r="L21" s="20"/>
    </row>
    <row r="22" spans="1:13" ht="13.5">
      <c r="A22" s="171"/>
      <c r="B22" s="191" t="s">
        <v>230</v>
      </c>
      <c r="C22" s="199">
        <v>0</v>
      </c>
      <c r="D22" s="199"/>
      <c r="E22" s="199"/>
      <c r="F22" s="212"/>
      <c r="G22" s="184"/>
      <c r="H22" s="20"/>
      <c r="I22" s="20"/>
      <c r="J22" s="20"/>
      <c r="K22" s="20"/>
      <c r="L22" s="20"/>
    </row>
    <row r="23" spans="1:13" ht="13.5">
      <c r="A23" s="171"/>
      <c r="B23" s="191" t="s">
        <v>231</v>
      </c>
      <c r="C23" s="199">
        <v>0</v>
      </c>
      <c r="D23" s="199"/>
      <c r="E23" s="199"/>
      <c r="F23" s="212"/>
      <c r="G23" s="184"/>
      <c r="H23" s="20"/>
      <c r="I23" s="20"/>
      <c r="J23" s="20"/>
      <c r="K23" s="20"/>
      <c r="L23" s="20"/>
    </row>
    <row r="24" spans="1:13" ht="13.5">
      <c r="A24" s="171"/>
      <c r="B24" s="191" t="s">
        <v>232</v>
      </c>
      <c r="C24" s="199">
        <v>0</v>
      </c>
      <c r="D24" s="199"/>
      <c r="E24" s="199"/>
      <c r="F24" s="213"/>
      <c r="G24" s="184"/>
      <c r="H24" s="20"/>
      <c r="I24" s="20"/>
      <c r="J24" s="20"/>
      <c r="K24" s="20"/>
      <c r="L24" s="20"/>
    </row>
    <row r="25" spans="1:13" ht="13.5">
      <c r="A25" s="171"/>
      <c r="B25" s="191" t="s">
        <v>233</v>
      </c>
      <c r="C25" s="199">
        <v>0</v>
      </c>
      <c r="D25" s="199"/>
      <c r="E25" s="199"/>
      <c r="F25" s="194"/>
      <c r="G25" s="194"/>
      <c r="H25" s="20"/>
      <c r="I25" s="20"/>
      <c r="J25" s="20"/>
      <c r="K25" s="20"/>
      <c r="L25" s="20"/>
    </row>
    <row r="26" spans="1:13" ht="13.5">
      <c r="A26" s="171"/>
      <c r="B26" s="191" t="s">
        <v>234</v>
      </c>
      <c r="C26" s="199">
        <v>0</v>
      </c>
      <c r="D26" s="199"/>
      <c r="E26" s="199"/>
      <c r="F26" s="194"/>
      <c r="G26" s="194"/>
      <c r="H26" s="20"/>
      <c r="I26" s="20"/>
      <c r="J26" s="20"/>
      <c r="K26" s="20"/>
      <c r="L26" s="20"/>
    </row>
    <row r="27" spans="1:13" ht="12.75">
      <c r="A27" s="171"/>
      <c r="B27" s="202" t="s">
        <v>235</v>
      </c>
      <c r="C27" s="210"/>
      <c r="D27" s="210"/>
      <c r="E27" s="210"/>
      <c r="F27" s="210"/>
      <c r="G27" s="211"/>
      <c r="H27" s="20"/>
      <c r="I27" s="20"/>
      <c r="J27" s="20"/>
      <c r="K27" s="20"/>
      <c r="L27" s="20"/>
    </row>
    <row r="28" spans="1:13" ht="12.75">
      <c r="A28" s="171"/>
      <c r="B28" s="191" t="s">
        <v>53</v>
      </c>
      <c r="C28" s="214">
        <f>omrHydro_2022*I28</f>
        <v>3.3020286565470278</v>
      </c>
      <c r="D28" s="215">
        <f>1.4/'[4]Catalogue calc tool'!G19</f>
        <v>1.320754716981132</v>
      </c>
      <c r="E28" s="215">
        <f>5.2/'[4]Catalogue calc tool'!G19</f>
        <v>4.9056603773584904</v>
      </c>
      <c r="F28" s="194" t="s">
        <v>488</v>
      </c>
      <c r="G28" s="184" t="s">
        <v>489</v>
      </c>
      <c r="H28" s="20"/>
      <c r="I28" s="214">
        <f>3.22/'[4]Catalogue calc tool'!$G$19</f>
        <v>3.0377358490566038</v>
      </c>
      <c r="J28" s="20"/>
      <c r="K28" s="20"/>
      <c r="L28" s="20"/>
    </row>
    <row r="29" spans="1:13" ht="12.75">
      <c r="A29" s="171"/>
      <c r="B29" s="191" t="s">
        <v>238</v>
      </c>
      <c r="C29" s="134">
        <v>0.3</v>
      </c>
      <c r="D29" s="134">
        <v>0.2</v>
      </c>
      <c r="E29" s="134">
        <v>0.5</v>
      </c>
      <c r="F29" s="194"/>
      <c r="G29" s="194">
        <v>7</v>
      </c>
      <c r="H29" s="20"/>
      <c r="I29" s="134"/>
      <c r="J29" s="20"/>
      <c r="K29" s="20"/>
      <c r="L29" s="20"/>
    </row>
    <row r="30" spans="1:13" ht="12.75">
      <c r="A30" s="171"/>
      <c r="B30" s="191" t="s">
        <v>239</v>
      </c>
      <c r="C30" s="134">
        <v>0.7</v>
      </c>
      <c r="D30" s="134">
        <v>0.5</v>
      </c>
      <c r="E30" s="134">
        <v>0.8</v>
      </c>
      <c r="F30" s="194"/>
      <c r="G30" s="194">
        <v>7</v>
      </c>
      <c r="H30" s="20"/>
      <c r="I30" s="134"/>
      <c r="J30" s="20"/>
      <c r="K30" s="20"/>
      <c r="L30" s="20"/>
    </row>
    <row r="31" spans="1:13" ht="12">
      <c r="A31" s="171"/>
      <c r="B31" s="191" t="s">
        <v>59</v>
      </c>
      <c r="C31" s="135">
        <f>omrHydro_2022*I31</f>
        <v>60503.00954542691</v>
      </c>
      <c r="D31" s="216">
        <f>MROUND(C31*0.75,100)</f>
        <v>45400</v>
      </c>
      <c r="E31" s="217">
        <f>MROUND(C31*1.25,100)</f>
        <v>75600</v>
      </c>
      <c r="F31" s="194" t="s">
        <v>490</v>
      </c>
      <c r="G31" s="184" t="s">
        <v>491</v>
      </c>
      <c r="I31" s="135">
        <f>59000/'[4]Catalogue calc tool'!G19</f>
        <v>55660.377358490565</v>
      </c>
    </row>
    <row r="32" spans="1:13" ht="12">
      <c r="A32" s="171"/>
      <c r="B32" s="191" t="s">
        <v>58</v>
      </c>
      <c r="C32" s="214">
        <v>0</v>
      </c>
      <c r="D32" s="218">
        <f>C32*0.75</f>
        <v>0</v>
      </c>
      <c r="E32" s="218">
        <f>C32*1.25</f>
        <v>0</v>
      </c>
      <c r="F32" s="194" t="s">
        <v>490</v>
      </c>
      <c r="G32" s="184">
        <v>1</v>
      </c>
      <c r="I32" s="214"/>
    </row>
    <row r="33" spans="1:7" ht="12">
      <c r="A33" s="171"/>
      <c r="B33" s="191" t="s">
        <v>492</v>
      </c>
      <c r="C33" s="182" t="s">
        <v>10</v>
      </c>
      <c r="D33" s="182" t="s">
        <v>10</v>
      </c>
      <c r="E33" s="182" t="s">
        <v>10</v>
      </c>
      <c r="F33" s="194"/>
      <c r="G33" s="184"/>
    </row>
    <row r="34" spans="1:7" ht="12">
      <c r="A34" s="219"/>
      <c r="B34" s="171"/>
      <c r="C34" s="171"/>
      <c r="D34" s="171"/>
      <c r="E34" s="171"/>
      <c r="F34" s="171"/>
      <c r="G34" s="171"/>
    </row>
    <row r="35" spans="1:7" ht="12">
      <c r="A35" s="219" t="s">
        <v>79</v>
      </c>
      <c r="B35" s="171"/>
      <c r="C35" s="220"/>
      <c r="D35" s="220"/>
      <c r="E35" s="220"/>
      <c r="F35" s="171"/>
      <c r="G35" s="171"/>
    </row>
    <row r="36" spans="1:7" ht="12">
      <c r="A36" s="221">
        <v>1</v>
      </c>
      <c r="B36" s="221" t="s">
        <v>493</v>
      </c>
      <c r="C36" s="221"/>
      <c r="D36" s="221"/>
      <c r="E36" s="221"/>
      <c r="F36" s="221"/>
      <c r="G36" s="221"/>
    </row>
    <row r="37" spans="1:7" ht="12">
      <c r="A37" s="221">
        <v>2</v>
      </c>
      <c r="B37" s="245" t="s">
        <v>494</v>
      </c>
      <c r="C37" s="245"/>
      <c r="D37" s="245"/>
      <c r="E37" s="245"/>
      <c r="F37" s="245"/>
      <c r="G37" s="245"/>
    </row>
    <row r="38" spans="1:7" ht="12">
      <c r="A38" s="221">
        <v>3</v>
      </c>
      <c r="B38" s="221" t="s">
        <v>495</v>
      </c>
      <c r="C38" s="221"/>
      <c r="D38" s="221"/>
      <c r="E38" s="221"/>
      <c r="F38" s="221"/>
      <c r="G38" s="221"/>
    </row>
    <row r="39" spans="1:7" ht="12">
      <c r="A39" s="221">
        <v>4</v>
      </c>
      <c r="B39" s="221" t="s">
        <v>496</v>
      </c>
      <c r="C39" s="221"/>
      <c r="D39" s="221"/>
      <c r="E39" s="221"/>
      <c r="F39" s="221"/>
      <c r="G39" s="221"/>
    </row>
    <row r="40" spans="1:7" ht="12">
      <c r="A40" s="221">
        <v>5</v>
      </c>
      <c r="B40" s="221" t="s">
        <v>497</v>
      </c>
      <c r="C40" s="221"/>
      <c r="D40" s="221"/>
      <c r="E40" s="221"/>
      <c r="F40" s="221"/>
      <c r="G40" s="221"/>
    </row>
    <row r="41" spans="1:7" ht="12">
      <c r="A41" s="221">
        <v>6</v>
      </c>
      <c r="B41" s="221" t="s">
        <v>601</v>
      </c>
      <c r="C41" s="221"/>
      <c r="D41" s="221"/>
      <c r="E41" s="221"/>
      <c r="F41" s="221"/>
      <c r="G41" s="221"/>
    </row>
    <row r="42" spans="1:7" ht="12">
      <c r="A42" s="221">
        <v>7</v>
      </c>
      <c r="B42" s="221" t="s">
        <v>498</v>
      </c>
      <c r="C42" s="221"/>
      <c r="D42" s="221"/>
      <c r="E42" s="221"/>
      <c r="F42" s="221"/>
      <c r="G42" s="221"/>
    </row>
    <row r="43" spans="1:7" ht="12">
      <c r="A43" s="221">
        <v>8</v>
      </c>
      <c r="B43" s="221" t="s">
        <v>499</v>
      </c>
      <c r="C43" s="221"/>
      <c r="D43" s="221"/>
      <c r="E43" s="221"/>
      <c r="F43" s="221"/>
      <c r="G43" s="221"/>
    </row>
    <row r="44" spans="1:7" ht="12">
      <c r="A44" s="221">
        <v>9</v>
      </c>
      <c r="B44" s="221" t="s">
        <v>500</v>
      </c>
      <c r="C44" s="221"/>
      <c r="D44" s="221"/>
      <c r="E44" s="221"/>
      <c r="F44" s="221"/>
      <c r="G44" s="221"/>
    </row>
    <row r="45" spans="1:7" ht="12">
      <c r="A45" s="221"/>
      <c r="B45" s="221"/>
      <c r="C45" s="221"/>
      <c r="D45" s="221"/>
      <c r="E45" s="221"/>
      <c r="F45" s="221"/>
      <c r="G45" s="221"/>
    </row>
    <row r="46" spans="1:7" ht="12">
      <c r="A46" s="221">
        <v>11</v>
      </c>
      <c r="B46" s="221" t="s">
        <v>602</v>
      </c>
      <c r="C46" s="221"/>
      <c r="D46" s="221"/>
      <c r="E46" s="221"/>
      <c r="F46" s="221"/>
      <c r="G46" s="221"/>
    </row>
    <row r="47" spans="1:7" ht="12">
      <c r="A47" s="219" t="s">
        <v>262</v>
      </c>
      <c r="B47" s="171"/>
      <c r="C47" s="171"/>
      <c r="D47" s="171"/>
      <c r="E47" s="171"/>
      <c r="F47" s="171"/>
      <c r="G47" s="171"/>
    </row>
    <row r="48" spans="1:7" ht="12">
      <c r="A48" s="223" t="s">
        <v>40</v>
      </c>
      <c r="B48" s="221" t="s">
        <v>501</v>
      </c>
      <c r="C48" s="221"/>
      <c r="D48" s="221"/>
      <c r="E48" s="221"/>
      <c r="F48" s="221"/>
      <c r="G48" s="221"/>
    </row>
    <row r="49" spans="1:7" ht="12">
      <c r="A49" s="223" t="s">
        <v>60</v>
      </c>
      <c r="B49" s="245" t="s">
        <v>267</v>
      </c>
      <c r="C49" s="245"/>
      <c r="D49" s="245"/>
      <c r="E49" s="245"/>
      <c r="F49" s="245"/>
      <c r="G49" s="245"/>
    </row>
    <row r="50" spans="1:7" ht="12">
      <c r="A50" s="223" t="s">
        <v>38</v>
      </c>
      <c r="B50" s="245" t="s">
        <v>502</v>
      </c>
      <c r="C50" s="245"/>
      <c r="D50" s="245"/>
      <c r="E50" s="245"/>
      <c r="F50" s="245"/>
      <c r="G50" s="245"/>
    </row>
    <row r="51" spans="1:7" ht="12">
      <c r="A51" s="223" t="s">
        <v>47</v>
      </c>
      <c r="B51" s="221" t="s">
        <v>281</v>
      </c>
      <c r="C51" s="221"/>
      <c r="D51" s="221"/>
      <c r="E51" s="221"/>
      <c r="F51" s="221"/>
      <c r="G51" s="221"/>
    </row>
    <row r="52" spans="1:7" ht="12">
      <c r="A52" s="223" t="s">
        <v>28</v>
      </c>
      <c r="B52" s="221" t="s">
        <v>503</v>
      </c>
      <c r="C52" s="221"/>
      <c r="D52" s="221"/>
      <c r="E52" s="221"/>
      <c r="F52" s="221"/>
      <c r="G52" s="221"/>
    </row>
  </sheetData>
  <mergeCells count="5">
    <mergeCell ref="C1:G1"/>
    <mergeCell ref="D2:E2"/>
    <mergeCell ref="B37:G37"/>
    <mergeCell ref="B49:G49"/>
    <mergeCell ref="B50:G5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33C13-0C40-45F0-B6D8-B1C9A3D236CC}">
  <sheetPr codeName="Sheet9"/>
  <dimension ref="A1:P200"/>
  <sheetViews>
    <sheetView showGridLines="0" topLeftCell="A17" workbookViewId="0">
      <selection activeCell="A35" sqref="A35:B63"/>
    </sheetView>
  </sheetViews>
  <sheetFormatPr defaultColWidth="11.5" defaultRowHeight="11.25"/>
  <cols>
    <col min="1" max="1" width="2.6640625" customWidth="1"/>
    <col min="2" max="2" width="60.6640625" customWidth="1"/>
  </cols>
  <sheetData>
    <row r="1" spans="1:16">
      <c r="A1" s="1" t="s">
        <v>0</v>
      </c>
      <c r="B1" s="1"/>
      <c r="C1" s="2" t="s">
        <v>90</v>
      </c>
      <c r="D1" s="3"/>
      <c r="E1" s="3"/>
      <c r="F1" s="3"/>
      <c r="G1" s="3"/>
    </row>
    <row r="2" spans="1:16" ht="26.25">
      <c r="A2" s="5" t="s">
        <v>3</v>
      </c>
      <c r="B2" s="5"/>
      <c r="C2" s="3">
        <v>2025</v>
      </c>
      <c r="D2" s="3">
        <v>2025</v>
      </c>
      <c r="E2" s="3">
        <v>2025</v>
      </c>
      <c r="F2" s="3" t="s">
        <v>4</v>
      </c>
      <c r="G2" s="3" t="s">
        <v>5</v>
      </c>
      <c r="H2" s="6"/>
      <c r="I2" s="6" t="s">
        <v>6</v>
      </c>
      <c r="J2" s="6"/>
      <c r="K2" s="6"/>
      <c r="L2" s="6"/>
      <c r="M2" s="6"/>
      <c r="N2" s="6"/>
      <c r="O2" s="6"/>
      <c r="P2" s="6"/>
    </row>
    <row r="3" spans="1:16" ht="12" thickBot="1">
      <c r="A3" s="7" t="s">
        <v>7</v>
      </c>
      <c r="B3" s="7"/>
      <c r="C3" s="8" t="s">
        <v>91</v>
      </c>
      <c r="D3" s="8" t="s">
        <v>8</v>
      </c>
      <c r="E3" s="8" t="s">
        <v>9</v>
      </c>
      <c r="F3" s="8" t="s">
        <v>10</v>
      </c>
      <c r="G3" s="8" t="s">
        <v>10</v>
      </c>
    </row>
    <row r="4" spans="1:16">
      <c r="A4" s="5" t="s">
        <v>11</v>
      </c>
      <c r="B4" s="5" t="s">
        <v>12</v>
      </c>
      <c r="C4" s="3"/>
      <c r="D4" s="3"/>
      <c r="E4" s="3"/>
      <c r="F4" s="3"/>
      <c r="G4" s="3"/>
    </row>
    <row r="5" spans="1:16">
      <c r="A5" s="9" t="s">
        <v>13</v>
      </c>
      <c r="C5" s="10"/>
      <c r="D5" s="10"/>
      <c r="E5" s="10"/>
      <c r="F5" s="10"/>
      <c r="G5" s="10"/>
      <c r="I5" s="9"/>
      <c r="K5" s="10"/>
      <c r="L5" s="10"/>
      <c r="M5" s="10"/>
    </row>
    <row r="6" spans="1:16">
      <c r="A6" s="9"/>
      <c r="B6" t="s">
        <v>14</v>
      </c>
      <c r="C6" s="10">
        <v>5.5</v>
      </c>
      <c r="D6" s="10">
        <v>1</v>
      </c>
      <c r="E6" s="10">
        <v>10</v>
      </c>
      <c r="F6" s="10"/>
      <c r="G6" s="10"/>
      <c r="I6" s="9"/>
      <c r="K6" s="10"/>
      <c r="L6" s="10"/>
      <c r="M6" s="10"/>
    </row>
    <row r="7" spans="1:16">
      <c r="A7" s="11"/>
      <c r="B7" s="11" t="s">
        <v>16</v>
      </c>
      <c r="C7" s="12">
        <v>0.47499999999999998</v>
      </c>
      <c r="D7" s="138">
        <v>0.4</v>
      </c>
      <c r="E7" s="138">
        <v>0.48</v>
      </c>
      <c r="F7" s="10" t="s">
        <v>40</v>
      </c>
      <c r="G7" s="10" t="s">
        <v>92</v>
      </c>
      <c r="I7" s="11"/>
      <c r="J7" s="11"/>
      <c r="K7" s="12"/>
      <c r="L7" s="12"/>
      <c r="M7" s="12"/>
      <c r="N7" s="12"/>
    </row>
    <row r="8" spans="1:16">
      <c r="A8" s="11"/>
      <c r="B8" s="11" t="s">
        <v>19</v>
      </c>
      <c r="C8" s="12">
        <v>0.45999999999999996</v>
      </c>
      <c r="D8" s="138">
        <v>0.38</v>
      </c>
      <c r="E8" s="138">
        <v>0.46</v>
      </c>
      <c r="F8" s="10" t="s">
        <v>40</v>
      </c>
      <c r="G8" s="10" t="s">
        <v>93</v>
      </c>
      <c r="I8" s="11"/>
      <c r="J8" s="11"/>
      <c r="K8" s="12"/>
      <c r="L8" s="12"/>
      <c r="M8" s="12"/>
      <c r="N8" s="12"/>
    </row>
    <row r="9" spans="1:16">
      <c r="A9" s="9"/>
      <c r="B9" t="s">
        <v>21</v>
      </c>
      <c r="C9" s="137">
        <v>0.97</v>
      </c>
      <c r="D9" s="137">
        <v>0.65</v>
      </c>
      <c r="E9" s="137">
        <v>1.02</v>
      </c>
      <c r="F9" s="10"/>
      <c r="G9" s="10" t="s">
        <v>93</v>
      </c>
      <c r="I9" s="9"/>
      <c r="K9" s="10"/>
      <c r="L9" s="10"/>
      <c r="M9" s="10"/>
      <c r="N9" s="10"/>
    </row>
    <row r="10" spans="1:16">
      <c r="A10" s="9"/>
      <c r="B10" t="s">
        <v>22</v>
      </c>
      <c r="C10" s="10"/>
      <c r="D10" s="10"/>
      <c r="E10" s="10"/>
      <c r="F10" s="10" t="s">
        <v>32</v>
      </c>
      <c r="G10" s="10"/>
      <c r="I10" s="9"/>
      <c r="K10" s="10"/>
      <c r="L10" s="10"/>
      <c r="M10" s="10"/>
      <c r="N10" s="10"/>
    </row>
    <row r="11" spans="1:16">
      <c r="A11" s="11"/>
      <c r="B11" s="11" t="s">
        <v>24</v>
      </c>
      <c r="C11" s="12">
        <v>0.03</v>
      </c>
      <c r="D11" s="12">
        <v>0.02</v>
      </c>
      <c r="E11" s="12">
        <v>0.05</v>
      </c>
      <c r="F11" s="10"/>
      <c r="G11" s="10" t="s">
        <v>94</v>
      </c>
      <c r="I11" s="11"/>
      <c r="J11" s="11"/>
      <c r="K11" s="12"/>
      <c r="L11" s="12"/>
      <c r="M11" s="12"/>
      <c r="N11" s="12"/>
    </row>
    <row r="12" spans="1:16">
      <c r="A12" s="9"/>
      <c r="B12" t="s">
        <v>26</v>
      </c>
      <c r="C12" s="137">
        <v>0.8</v>
      </c>
      <c r="D12" s="10"/>
      <c r="E12" s="10"/>
      <c r="F12" s="10" t="s">
        <v>95</v>
      </c>
      <c r="G12" s="10" t="s">
        <v>94</v>
      </c>
      <c r="I12" s="9"/>
      <c r="K12" s="10"/>
      <c r="L12" s="10"/>
      <c r="M12" s="10"/>
      <c r="N12" s="10"/>
    </row>
    <row r="13" spans="1:16">
      <c r="A13" s="9"/>
      <c r="B13" t="s">
        <v>27</v>
      </c>
      <c r="C13" s="10">
        <v>25</v>
      </c>
      <c r="D13" s="10">
        <v>25</v>
      </c>
      <c r="E13" s="10"/>
      <c r="F13" s="10" t="s">
        <v>47</v>
      </c>
      <c r="G13" s="10" t="s">
        <v>96</v>
      </c>
      <c r="I13" s="9"/>
      <c r="K13" s="10"/>
      <c r="L13" s="10"/>
      <c r="M13" s="10"/>
      <c r="N13" s="10"/>
    </row>
    <row r="14" spans="1:16">
      <c r="A14" s="9"/>
      <c r="B14" t="s">
        <v>30</v>
      </c>
      <c r="C14" s="10">
        <v>1</v>
      </c>
      <c r="D14" s="96">
        <v>0.5</v>
      </c>
      <c r="E14" s="10">
        <v>1.5</v>
      </c>
      <c r="F14" s="10" t="s">
        <v>60</v>
      </c>
      <c r="G14" s="10" t="s">
        <v>97</v>
      </c>
      <c r="I14" s="9"/>
      <c r="K14" s="10"/>
      <c r="L14" s="10"/>
      <c r="M14" s="10"/>
      <c r="N14" s="10"/>
    </row>
    <row r="15" spans="1:16">
      <c r="A15" s="9"/>
      <c r="B15" t="s">
        <v>31</v>
      </c>
      <c r="C15" s="10">
        <v>0.04</v>
      </c>
      <c r="D15" s="10">
        <v>0.03</v>
      </c>
      <c r="E15" s="10">
        <v>0.05</v>
      </c>
      <c r="F15" s="10"/>
      <c r="G15" s="10"/>
      <c r="I15" s="9"/>
      <c r="K15" s="10"/>
      <c r="L15" s="10"/>
      <c r="M15" s="10"/>
      <c r="N15" s="10"/>
    </row>
    <row r="16" spans="1:16">
      <c r="A16" s="9" t="s">
        <v>34</v>
      </c>
      <c r="C16" s="10"/>
      <c r="D16" s="10"/>
      <c r="E16" s="10"/>
      <c r="F16" s="10"/>
      <c r="G16" s="10"/>
      <c r="I16" s="9"/>
      <c r="K16" s="10"/>
      <c r="L16" s="10"/>
      <c r="M16" s="10"/>
      <c r="N16" s="10"/>
    </row>
    <row r="17" spans="1:14">
      <c r="A17" s="11"/>
      <c r="B17" s="11" t="s">
        <v>35</v>
      </c>
      <c r="C17" s="12">
        <v>0.32499999999999996</v>
      </c>
      <c r="D17" s="12">
        <v>0.1</v>
      </c>
      <c r="E17" s="12">
        <v>0.4</v>
      </c>
      <c r="F17" s="10"/>
      <c r="G17" s="10" t="s">
        <v>98</v>
      </c>
      <c r="I17" s="11"/>
      <c r="J17" s="11"/>
      <c r="K17" s="12"/>
      <c r="L17" s="12"/>
      <c r="M17" s="12"/>
      <c r="N17" s="12"/>
    </row>
    <row r="18" spans="1:14">
      <c r="A18" s="11"/>
      <c r="B18" s="11" t="s">
        <v>37</v>
      </c>
      <c r="C18" s="12">
        <v>0.35</v>
      </c>
      <c r="D18" s="12">
        <v>0.2</v>
      </c>
      <c r="E18" s="12">
        <v>1</v>
      </c>
      <c r="F18" s="10" t="s">
        <v>38</v>
      </c>
      <c r="G18" s="10" t="s">
        <v>99</v>
      </c>
      <c r="I18" s="11"/>
      <c r="J18" s="11"/>
      <c r="K18" s="12"/>
      <c r="L18" s="12"/>
      <c r="M18" s="12"/>
      <c r="N18" s="12"/>
    </row>
    <row r="19" spans="1:14">
      <c r="A19" s="11"/>
      <c r="B19" s="11" t="s">
        <v>39</v>
      </c>
      <c r="C19" s="12">
        <v>0.5</v>
      </c>
      <c r="D19" s="12">
        <v>0.3</v>
      </c>
      <c r="E19" s="12">
        <v>0.5</v>
      </c>
      <c r="F19" s="10"/>
      <c r="G19" s="10" t="s">
        <v>25</v>
      </c>
      <c r="I19" s="11"/>
      <c r="J19" s="11"/>
      <c r="K19" s="12"/>
      <c r="L19" s="12"/>
      <c r="M19" s="12"/>
      <c r="N19" s="12"/>
    </row>
    <row r="20" spans="1:14">
      <c r="A20" s="9"/>
      <c r="B20" t="s">
        <v>41</v>
      </c>
      <c r="C20" s="137">
        <v>0.05</v>
      </c>
      <c r="D20" s="10">
        <v>0.01</v>
      </c>
      <c r="E20" s="10">
        <v>0.15</v>
      </c>
      <c r="F20" s="10" t="s">
        <v>38</v>
      </c>
      <c r="G20" s="10" t="s">
        <v>54</v>
      </c>
      <c r="I20" s="9"/>
      <c r="K20" s="10"/>
      <c r="L20" s="10"/>
      <c r="M20" s="10"/>
      <c r="N20" s="10"/>
    </row>
    <row r="21" spans="1:14">
      <c r="A21" s="9"/>
      <c r="B21" t="s">
        <v>43</v>
      </c>
      <c r="C21" s="137">
        <v>0.3</v>
      </c>
      <c r="D21" s="10">
        <v>0.2</v>
      </c>
      <c r="E21" s="10">
        <v>0.4</v>
      </c>
      <c r="F21" s="10" t="s">
        <v>28</v>
      </c>
      <c r="G21" s="10" t="s">
        <v>54</v>
      </c>
      <c r="I21" s="9"/>
      <c r="K21" s="10"/>
      <c r="L21" s="10"/>
      <c r="M21" s="10"/>
      <c r="N21" s="10"/>
    </row>
    <row r="22" spans="1:14">
      <c r="A22" s="9" t="s">
        <v>44</v>
      </c>
      <c r="C22" s="10"/>
      <c r="D22" s="10"/>
      <c r="E22" s="10"/>
      <c r="F22" s="10"/>
      <c r="G22" s="10"/>
      <c r="I22" s="9"/>
      <c r="K22" s="10"/>
      <c r="L22" s="10"/>
      <c r="M22" s="10"/>
      <c r="N22" s="10"/>
    </row>
    <row r="23" spans="1:14">
      <c r="A23" s="11"/>
      <c r="B23" s="11" t="s">
        <v>45</v>
      </c>
      <c r="C23" s="12">
        <v>0</v>
      </c>
      <c r="D23" s="12">
        <v>0</v>
      </c>
      <c r="E23" s="12">
        <v>0</v>
      </c>
      <c r="F23" s="10"/>
      <c r="G23" s="10" t="s">
        <v>100</v>
      </c>
      <c r="I23" s="11"/>
      <c r="J23" s="11"/>
      <c r="K23" s="12"/>
      <c r="L23" s="12"/>
      <c r="M23" s="12"/>
      <c r="N23" s="12"/>
    </row>
    <row r="24" spans="1:14">
      <c r="A24" s="9"/>
      <c r="B24" t="s">
        <v>46</v>
      </c>
      <c r="C24" s="14">
        <v>60</v>
      </c>
      <c r="D24" s="14">
        <v>50</v>
      </c>
      <c r="E24" s="14">
        <v>100</v>
      </c>
      <c r="F24" s="10"/>
      <c r="G24" s="10" t="s">
        <v>100</v>
      </c>
      <c r="I24" s="9"/>
      <c r="K24" s="10"/>
      <c r="L24" s="10"/>
      <c r="M24" s="10"/>
      <c r="N24" s="10"/>
    </row>
    <row r="25" spans="1:14">
      <c r="A25" s="9"/>
      <c r="B25" t="s">
        <v>49</v>
      </c>
      <c r="C25" s="123">
        <v>297.5</v>
      </c>
      <c r="D25" s="123">
        <v>300</v>
      </c>
      <c r="E25" s="123">
        <v>400</v>
      </c>
      <c r="F25" s="10"/>
      <c r="G25" s="10" t="s">
        <v>100</v>
      </c>
      <c r="I25" s="9"/>
      <c r="K25" s="10"/>
      <c r="L25" s="10"/>
      <c r="M25" s="10"/>
      <c r="N25" s="10"/>
    </row>
    <row r="26" spans="1:14">
      <c r="A26" s="9"/>
      <c r="B26" t="s">
        <v>51</v>
      </c>
      <c r="C26" s="123">
        <v>0.6</v>
      </c>
      <c r="D26" s="123"/>
      <c r="E26" s="123"/>
      <c r="F26" s="10" t="s">
        <v>95</v>
      </c>
      <c r="G26" s="10"/>
      <c r="I26" s="9"/>
      <c r="K26" s="10"/>
      <c r="L26" s="10"/>
      <c r="M26" s="10"/>
      <c r="N26" s="10"/>
    </row>
    <row r="27" spans="1:14">
      <c r="A27" s="9" t="s">
        <v>52</v>
      </c>
      <c r="C27" s="10"/>
      <c r="D27" s="10"/>
      <c r="E27" s="10"/>
      <c r="F27" s="10"/>
      <c r="G27" s="10"/>
      <c r="I27" s="9"/>
      <c r="K27" s="10"/>
      <c r="L27" s="10"/>
      <c r="M27" s="10"/>
      <c r="N27" s="10"/>
    </row>
    <row r="28" spans="1:14">
      <c r="A28" s="9"/>
      <c r="B28" t="s">
        <v>53</v>
      </c>
      <c r="C28" s="123">
        <v>1.0054779811311112</v>
      </c>
      <c r="D28" s="123">
        <v>0.95703544620000014</v>
      </c>
      <c r="E28" s="123">
        <v>1.1697099898000003</v>
      </c>
      <c r="F28" s="10">
        <v>0</v>
      </c>
      <c r="G28" s="10" t="s">
        <v>101</v>
      </c>
      <c r="I28" s="9"/>
      <c r="K28" s="10"/>
      <c r="L28" s="10"/>
      <c r="M28" s="10"/>
      <c r="N28" s="13"/>
    </row>
    <row r="29" spans="1:14">
      <c r="A29" s="9"/>
      <c r="B29" t="s">
        <v>55</v>
      </c>
      <c r="C29" s="123">
        <v>0.62502685313555562</v>
      </c>
      <c r="D29" s="123">
        <v>0</v>
      </c>
      <c r="E29" s="123">
        <v>0</v>
      </c>
      <c r="F29" s="10" t="s">
        <v>95</v>
      </c>
      <c r="G29" s="10" t="s">
        <v>102</v>
      </c>
      <c r="I29" s="9"/>
      <c r="K29" s="10"/>
      <c r="L29" s="10"/>
      <c r="M29" s="10"/>
      <c r="N29" s="13"/>
    </row>
    <row r="30" spans="1:14">
      <c r="A30" s="9"/>
      <c r="B30" t="s">
        <v>57</v>
      </c>
      <c r="C30" s="123">
        <v>0.38045112799555553</v>
      </c>
      <c r="D30" s="123">
        <v>0</v>
      </c>
      <c r="E30" s="123">
        <v>0</v>
      </c>
      <c r="F30" s="10" t="s">
        <v>95</v>
      </c>
      <c r="G30" s="10" t="s">
        <v>102</v>
      </c>
      <c r="I30" s="9"/>
      <c r="K30" s="10"/>
      <c r="L30" s="10"/>
      <c r="M30" s="10"/>
      <c r="N30" s="13"/>
    </row>
    <row r="31" spans="1:14">
      <c r="A31" s="9"/>
      <c r="B31" t="s">
        <v>58</v>
      </c>
      <c r="C31" s="123">
        <v>5.7067669199333331</v>
      </c>
      <c r="D31" s="123">
        <v>4.2534908720000004</v>
      </c>
      <c r="E31" s="123">
        <v>12.760472616000001</v>
      </c>
      <c r="F31" s="10" t="s">
        <v>15</v>
      </c>
      <c r="G31" s="10" t="s">
        <v>101</v>
      </c>
      <c r="I31" s="9"/>
      <c r="K31" s="10"/>
      <c r="L31" s="10"/>
      <c r="M31" s="10"/>
      <c r="N31" s="13"/>
    </row>
    <row r="32" spans="1:14">
      <c r="A32" s="9"/>
      <c r="B32" t="s">
        <v>59</v>
      </c>
      <c r="C32" s="14">
        <v>10353.705697593332</v>
      </c>
      <c r="D32" s="14">
        <v>7443.609026000001</v>
      </c>
      <c r="E32" s="14">
        <v>21267.454360000003</v>
      </c>
      <c r="F32" s="10" t="s">
        <v>15</v>
      </c>
      <c r="G32" s="10" t="s">
        <v>103</v>
      </c>
      <c r="I32" s="9"/>
      <c r="K32" s="10"/>
      <c r="L32" s="10"/>
      <c r="M32" s="10"/>
      <c r="N32" s="13"/>
    </row>
    <row r="33" spans="1:5">
      <c r="A33" s="9" t="s">
        <v>61</v>
      </c>
      <c r="C33" s="136"/>
      <c r="D33" s="136"/>
      <c r="E33" s="136"/>
    </row>
    <row r="34" spans="1:5">
      <c r="A34" s="9"/>
      <c r="B34" s="15" t="s">
        <v>62</v>
      </c>
      <c r="C34" s="14">
        <v>4105.2</v>
      </c>
      <c r="D34" s="136"/>
      <c r="E34" s="136"/>
    </row>
    <row r="35" spans="1:5">
      <c r="A35" s="9" t="s">
        <v>63</v>
      </c>
    </row>
    <row r="36" spans="1:5">
      <c r="A36" s="9"/>
      <c r="B36" t="s">
        <v>104</v>
      </c>
    </row>
    <row r="37" spans="1:5">
      <c r="A37" s="9"/>
      <c r="B37" t="s">
        <v>105</v>
      </c>
    </row>
    <row r="38" spans="1:5">
      <c r="A38" s="9"/>
      <c r="B38" t="s">
        <v>106</v>
      </c>
    </row>
    <row r="39" spans="1:5">
      <c r="A39" s="9"/>
      <c r="B39" t="s">
        <v>107</v>
      </c>
    </row>
    <row r="40" spans="1:5">
      <c r="A40" s="9"/>
      <c r="B40" t="s">
        <v>108</v>
      </c>
    </row>
    <row r="41" spans="1:5">
      <c r="A41" s="9"/>
      <c r="B41" t="s">
        <v>109</v>
      </c>
    </row>
    <row r="42" spans="1:5">
      <c r="A42" s="9"/>
      <c r="B42" t="s">
        <v>110</v>
      </c>
    </row>
    <row r="43" spans="1:5">
      <c r="A43" s="9"/>
      <c r="B43" t="s">
        <v>111</v>
      </c>
    </row>
    <row r="44" spans="1:5">
      <c r="A44" s="9"/>
      <c r="B44" t="s">
        <v>112</v>
      </c>
    </row>
    <row r="45" spans="1:5">
      <c r="A45" s="9"/>
      <c r="B45" t="s">
        <v>113</v>
      </c>
    </row>
    <row r="46" spans="1:5">
      <c r="A46" s="9"/>
      <c r="B46" t="s">
        <v>114</v>
      </c>
    </row>
    <row r="47" spans="1:5">
      <c r="A47" s="9"/>
      <c r="B47" t="s">
        <v>77</v>
      </c>
    </row>
    <row r="48" spans="1:5">
      <c r="A48" s="9"/>
      <c r="B48" t="s">
        <v>78</v>
      </c>
    </row>
    <row r="49" spans="1:2">
      <c r="A49" s="9"/>
    </row>
    <row r="50" spans="1:2">
      <c r="A50" s="9" t="s">
        <v>79</v>
      </c>
    </row>
    <row r="51" spans="1:2">
      <c r="A51" s="9"/>
      <c r="B51" t="s">
        <v>115</v>
      </c>
    </row>
    <row r="52" spans="1:2">
      <c r="A52" s="9"/>
      <c r="B52" t="s">
        <v>116</v>
      </c>
    </row>
    <row r="53" spans="1:2">
      <c r="A53" s="9"/>
      <c r="B53" t="s">
        <v>117</v>
      </c>
    </row>
    <row r="54" spans="1:2">
      <c r="A54" s="9"/>
      <c r="B54" t="s">
        <v>118</v>
      </c>
    </row>
    <row r="55" spans="1:2">
      <c r="A55" s="9"/>
      <c r="B55" t="s">
        <v>119</v>
      </c>
    </row>
    <row r="56" spans="1:2">
      <c r="A56" s="9"/>
      <c r="B56" t="s">
        <v>120</v>
      </c>
    </row>
    <row r="57" spans="1:2">
      <c r="A57" s="9"/>
      <c r="B57" t="s">
        <v>121</v>
      </c>
    </row>
    <row r="58" spans="1:2">
      <c r="A58" s="9"/>
      <c r="B58" t="s">
        <v>122</v>
      </c>
    </row>
    <row r="59" spans="1:2">
      <c r="A59" s="9"/>
      <c r="B59" t="s">
        <v>123</v>
      </c>
    </row>
    <row r="60" spans="1:2">
      <c r="A60" s="9"/>
      <c r="B60" t="s">
        <v>124</v>
      </c>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7008-2206-48A3-AD03-2BC79FA68DDE}">
  <sheetPr codeName="Sheet30">
    <tabColor theme="5" tint="0.59999389629810485"/>
  </sheetPr>
  <dimension ref="A1:M54"/>
  <sheetViews>
    <sheetView workbookViewId="0">
      <selection activeCell="I2" sqref="I2"/>
    </sheetView>
  </sheetViews>
  <sheetFormatPr defaultRowHeight="11.25"/>
  <cols>
    <col min="2" max="2" width="58.5" customWidth="1"/>
    <col min="3" max="3" width="11.6640625" bestFit="1" customWidth="1"/>
    <col min="12" max="12" width="27.33203125" bestFit="1" customWidth="1"/>
    <col min="13" max="13" width="37.1640625" bestFit="1" customWidth="1"/>
  </cols>
  <sheetData>
    <row r="1" spans="1:13" ht="12.75">
      <c r="A1" s="171"/>
      <c r="B1" s="172" t="s">
        <v>0</v>
      </c>
      <c r="C1" s="242" t="s">
        <v>504</v>
      </c>
      <c r="D1" s="242"/>
      <c r="E1" s="242"/>
      <c r="F1" s="242"/>
      <c r="G1" s="243"/>
    </row>
    <row r="2" spans="1:13" ht="12.75" customHeight="1">
      <c r="A2" s="171"/>
      <c r="B2" s="175"/>
      <c r="C2" s="176">
        <v>2025</v>
      </c>
      <c r="D2" s="244">
        <v>2025</v>
      </c>
      <c r="E2" s="243"/>
      <c r="F2" s="176" t="s">
        <v>4</v>
      </c>
      <c r="G2" s="176" t="s">
        <v>5</v>
      </c>
      <c r="H2" s="20"/>
      <c r="I2" s="20"/>
      <c r="J2" s="20"/>
      <c r="K2" s="20"/>
      <c r="L2" s="20"/>
    </row>
    <row r="3" spans="1:13" ht="12.75">
      <c r="A3" s="171"/>
      <c r="B3" s="178" t="s">
        <v>13</v>
      </c>
      <c r="C3" s="179"/>
      <c r="D3" s="173" t="s">
        <v>216</v>
      </c>
      <c r="E3" s="173" t="s">
        <v>217</v>
      </c>
      <c r="F3" s="179"/>
      <c r="G3" s="180"/>
      <c r="H3" s="20"/>
      <c r="I3" s="20"/>
      <c r="J3" s="20"/>
      <c r="K3" s="20"/>
      <c r="L3" s="20"/>
    </row>
    <row r="4" spans="1:13" ht="12.75">
      <c r="A4" s="171"/>
      <c r="B4" s="181" t="s">
        <v>14</v>
      </c>
      <c r="C4" s="182">
        <v>5</v>
      </c>
      <c r="D4" s="182">
        <v>1</v>
      </c>
      <c r="E4" s="182">
        <v>10</v>
      </c>
      <c r="F4" s="183"/>
      <c r="G4" s="184" t="s">
        <v>505</v>
      </c>
      <c r="H4" s="20"/>
      <c r="I4" s="20"/>
      <c r="J4" s="20"/>
      <c r="K4" s="20"/>
      <c r="L4" s="20"/>
    </row>
    <row r="5" spans="1:13" ht="12.75">
      <c r="A5" s="171"/>
      <c r="B5" s="181" t="s">
        <v>486</v>
      </c>
      <c r="C5" s="182">
        <v>5</v>
      </c>
      <c r="D5" s="182">
        <v>1</v>
      </c>
      <c r="E5" s="182">
        <v>10</v>
      </c>
      <c r="F5" s="183"/>
      <c r="G5" s="184" t="s">
        <v>505</v>
      </c>
      <c r="H5" s="20"/>
      <c r="I5" s="20"/>
      <c r="J5" s="20"/>
      <c r="K5" s="20"/>
      <c r="L5" s="20"/>
    </row>
    <row r="6" spans="1:13" ht="12.75">
      <c r="A6" s="171"/>
      <c r="B6" s="181" t="s">
        <v>16</v>
      </c>
      <c r="C6" s="133">
        <v>0.8</v>
      </c>
      <c r="D6" s="182">
        <v>70</v>
      </c>
      <c r="E6" s="182">
        <v>90</v>
      </c>
      <c r="F6" s="183" t="s">
        <v>40</v>
      </c>
      <c r="G6" s="185">
        <v>7</v>
      </c>
      <c r="H6" s="20"/>
      <c r="I6" s="20"/>
      <c r="J6" s="20"/>
      <c r="K6" s="20"/>
      <c r="L6" s="189" t="s">
        <v>579</v>
      </c>
      <c r="M6" s="189" t="s">
        <v>580</v>
      </c>
    </row>
    <row r="7" spans="1:13" ht="12.75">
      <c r="A7" s="171"/>
      <c r="B7" s="186" t="s">
        <v>219</v>
      </c>
      <c r="C7" s="182">
        <v>80</v>
      </c>
      <c r="D7" s="182">
        <v>70</v>
      </c>
      <c r="E7" s="182">
        <v>90</v>
      </c>
      <c r="F7" s="187" t="s">
        <v>40</v>
      </c>
      <c r="G7" s="188">
        <v>7</v>
      </c>
      <c r="H7" s="20"/>
      <c r="I7" s="20"/>
      <c r="J7" s="20"/>
      <c r="K7" s="20"/>
      <c r="L7" s="190" t="s">
        <v>581</v>
      </c>
      <c r="M7" s="190" t="s">
        <v>582</v>
      </c>
    </row>
    <row r="8" spans="1:13" ht="12.75">
      <c r="A8" s="171"/>
      <c r="B8" s="181" t="s">
        <v>371</v>
      </c>
      <c r="C8" s="182">
        <v>4</v>
      </c>
      <c r="D8" s="182">
        <v>2</v>
      </c>
      <c r="E8" s="182">
        <v>10</v>
      </c>
      <c r="F8" s="183"/>
      <c r="G8" s="184"/>
      <c r="H8" s="20"/>
      <c r="I8" s="20"/>
      <c r="J8" s="20"/>
      <c r="K8" s="20"/>
      <c r="L8" s="190" t="s">
        <v>583</v>
      </c>
      <c r="M8" s="190" t="s">
        <v>584</v>
      </c>
    </row>
    <row r="9" spans="1:13" ht="12.75">
      <c r="A9" s="171"/>
      <c r="B9" s="191" t="s">
        <v>372</v>
      </c>
      <c r="C9" s="182">
        <v>6</v>
      </c>
      <c r="D9" s="182">
        <v>3</v>
      </c>
      <c r="E9" s="182">
        <v>10</v>
      </c>
      <c r="F9" s="183"/>
      <c r="G9" s="184"/>
      <c r="H9" s="20"/>
      <c r="I9" s="20"/>
      <c r="J9" s="20"/>
      <c r="K9" s="20"/>
      <c r="L9" s="190" t="s">
        <v>585</v>
      </c>
      <c r="M9" s="190" t="s">
        <v>586</v>
      </c>
    </row>
    <row r="10" spans="1:13" ht="12.75">
      <c r="A10" s="171"/>
      <c r="B10" s="191" t="s">
        <v>27</v>
      </c>
      <c r="C10" s="182">
        <v>50</v>
      </c>
      <c r="D10" s="182">
        <v>40</v>
      </c>
      <c r="E10" s="182">
        <v>90</v>
      </c>
      <c r="F10" s="183" t="s">
        <v>60</v>
      </c>
      <c r="G10" s="184"/>
      <c r="H10" s="20"/>
      <c r="I10" s="20"/>
      <c r="J10" s="20"/>
      <c r="K10" s="20"/>
      <c r="L10" s="190" t="s">
        <v>587</v>
      </c>
      <c r="M10" s="190" t="s">
        <v>588</v>
      </c>
    </row>
    <row r="11" spans="1:13" ht="12.75">
      <c r="A11" s="171"/>
      <c r="B11" s="191" t="s">
        <v>30</v>
      </c>
      <c r="C11" s="182">
        <v>2</v>
      </c>
      <c r="D11" s="183">
        <v>1.5</v>
      </c>
      <c r="E11" s="183">
        <v>3</v>
      </c>
      <c r="F11" s="183"/>
      <c r="G11" s="184"/>
      <c r="H11" s="20"/>
      <c r="I11" s="20"/>
      <c r="J11" s="20"/>
      <c r="K11" s="20"/>
      <c r="L11" s="20" t="s">
        <v>589</v>
      </c>
    </row>
    <row r="12" spans="1:13" ht="12.75">
      <c r="A12" s="171"/>
      <c r="B12" s="192" t="s">
        <v>31</v>
      </c>
      <c r="C12" s="182"/>
      <c r="D12" s="193"/>
      <c r="E12" s="193"/>
      <c r="F12" s="194"/>
      <c r="G12" s="183"/>
      <c r="H12" s="20"/>
      <c r="I12" s="20"/>
      <c r="J12" s="20"/>
      <c r="K12" s="20"/>
      <c r="L12" s="20"/>
    </row>
    <row r="13" spans="1:13" ht="13.5">
      <c r="A13" s="171"/>
      <c r="B13" s="195" t="s">
        <v>221</v>
      </c>
      <c r="C13" s="196"/>
      <c r="D13" s="196"/>
      <c r="E13" s="196"/>
      <c r="F13" s="197"/>
      <c r="G13" s="198"/>
      <c r="H13" s="20"/>
      <c r="I13" s="20"/>
      <c r="J13" s="20"/>
      <c r="K13" s="20"/>
      <c r="L13" s="20"/>
    </row>
    <row r="14" spans="1:13" ht="24">
      <c r="A14" s="171"/>
      <c r="B14" s="192" t="s">
        <v>222</v>
      </c>
      <c r="C14" s="183">
        <f>'8.a. Small hydro, RoR'!C14</f>
        <v>45.333333333333336</v>
      </c>
      <c r="D14" s="183">
        <f>'8.a. Small hydro, RoR'!D14</f>
        <v>30</v>
      </c>
      <c r="E14" s="183">
        <f>'8.a. Small hydro, RoR'!E14</f>
        <v>95</v>
      </c>
      <c r="F14" s="194"/>
      <c r="G14" s="185" t="s">
        <v>603</v>
      </c>
      <c r="H14" s="20"/>
      <c r="I14" s="20"/>
      <c r="J14" s="20"/>
      <c r="K14" s="20"/>
      <c r="L14" s="141" t="s">
        <v>591</v>
      </c>
    </row>
    <row r="15" spans="1:13" ht="12.75">
      <c r="A15" s="171"/>
      <c r="B15" s="192" t="s">
        <v>224</v>
      </c>
      <c r="C15" s="183">
        <f>'8.a. Small hydro, RoR'!C15</f>
        <v>43.333333333333336</v>
      </c>
      <c r="D15" s="183">
        <f>'8.a. Small hydro, RoR'!D15</f>
        <v>50</v>
      </c>
      <c r="E15" s="183">
        <f>'8.a. Small hydro, RoR'!E15</f>
        <v>95</v>
      </c>
      <c r="F15" s="194"/>
      <c r="G15" s="185" t="s">
        <v>603</v>
      </c>
      <c r="H15" s="20"/>
      <c r="I15" s="20"/>
      <c r="J15" s="20"/>
      <c r="K15" s="20"/>
      <c r="L15" s="200" t="s">
        <v>592</v>
      </c>
      <c r="M15" s="201" t="s">
        <v>593</v>
      </c>
    </row>
    <row r="16" spans="1:13" ht="12.75">
      <c r="A16" s="171"/>
      <c r="B16" s="202" t="s">
        <v>225</v>
      </c>
      <c r="C16" s="203"/>
      <c r="D16" s="203"/>
      <c r="E16" s="203"/>
      <c r="F16" s="204"/>
      <c r="G16" s="205"/>
      <c r="H16" s="20"/>
      <c r="I16" s="20"/>
      <c r="J16" s="20"/>
      <c r="K16" s="20"/>
      <c r="L16" s="206" t="s">
        <v>594</v>
      </c>
      <c r="M16" s="207" t="s">
        <v>595</v>
      </c>
    </row>
    <row r="17" spans="1:13" ht="12.75">
      <c r="A17" s="171"/>
      <c r="B17" s="191" t="s">
        <v>226</v>
      </c>
      <c r="C17" s="182" t="s">
        <v>10</v>
      </c>
      <c r="D17" s="182" t="s">
        <v>10</v>
      </c>
      <c r="E17" s="182" t="s">
        <v>10</v>
      </c>
      <c r="F17" s="194" t="s">
        <v>28</v>
      </c>
      <c r="G17" s="184"/>
      <c r="H17" s="20"/>
      <c r="I17" s="20"/>
      <c r="J17" s="20"/>
      <c r="K17" s="20"/>
      <c r="L17" s="206" t="s">
        <v>596</v>
      </c>
      <c r="M17" s="207" t="s">
        <v>597</v>
      </c>
    </row>
    <row r="18" spans="1:13" ht="12.75">
      <c r="A18" s="171"/>
      <c r="B18" s="191" t="s">
        <v>227</v>
      </c>
      <c r="C18" s="182" t="s">
        <v>10</v>
      </c>
      <c r="D18" s="182" t="s">
        <v>10</v>
      </c>
      <c r="E18" s="182" t="s">
        <v>10</v>
      </c>
      <c r="F18" s="194" t="s">
        <v>28</v>
      </c>
      <c r="G18" s="184"/>
      <c r="H18" s="20"/>
      <c r="I18" s="20"/>
      <c r="J18" s="20"/>
      <c r="K18" s="20"/>
      <c r="L18" s="206" t="s">
        <v>598</v>
      </c>
      <c r="M18" s="207" t="s">
        <v>599</v>
      </c>
    </row>
    <row r="19" spans="1:13" ht="25.5">
      <c r="A19" s="171"/>
      <c r="B19" s="191" t="s">
        <v>41</v>
      </c>
      <c r="C19" s="182" t="s">
        <v>10</v>
      </c>
      <c r="D19" s="182" t="s">
        <v>10</v>
      </c>
      <c r="E19" s="182" t="s">
        <v>10</v>
      </c>
      <c r="F19" s="194" t="s">
        <v>28</v>
      </c>
      <c r="G19" s="184"/>
      <c r="H19" s="20"/>
      <c r="I19" s="20"/>
      <c r="J19" s="20"/>
      <c r="K19" s="20"/>
      <c r="L19" s="142" t="s">
        <v>600</v>
      </c>
    </row>
    <row r="20" spans="1:13" ht="12.75">
      <c r="A20" s="171"/>
      <c r="B20" s="191" t="s">
        <v>43</v>
      </c>
      <c r="C20" s="182" t="s">
        <v>10</v>
      </c>
      <c r="D20" s="182" t="s">
        <v>10</v>
      </c>
      <c r="E20" s="182" t="s">
        <v>10</v>
      </c>
      <c r="F20" s="194" t="s">
        <v>28</v>
      </c>
      <c r="G20" s="184"/>
      <c r="H20" s="20"/>
      <c r="I20" s="20"/>
      <c r="J20" s="20"/>
      <c r="K20" s="20"/>
      <c r="L20" s="20"/>
    </row>
    <row r="21" spans="1:13" ht="12.75">
      <c r="A21" s="171"/>
      <c r="B21" s="202" t="s">
        <v>44</v>
      </c>
      <c r="C21" s="209"/>
      <c r="D21" s="210"/>
      <c r="E21" s="210"/>
      <c r="F21" s="210"/>
      <c r="G21" s="211"/>
      <c r="H21" s="20"/>
      <c r="I21" s="20"/>
      <c r="J21" s="20"/>
      <c r="K21" s="20"/>
      <c r="L21" s="20"/>
    </row>
    <row r="22" spans="1:13" ht="13.5">
      <c r="A22" s="171"/>
      <c r="B22" s="191" t="s">
        <v>230</v>
      </c>
      <c r="C22" s="199">
        <v>0</v>
      </c>
      <c r="D22" s="199"/>
      <c r="E22" s="199"/>
      <c r="F22" s="212"/>
      <c r="G22" s="184"/>
      <c r="H22" s="20"/>
      <c r="I22" s="20"/>
      <c r="J22" s="20"/>
      <c r="K22" s="20"/>
      <c r="L22" s="20"/>
    </row>
    <row r="23" spans="1:13" ht="13.5">
      <c r="A23" s="171"/>
      <c r="B23" s="191" t="s">
        <v>231</v>
      </c>
      <c r="C23" s="199">
        <v>0</v>
      </c>
      <c r="D23" s="199"/>
      <c r="E23" s="199"/>
      <c r="F23" s="212"/>
      <c r="G23" s="184"/>
      <c r="H23" s="20"/>
      <c r="I23" s="20"/>
      <c r="J23" s="20"/>
      <c r="K23" s="20"/>
      <c r="L23" s="20"/>
    </row>
    <row r="24" spans="1:13" ht="13.5">
      <c r="A24" s="171"/>
      <c r="B24" s="191" t="s">
        <v>232</v>
      </c>
      <c r="C24" s="199">
        <v>0</v>
      </c>
      <c r="D24" s="199"/>
      <c r="E24" s="199"/>
      <c r="F24" s="213"/>
      <c r="G24" s="184"/>
      <c r="H24" s="20"/>
      <c r="I24" s="20"/>
      <c r="J24" s="20"/>
      <c r="K24" s="20"/>
      <c r="L24" s="20"/>
    </row>
    <row r="25" spans="1:13" ht="13.5">
      <c r="A25" s="171"/>
      <c r="B25" s="191" t="s">
        <v>233</v>
      </c>
      <c r="C25" s="199">
        <v>0</v>
      </c>
      <c r="D25" s="199"/>
      <c r="E25" s="199"/>
      <c r="F25" s="194"/>
      <c r="G25" s="194"/>
      <c r="H25" s="20"/>
      <c r="I25" s="20"/>
      <c r="J25" s="20"/>
      <c r="K25" s="20"/>
      <c r="L25" s="20"/>
    </row>
    <row r="26" spans="1:13" ht="13.5">
      <c r="A26" s="171"/>
      <c r="B26" s="191" t="s">
        <v>234</v>
      </c>
      <c r="C26" s="199">
        <v>0</v>
      </c>
      <c r="D26" s="199"/>
      <c r="E26" s="199"/>
      <c r="F26" s="194"/>
      <c r="G26" s="194"/>
      <c r="H26" s="20"/>
      <c r="I26" s="20"/>
      <c r="J26" s="20"/>
      <c r="K26" s="20"/>
      <c r="L26" s="20"/>
    </row>
    <row r="27" spans="1:13" ht="12.75">
      <c r="A27" s="171"/>
      <c r="B27" s="202" t="s">
        <v>235</v>
      </c>
      <c r="C27" s="210"/>
      <c r="D27" s="210"/>
      <c r="E27" s="210"/>
      <c r="F27" s="210"/>
      <c r="G27" s="211"/>
      <c r="H27" s="20"/>
      <c r="I27" s="20"/>
      <c r="J27" s="20"/>
      <c r="K27" s="20"/>
      <c r="L27" s="20"/>
    </row>
    <row r="28" spans="1:13" ht="12.75">
      <c r="A28" s="171"/>
      <c r="B28" s="191" t="s">
        <v>53</v>
      </c>
      <c r="C28" s="214">
        <f>I28*omrHydro_2022</f>
        <v>2.7687817927568248</v>
      </c>
      <c r="D28" s="208">
        <v>1.2</v>
      </c>
      <c r="E28" s="208">
        <v>4</v>
      </c>
      <c r="F28" s="194" t="s">
        <v>506</v>
      </c>
      <c r="G28" s="184" t="s">
        <v>507</v>
      </c>
      <c r="H28" s="20"/>
      <c r="I28" s="214">
        <f>2.7/'[4]Catalogue calc tool'!$G$19</f>
        <v>2.5471698113207548</v>
      </c>
      <c r="J28" s="20"/>
      <c r="K28" s="20"/>
      <c r="L28" s="20"/>
    </row>
    <row r="29" spans="1:13" ht="12.75">
      <c r="A29" s="171"/>
      <c r="B29" s="191" t="s">
        <v>238</v>
      </c>
      <c r="C29" s="134">
        <v>0.3</v>
      </c>
      <c r="D29" s="134">
        <v>0.2</v>
      </c>
      <c r="E29" s="134">
        <v>0.5</v>
      </c>
      <c r="F29" s="194"/>
      <c r="G29" s="194">
        <v>9</v>
      </c>
      <c r="H29" s="20"/>
      <c r="I29" s="134"/>
      <c r="J29" s="20"/>
      <c r="K29" s="20"/>
      <c r="L29" s="20"/>
    </row>
    <row r="30" spans="1:13" ht="12.75">
      <c r="A30" s="171"/>
      <c r="B30" s="191" t="s">
        <v>239</v>
      </c>
      <c r="C30" s="134">
        <v>0.7</v>
      </c>
      <c r="D30" s="134">
        <v>0.5</v>
      </c>
      <c r="E30" s="134">
        <v>0.8</v>
      </c>
      <c r="F30" s="194"/>
      <c r="G30" s="194">
        <v>9</v>
      </c>
      <c r="H30" s="20"/>
      <c r="I30" s="134"/>
      <c r="J30" s="20"/>
      <c r="K30" s="20"/>
      <c r="L30" s="20"/>
    </row>
    <row r="31" spans="1:13" ht="12">
      <c r="A31" s="171"/>
      <c r="B31" s="191" t="s">
        <v>59</v>
      </c>
      <c r="C31" s="224">
        <f>I31*omrHydro_2022</f>
        <v>54350.161117078409</v>
      </c>
      <c r="D31" s="224">
        <f>MROUND(C31*0.75,100)</f>
        <v>40800</v>
      </c>
      <c r="E31" s="224">
        <f>MROUND(C31*1.25,100)</f>
        <v>67900</v>
      </c>
      <c r="F31" s="194" t="s">
        <v>508</v>
      </c>
      <c r="G31" s="184" t="s">
        <v>507</v>
      </c>
      <c r="I31" s="135">
        <f>53000/'[4]Catalogue calc tool'!G19</f>
        <v>50000</v>
      </c>
    </row>
    <row r="32" spans="1:13" ht="12">
      <c r="A32" s="171"/>
      <c r="B32" s="191" t="s">
        <v>58</v>
      </c>
      <c r="C32" s="214">
        <f>omrHydro_2022*I32</f>
        <v>0.51273736902904155</v>
      </c>
      <c r="D32" s="218">
        <f>C32*0.75</f>
        <v>0.38455302677178116</v>
      </c>
      <c r="E32" s="218">
        <f>C32*1.25</f>
        <v>0.64092171128630193</v>
      </c>
      <c r="F32" s="194" t="s">
        <v>508</v>
      </c>
      <c r="G32" s="184" t="s">
        <v>509</v>
      </c>
      <c r="I32" s="225">
        <f>0.5/'[4]Catalogue calc tool'!G19</f>
        <v>0.47169811320754712</v>
      </c>
    </row>
    <row r="33" spans="1:7" ht="12">
      <c r="A33" s="171"/>
      <c r="B33" s="191" t="s">
        <v>492</v>
      </c>
      <c r="C33" s="182" t="s">
        <v>10</v>
      </c>
      <c r="D33" s="182" t="s">
        <v>10</v>
      </c>
      <c r="E33" s="182" t="s">
        <v>10</v>
      </c>
      <c r="F33" s="194"/>
      <c r="G33" s="184"/>
    </row>
    <row r="34" spans="1:7" ht="12">
      <c r="A34" s="219"/>
      <c r="B34" s="171"/>
      <c r="C34" s="171"/>
      <c r="D34" s="171"/>
      <c r="E34" s="171"/>
      <c r="F34" s="171"/>
      <c r="G34" s="171"/>
    </row>
    <row r="35" spans="1:7" ht="12">
      <c r="A35" s="219" t="s">
        <v>79</v>
      </c>
      <c r="B35" s="171"/>
      <c r="C35" s="220"/>
      <c r="D35" s="220"/>
      <c r="E35" s="220"/>
      <c r="F35" s="171"/>
      <c r="G35" s="171"/>
    </row>
    <row r="36" spans="1:7" ht="12">
      <c r="A36" s="221">
        <v>1</v>
      </c>
      <c r="B36" s="221" t="s">
        <v>253</v>
      </c>
      <c r="C36" s="171"/>
      <c r="D36" s="171"/>
      <c r="E36" s="171"/>
      <c r="F36" s="171"/>
      <c r="G36" s="171"/>
    </row>
    <row r="37" spans="1:7" ht="12">
      <c r="A37" s="221">
        <v>2</v>
      </c>
      <c r="B37" s="221" t="s">
        <v>499</v>
      </c>
      <c r="C37" s="171"/>
      <c r="D37" s="171"/>
      <c r="E37" s="171"/>
      <c r="F37" s="171"/>
      <c r="G37" s="171"/>
    </row>
    <row r="38" spans="1:7" ht="12">
      <c r="A38" s="221">
        <v>3</v>
      </c>
      <c r="B38" s="221" t="s">
        <v>495</v>
      </c>
      <c r="C38" s="171"/>
      <c r="D38" s="171"/>
      <c r="E38" s="171"/>
      <c r="F38" s="171"/>
      <c r="G38" s="171"/>
    </row>
    <row r="39" spans="1:7" ht="12">
      <c r="A39" s="221">
        <v>4</v>
      </c>
      <c r="B39" s="171" t="s">
        <v>497</v>
      </c>
      <c r="C39" s="171"/>
      <c r="D39" s="171"/>
      <c r="E39" s="171"/>
      <c r="F39" s="171"/>
      <c r="G39" s="171"/>
    </row>
    <row r="40" spans="1:7" ht="12">
      <c r="A40" s="221">
        <v>5</v>
      </c>
      <c r="B40" s="171" t="s">
        <v>256</v>
      </c>
      <c r="C40" s="171"/>
      <c r="D40" s="171"/>
      <c r="E40" s="171"/>
      <c r="F40" s="171"/>
      <c r="G40" s="171"/>
    </row>
    <row r="41" spans="1:7" ht="12">
      <c r="A41" s="221">
        <v>6</v>
      </c>
      <c r="B41" s="171" t="s">
        <v>601</v>
      </c>
      <c r="C41" s="171"/>
      <c r="D41" s="171"/>
      <c r="E41" s="171"/>
      <c r="F41" s="171"/>
      <c r="G41" s="171"/>
    </row>
    <row r="42" spans="1:7" ht="12">
      <c r="A42" s="221">
        <v>7</v>
      </c>
      <c r="B42" s="171" t="s">
        <v>510</v>
      </c>
      <c r="C42" s="171"/>
      <c r="D42" s="171"/>
      <c r="E42" s="171"/>
      <c r="F42" s="171"/>
      <c r="G42" s="171"/>
    </row>
    <row r="43" spans="1:7" ht="12">
      <c r="A43" s="221">
        <v>8</v>
      </c>
      <c r="B43" s="245" t="s">
        <v>494</v>
      </c>
      <c r="C43" s="245"/>
      <c r="D43" s="245"/>
      <c r="E43" s="245"/>
      <c r="F43" s="245"/>
      <c r="G43" s="245"/>
    </row>
    <row r="44" spans="1:7" ht="12">
      <c r="A44" s="221">
        <v>9</v>
      </c>
      <c r="B44" s="221" t="s">
        <v>498</v>
      </c>
      <c r="C44" s="171"/>
      <c r="D44" s="171"/>
      <c r="E44" s="171"/>
      <c r="F44" s="171"/>
      <c r="G44" s="171"/>
    </row>
    <row r="45" spans="1:7" ht="12">
      <c r="A45" s="221">
        <v>10</v>
      </c>
      <c r="B45" s="221" t="s">
        <v>500</v>
      </c>
      <c r="C45" s="171"/>
      <c r="D45" s="171"/>
      <c r="E45" s="171"/>
      <c r="F45" s="171"/>
      <c r="G45" s="171"/>
    </row>
    <row r="46" spans="1:7" ht="12">
      <c r="A46" s="221">
        <v>11</v>
      </c>
      <c r="B46" s="221" t="s">
        <v>602</v>
      </c>
      <c r="C46" s="171"/>
      <c r="D46" s="171"/>
      <c r="E46" s="171"/>
      <c r="F46" s="171"/>
      <c r="G46" s="171"/>
    </row>
    <row r="47" spans="1:7" ht="12">
      <c r="A47" s="219" t="s">
        <v>262</v>
      </c>
      <c r="B47" s="171"/>
      <c r="C47" s="171"/>
      <c r="D47" s="171"/>
      <c r="E47" s="171"/>
      <c r="F47" s="171"/>
      <c r="G47" s="171"/>
    </row>
    <row r="48" spans="1:7" ht="12">
      <c r="A48" s="223" t="s">
        <v>40</v>
      </c>
      <c r="B48" s="221" t="s">
        <v>501</v>
      </c>
      <c r="C48" s="221"/>
      <c r="D48" s="221"/>
      <c r="E48" s="221"/>
      <c r="F48" s="221"/>
      <c r="G48" s="221"/>
    </row>
    <row r="49" spans="1:7" ht="12">
      <c r="A49" s="223" t="s">
        <v>60</v>
      </c>
      <c r="B49" s="221" t="s">
        <v>511</v>
      </c>
      <c r="C49" s="221"/>
      <c r="D49" s="221"/>
      <c r="E49" s="221"/>
      <c r="F49" s="221"/>
      <c r="G49" s="221"/>
    </row>
    <row r="50" spans="1:7" ht="12">
      <c r="A50" s="223" t="s">
        <v>38</v>
      </c>
      <c r="B50" s="245" t="s">
        <v>267</v>
      </c>
      <c r="C50" s="245"/>
      <c r="D50" s="245"/>
      <c r="E50" s="245"/>
      <c r="F50" s="245"/>
      <c r="G50" s="245"/>
    </row>
    <row r="51" spans="1:7" ht="12">
      <c r="A51" s="223" t="s">
        <v>47</v>
      </c>
      <c r="B51" s="245" t="s">
        <v>512</v>
      </c>
      <c r="C51" s="245"/>
      <c r="D51" s="245"/>
      <c r="E51" s="245"/>
      <c r="F51" s="245"/>
      <c r="G51" s="245"/>
    </row>
    <row r="52" spans="1:7" ht="22.5" customHeight="1">
      <c r="A52" s="223" t="s">
        <v>28</v>
      </c>
      <c r="B52" s="245" t="s">
        <v>513</v>
      </c>
      <c r="C52" s="245"/>
      <c r="D52" s="245"/>
      <c r="E52" s="245"/>
      <c r="F52" s="245"/>
      <c r="G52" s="245"/>
    </row>
    <row r="53" spans="1:7" ht="12">
      <c r="A53" s="223" t="s">
        <v>15</v>
      </c>
      <c r="B53" s="221" t="s">
        <v>281</v>
      </c>
      <c r="C53" s="221"/>
      <c r="D53" s="221"/>
      <c r="E53" s="221"/>
      <c r="F53" s="221"/>
      <c r="G53" s="221"/>
    </row>
    <row r="54" spans="1:7" ht="12">
      <c r="A54" s="223" t="s">
        <v>32</v>
      </c>
      <c r="B54" s="221" t="s">
        <v>503</v>
      </c>
      <c r="C54" s="171"/>
      <c r="D54" s="171"/>
      <c r="E54" s="171"/>
      <c r="F54" s="171"/>
      <c r="G54" s="171"/>
    </row>
  </sheetData>
  <mergeCells count="6">
    <mergeCell ref="B52:G52"/>
    <mergeCell ref="C1:G1"/>
    <mergeCell ref="D2:E2"/>
    <mergeCell ref="B43:G43"/>
    <mergeCell ref="B50:G50"/>
    <mergeCell ref="B51:G51"/>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36F6E-7323-455A-8CE9-6A9DCFE73541}">
  <sheetPr codeName="Sheet37">
    <tabColor theme="5" tint="0.39997558519241921"/>
  </sheetPr>
  <dimension ref="B1:L51"/>
  <sheetViews>
    <sheetView tabSelected="1" workbookViewId="0">
      <selection activeCell="I28" sqref="I28"/>
    </sheetView>
  </sheetViews>
  <sheetFormatPr defaultRowHeight="11.25"/>
  <cols>
    <col min="1" max="1" width="41.6640625" customWidth="1"/>
    <col min="2" max="2" width="58.5" customWidth="1"/>
    <col min="6" max="6" width="13.1640625" customWidth="1"/>
    <col min="7" max="7" width="17.1640625" customWidth="1"/>
    <col min="11" max="11" width="27.33203125" bestFit="1" customWidth="1"/>
    <col min="12" max="12" width="37.1640625" bestFit="1" customWidth="1"/>
  </cols>
  <sheetData>
    <row r="1" spans="2:12" ht="15" customHeight="1">
      <c r="B1" s="172" t="s">
        <v>0</v>
      </c>
      <c r="C1" s="173" t="s">
        <v>604</v>
      </c>
      <c r="D1" s="173"/>
      <c r="E1" s="173"/>
      <c r="F1" s="173"/>
      <c r="G1" s="174"/>
    </row>
    <row r="2" spans="2:12" ht="15" customHeight="1">
      <c r="B2" s="175"/>
      <c r="C2" s="176">
        <v>2023</v>
      </c>
      <c r="D2" s="177">
        <v>2023</v>
      </c>
      <c r="E2" s="174"/>
      <c r="F2" s="176" t="s">
        <v>4</v>
      </c>
      <c r="G2" s="176" t="s">
        <v>5</v>
      </c>
      <c r="H2" s="20"/>
      <c r="I2" s="20"/>
      <c r="J2" s="20"/>
      <c r="K2" s="20"/>
      <c r="L2" s="20"/>
    </row>
    <row r="3" spans="2:12" ht="15" customHeight="1">
      <c r="B3" s="178" t="s">
        <v>13</v>
      </c>
      <c r="C3" s="179"/>
      <c r="D3" s="173" t="s">
        <v>216</v>
      </c>
      <c r="E3" s="173" t="s">
        <v>217</v>
      </c>
      <c r="F3" s="179"/>
      <c r="G3" s="180"/>
      <c r="H3" s="20"/>
      <c r="I3" s="20"/>
      <c r="J3" s="20"/>
      <c r="K3" s="20"/>
      <c r="L3" s="20"/>
    </row>
    <row r="4" spans="2:12" ht="15" customHeight="1">
      <c r="B4" s="181" t="s">
        <v>14</v>
      </c>
      <c r="C4" s="182">
        <v>100</v>
      </c>
      <c r="D4" s="182">
        <v>30</v>
      </c>
      <c r="E4" s="182">
        <v>200</v>
      </c>
      <c r="F4" s="183"/>
      <c r="G4" s="194">
        <v>2</v>
      </c>
      <c r="H4" s="20"/>
      <c r="I4" s="20"/>
      <c r="J4" s="20"/>
      <c r="K4" s="20"/>
      <c r="L4" s="20"/>
    </row>
    <row r="5" spans="2:12" ht="15" customHeight="1">
      <c r="B5" s="181" t="s">
        <v>486</v>
      </c>
      <c r="C5" s="182">
        <v>600</v>
      </c>
      <c r="D5" s="182">
        <v>100</v>
      </c>
      <c r="E5" s="182">
        <v>1200</v>
      </c>
      <c r="F5" s="183"/>
      <c r="G5" s="194">
        <v>2</v>
      </c>
      <c r="H5" s="20"/>
      <c r="I5" s="20"/>
      <c r="J5" s="20"/>
      <c r="K5" s="189" t="s">
        <v>579</v>
      </c>
      <c r="L5" s="189" t="s">
        <v>580</v>
      </c>
    </row>
    <row r="6" spans="2:12" ht="15" customHeight="1">
      <c r="B6" s="181" t="s">
        <v>16</v>
      </c>
      <c r="C6" s="182">
        <v>35</v>
      </c>
      <c r="D6" s="182">
        <v>20</v>
      </c>
      <c r="E6" s="182">
        <v>40</v>
      </c>
      <c r="F6" s="183"/>
      <c r="G6" s="183">
        <v>1</v>
      </c>
      <c r="H6" s="20"/>
      <c r="I6" s="20"/>
      <c r="J6" s="20"/>
      <c r="K6" s="190" t="s">
        <v>581</v>
      </c>
      <c r="L6" s="190" t="s">
        <v>582</v>
      </c>
    </row>
    <row r="7" spans="2:12" ht="15" customHeight="1">
      <c r="B7" s="186" t="s">
        <v>219</v>
      </c>
      <c r="C7" s="182">
        <v>30</v>
      </c>
      <c r="D7" s="182">
        <v>20</v>
      </c>
      <c r="E7" s="182">
        <v>40</v>
      </c>
      <c r="F7" s="187"/>
      <c r="G7" s="187">
        <v>1</v>
      </c>
      <c r="H7" s="20"/>
      <c r="I7" s="20"/>
      <c r="J7" s="20"/>
      <c r="K7" s="190" t="s">
        <v>583</v>
      </c>
      <c r="L7" s="190" t="s">
        <v>584</v>
      </c>
    </row>
    <row r="8" spans="2:12" ht="15" customHeight="1">
      <c r="B8" s="181" t="s">
        <v>371</v>
      </c>
      <c r="C8" s="182">
        <v>3</v>
      </c>
      <c r="D8" s="182">
        <v>1</v>
      </c>
      <c r="E8" s="182">
        <v>5</v>
      </c>
      <c r="F8" s="183"/>
      <c r="G8" s="194">
        <v>1</v>
      </c>
      <c r="H8" s="20"/>
      <c r="I8" s="20"/>
      <c r="J8" s="20"/>
      <c r="K8" s="190" t="s">
        <v>585</v>
      </c>
      <c r="L8" s="190" t="s">
        <v>586</v>
      </c>
    </row>
    <row r="9" spans="2:12" ht="15" customHeight="1">
      <c r="B9" s="191" t="s">
        <v>372</v>
      </c>
      <c r="C9" s="182">
        <v>6</v>
      </c>
      <c r="D9" s="182">
        <v>3</v>
      </c>
      <c r="E9" s="182">
        <v>10</v>
      </c>
      <c r="F9" s="183"/>
      <c r="G9" s="194">
        <v>1</v>
      </c>
      <c r="H9" s="20"/>
      <c r="I9" s="20"/>
      <c r="J9" s="20"/>
      <c r="K9" s="190" t="s">
        <v>587</v>
      </c>
      <c r="L9" s="190" t="s">
        <v>588</v>
      </c>
    </row>
    <row r="10" spans="2:12" ht="15" customHeight="1">
      <c r="B10" s="191" t="s">
        <v>27</v>
      </c>
      <c r="C10" s="182">
        <v>60</v>
      </c>
      <c r="D10" s="182">
        <v>40</v>
      </c>
      <c r="E10" s="182">
        <v>90</v>
      </c>
      <c r="F10" s="183"/>
      <c r="G10" s="194">
        <v>1</v>
      </c>
      <c r="H10" s="20"/>
      <c r="I10" s="20"/>
      <c r="J10" s="20"/>
      <c r="K10" s="20" t="s">
        <v>589</v>
      </c>
      <c r="L10" s="20"/>
    </row>
    <row r="11" spans="2:12" ht="15" customHeight="1">
      <c r="B11" s="191" t="s">
        <v>30</v>
      </c>
      <c r="C11" s="182">
        <v>2</v>
      </c>
      <c r="D11" s="183">
        <v>1</v>
      </c>
      <c r="E11" s="183">
        <v>3</v>
      </c>
      <c r="F11" s="183"/>
      <c r="G11" s="194">
        <v>1</v>
      </c>
      <c r="H11" s="20"/>
      <c r="I11" s="20"/>
      <c r="J11" s="20"/>
      <c r="K11" s="20"/>
      <c r="L11" s="20"/>
    </row>
    <row r="12" spans="2:12" ht="15" customHeight="1">
      <c r="B12" s="192" t="s">
        <v>31</v>
      </c>
      <c r="C12" s="182">
        <v>15</v>
      </c>
      <c r="D12" s="199">
        <v>10</v>
      </c>
      <c r="E12" s="199">
        <v>20</v>
      </c>
      <c r="F12" s="194"/>
      <c r="G12" s="183"/>
      <c r="H12" s="20"/>
      <c r="I12" s="20"/>
      <c r="J12" s="20"/>
      <c r="K12" s="20"/>
      <c r="L12" s="20"/>
    </row>
    <row r="13" spans="2:12" ht="15" customHeight="1">
      <c r="B13" s="195" t="s">
        <v>221</v>
      </c>
      <c r="C13" s="196"/>
      <c r="D13" s="196"/>
      <c r="E13" s="196"/>
      <c r="F13" s="197"/>
      <c r="G13" s="198"/>
      <c r="H13" s="20"/>
      <c r="I13" s="20"/>
      <c r="J13" s="20"/>
      <c r="K13" s="141" t="s">
        <v>591</v>
      </c>
      <c r="L13" s="20"/>
    </row>
    <row r="14" spans="2:12" ht="15" customHeight="1">
      <c r="B14" s="192" t="s">
        <v>222</v>
      </c>
      <c r="C14" s="182">
        <v>50</v>
      </c>
      <c r="D14" s="183">
        <v>30</v>
      </c>
      <c r="E14" s="183">
        <v>95</v>
      </c>
      <c r="F14" s="194"/>
      <c r="G14" s="185" t="s">
        <v>487</v>
      </c>
      <c r="H14" s="20"/>
      <c r="I14" s="20"/>
      <c r="J14" s="20"/>
      <c r="K14" s="200" t="s">
        <v>592</v>
      </c>
      <c r="L14" s="20"/>
    </row>
    <row r="15" spans="2:12" ht="15" customHeight="1">
      <c r="B15" s="192" t="s">
        <v>224</v>
      </c>
      <c r="C15" s="182">
        <v>48</v>
      </c>
      <c r="D15" s="183">
        <v>30</v>
      </c>
      <c r="E15" s="183">
        <v>93</v>
      </c>
      <c r="F15" s="194"/>
      <c r="G15" s="185" t="s">
        <v>487</v>
      </c>
      <c r="H15" s="20"/>
      <c r="I15" s="20"/>
      <c r="J15" s="20"/>
      <c r="K15" s="206" t="s">
        <v>594</v>
      </c>
      <c r="L15" s="20"/>
    </row>
    <row r="16" spans="2:12" ht="15" customHeight="1">
      <c r="B16" s="202" t="s">
        <v>225</v>
      </c>
      <c r="C16" s="203"/>
      <c r="D16" s="203"/>
      <c r="E16" s="203"/>
      <c r="F16" s="204"/>
      <c r="G16" s="205"/>
      <c r="H16" s="20"/>
      <c r="I16" s="20"/>
      <c r="J16" s="20"/>
      <c r="K16" s="206" t="s">
        <v>596</v>
      </c>
    </row>
    <row r="17" spans="2:12" ht="15" customHeight="1">
      <c r="B17" s="191" t="s">
        <v>226</v>
      </c>
      <c r="C17" s="182">
        <v>60</v>
      </c>
      <c r="D17" s="182">
        <v>50</v>
      </c>
      <c r="E17" s="226">
        <v>100</v>
      </c>
      <c r="F17" s="227"/>
      <c r="G17" s="194">
        <v>3</v>
      </c>
      <c r="H17" s="20"/>
      <c r="I17" s="20"/>
      <c r="J17" s="20"/>
      <c r="K17" s="206" t="s">
        <v>598</v>
      </c>
      <c r="L17" s="201" t="s">
        <v>593</v>
      </c>
    </row>
    <row r="18" spans="2:12" ht="15" customHeight="1">
      <c r="B18" s="191" t="s">
        <v>227</v>
      </c>
      <c r="C18" s="182">
        <v>8</v>
      </c>
      <c r="D18" s="182">
        <v>0</v>
      </c>
      <c r="E18" s="228">
        <v>10</v>
      </c>
      <c r="F18" s="229"/>
      <c r="G18" s="194">
        <v>3</v>
      </c>
      <c r="H18" s="20"/>
      <c r="I18" s="20"/>
      <c r="J18" s="20"/>
      <c r="K18" s="142" t="s">
        <v>600</v>
      </c>
      <c r="L18" s="207" t="s">
        <v>595</v>
      </c>
    </row>
    <row r="19" spans="2:12" ht="15" customHeight="1">
      <c r="B19" s="191" t="s">
        <v>41</v>
      </c>
      <c r="C19" s="208">
        <v>0.3</v>
      </c>
      <c r="D19" s="182">
        <v>0</v>
      </c>
      <c r="E19" s="182" t="s">
        <v>605</v>
      </c>
      <c r="F19" s="230"/>
      <c r="G19" s="194">
        <v>3</v>
      </c>
      <c r="H19" s="20"/>
      <c r="I19" s="20"/>
      <c r="J19" s="20"/>
      <c r="K19" s="20"/>
      <c r="L19" s="207" t="s">
        <v>597</v>
      </c>
    </row>
    <row r="20" spans="2:12" ht="15" customHeight="1">
      <c r="B20" s="191" t="s">
        <v>43</v>
      </c>
      <c r="C20" s="208">
        <v>0.3</v>
      </c>
      <c r="D20" s="182">
        <v>0</v>
      </c>
      <c r="E20" s="182" t="s">
        <v>605</v>
      </c>
      <c r="F20" s="229"/>
      <c r="G20" s="194">
        <v>3</v>
      </c>
      <c r="H20" s="20"/>
      <c r="I20" s="20"/>
      <c r="J20" s="20"/>
      <c r="K20" s="20"/>
      <c r="L20" s="207" t="s">
        <v>599</v>
      </c>
    </row>
    <row r="21" spans="2:12" ht="15" customHeight="1">
      <c r="B21" s="202" t="s">
        <v>44</v>
      </c>
      <c r="C21" s="209"/>
      <c r="D21" s="210"/>
      <c r="E21" s="210"/>
      <c r="F21" s="231"/>
      <c r="G21" s="211"/>
      <c r="H21" s="20"/>
      <c r="I21" s="20"/>
      <c r="J21" s="20"/>
      <c r="K21" s="20"/>
    </row>
    <row r="22" spans="2:12" ht="15" customHeight="1">
      <c r="B22" s="191" t="s">
        <v>230</v>
      </c>
      <c r="C22" s="199">
        <v>0</v>
      </c>
      <c r="D22" s="199">
        <v>0</v>
      </c>
      <c r="E22" s="199"/>
      <c r="F22" s="212"/>
      <c r="G22" s="184"/>
      <c r="H22" s="20"/>
      <c r="I22" s="20"/>
      <c r="J22" s="20"/>
      <c r="K22" s="20"/>
      <c r="L22" s="20"/>
    </row>
    <row r="23" spans="2:12" ht="15" customHeight="1">
      <c r="B23" s="191" t="s">
        <v>231</v>
      </c>
      <c r="C23" s="199">
        <v>0</v>
      </c>
      <c r="D23" s="199">
        <v>0</v>
      </c>
      <c r="E23" s="199"/>
      <c r="F23" s="212"/>
      <c r="G23" s="184"/>
      <c r="H23" s="20"/>
      <c r="I23" s="20"/>
      <c r="J23" s="20"/>
      <c r="K23" s="20"/>
      <c r="L23" s="20"/>
    </row>
    <row r="24" spans="2:12" ht="15" customHeight="1">
      <c r="B24" s="191" t="s">
        <v>232</v>
      </c>
      <c r="C24" s="199">
        <v>0</v>
      </c>
      <c r="D24" s="199">
        <v>0</v>
      </c>
      <c r="E24" s="199"/>
      <c r="F24" s="213"/>
      <c r="G24" s="184"/>
      <c r="H24" s="20"/>
      <c r="I24" s="20"/>
      <c r="J24" s="20"/>
      <c r="K24" s="20"/>
      <c r="L24" s="20"/>
    </row>
    <row r="25" spans="2:12" ht="15" customHeight="1">
      <c r="B25" s="191" t="s">
        <v>233</v>
      </c>
      <c r="C25" s="199">
        <v>0</v>
      </c>
      <c r="D25" s="199">
        <v>0</v>
      </c>
      <c r="E25" s="199"/>
      <c r="F25" s="194"/>
      <c r="G25" s="194"/>
      <c r="H25" s="20"/>
      <c r="I25" s="20"/>
      <c r="J25" s="20"/>
      <c r="K25" s="20"/>
      <c r="L25" s="20"/>
    </row>
    <row r="26" spans="2:12" ht="15" customHeight="1">
      <c r="B26" s="191" t="s">
        <v>234</v>
      </c>
      <c r="C26" s="199">
        <v>0</v>
      </c>
      <c r="D26" s="199">
        <v>0</v>
      </c>
      <c r="E26" s="199"/>
      <c r="F26" s="194"/>
      <c r="G26" s="194"/>
      <c r="H26" s="20"/>
      <c r="I26" s="20"/>
      <c r="J26" s="20"/>
      <c r="K26" s="20"/>
      <c r="L26" s="20"/>
    </row>
    <row r="27" spans="2:12" ht="15" customHeight="1">
      <c r="B27" s="202" t="s">
        <v>235</v>
      </c>
      <c r="C27" s="210"/>
      <c r="D27" s="210"/>
      <c r="E27" s="210"/>
      <c r="F27" s="232"/>
      <c r="G27" s="211"/>
      <c r="H27" s="20"/>
      <c r="I27" s="20"/>
      <c r="J27" s="20"/>
      <c r="K27" s="20"/>
      <c r="L27" s="20"/>
    </row>
    <row r="28" spans="2:12" ht="15" customHeight="1">
      <c r="B28" s="191" t="s">
        <v>380</v>
      </c>
      <c r="C28" s="233">
        <v>2</v>
      </c>
      <c r="D28" s="215">
        <f>1.4/'[4]Catalogue calc tool'!G19</f>
        <v>1.320754716981132</v>
      </c>
      <c r="E28" s="234">
        <f>5.2/'[4]Catalogue calc tool'!G19</f>
        <v>4.9056603773584904</v>
      </c>
      <c r="F28" s="229" t="s">
        <v>488</v>
      </c>
      <c r="G28" s="184" t="s">
        <v>489</v>
      </c>
      <c r="H28" s="20"/>
      <c r="I28" s="235" t="s">
        <v>606</v>
      </c>
      <c r="J28" s="20"/>
      <c r="L28" s="20"/>
    </row>
    <row r="29" spans="2:12" ht="15" customHeight="1">
      <c r="B29" s="191" t="s">
        <v>238</v>
      </c>
      <c r="C29" s="233">
        <v>40</v>
      </c>
      <c r="D29" s="236">
        <v>0.2</v>
      </c>
      <c r="E29" s="236">
        <v>0.5</v>
      </c>
      <c r="F29" s="194"/>
      <c r="G29" s="194">
        <v>7</v>
      </c>
      <c r="H29" s="20"/>
      <c r="I29" s="20"/>
      <c r="J29" s="20"/>
      <c r="L29" s="20"/>
    </row>
    <row r="30" spans="2:12" ht="15" customHeight="1">
      <c r="B30" s="191" t="s">
        <v>239</v>
      </c>
      <c r="C30" s="233">
        <v>70</v>
      </c>
      <c r="D30" s="236">
        <v>0.5</v>
      </c>
      <c r="E30" s="236">
        <v>0.8</v>
      </c>
      <c r="F30" s="194"/>
      <c r="G30" s="194">
        <v>7</v>
      </c>
      <c r="H30" s="20"/>
      <c r="I30" s="20"/>
      <c r="J30" s="20"/>
      <c r="L30" s="20"/>
    </row>
    <row r="31" spans="2:12" ht="15" customHeight="1">
      <c r="B31" s="191" t="s">
        <v>59</v>
      </c>
      <c r="C31" s="182">
        <v>50</v>
      </c>
      <c r="D31" s="237">
        <v>45</v>
      </c>
      <c r="E31" s="238">
        <v>75</v>
      </c>
      <c r="F31" s="194" t="s">
        <v>490</v>
      </c>
      <c r="G31" s="184" t="s">
        <v>491</v>
      </c>
    </row>
    <row r="32" spans="2:12" ht="15" customHeight="1">
      <c r="B32" s="191" t="s">
        <v>58</v>
      </c>
      <c r="C32" s="182">
        <v>20</v>
      </c>
      <c r="D32" s="239">
        <f>C32*0.75</f>
        <v>15</v>
      </c>
      <c r="E32" s="239">
        <f>C32*1.25</f>
        <v>25</v>
      </c>
      <c r="F32" s="194" t="s">
        <v>490</v>
      </c>
      <c r="G32" s="194">
        <v>1</v>
      </c>
    </row>
    <row r="33" spans="2:8" ht="15" customHeight="1">
      <c r="B33" s="191" t="s">
        <v>492</v>
      </c>
      <c r="C33" s="182" t="s">
        <v>10</v>
      </c>
      <c r="D33" s="182" t="s">
        <v>10</v>
      </c>
      <c r="E33" s="182" t="s">
        <v>10</v>
      </c>
      <c r="F33" s="229"/>
      <c r="G33" s="184"/>
    </row>
    <row r="34" spans="2:8" ht="12">
      <c r="B34" s="219"/>
      <c r="C34" s="171"/>
      <c r="D34" s="171"/>
      <c r="E34" s="171"/>
      <c r="F34" s="171"/>
      <c r="G34" s="171"/>
      <c r="H34" s="171"/>
    </row>
    <row r="35" spans="2:8" ht="12">
      <c r="B35" s="219" t="s">
        <v>79</v>
      </c>
      <c r="C35" s="171"/>
      <c r="D35" s="220"/>
      <c r="E35" s="220"/>
      <c r="F35" s="220"/>
      <c r="G35" s="171"/>
      <c r="H35" s="171"/>
    </row>
    <row r="36" spans="2:8" ht="12">
      <c r="B36" s="221">
        <v>1</v>
      </c>
      <c r="C36" s="221" t="s">
        <v>493</v>
      </c>
      <c r="D36" s="221"/>
      <c r="E36" s="221"/>
      <c r="F36" s="221"/>
      <c r="G36" s="221"/>
      <c r="H36" s="221"/>
    </row>
    <row r="37" spans="2:8" ht="312">
      <c r="B37" s="221">
        <v>2</v>
      </c>
      <c r="C37" s="222" t="s">
        <v>494</v>
      </c>
      <c r="D37" s="222"/>
      <c r="E37" s="222"/>
      <c r="F37" s="222"/>
      <c r="G37" s="222"/>
      <c r="H37" s="222"/>
    </row>
    <row r="38" spans="2:8" ht="12">
      <c r="B38" s="221">
        <v>3</v>
      </c>
      <c r="C38" s="221" t="s">
        <v>495</v>
      </c>
      <c r="D38" s="221"/>
      <c r="E38" s="221"/>
      <c r="F38" s="221"/>
      <c r="G38" s="221"/>
      <c r="H38" s="221"/>
    </row>
    <row r="39" spans="2:8" ht="12">
      <c r="B39" s="221">
        <v>4</v>
      </c>
      <c r="C39" s="221" t="s">
        <v>496</v>
      </c>
      <c r="D39" s="221"/>
      <c r="E39" s="221"/>
      <c r="F39" s="221"/>
      <c r="G39" s="221"/>
      <c r="H39" s="221"/>
    </row>
    <row r="40" spans="2:8" ht="12">
      <c r="B40" s="221">
        <v>5</v>
      </c>
      <c r="C40" s="221" t="s">
        <v>497</v>
      </c>
      <c r="D40" s="221"/>
      <c r="E40" s="221"/>
      <c r="F40" s="221"/>
      <c r="G40" s="221"/>
      <c r="H40" s="221"/>
    </row>
    <row r="41" spans="2:8" ht="12">
      <c r="B41" s="221">
        <v>6</v>
      </c>
      <c r="C41" s="221" t="s">
        <v>601</v>
      </c>
      <c r="D41" s="221"/>
      <c r="E41" s="221"/>
      <c r="F41" s="221"/>
      <c r="G41" s="221"/>
      <c r="H41" s="221"/>
    </row>
    <row r="42" spans="2:8" ht="12">
      <c r="B42" s="221">
        <v>7</v>
      </c>
      <c r="C42" s="221" t="s">
        <v>498</v>
      </c>
      <c r="D42" s="221"/>
      <c r="E42" s="221"/>
      <c r="F42" s="221"/>
      <c r="G42" s="221"/>
      <c r="H42" s="221"/>
    </row>
    <row r="43" spans="2:8" ht="12">
      <c r="B43" s="221">
        <v>8</v>
      </c>
      <c r="C43" s="221" t="s">
        <v>499</v>
      </c>
      <c r="D43" s="221"/>
      <c r="E43" s="221"/>
      <c r="F43" s="221"/>
      <c r="G43" s="221"/>
      <c r="H43" s="221"/>
    </row>
    <row r="44" spans="2:8" ht="12">
      <c r="B44" s="221">
        <v>9</v>
      </c>
      <c r="C44" s="221" t="s">
        <v>500</v>
      </c>
      <c r="D44" s="221"/>
      <c r="E44" s="221"/>
      <c r="F44" s="221"/>
      <c r="G44" s="221"/>
      <c r="H44" s="221"/>
    </row>
    <row r="45" spans="2:8" ht="12">
      <c r="B45" s="221"/>
      <c r="C45" s="221"/>
      <c r="D45" s="171"/>
      <c r="E45" s="171"/>
      <c r="F45" s="171"/>
      <c r="G45" s="171"/>
      <c r="H45" s="171"/>
    </row>
    <row r="46" spans="2:8" ht="12">
      <c r="B46" s="219" t="s">
        <v>262</v>
      </c>
      <c r="C46" s="171"/>
      <c r="D46" s="171"/>
      <c r="E46" s="171"/>
      <c r="F46" s="171"/>
      <c r="G46" s="171"/>
      <c r="H46" s="171"/>
    </row>
    <row r="47" spans="2:8" ht="12">
      <c r="B47" s="223" t="s">
        <v>40</v>
      </c>
      <c r="C47" s="221" t="s">
        <v>501</v>
      </c>
      <c r="D47" s="221"/>
      <c r="E47" s="221"/>
      <c r="F47" s="221"/>
      <c r="G47" s="221"/>
      <c r="H47" s="221"/>
    </row>
    <row r="48" spans="2:8" ht="84">
      <c r="B48" s="223" t="s">
        <v>60</v>
      </c>
      <c r="C48" s="222" t="s">
        <v>267</v>
      </c>
      <c r="D48" s="222"/>
      <c r="E48" s="222"/>
      <c r="F48" s="222"/>
      <c r="G48" s="222"/>
      <c r="H48" s="222"/>
    </row>
    <row r="49" spans="2:8" ht="324">
      <c r="B49" s="223" t="s">
        <v>38</v>
      </c>
      <c r="C49" s="222" t="s">
        <v>502</v>
      </c>
      <c r="D49" s="222"/>
      <c r="E49" s="222"/>
      <c r="F49" s="222"/>
      <c r="G49" s="222"/>
      <c r="H49" s="222"/>
    </row>
    <row r="50" spans="2:8" ht="12">
      <c r="B50" s="223" t="s">
        <v>47</v>
      </c>
      <c r="C50" s="221" t="s">
        <v>281</v>
      </c>
      <c r="D50" s="221"/>
      <c r="E50" s="221"/>
      <c r="F50" s="221"/>
      <c r="G50" s="221"/>
      <c r="H50" s="221"/>
    </row>
    <row r="51" spans="2:8" ht="12">
      <c r="B51" s="223" t="s">
        <v>28</v>
      </c>
      <c r="C51" s="221" t="s">
        <v>503</v>
      </c>
      <c r="D51" s="221"/>
      <c r="E51" s="221"/>
      <c r="F51" s="221"/>
      <c r="G51" s="221"/>
      <c r="H51" s="221"/>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24EF-8308-4ABA-89E3-D72491C1DF1F}">
  <sheetPr codeName="Sheet10"/>
  <dimension ref="A1:P200"/>
  <sheetViews>
    <sheetView showGridLines="0" topLeftCell="A25" workbookViewId="0">
      <selection activeCell="A35" sqref="A35:B62"/>
    </sheetView>
  </sheetViews>
  <sheetFormatPr defaultColWidth="11.5" defaultRowHeight="11.25"/>
  <cols>
    <col min="1" max="1" width="2.6640625" customWidth="1"/>
    <col min="2" max="2" width="60.6640625" customWidth="1"/>
    <col min="3" max="3" width="13.83203125" bestFit="1" customWidth="1"/>
    <col min="4" max="4" width="12.6640625" bestFit="1" customWidth="1"/>
    <col min="5" max="5" width="13.83203125" bestFit="1" customWidth="1"/>
  </cols>
  <sheetData>
    <row r="1" spans="1:16">
      <c r="A1" s="1" t="s">
        <v>0</v>
      </c>
      <c r="B1" s="1"/>
      <c r="C1" s="2" t="s">
        <v>125</v>
      </c>
      <c r="D1" s="3"/>
      <c r="E1" s="3"/>
      <c r="F1" s="3"/>
      <c r="G1" s="3"/>
    </row>
    <row r="2" spans="1:16" ht="26.25">
      <c r="A2" s="5" t="s">
        <v>3</v>
      </c>
      <c r="B2" s="5"/>
      <c r="C2" s="3">
        <v>2025</v>
      </c>
      <c r="D2" s="3">
        <v>2025</v>
      </c>
      <c r="E2" s="3">
        <v>2025</v>
      </c>
      <c r="F2" s="3" t="s">
        <v>4</v>
      </c>
      <c r="G2" s="3" t="s">
        <v>5</v>
      </c>
      <c r="I2" s="6" t="s">
        <v>6</v>
      </c>
      <c r="J2" s="6"/>
      <c r="K2" s="6"/>
      <c r="L2" s="6"/>
      <c r="M2" s="6"/>
      <c r="N2" s="6"/>
      <c r="O2" s="6"/>
      <c r="P2" s="6"/>
    </row>
    <row r="3" spans="1:16" ht="27" thickBot="1">
      <c r="A3" s="7" t="s">
        <v>7</v>
      </c>
      <c r="B3" s="7"/>
      <c r="C3" s="8" t="s">
        <v>91</v>
      </c>
      <c r="D3" s="8" t="s">
        <v>8</v>
      </c>
      <c r="E3" s="8" t="s">
        <v>9</v>
      </c>
      <c r="F3" s="8" t="s">
        <v>10</v>
      </c>
      <c r="G3" s="8" t="s">
        <v>10</v>
      </c>
      <c r="I3" s="6"/>
      <c r="J3" s="6"/>
      <c r="K3" s="6"/>
      <c r="L3" s="6"/>
      <c r="M3" s="6"/>
      <c r="N3" s="6"/>
      <c r="O3" s="6"/>
      <c r="P3" s="6"/>
    </row>
    <row r="4" spans="1:16">
      <c r="A4" s="5" t="s">
        <v>11</v>
      </c>
      <c r="B4" s="5" t="s">
        <v>12</v>
      </c>
      <c r="C4" s="3"/>
      <c r="D4" s="3"/>
      <c r="E4" s="3"/>
      <c r="F4" s="3"/>
      <c r="G4" s="3"/>
      <c r="H4" s="15"/>
    </row>
    <row r="5" spans="1:16">
      <c r="A5" s="9" t="s">
        <v>13</v>
      </c>
      <c r="C5" s="10"/>
      <c r="D5" s="10"/>
      <c r="E5" s="10"/>
      <c r="F5" s="10"/>
      <c r="G5" s="10"/>
      <c r="I5" s="10"/>
      <c r="J5" s="10"/>
      <c r="K5" s="10"/>
    </row>
    <row r="6" spans="1:16">
      <c r="A6" s="9"/>
      <c r="B6" t="s">
        <v>14</v>
      </c>
      <c r="C6" s="10">
        <v>5.5</v>
      </c>
      <c r="D6" s="10">
        <v>1</v>
      </c>
      <c r="E6" s="10">
        <v>10</v>
      </c>
      <c r="F6" s="10"/>
      <c r="G6" s="10"/>
      <c r="I6" s="10"/>
      <c r="J6" s="10"/>
      <c r="K6" s="10"/>
    </row>
    <row r="7" spans="1:16">
      <c r="A7" s="11"/>
      <c r="B7" s="11" t="s">
        <v>16</v>
      </c>
      <c r="C7" s="12">
        <v>0.44</v>
      </c>
      <c r="D7" s="138">
        <v>0.38</v>
      </c>
      <c r="E7" s="138">
        <v>0.44</v>
      </c>
      <c r="F7" s="10" t="s">
        <v>40</v>
      </c>
      <c r="G7" s="10" t="s">
        <v>92</v>
      </c>
      <c r="H7" s="12"/>
      <c r="I7" s="12"/>
      <c r="J7" s="12"/>
      <c r="K7" s="12"/>
    </row>
    <row r="8" spans="1:16">
      <c r="A8" s="11"/>
      <c r="B8" s="11" t="s">
        <v>19</v>
      </c>
      <c r="C8" s="12">
        <v>0.42</v>
      </c>
      <c r="D8" s="138">
        <v>0.36</v>
      </c>
      <c r="E8" s="138">
        <v>0.42</v>
      </c>
      <c r="F8" s="10" t="s">
        <v>40</v>
      </c>
      <c r="G8" s="10" t="s">
        <v>93</v>
      </c>
      <c r="H8" s="12"/>
      <c r="I8" s="12"/>
      <c r="J8" s="12"/>
      <c r="K8" s="12"/>
    </row>
    <row r="9" spans="1:16">
      <c r="A9" s="9"/>
      <c r="B9" t="s">
        <v>21</v>
      </c>
      <c r="C9" s="137">
        <v>0.89</v>
      </c>
      <c r="D9" s="137">
        <v>0.59</v>
      </c>
      <c r="E9" s="137">
        <v>0.96</v>
      </c>
      <c r="F9" s="10"/>
      <c r="G9" s="10" t="s">
        <v>93</v>
      </c>
      <c r="H9" s="10"/>
      <c r="I9" s="10"/>
      <c r="J9" s="10"/>
      <c r="K9" s="10"/>
    </row>
    <row r="10" spans="1:16">
      <c r="A10" s="9"/>
      <c r="B10" t="s">
        <v>22</v>
      </c>
      <c r="C10" s="10"/>
      <c r="D10" s="10"/>
      <c r="E10" s="10"/>
      <c r="F10" s="10" t="s">
        <v>32</v>
      </c>
      <c r="G10" s="10"/>
      <c r="H10" s="10"/>
      <c r="I10" s="10"/>
      <c r="J10" s="10"/>
      <c r="K10" s="10"/>
    </row>
    <row r="11" spans="1:16">
      <c r="A11" s="11"/>
      <c r="B11" s="11" t="s">
        <v>24</v>
      </c>
      <c r="C11" s="12">
        <v>0.03</v>
      </c>
      <c r="D11" s="12">
        <v>0.02</v>
      </c>
      <c r="E11" s="12">
        <v>0.05</v>
      </c>
      <c r="F11" s="10"/>
      <c r="G11" s="10" t="s">
        <v>94</v>
      </c>
      <c r="H11" s="12"/>
      <c r="I11" s="12"/>
      <c r="J11" s="12"/>
      <c r="K11" s="12"/>
    </row>
    <row r="12" spans="1:16">
      <c r="A12" s="9"/>
      <c r="B12" t="s">
        <v>26</v>
      </c>
      <c r="C12" s="137">
        <v>1</v>
      </c>
      <c r="D12" s="10"/>
      <c r="E12" s="10"/>
      <c r="F12" s="10" t="s">
        <v>95</v>
      </c>
      <c r="G12" s="10" t="s">
        <v>94</v>
      </c>
      <c r="H12" s="10"/>
      <c r="I12" s="10"/>
      <c r="J12" s="10"/>
      <c r="K12" s="10"/>
    </row>
    <row r="13" spans="1:16">
      <c r="A13" s="9"/>
      <c r="B13" t="s">
        <v>27</v>
      </c>
      <c r="C13" s="10">
        <v>25</v>
      </c>
      <c r="D13" s="10">
        <v>25</v>
      </c>
      <c r="E13" s="10"/>
      <c r="F13" s="10" t="s">
        <v>47</v>
      </c>
      <c r="G13" s="10" t="s">
        <v>96</v>
      </c>
      <c r="H13" s="10"/>
      <c r="I13" s="10"/>
      <c r="J13" s="10"/>
      <c r="K13" s="10"/>
    </row>
    <row r="14" spans="1:16">
      <c r="A14" s="9"/>
      <c r="B14" t="s">
        <v>30</v>
      </c>
      <c r="C14" s="10">
        <v>1</v>
      </c>
      <c r="D14" s="96">
        <v>0.5</v>
      </c>
      <c r="E14" s="10">
        <v>1.5</v>
      </c>
      <c r="F14" s="10" t="s">
        <v>60</v>
      </c>
      <c r="G14" s="10" t="s">
        <v>97</v>
      </c>
      <c r="H14" s="10"/>
      <c r="I14" s="10"/>
      <c r="J14" s="10"/>
      <c r="K14" s="10"/>
    </row>
    <row r="15" spans="1:16">
      <c r="A15" s="9"/>
      <c r="B15" t="s">
        <v>31</v>
      </c>
      <c r="C15" s="10">
        <v>0.04</v>
      </c>
      <c r="D15" s="10">
        <v>0.03</v>
      </c>
      <c r="E15" s="10">
        <v>0.05</v>
      </c>
      <c r="F15" s="10"/>
      <c r="G15" s="10"/>
      <c r="H15" s="10"/>
      <c r="I15" s="10"/>
      <c r="J15" s="10"/>
      <c r="K15" s="10"/>
    </row>
    <row r="16" spans="1:16">
      <c r="A16" s="9" t="s">
        <v>34</v>
      </c>
      <c r="C16" s="10"/>
      <c r="D16" s="10"/>
      <c r="E16" s="10"/>
      <c r="F16" s="10"/>
      <c r="G16" s="10"/>
      <c r="H16" s="10"/>
      <c r="I16" s="10"/>
      <c r="J16" s="10"/>
      <c r="K16" s="10"/>
    </row>
    <row r="17" spans="1:11">
      <c r="A17" s="11"/>
      <c r="B17" s="11" t="s">
        <v>35</v>
      </c>
      <c r="C17" s="12">
        <v>0.35</v>
      </c>
      <c r="D17" s="12">
        <v>0.1</v>
      </c>
      <c r="E17" s="12">
        <v>0.4</v>
      </c>
      <c r="F17" s="10" t="s">
        <v>23</v>
      </c>
      <c r="G17" s="10" t="s">
        <v>126</v>
      </c>
      <c r="H17" s="12"/>
      <c r="I17" s="12"/>
      <c r="J17" s="12"/>
      <c r="K17" s="12"/>
    </row>
    <row r="18" spans="1:11">
      <c r="A18" s="11"/>
      <c r="B18" s="11" t="s">
        <v>37</v>
      </c>
      <c r="C18" s="12">
        <v>0.35</v>
      </c>
      <c r="D18" s="12">
        <v>0.2</v>
      </c>
      <c r="E18" s="12">
        <v>1</v>
      </c>
      <c r="F18" s="10" t="s">
        <v>38</v>
      </c>
      <c r="G18" s="10" t="s">
        <v>127</v>
      </c>
      <c r="H18" s="12"/>
      <c r="I18" s="12"/>
      <c r="J18" s="12"/>
      <c r="K18" s="12"/>
    </row>
    <row r="19" spans="1:11">
      <c r="A19" s="11"/>
      <c r="B19" s="11" t="s">
        <v>39</v>
      </c>
      <c r="C19" s="12">
        <v>0.5</v>
      </c>
      <c r="D19" s="12">
        <v>0.3</v>
      </c>
      <c r="E19" s="12">
        <v>0.5</v>
      </c>
      <c r="F19" s="10"/>
      <c r="G19" s="10" t="s">
        <v>25</v>
      </c>
      <c r="H19" s="12"/>
      <c r="I19" s="12"/>
      <c r="J19" s="12"/>
      <c r="K19" s="12"/>
    </row>
    <row r="20" spans="1:11">
      <c r="A20" s="9"/>
      <c r="B20" t="s">
        <v>41</v>
      </c>
      <c r="C20" s="137">
        <v>0.05</v>
      </c>
      <c r="D20" s="10">
        <v>0.01</v>
      </c>
      <c r="E20" s="10">
        <v>0.15</v>
      </c>
      <c r="F20" s="10" t="s">
        <v>38</v>
      </c>
      <c r="G20" s="10" t="s">
        <v>54</v>
      </c>
      <c r="H20" s="10"/>
      <c r="I20" s="10"/>
      <c r="J20" s="10"/>
      <c r="K20" s="10"/>
    </row>
    <row r="21" spans="1:11">
      <c r="A21" s="9"/>
      <c r="B21" t="s">
        <v>43</v>
      </c>
      <c r="C21" s="137">
        <v>0.3</v>
      </c>
      <c r="D21" s="10">
        <v>0.2</v>
      </c>
      <c r="E21" s="10">
        <v>0.4</v>
      </c>
      <c r="F21" s="10" t="s">
        <v>28</v>
      </c>
      <c r="G21" s="10" t="s">
        <v>54</v>
      </c>
      <c r="H21" s="10"/>
      <c r="I21" s="10"/>
      <c r="J21" s="10"/>
      <c r="K21" s="10"/>
    </row>
    <row r="22" spans="1:11">
      <c r="A22" s="9" t="s">
        <v>44</v>
      </c>
      <c r="C22" s="10"/>
      <c r="D22" s="10"/>
      <c r="E22" s="10"/>
      <c r="F22" s="10"/>
      <c r="G22" s="10"/>
      <c r="H22" s="10"/>
      <c r="I22" s="10"/>
      <c r="J22" s="10"/>
      <c r="K22" s="10"/>
    </row>
    <row r="23" spans="1:11">
      <c r="A23" s="11"/>
      <c r="B23" s="11" t="s">
        <v>45</v>
      </c>
      <c r="C23" s="12">
        <v>0</v>
      </c>
      <c r="D23" s="12">
        <v>0</v>
      </c>
      <c r="E23" s="12">
        <v>0.999</v>
      </c>
      <c r="F23" s="10" t="s">
        <v>56</v>
      </c>
      <c r="G23" s="10" t="s">
        <v>126</v>
      </c>
      <c r="H23" s="12"/>
      <c r="I23" s="12"/>
      <c r="J23" s="12"/>
      <c r="K23" s="12"/>
    </row>
    <row r="24" spans="1:11">
      <c r="A24" s="9"/>
      <c r="B24" t="s">
        <v>46</v>
      </c>
      <c r="C24" s="14">
        <v>100</v>
      </c>
      <c r="D24" s="14">
        <v>90</v>
      </c>
      <c r="E24" s="14">
        <v>120</v>
      </c>
      <c r="F24" s="10"/>
      <c r="G24" s="10" t="s">
        <v>100</v>
      </c>
      <c r="H24" s="10"/>
      <c r="I24" s="10"/>
      <c r="J24" s="10"/>
      <c r="K24" s="10"/>
    </row>
    <row r="25" spans="1:11">
      <c r="A25" s="9"/>
      <c r="B25" t="s">
        <v>49</v>
      </c>
      <c r="C25" s="123">
        <v>300</v>
      </c>
      <c r="D25" s="123">
        <v>300</v>
      </c>
      <c r="E25" s="123">
        <v>400</v>
      </c>
      <c r="F25" s="10"/>
      <c r="G25" s="10" t="s">
        <v>100</v>
      </c>
      <c r="H25" s="10"/>
      <c r="I25" s="10"/>
      <c r="J25" s="10"/>
      <c r="K25" s="10"/>
    </row>
    <row r="26" spans="1:11">
      <c r="A26" s="9"/>
      <c r="B26" t="s">
        <v>51</v>
      </c>
      <c r="C26" s="123">
        <v>1</v>
      </c>
      <c r="D26" s="123"/>
      <c r="E26" s="123"/>
      <c r="F26" s="10" t="s">
        <v>23</v>
      </c>
      <c r="G26" s="10"/>
      <c r="H26" s="10"/>
      <c r="I26" s="10"/>
      <c r="J26" s="10"/>
      <c r="K26" s="10"/>
    </row>
    <row r="27" spans="1:11">
      <c r="A27" s="9" t="s">
        <v>52</v>
      </c>
      <c r="C27" s="10"/>
      <c r="D27" s="10"/>
      <c r="E27" s="10"/>
      <c r="F27" s="10"/>
      <c r="G27" s="10"/>
      <c r="H27" s="10"/>
      <c r="I27" s="10"/>
      <c r="J27" s="10"/>
      <c r="K27" s="10"/>
    </row>
    <row r="28" spans="1:11">
      <c r="A28" s="9"/>
      <c r="B28" t="s">
        <v>53</v>
      </c>
      <c r="C28" s="123">
        <v>1.0054779811311112</v>
      </c>
      <c r="D28" s="123">
        <v>0.85069817440000017</v>
      </c>
      <c r="E28" s="123">
        <v>1.2760472616</v>
      </c>
      <c r="F28" s="10">
        <v>0</v>
      </c>
      <c r="G28" s="10" t="s">
        <v>101</v>
      </c>
      <c r="H28" s="13"/>
      <c r="I28" s="13"/>
      <c r="J28" s="13"/>
      <c r="K28" s="13"/>
    </row>
    <row r="29" spans="1:11">
      <c r="A29" s="9"/>
      <c r="B29" t="s">
        <v>55</v>
      </c>
      <c r="C29" s="123">
        <v>0.62502685313555562</v>
      </c>
      <c r="D29" s="123">
        <v>0</v>
      </c>
      <c r="E29" s="123">
        <v>0</v>
      </c>
      <c r="F29" s="10">
        <v>0</v>
      </c>
      <c r="G29" s="10" t="s">
        <v>102</v>
      </c>
      <c r="H29" s="13"/>
      <c r="I29" s="13"/>
      <c r="J29" s="13"/>
      <c r="K29" s="13"/>
    </row>
    <row r="30" spans="1:11">
      <c r="A30" s="9"/>
      <c r="B30" t="s">
        <v>57</v>
      </c>
      <c r="C30" s="123">
        <v>0.38045112799555553</v>
      </c>
      <c r="D30" s="123">
        <v>0</v>
      </c>
      <c r="E30" s="123">
        <v>0</v>
      </c>
      <c r="F30" s="10">
        <v>0</v>
      </c>
      <c r="G30" s="10" t="s">
        <v>102</v>
      </c>
      <c r="H30" s="13"/>
      <c r="I30" s="13"/>
      <c r="J30" s="13"/>
      <c r="K30" s="13"/>
    </row>
    <row r="31" spans="1:11">
      <c r="A31" s="9"/>
      <c r="B31" t="s">
        <v>58</v>
      </c>
      <c r="C31" s="123">
        <v>7.8807733656222227</v>
      </c>
      <c r="D31" s="123">
        <v>6.3802363080000006</v>
      </c>
      <c r="E31" s="123">
        <v>13.823845334000001</v>
      </c>
      <c r="F31" s="10" t="s">
        <v>15</v>
      </c>
      <c r="G31" s="10" t="s">
        <v>101</v>
      </c>
      <c r="H31" s="13"/>
      <c r="I31" s="13"/>
      <c r="J31" s="13"/>
      <c r="K31" s="13"/>
    </row>
    <row r="32" spans="1:11">
      <c r="A32" s="9"/>
      <c r="B32" t="s">
        <v>59</v>
      </c>
      <c r="C32" s="14">
        <v>10353.705697593332</v>
      </c>
      <c r="D32" s="14">
        <v>7443.609026000001</v>
      </c>
      <c r="E32" s="14">
        <v>21267.454360000003</v>
      </c>
      <c r="F32" s="10" t="s">
        <v>15</v>
      </c>
      <c r="G32" s="10" t="s">
        <v>103</v>
      </c>
      <c r="H32" s="13"/>
      <c r="I32" s="13"/>
      <c r="J32" s="13"/>
      <c r="K32" s="13"/>
    </row>
    <row r="33" spans="1:5">
      <c r="A33" s="9" t="s">
        <v>61</v>
      </c>
      <c r="C33" s="136"/>
      <c r="D33" s="136"/>
      <c r="E33" s="136"/>
    </row>
    <row r="34" spans="1:5">
      <c r="A34" s="9"/>
      <c r="B34" s="15" t="s">
        <v>62</v>
      </c>
      <c r="C34" s="14">
        <v>4105.2</v>
      </c>
      <c r="D34" s="136"/>
      <c r="E34" s="136"/>
    </row>
    <row r="35" spans="1:5">
      <c r="A35" s="9" t="s">
        <v>63</v>
      </c>
    </row>
    <row r="36" spans="1:5">
      <c r="A36" s="9"/>
      <c r="B36" t="s">
        <v>104</v>
      </c>
    </row>
    <row r="37" spans="1:5">
      <c r="A37" s="9"/>
      <c r="B37" t="s">
        <v>105</v>
      </c>
    </row>
    <row r="38" spans="1:5">
      <c r="A38" s="9"/>
      <c r="B38" t="s">
        <v>106</v>
      </c>
    </row>
    <row r="39" spans="1:5">
      <c r="A39" s="9"/>
      <c r="B39" t="s">
        <v>107</v>
      </c>
    </row>
    <row r="40" spans="1:5">
      <c r="A40" s="9"/>
      <c r="B40" t="s">
        <v>108</v>
      </c>
    </row>
    <row r="41" spans="1:5">
      <c r="A41" s="9"/>
      <c r="B41" t="s">
        <v>109</v>
      </c>
    </row>
    <row r="42" spans="1:5">
      <c r="A42" s="9"/>
      <c r="B42" t="s">
        <v>110</v>
      </c>
    </row>
    <row r="43" spans="1:5">
      <c r="A43" s="9"/>
      <c r="B43" t="s">
        <v>111</v>
      </c>
    </row>
    <row r="44" spans="1:5">
      <c r="A44" s="9"/>
      <c r="B44" t="s">
        <v>112</v>
      </c>
    </row>
    <row r="45" spans="1:5">
      <c r="A45" s="9"/>
      <c r="B45" t="s">
        <v>113</v>
      </c>
    </row>
    <row r="46" spans="1:5">
      <c r="A46" s="9"/>
      <c r="B46" t="s">
        <v>114</v>
      </c>
    </row>
    <row r="47" spans="1:5">
      <c r="A47" s="9"/>
      <c r="B47" t="s">
        <v>77</v>
      </c>
    </row>
    <row r="48" spans="1:5">
      <c r="A48" s="9"/>
      <c r="B48" t="s">
        <v>78</v>
      </c>
    </row>
    <row r="49" spans="1:2">
      <c r="A49" s="9"/>
    </row>
    <row r="50" spans="1:2">
      <c r="A50" s="9" t="s">
        <v>79</v>
      </c>
    </row>
    <row r="51" spans="1:2">
      <c r="A51" s="9"/>
      <c r="B51" t="s">
        <v>115</v>
      </c>
    </row>
    <row r="52" spans="1:2">
      <c r="A52" s="9"/>
      <c r="B52" t="s">
        <v>116</v>
      </c>
    </row>
    <row r="53" spans="1:2">
      <c r="A53" s="9"/>
      <c r="B53" t="s">
        <v>117</v>
      </c>
    </row>
    <row r="54" spans="1:2">
      <c r="A54" s="9"/>
      <c r="B54" t="s">
        <v>118</v>
      </c>
    </row>
    <row r="55" spans="1:2">
      <c r="A55" s="9"/>
      <c r="B55" t="s">
        <v>119</v>
      </c>
    </row>
    <row r="56" spans="1:2">
      <c r="A56" s="9"/>
      <c r="B56" t="s">
        <v>120</v>
      </c>
    </row>
    <row r="57" spans="1:2">
      <c r="A57" s="9"/>
      <c r="B57" t="s">
        <v>121</v>
      </c>
    </row>
    <row r="58" spans="1:2">
      <c r="A58" s="9"/>
      <c r="B58" t="s">
        <v>122</v>
      </c>
    </row>
    <row r="59" spans="1:2">
      <c r="A59" s="9"/>
      <c r="B59" t="s">
        <v>123</v>
      </c>
    </row>
    <row r="60" spans="1:2">
      <c r="A60" s="9"/>
      <c r="B60" t="s">
        <v>124</v>
      </c>
    </row>
    <row r="61" spans="1:2">
      <c r="A61" s="9"/>
    </row>
    <row r="62" spans="1:2">
      <c r="A62" s="9"/>
    </row>
    <row r="63" spans="1:2">
      <c r="A63" s="9"/>
    </row>
    <row r="64" spans="1:2">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CEFC-7508-438F-BBA6-FE269C4FEEC8}">
  <sheetPr codeName="Sheet11"/>
  <dimension ref="A1:I201"/>
  <sheetViews>
    <sheetView showGridLines="0" workbookViewId="0">
      <selection sqref="A1:G145"/>
    </sheetView>
  </sheetViews>
  <sheetFormatPr defaultColWidth="11.5" defaultRowHeight="11.25"/>
  <cols>
    <col min="1" max="1" width="2.6640625" customWidth="1"/>
    <col min="2" max="2" width="60.6640625" customWidth="1"/>
    <col min="3" max="5" width="13.5" bestFit="1" customWidth="1"/>
  </cols>
  <sheetData>
    <row r="1" spans="1:9">
      <c r="A1" s="1" t="s">
        <v>0</v>
      </c>
      <c r="B1" s="1"/>
      <c r="C1" s="2" t="s">
        <v>128</v>
      </c>
      <c r="D1" s="3"/>
      <c r="E1" s="3"/>
      <c r="F1" s="3"/>
      <c r="G1" s="3"/>
    </row>
    <row r="2" spans="1:9" ht="18.75">
      <c r="A2" s="5" t="s">
        <v>3</v>
      </c>
      <c r="B2" s="5"/>
      <c r="C2" s="3">
        <v>2025</v>
      </c>
      <c r="D2" s="3">
        <v>2025</v>
      </c>
      <c r="E2" s="3">
        <v>2025</v>
      </c>
      <c r="F2" s="3" t="s">
        <v>4</v>
      </c>
      <c r="G2" s="3" t="s">
        <v>5</v>
      </c>
      <c r="I2" s="17" t="s">
        <v>6</v>
      </c>
    </row>
    <row r="3" spans="1:9" ht="12" thickBot="1">
      <c r="A3" s="7" t="s">
        <v>7</v>
      </c>
      <c r="B3" s="7"/>
      <c r="C3" s="8" t="s">
        <v>91</v>
      </c>
      <c r="D3" s="8" t="s">
        <v>8</v>
      </c>
      <c r="E3" s="8" t="s">
        <v>9</v>
      </c>
      <c r="F3" s="8" t="s">
        <v>10</v>
      </c>
      <c r="G3" s="8" t="s">
        <v>10</v>
      </c>
    </row>
    <row r="4" spans="1:9">
      <c r="A4" s="5" t="s">
        <v>11</v>
      </c>
      <c r="B4" s="5" t="s">
        <v>12</v>
      </c>
      <c r="C4" s="3"/>
      <c r="D4" s="3"/>
      <c r="E4" s="3"/>
      <c r="F4" s="3"/>
      <c r="G4" s="3"/>
    </row>
    <row r="5" spans="1:9">
      <c r="A5" s="9" t="s">
        <v>13</v>
      </c>
      <c r="C5" s="10"/>
      <c r="D5" s="10"/>
      <c r="E5" s="10"/>
      <c r="F5" s="10"/>
      <c r="G5" s="10"/>
    </row>
    <row r="6" spans="1:9">
      <c r="A6" s="9"/>
      <c r="B6" t="s">
        <v>14</v>
      </c>
      <c r="C6" s="10">
        <v>6.0000000000000001E-3</v>
      </c>
      <c r="D6" s="10"/>
      <c r="E6" s="10"/>
      <c r="F6" s="10" t="s">
        <v>129</v>
      </c>
      <c r="G6" s="10"/>
    </row>
    <row r="7" spans="1:9">
      <c r="A7" s="11"/>
      <c r="B7" s="11" t="s">
        <v>24</v>
      </c>
      <c r="C7" s="138">
        <v>0</v>
      </c>
      <c r="D7" s="12"/>
      <c r="E7" s="12"/>
      <c r="F7" s="10"/>
      <c r="G7" s="10"/>
    </row>
    <row r="8" spans="1:9">
      <c r="A8" s="9"/>
      <c r="B8" t="s">
        <v>26</v>
      </c>
      <c r="C8" s="10">
        <v>0</v>
      </c>
      <c r="D8" s="10"/>
      <c r="E8" s="10"/>
      <c r="F8" s="10"/>
      <c r="G8" s="10"/>
    </row>
    <row r="9" spans="1:9">
      <c r="A9" s="9"/>
      <c r="B9" t="s">
        <v>27</v>
      </c>
      <c r="C9" s="10">
        <v>37.5</v>
      </c>
      <c r="D9" s="10"/>
      <c r="E9" s="10"/>
      <c r="F9" s="10"/>
      <c r="G9" s="10"/>
    </row>
    <row r="10" spans="1:9">
      <c r="A10" s="9"/>
      <c r="B10" t="s">
        <v>30</v>
      </c>
      <c r="C10" s="10">
        <v>0</v>
      </c>
      <c r="D10" s="10"/>
      <c r="E10" s="10"/>
      <c r="F10" s="10"/>
      <c r="G10" s="10"/>
    </row>
    <row r="11" spans="1:9">
      <c r="A11" s="9"/>
      <c r="B11" t="s">
        <v>31</v>
      </c>
      <c r="C11" s="13">
        <v>4.8450000000000006</v>
      </c>
      <c r="D11" s="10"/>
      <c r="E11" s="10"/>
      <c r="F11" s="10"/>
      <c r="G11" s="10" t="s">
        <v>25</v>
      </c>
    </row>
    <row r="12" spans="1:9">
      <c r="A12" s="9" t="s">
        <v>34</v>
      </c>
      <c r="C12" s="10"/>
      <c r="D12" s="10"/>
      <c r="E12" s="10"/>
      <c r="F12" s="10"/>
      <c r="G12" s="10"/>
    </row>
    <row r="13" spans="1:9">
      <c r="A13" s="11"/>
      <c r="B13" s="11" t="s">
        <v>35</v>
      </c>
      <c r="C13" s="12"/>
      <c r="D13" s="12"/>
      <c r="E13" s="12"/>
      <c r="F13" s="10"/>
      <c r="G13" s="10"/>
    </row>
    <row r="14" spans="1:9">
      <c r="A14" s="11"/>
      <c r="B14" s="11" t="s">
        <v>37</v>
      </c>
      <c r="C14" s="12"/>
      <c r="D14" s="12"/>
      <c r="E14" s="12"/>
      <c r="F14" s="10"/>
      <c r="G14" s="10"/>
      <c r="H14" s="4"/>
    </row>
    <row r="15" spans="1:9">
      <c r="A15" s="9" t="s">
        <v>52</v>
      </c>
      <c r="C15" s="10"/>
      <c r="D15" s="10"/>
      <c r="E15" s="10"/>
      <c r="F15" s="10"/>
      <c r="G15" s="10"/>
    </row>
    <row r="16" spans="1:9">
      <c r="A16" s="9"/>
      <c r="B16" t="s">
        <v>53</v>
      </c>
      <c r="C16" s="13">
        <v>1.0641239394308626</v>
      </c>
      <c r="D16" s="10">
        <v>0.8</v>
      </c>
      <c r="E16" s="10">
        <v>1.3</v>
      </c>
      <c r="F16" s="10" t="s">
        <v>130</v>
      </c>
      <c r="G16" s="10" t="s">
        <v>131</v>
      </c>
    </row>
    <row r="17" spans="1:8">
      <c r="A17" s="9"/>
      <c r="B17" t="s">
        <v>132</v>
      </c>
      <c r="C17" s="13">
        <v>1.0134513708865358</v>
      </c>
      <c r="D17" s="10">
        <v>0.8</v>
      </c>
      <c r="E17" s="10">
        <v>1.2</v>
      </c>
      <c r="F17" s="10" t="s">
        <v>133</v>
      </c>
      <c r="G17" s="10" t="s">
        <v>131</v>
      </c>
      <c r="H17" s="10"/>
    </row>
    <row r="18" spans="1:8">
      <c r="A18" s="9"/>
      <c r="B18" t="s">
        <v>134</v>
      </c>
      <c r="C18" s="13">
        <v>2.8885508388429102E-2</v>
      </c>
      <c r="D18" s="10">
        <v>0.03</v>
      </c>
      <c r="E18" s="10">
        <v>0.03</v>
      </c>
      <c r="F18" s="10"/>
      <c r="G18" s="10"/>
    </row>
    <row r="19" spans="1:8">
      <c r="A19" s="9"/>
      <c r="B19" t="s">
        <v>135</v>
      </c>
      <c r="C19" s="13">
        <v>0.18810567042176893</v>
      </c>
      <c r="D19" s="10">
        <v>0.17</v>
      </c>
      <c r="E19" s="10">
        <v>0.22</v>
      </c>
      <c r="F19" s="10"/>
      <c r="G19" s="10"/>
    </row>
    <row r="20" spans="1:8">
      <c r="A20" s="9"/>
      <c r="B20" t="s">
        <v>136</v>
      </c>
      <c r="C20" s="13">
        <v>0.39014721160381993</v>
      </c>
      <c r="D20" s="10">
        <v>0.35</v>
      </c>
      <c r="E20" s="10">
        <v>0.48</v>
      </c>
      <c r="F20" s="10" t="s">
        <v>130</v>
      </c>
      <c r="G20" s="10"/>
    </row>
    <row r="21" spans="1:8">
      <c r="A21" s="9"/>
      <c r="B21" t="s">
        <v>57</v>
      </c>
      <c r="C21" s="13">
        <v>0.26080883212364958</v>
      </c>
      <c r="D21" s="10">
        <v>0.13</v>
      </c>
      <c r="E21" s="10">
        <v>0.28000000000000003</v>
      </c>
      <c r="F21" s="10"/>
      <c r="G21" s="10"/>
    </row>
    <row r="22" spans="1:8">
      <c r="A22" s="9"/>
      <c r="B22" t="s">
        <v>137</v>
      </c>
      <c r="C22" s="13">
        <v>0.19484665973176235</v>
      </c>
      <c r="D22" s="10">
        <v>0.17</v>
      </c>
      <c r="E22" s="10">
        <v>0.22</v>
      </c>
      <c r="F22" s="10"/>
      <c r="G22" s="10"/>
    </row>
    <row r="23" spans="1:8">
      <c r="A23" s="9"/>
      <c r="B23" t="s">
        <v>138</v>
      </c>
      <c r="C23" s="10"/>
      <c r="D23" s="10"/>
      <c r="E23" s="10"/>
      <c r="F23" s="10"/>
      <c r="G23" s="10"/>
    </row>
    <row r="24" spans="1:8">
      <c r="A24" s="9"/>
      <c r="B24" t="s">
        <v>59</v>
      </c>
      <c r="C24" s="96">
        <v>12317.777777777777</v>
      </c>
      <c r="D24" s="10">
        <v>3000</v>
      </c>
      <c r="E24" s="10">
        <v>14000</v>
      </c>
      <c r="F24" s="10" t="s">
        <v>139</v>
      </c>
      <c r="G24" s="10"/>
    </row>
    <row r="25" spans="1:8">
      <c r="A25" s="9"/>
      <c r="B25" t="s">
        <v>140</v>
      </c>
      <c r="C25" s="10"/>
      <c r="D25" s="10"/>
      <c r="E25" s="10"/>
      <c r="F25" s="10"/>
      <c r="G25" s="10"/>
    </row>
    <row r="26" spans="1:8">
      <c r="A26" s="9" t="s">
        <v>61</v>
      </c>
      <c r="C26" s="10"/>
      <c r="D26" s="10"/>
      <c r="E26" s="10"/>
      <c r="F26" s="10"/>
      <c r="G26" s="10"/>
    </row>
    <row r="27" spans="1:8">
      <c r="A27" s="9"/>
      <c r="B27" t="s">
        <v>141</v>
      </c>
      <c r="C27" s="10">
        <v>6.3E-3</v>
      </c>
      <c r="D27" s="10"/>
      <c r="E27" s="10"/>
      <c r="F27" s="10" t="s">
        <v>129</v>
      </c>
      <c r="G27" s="10"/>
    </row>
    <row r="28" spans="1:8">
      <c r="A28" s="9"/>
      <c r="B28" t="s">
        <v>142</v>
      </c>
      <c r="C28" s="13">
        <v>4.6150000000000002</v>
      </c>
      <c r="D28" s="10"/>
      <c r="E28" s="10"/>
      <c r="F28" s="10"/>
      <c r="G28" s="10" t="s">
        <v>25</v>
      </c>
    </row>
    <row r="29" spans="1:8">
      <c r="A29" s="9"/>
      <c r="B29" t="s">
        <v>143</v>
      </c>
      <c r="C29" s="13">
        <v>0.24838936392728525</v>
      </c>
      <c r="D29" s="10">
        <v>0.23</v>
      </c>
      <c r="E29" s="10">
        <v>0.28000000000000003</v>
      </c>
      <c r="F29" s="10"/>
      <c r="G29" s="10"/>
    </row>
    <row r="30" spans="1:8">
      <c r="A30" s="9"/>
      <c r="B30" t="s">
        <v>144</v>
      </c>
      <c r="C30" s="13">
        <v>0.17914825754454183</v>
      </c>
      <c r="D30" s="10">
        <v>0.16</v>
      </c>
      <c r="E30" s="10">
        <v>0.22</v>
      </c>
      <c r="F30" s="10"/>
      <c r="G30" s="10"/>
    </row>
    <row r="31" spans="1:8">
      <c r="A31" s="9"/>
      <c r="B31" t="s">
        <v>145</v>
      </c>
      <c r="C31" s="13">
        <v>0.18556824736358318</v>
      </c>
      <c r="D31" s="10">
        <v>0.17</v>
      </c>
      <c r="E31" s="10">
        <v>0.21</v>
      </c>
      <c r="F31" s="10"/>
      <c r="G31" s="10"/>
    </row>
    <row r="32" spans="1:8">
      <c r="A32" s="9"/>
      <c r="B32" t="s">
        <v>146</v>
      </c>
      <c r="C32" s="13">
        <v>0.37156877295601903</v>
      </c>
      <c r="D32" s="10">
        <v>0.32</v>
      </c>
      <c r="E32" s="10">
        <v>0.49</v>
      </c>
      <c r="F32" s="10" t="s">
        <v>130</v>
      </c>
      <c r="G32" s="10"/>
    </row>
    <row r="33" spans="1:7">
      <c r="A33" s="9"/>
      <c r="B33" t="s">
        <v>147</v>
      </c>
      <c r="C33" s="13">
        <v>2.7510007988980095E-2</v>
      </c>
      <c r="D33" s="10">
        <v>0.03</v>
      </c>
      <c r="E33" s="10">
        <v>0.03</v>
      </c>
      <c r="F33" s="10"/>
      <c r="G33" s="10"/>
    </row>
    <row r="34" spans="1:7">
      <c r="A34" s="9"/>
      <c r="B34" t="s">
        <v>148</v>
      </c>
      <c r="C34" s="14">
        <v>11755.555555555555</v>
      </c>
      <c r="D34" s="10">
        <v>10500</v>
      </c>
      <c r="E34" s="10">
        <v>14100</v>
      </c>
      <c r="F34" s="10" t="s">
        <v>139</v>
      </c>
      <c r="G34" s="10"/>
    </row>
    <row r="35" spans="1:7">
      <c r="A35" s="9"/>
      <c r="B35" t="s">
        <v>149</v>
      </c>
      <c r="C35" s="18"/>
      <c r="D35" s="10"/>
      <c r="E35" s="10"/>
      <c r="F35" s="10"/>
      <c r="G35" s="10"/>
    </row>
    <row r="36" spans="1:7">
      <c r="A36" s="9"/>
      <c r="B36" t="s">
        <v>150</v>
      </c>
      <c r="C36" s="14">
        <v>11755.555555555555</v>
      </c>
      <c r="D36" s="10"/>
      <c r="E36" s="10"/>
      <c r="F36" s="10"/>
      <c r="G36" s="10"/>
    </row>
    <row r="37" spans="1:7">
      <c r="A37" s="11"/>
      <c r="B37" s="11" t="s">
        <v>151</v>
      </c>
      <c r="C37" s="170">
        <v>3.5000000000000001E-3</v>
      </c>
      <c r="D37" s="12"/>
      <c r="E37" s="12"/>
      <c r="F37" s="10"/>
      <c r="G37" s="10"/>
    </row>
    <row r="38" spans="1:7">
      <c r="A38" s="9"/>
      <c r="B38" t="s">
        <v>152</v>
      </c>
      <c r="C38" s="10">
        <v>1205</v>
      </c>
      <c r="D38" s="10">
        <v>1000</v>
      </c>
      <c r="E38" s="10">
        <v>1400</v>
      </c>
      <c r="F38" s="10" t="s">
        <v>40</v>
      </c>
      <c r="G38" s="10" t="s">
        <v>153</v>
      </c>
    </row>
    <row r="39" spans="1:7">
      <c r="A39" s="9"/>
      <c r="B39" t="s">
        <v>154</v>
      </c>
      <c r="C39" s="10">
        <v>1.1000000000000001</v>
      </c>
      <c r="D39" s="10"/>
      <c r="E39" s="10"/>
      <c r="F39" s="10" t="s">
        <v>28</v>
      </c>
      <c r="G39" s="10"/>
    </row>
    <row r="40" spans="1:7">
      <c r="A40" s="11"/>
      <c r="B40" s="11" t="s">
        <v>155</v>
      </c>
      <c r="C40" s="10">
        <v>0</v>
      </c>
      <c r="D40" s="12"/>
      <c r="E40" s="12"/>
      <c r="F40" s="10"/>
      <c r="G40" s="10" t="s">
        <v>156</v>
      </c>
    </row>
    <row r="41" spans="1:7">
      <c r="A41" s="11"/>
      <c r="B41" s="11" t="s">
        <v>157</v>
      </c>
      <c r="C41" s="138">
        <v>0.875</v>
      </c>
      <c r="D41" s="12"/>
      <c r="E41" s="12"/>
      <c r="F41" s="10" t="s">
        <v>15</v>
      </c>
      <c r="G41" s="10"/>
    </row>
    <row r="42" spans="1:7">
      <c r="A42" s="11"/>
      <c r="B42" s="11" t="s">
        <v>158</v>
      </c>
      <c r="C42" s="138">
        <v>0.2175</v>
      </c>
      <c r="D42" s="12"/>
      <c r="E42" s="12"/>
      <c r="F42" s="10" t="s">
        <v>159</v>
      </c>
      <c r="G42" s="10" t="s">
        <v>156</v>
      </c>
    </row>
    <row r="43" spans="1:7">
      <c r="A43" s="9"/>
      <c r="B43" t="s">
        <v>160</v>
      </c>
      <c r="C43" s="10">
        <v>13.75</v>
      </c>
      <c r="D43" s="10"/>
      <c r="E43" s="10"/>
      <c r="F43" s="10"/>
      <c r="G43" s="10" t="s">
        <v>25</v>
      </c>
    </row>
    <row r="44" spans="1:7">
      <c r="A44" s="9"/>
      <c r="B44" t="s">
        <v>161</v>
      </c>
      <c r="C44" s="10">
        <v>1.05</v>
      </c>
      <c r="D44" s="10"/>
      <c r="E44" s="10"/>
      <c r="F44" s="10" t="s">
        <v>47</v>
      </c>
      <c r="G44" s="10" t="s">
        <v>25</v>
      </c>
    </row>
    <row r="45" spans="1:7">
      <c r="A45" s="9"/>
      <c r="B45" t="s">
        <v>162</v>
      </c>
      <c r="C45" s="14">
        <v>1159.8125</v>
      </c>
      <c r="D45" s="10"/>
      <c r="E45" s="10"/>
      <c r="F45" s="10" t="s">
        <v>163</v>
      </c>
      <c r="G45" s="10"/>
    </row>
    <row r="46" spans="1:7">
      <c r="A46" s="9"/>
      <c r="B46" t="s">
        <v>164</v>
      </c>
      <c r="C46" s="14">
        <v>1104.5833333333333</v>
      </c>
      <c r="D46" s="10"/>
      <c r="E46" s="10"/>
      <c r="F46" s="10" t="s">
        <v>165</v>
      </c>
      <c r="G46" s="10"/>
    </row>
    <row r="47" spans="1:7">
      <c r="A47" s="9"/>
    </row>
    <row r="48" spans="1:7">
      <c r="A48" s="9"/>
    </row>
    <row r="49" spans="1:2">
      <c r="A49" s="9" t="s">
        <v>63</v>
      </c>
    </row>
    <row r="50" spans="1:2">
      <c r="A50" s="9"/>
      <c r="B50" t="s">
        <v>166</v>
      </c>
    </row>
    <row r="51" spans="1:2">
      <c r="A51" s="9"/>
      <c r="B51" t="s">
        <v>167</v>
      </c>
    </row>
    <row r="52" spans="1:2">
      <c r="A52" s="9"/>
      <c r="B52" t="s">
        <v>168</v>
      </c>
    </row>
    <row r="53" spans="1:2">
      <c r="A53" s="9"/>
      <c r="B53" t="s">
        <v>169</v>
      </c>
    </row>
    <row r="54" spans="1:2">
      <c r="A54" s="9"/>
      <c r="B54" t="s">
        <v>170</v>
      </c>
    </row>
    <row r="55" spans="1:2">
      <c r="A55" s="9"/>
      <c r="B55" t="s">
        <v>171</v>
      </c>
    </row>
    <row r="56" spans="1:2">
      <c r="A56" s="9"/>
      <c r="B56" t="s">
        <v>172</v>
      </c>
    </row>
    <row r="57" spans="1:2">
      <c r="A57" s="9"/>
      <c r="B57" t="s">
        <v>173</v>
      </c>
    </row>
    <row r="58" spans="1:2">
      <c r="A58" s="9"/>
      <c r="B58" t="s">
        <v>174</v>
      </c>
    </row>
    <row r="59" spans="1:2">
      <c r="A59" s="9"/>
      <c r="B59" t="s">
        <v>175</v>
      </c>
    </row>
    <row r="60" spans="1:2">
      <c r="A60" s="9"/>
      <c r="B60" t="s">
        <v>176</v>
      </c>
    </row>
    <row r="61" spans="1:2">
      <c r="A61" s="9"/>
      <c r="B61" t="s">
        <v>177</v>
      </c>
    </row>
    <row r="62" spans="1:2">
      <c r="A62" s="9"/>
      <c r="B62" t="s">
        <v>178</v>
      </c>
    </row>
    <row r="63" spans="1:2">
      <c r="A63" s="9"/>
      <c r="B63" t="s">
        <v>179</v>
      </c>
    </row>
    <row r="64" spans="1:2">
      <c r="A64" s="9"/>
      <c r="B64" t="s">
        <v>180</v>
      </c>
    </row>
    <row r="65" spans="1:2">
      <c r="A65" s="9"/>
      <c r="B65" t="s">
        <v>181</v>
      </c>
    </row>
    <row r="66" spans="1:2">
      <c r="A66" s="9"/>
      <c r="B66" t="s">
        <v>182</v>
      </c>
    </row>
    <row r="67" spans="1:2">
      <c r="A67" s="9"/>
      <c r="B67" t="s">
        <v>183</v>
      </c>
    </row>
    <row r="68" spans="1:2">
      <c r="A68" s="9"/>
      <c r="B68" t="s">
        <v>184</v>
      </c>
    </row>
    <row r="69" spans="1:2">
      <c r="A69" s="9"/>
      <c r="B69" t="s">
        <v>185</v>
      </c>
    </row>
    <row r="70" spans="1:2">
      <c r="A70" s="9"/>
      <c r="B70" t="s">
        <v>186</v>
      </c>
    </row>
    <row r="71" spans="1:2">
      <c r="A71" s="9"/>
      <c r="B71" t="s">
        <v>187</v>
      </c>
    </row>
    <row r="72" spans="1:2">
      <c r="A72" s="9"/>
      <c r="B72" t="s">
        <v>188</v>
      </c>
    </row>
    <row r="73" spans="1:2">
      <c r="A73" s="9"/>
      <c r="B73" t="s">
        <v>189</v>
      </c>
    </row>
    <row r="74" spans="1:2">
      <c r="A74" s="9"/>
      <c r="B74" t="s">
        <v>190</v>
      </c>
    </row>
    <row r="75" spans="1:2">
      <c r="A75" s="9"/>
      <c r="B75" t="s">
        <v>191</v>
      </c>
    </row>
    <row r="76" spans="1:2">
      <c r="A76" s="9"/>
      <c r="B76" t="s">
        <v>192</v>
      </c>
    </row>
    <row r="77" spans="1:2">
      <c r="A77" s="9"/>
      <c r="B77" t="s">
        <v>193</v>
      </c>
    </row>
    <row r="78" spans="1:2">
      <c r="A78" s="9"/>
      <c r="B78" t="s">
        <v>77</v>
      </c>
    </row>
    <row r="79" spans="1:2">
      <c r="A79" s="9"/>
      <c r="B79" t="s">
        <v>78</v>
      </c>
    </row>
    <row r="80" spans="1:2">
      <c r="A80" s="9"/>
    </row>
    <row r="81" spans="1:2">
      <c r="A81" s="9" t="s">
        <v>79</v>
      </c>
    </row>
    <row r="82" spans="1:2">
      <c r="A82" s="9"/>
      <c r="B82" t="s">
        <v>194</v>
      </c>
    </row>
    <row r="83" spans="1:2">
      <c r="A83" s="9"/>
      <c r="B83" t="s">
        <v>195</v>
      </c>
    </row>
    <row r="84" spans="1:2">
      <c r="A84" s="9"/>
      <c r="B84" t="s">
        <v>196</v>
      </c>
    </row>
    <row r="85" spans="1:2">
      <c r="A85" s="9"/>
      <c r="B85" t="s">
        <v>197</v>
      </c>
    </row>
    <row r="86" spans="1:2">
      <c r="A86" s="9"/>
      <c r="B86" t="s">
        <v>198</v>
      </c>
    </row>
    <row r="87" spans="1:2">
      <c r="A87" s="9"/>
      <c r="B87" t="s">
        <v>199</v>
      </c>
    </row>
    <row r="88" spans="1:2">
      <c r="A88" s="9"/>
    </row>
    <row r="89" spans="1:2">
      <c r="A89" s="9"/>
    </row>
    <row r="90" spans="1:2">
      <c r="A90" s="9"/>
    </row>
    <row r="91" spans="1:2">
      <c r="A91" s="9"/>
    </row>
    <row r="92" spans="1:2">
      <c r="A92" s="9"/>
    </row>
    <row r="93" spans="1:2">
      <c r="A93" s="9"/>
    </row>
    <row r="94" spans="1:2">
      <c r="A94" s="9"/>
    </row>
    <row r="95" spans="1:2">
      <c r="A95" s="9"/>
    </row>
    <row r="96" spans="1:2">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D0E3-CB4B-4F4A-A225-FDC943F00653}">
  <sheetPr codeName="Sheet12"/>
  <dimension ref="A1:P201"/>
  <sheetViews>
    <sheetView showGridLines="0" workbookViewId="0">
      <selection sqref="A1:G99"/>
    </sheetView>
  </sheetViews>
  <sheetFormatPr defaultColWidth="11.5" defaultRowHeight="11.25"/>
  <cols>
    <col min="1" max="1" width="2.6640625" customWidth="1"/>
    <col min="2" max="2" width="60.6640625" customWidth="1"/>
    <col min="3" max="5" width="13.5" bestFit="1" customWidth="1"/>
  </cols>
  <sheetData>
    <row r="1" spans="1:16">
      <c r="A1" s="1" t="s">
        <v>0</v>
      </c>
      <c r="B1" s="1"/>
      <c r="C1" s="2" t="s">
        <v>200</v>
      </c>
      <c r="D1" s="3"/>
      <c r="E1" s="3"/>
      <c r="F1" s="3"/>
      <c r="G1" s="3"/>
    </row>
    <row r="2" spans="1:16" ht="12.75">
      <c r="A2" s="5" t="s">
        <v>3</v>
      </c>
      <c r="B2" s="5"/>
      <c r="C2" s="3">
        <v>2025</v>
      </c>
      <c r="D2" s="3">
        <v>2025</v>
      </c>
      <c r="E2" s="3">
        <v>2025</v>
      </c>
      <c r="F2" s="3" t="s">
        <v>4</v>
      </c>
      <c r="G2" s="3" t="s">
        <v>5</v>
      </c>
      <c r="I2" s="20" t="s">
        <v>6</v>
      </c>
      <c r="J2" s="20"/>
      <c r="K2" s="20"/>
      <c r="L2" s="20"/>
      <c r="M2" s="20"/>
      <c r="N2" s="20"/>
      <c r="O2" s="20"/>
      <c r="P2" s="20"/>
    </row>
    <row r="3" spans="1:16" ht="13.5" thickBot="1">
      <c r="A3" s="7" t="s">
        <v>7</v>
      </c>
      <c r="B3" s="7"/>
      <c r="C3" s="8" t="s">
        <v>91</v>
      </c>
      <c r="D3" s="8" t="s">
        <v>8</v>
      </c>
      <c r="E3" s="8" t="s">
        <v>9</v>
      </c>
      <c r="F3" s="8" t="s">
        <v>10</v>
      </c>
      <c r="G3" s="8" t="s">
        <v>10</v>
      </c>
      <c r="I3" s="20"/>
      <c r="J3" s="20"/>
      <c r="K3" s="20"/>
      <c r="L3" s="20"/>
      <c r="M3" s="20"/>
      <c r="N3" s="20"/>
      <c r="O3" s="20"/>
      <c r="P3" s="20"/>
    </row>
    <row r="4" spans="1:16" ht="12.75">
      <c r="A4" s="5" t="s">
        <v>11</v>
      </c>
      <c r="B4" s="5" t="s">
        <v>12</v>
      </c>
      <c r="C4" s="3"/>
      <c r="D4" s="3"/>
      <c r="E4" s="3"/>
      <c r="F4" s="3"/>
      <c r="G4" s="3"/>
      <c r="I4" s="20"/>
      <c r="J4" s="20"/>
      <c r="K4" s="20"/>
      <c r="L4" s="20"/>
      <c r="M4" s="20"/>
      <c r="N4" s="20"/>
      <c r="O4" s="20"/>
      <c r="P4" s="20"/>
    </row>
    <row r="5" spans="1:16" ht="12.75">
      <c r="A5" s="9" t="s">
        <v>13</v>
      </c>
      <c r="C5" s="10"/>
      <c r="D5" s="10"/>
      <c r="E5" s="10"/>
      <c r="F5" s="10"/>
      <c r="G5" s="10"/>
      <c r="I5" s="20"/>
      <c r="J5" s="20"/>
      <c r="K5" s="20"/>
      <c r="L5" s="20"/>
      <c r="M5" s="20"/>
      <c r="N5" s="20"/>
      <c r="O5" s="20"/>
      <c r="P5" s="20"/>
    </row>
    <row r="6" spans="1:16" ht="12.75">
      <c r="A6" s="9"/>
      <c r="B6" t="s">
        <v>14</v>
      </c>
      <c r="C6" s="10">
        <v>0.1</v>
      </c>
      <c r="D6" s="10"/>
      <c r="E6" s="10"/>
      <c r="F6" s="10" t="s">
        <v>201</v>
      </c>
      <c r="G6" s="10"/>
      <c r="I6" s="20"/>
      <c r="J6" s="20"/>
      <c r="K6" s="20"/>
      <c r="L6" s="20"/>
      <c r="M6" s="20"/>
      <c r="N6" s="20"/>
      <c r="O6" s="20"/>
      <c r="P6" s="20"/>
    </row>
    <row r="7" spans="1:16" ht="12.75">
      <c r="A7" s="11"/>
      <c r="B7" s="11" t="s">
        <v>24</v>
      </c>
      <c r="C7" s="12">
        <v>0</v>
      </c>
      <c r="D7" s="12"/>
      <c r="E7" s="12"/>
      <c r="F7" s="10"/>
      <c r="G7" s="10"/>
      <c r="I7" s="20"/>
      <c r="J7" s="20"/>
      <c r="K7" s="20"/>
      <c r="L7" s="20"/>
      <c r="M7" s="20"/>
      <c r="N7" s="20"/>
      <c r="O7" s="20"/>
      <c r="P7" s="20"/>
    </row>
    <row r="8" spans="1:16" ht="12.75">
      <c r="A8" s="9"/>
      <c r="B8" t="s">
        <v>26</v>
      </c>
      <c r="C8" s="10">
        <v>0</v>
      </c>
      <c r="D8" s="10"/>
      <c r="E8" s="10"/>
      <c r="F8" s="10"/>
      <c r="G8" s="10"/>
      <c r="I8" s="20"/>
      <c r="J8" s="20"/>
      <c r="K8" s="20"/>
      <c r="L8" s="20"/>
      <c r="M8" s="20"/>
      <c r="N8" s="20"/>
      <c r="O8" s="20"/>
      <c r="P8" s="20"/>
    </row>
    <row r="9" spans="1:16" ht="12.75">
      <c r="A9" s="9"/>
      <c r="B9" t="s">
        <v>27</v>
      </c>
      <c r="C9" s="10">
        <v>37.5</v>
      </c>
      <c r="D9" s="10"/>
      <c r="E9" s="10"/>
      <c r="F9" s="10"/>
      <c r="G9" s="10"/>
      <c r="I9" s="20"/>
      <c r="J9" s="20"/>
      <c r="K9" s="20"/>
      <c r="L9" s="20"/>
      <c r="M9" s="20"/>
      <c r="N9" s="20"/>
      <c r="O9" s="20"/>
      <c r="P9" s="20"/>
    </row>
    <row r="10" spans="1:16" ht="12.75">
      <c r="A10" s="9"/>
      <c r="B10" t="s">
        <v>30</v>
      </c>
      <c r="C10" s="10">
        <v>0</v>
      </c>
      <c r="D10" s="10"/>
      <c r="E10" s="10"/>
      <c r="F10" s="10"/>
      <c r="G10" s="10"/>
      <c r="I10" s="20"/>
      <c r="J10" s="20"/>
      <c r="K10" s="20"/>
      <c r="L10" s="20"/>
      <c r="M10" s="20"/>
      <c r="N10" s="20"/>
      <c r="O10" s="20"/>
      <c r="P10" s="20"/>
    </row>
    <row r="11" spans="1:16" ht="12.75">
      <c r="A11" s="9"/>
      <c r="B11" t="s">
        <v>31</v>
      </c>
      <c r="C11" s="137">
        <v>5.0750000000000002</v>
      </c>
      <c r="D11" s="10"/>
      <c r="E11" s="10"/>
      <c r="F11" s="10"/>
      <c r="G11" s="10" t="s">
        <v>25</v>
      </c>
      <c r="I11" s="20"/>
      <c r="J11" s="20"/>
      <c r="K11" s="20"/>
      <c r="L11" s="20"/>
      <c r="M11" s="20"/>
      <c r="N11" s="20"/>
      <c r="O11" s="20"/>
      <c r="P11" s="20"/>
    </row>
    <row r="12" spans="1:16" ht="12.75">
      <c r="A12" s="9" t="s">
        <v>34</v>
      </c>
      <c r="C12" s="10"/>
      <c r="D12" s="10"/>
      <c r="E12" s="10"/>
      <c r="F12" s="10"/>
      <c r="G12" s="10"/>
      <c r="I12" s="20"/>
      <c r="J12" s="20"/>
      <c r="K12" s="20"/>
      <c r="L12" s="20"/>
      <c r="M12" s="20"/>
      <c r="N12" s="20"/>
      <c r="O12" s="20"/>
      <c r="P12" s="20"/>
    </row>
    <row r="13" spans="1:16" ht="12.75">
      <c r="A13" s="11"/>
      <c r="B13" s="11" t="s">
        <v>35</v>
      </c>
      <c r="C13" s="12"/>
      <c r="D13" s="12"/>
      <c r="E13" s="12"/>
      <c r="F13" s="10"/>
      <c r="G13" s="10"/>
      <c r="I13" s="20"/>
      <c r="J13" s="20"/>
      <c r="K13" s="20"/>
      <c r="L13" s="20"/>
      <c r="M13" s="20"/>
      <c r="N13" s="20"/>
      <c r="O13" s="20"/>
      <c r="P13" s="20"/>
    </row>
    <row r="14" spans="1:16" ht="12.75">
      <c r="A14" s="11"/>
      <c r="B14" s="11" t="s">
        <v>37</v>
      </c>
      <c r="C14" s="12"/>
      <c r="D14" s="12"/>
      <c r="E14" s="12"/>
      <c r="F14" s="10"/>
      <c r="G14" s="10"/>
      <c r="H14" s="4"/>
      <c r="I14" s="20"/>
      <c r="J14" s="20"/>
      <c r="K14" s="20"/>
      <c r="L14" s="20"/>
      <c r="M14" s="20"/>
      <c r="N14" s="20"/>
      <c r="O14" s="20"/>
      <c r="P14" s="20"/>
    </row>
    <row r="15" spans="1:16" ht="12.75">
      <c r="A15" s="9" t="s">
        <v>52</v>
      </c>
      <c r="C15" s="10"/>
      <c r="D15" s="10"/>
      <c r="E15" s="10"/>
      <c r="F15" s="10"/>
      <c r="G15" s="10"/>
      <c r="I15" s="20"/>
      <c r="J15" s="20"/>
      <c r="K15" s="20"/>
      <c r="L15" s="20"/>
      <c r="M15" s="20"/>
      <c r="N15" s="20"/>
      <c r="O15" s="20"/>
      <c r="P15" s="20"/>
    </row>
    <row r="16" spans="1:16" ht="12.75">
      <c r="A16" s="9"/>
      <c r="B16" t="s">
        <v>53</v>
      </c>
      <c r="C16" s="13">
        <v>0.73599999999999988</v>
      </c>
      <c r="D16" s="13">
        <v>0.7</v>
      </c>
      <c r="E16" s="13">
        <v>0.78</v>
      </c>
      <c r="F16" s="10" t="s">
        <v>130</v>
      </c>
      <c r="G16" s="10" t="s">
        <v>131</v>
      </c>
      <c r="H16" s="10"/>
      <c r="I16" s="20"/>
      <c r="J16" s="20"/>
      <c r="K16" s="20"/>
      <c r="L16" s="20"/>
      <c r="M16" s="20"/>
      <c r="N16" s="20"/>
      <c r="O16" s="20"/>
      <c r="P16" s="20"/>
    </row>
    <row r="17" spans="1:16" ht="12.75">
      <c r="A17" s="9"/>
      <c r="B17" t="s">
        <v>132</v>
      </c>
      <c r="C17" s="13">
        <v>0.66444444444444439</v>
      </c>
      <c r="D17" s="13">
        <v>0.6</v>
      </c>
      <c r="E17" s="13">
        <v>0.72</v>
      </c>
      <c r="F17" s="10" t="s">
        <v>133</v>
      </c>
      <c r="G17" s="10" t="s">
        <v>131</v>
      </c>
      <c r="H17" s="10"/>
      <c r="I17" s="21"/>
      <c r="J17" s="20"/>
      <c r="K17" s="20"/>
      <c r="L17" s="20"/>
      <c r="M17" s="20"/>
      <c r="N17" s="20"/>
      <c r="O17" s="20"/>
      <c r="P17" s="20"/>
    </row>
    <row r="18" spans="1:16" ht="12.75">
      <c r="A18" s="9"/>
      <c r="B18" t="s">
        <v>134</v>
      </c>
      <c r="C18" s="13">
        <v>4.0888888888888884E-2</v>
      </c>
      <c r="D18" s="13">
        <v>0.03</v>
      </c>
      <c r="E18" s="13">
        <v>0.05</v>
      </c>
      <c r="F18" s="10"/>
      <c r="G18" s="10"/>
      <c r="H18" s="10"/>
      <c r="I18" s="20"/>
      <c r="J18" s="20"/>
      <c r="K18" s="20"/>
      <c r="L18" s="20"/>
      <c r="M18" s="20"/>
      <c r="N18" s="20"/>
      <c r="O18" s="20"/>
      <c r="P18" s="20"/>
    </row>
    <row r="19" spans="1:16" ht="12.75">
      <c r="A19" s="9"/>
      <c r="B19" t="s">
        <v>135</v>
      </c>
      <c r="C19" s="13">
        <v>0.14311111111111111</v>
      </c>
      <c r="D19" s="13">
        <v>0.12</v>
      </c>
      <c r="E19" s="13">
        <v>0.16</v>
      </c>
      <c r="F19" s="10"/>
      <c r="G19" s="10"/>
      <c r="H19" s="10"/>
      <c r="I19" s="20"/>
      <c r="J19" s="20"/>
      <c r="K19" s="20"/>
      <c r="L19" s="20"/>
      <c r="M19" s="20"/>
      <c r="N19" s="20"/>
      <c r="O19" s="20"/>
      <c r="P19" s="20"/>
    </row>
    <row r="20" spans="1:16" ht="12.75">
      <c r="A20" s="9"/>
      <c r="B20" t="s">
        <v>136</v>
      </c>
      <c r="C20" s="13">
        <v>0.34755555555555551</v>
      </c>
      <c r="D20" s="13">
        <v>0.3</v>
      </c>
      <c r="E20" s="13">
        <v>0.4</v>
      </c>
      <c r="F20" s="10" t="s">
        <v>130</v>
      </c>
      <c r="G20" s="10"/>
      <c r="H20" s="10"/>
      <c r="I20" s="20"/>
      <c r="J20" s="20"/>
      <c r="K20" s="20"/>
      <c r="L20" s="20"/>
      <c r="M20" s="20"/>
      <c r="N20" s="20"/>
      <c r="O20" s="20"/>
      <c r="P20" s="20"/>
    </row>
    <row r="21" spans="1:16" ht="12.75">
      <c r="A21" s="9"/>
      <c r="B21" t="s">
        <v>57</v>
      </c>
      <c r="C21" s="13">
        <v>0.12266666666666665</v>
      </c>
      <c r="D21" s="13">
        <v>0.11</v>
      </c>
      <c r="E21" s="13">
        <v>0.13</v>
      </c>
      <c r="F21" s="10"/>
      <c r="G21" s="10"/>
      <c r="H21" s="10"/>
      <c r="I21" s="20"/>
      <c r="J21" s="20"/>
      <c r="K21" s="20"/>
      <c r="L21" s="20"/>
      <c r="M21" s="20"/>
      <c r="N21" s="20"/>
      <c r="O21" s="20"/>
      <c r="P21" s="20"/>
    </row>
    <row r="22" spans="1:16" ht="12.75">
      <c r="A22" s="9"/>
      <c r="B22" t="s">
        <v>137</v>
      </c>
      <c r="C22" s="13">
        <v>8.1777777777777769E-2</v>
      </c>
      <c r="D22" s="13">
        <v>7.0000000000000007E-2</v>
      </c>
      <c r="E22" s="13">
        <v>0.09</v>
      </c>
      <c r="F22" s="10"/>
      <c r="G22" s="10"/>
      <c r="H22" s="10"/>
      <c r="I22" s="20"/>
      <c r="J22" s="20"/>
      <c r="K22" s="20"/>
      <c r="L22" s="20"/>
      <c r="M22" s="20"/>
      <c r="N22" s="20"/>
      <c r="O22" s="20"/>
      <c r="P22" s="20"/>
    </row>
    <row r="23" spans="1:16" ht="12.75">
      <c r="A23" s="9"/>
      <c r="B23" t="s">
        <v>138</v>
      </c>
      <c r="C23" s="10"/>
      <c r="D23" s="10"/>
      <c r="E23" s="10"/>
      <c r="F23" s="10"/>
      <c r="G23" s="10"/>
      <c r="I23" s="20"/>
      <c r="J23" s="20"/>
      <c r="K23" s="20"/>
      <c r="L23" s="20"/>
      <c r="M23" s="20"/>
      <c r="N23" s="20"/>
      <c r="O23" s="20"/>
      <c r="P23" s="20"/>
    </row>
    <row r="24" spans="1:16" ht="12.75">
      <c r="A24" s="9"/>
      <c r="B24" t="s">
        <v>59</v>
      </c>
      <c r="C24" s="14">
        <v>9750</v>
      </c>
      <c r="D24" s="14">
        <v>9500</v>
      </c>
      <c r="E24" s="14">
        <v>11000</v>
      </c>
      <c r="F24" s="10" t="s">
        <v>139</v>
      </c>
      <c r="G24" s="10"/>
      <c r="I24" s="20"/>
      <c r="J24" s="20"/>
      <c r="K24" s="20"/>
      <c r="L24" s="20"/>
      <c r="M24" s="20"/>
      <c r="N24" s="20"/>
      <c r="O24" s="20"/>
      <c r="P24" s="20"/>
    </row>
    <row r="25" spans="1:16" ht="12.75">
      <c r="A25" s="9"/>
      <c r="B25" t="s">
        <v>140</v>
      </c>
      <c r="C25" s="10"/>
      <c r="D25" s="10"/>
      <c r="E25" s="10"/>
      <c r="F25" s="10"/>
      <c r="G25" s="10"/>
      <c r="I25" s="20"/>
      <c r="J25" s="20"/>
      <c r="K25" s="20"/>
      <c r="L25" s="20"/>
      <c r="M25" s="20"/>
      <c r="N25" s="20"/>
      <c r="O25" s="20"/>
      <c r="P25" s="20"/>
    </row>
    <row r="26" spans="1:16" ht="12.75">
      <c r="A26" s="9" t="s">
        <v>61</v>
      </c>
      <c r="C26" s="10"/>
      <c r="D26" s="10"/>
      <c r="E26" s="10"/>
      <c r="F26" s="10"/>
      <c r="G26" s="10"/>
      <c r="I26" s="20"/>
      <c r="J26" s="20"/>
      <c r="K26" s="20"/>
      <c r="L26" s="20"/>
      <c r="M26" s="20"/>
      <c r="N26" s="20"/>
      <c r="O26" s="20"/>
      <c r="P26" s="20"/>
    </row>
    <row r="27" spans="1:16" ht="12.75">
      <c r="A27" s="9"/>
      <c r="B27" t="s">
        <v>141</v>
      </c>
      <c r="C27" s="10">
        <v>0.11</v>
      </c>
      <c r="D27" s="10"/>
      <c r="E27" s="10"/>
      <c r="F27" s="10" t="s">
        <v>201</v>
      </c>
      <c r="G27" s="10"/>
      <c r="I27" s="20"/>
      <c r="J27" s="20"/>
      <c r="K27" s="20"/>
      <c r="L27" s="20"/>
      <c r="M27" s="20"/>
      <c r="N27" s="20"/>
      <c r="O27" s="20"/>
      <c r="P27" s="20"/>
    </row>
    <row r="28" spans="1:16" ht="12.75">
      <c r="A28" s="9"/>
      <c r="B28" t="s">
        <v>142</v>
      </c>
      <c r="C28" s="137">
        <v>4.6150000000000002</v>
      </c>
      <c r="D28" s="10"/>
      <c r="E28" s="10"/>
      <c r="F28" s="10" t="s">
        <v>202</v>
      </c>
      <c r="G28" s="10" t="s">
        <v>25</v>
      </c>
      <c r="I28" s="20"/>
      <c r="J28" s="20"/>
      <c r="K28" s="20"/>
      <c r="L28" s="20"/>
      <c r="M28" s="20"/>
      <c r="N28" s="20"/>
      <c r="O28" s="20"/>
      <c r="P28" s="20"/>
    </row>
    <row r="29" spans="1:16" ht="12.75">
      <c r="A29" s="9"/>
      <c r="B29" t="s">
        <v>143</v>
      </c>
      <c r="C29" s="137">
        <v>0.11244444444444443</v>
      </c>
      <c r="D29" s="13">
        <v>0.1</v>
      </c>
      <c r="E29" s="13">
        <v>0.13</v>
      </c>
      <c r="F29" s="10"/>
      <c r="G29" s="10"/>
      <c r="I29" s="20"/>
      <c r="J29" s="20"/>
      <c r="K29" s="20"/>
      <c r="L29" s="20"/>
      <c r="M29" s="20"/>
      <c r="N29" s="20"/>
      <c r="O29" s="20"/>
      <c r="P29" s="20"/>
    </row>
    <row r="30" spans="1:16" ht="12.75">
      <c r="A30" s="9"/>
      <c r="B30" t="s">
        <v>144</v>
      </c>
      <c r="C30" s="137">
        <v>0.13288888888888889</v>
      </c>
      <c r="D30" s="13">
        <v>0.11</v>
      </c>
      <c r="E30" s="13">
        <v>0.15</v>
      </c>
      <c r="F30" s="10"/>
      <c r="G30" s="10"/>
      <c r="I30" s="20"/>
      <c r="J30" s="20"/>
      <c r="K30" s="20"/>
      <c r="L30" s="20"/>
      <c r="M30" s="20"/>
      <c r="N30" s="20"/>
      <c r="O30" s="20"/>
      <c r="P30" s="20"/>
    </row>
    <row r="31" spans="1:16">
      <c r="A31" s="9"/>
      <c r="B31" t="s">
        <v>145</v>
      </c>
      <c r="C31" s="137">
        <v>7.1555555555555553E-2</v>
      </c>
      <c r="D31" s="13">
        <v>0.06</v>
      </c>
      <c r="E31" s="13">
        <v>0.08</v>
      </c>
      <c r="F31" s="10"/>
      <c r="G31" s="10"/>
    </row>
    <row r="32" spans="1:16">
      <c r="A32" s="9"/>
      <c r="B32" t="s">
        <v>146</v>
      </c>
      <c r="C32" s="137">
        <v>0.31688888888888889</v>
      </c>
      <c r="D32" s="13">
        <v>0.28999999999999998</v>
      </c>
      <c r="E32" s="13">
        <v>0.35</v>
      </c>
      <c r="F32" s="10" t="s">
        <v>130</v>
      </c>
      <c r="G32" s="10"/>
    </row>
    <row r="33" spans="1:7">
      <c r="A33" s="9"/>
      <c r="B33" t="s">
        <v>147</v>
      </c>
      <c r="C33" s="13">
        <v>3.5777777777777776E-2</v>
      </c>
      <c r="D33" s="13">
        <v>0.04</v>
      </c>
      <c r="E33" s="13">
        <v>0.04</v>
      </c>
      <c r="F33" s="10"/>
      <c r="G33" s="10"/>
    </row>
    <row r="34" spans="1:7">
      <c r="A34" s="9"/>
      <c r="B34" t="s">
        <v>148</v>
      </c>
      <c r="C34" s="14">
        <v>9046.6666666666661</v>
      </c>
      <c r="D34" s="14">
        <v>8600</v>
      </c>
      <c r="E34" s="14">
        <v>10000</v>
      </c>
      <c r="F34" s="10" t="s">
        <v>139</v>
      </c>
      <c r="G34" s="10"/>
    </row>
    <row r="35" spans="1:7">
      <c r="A35" s="9"/>
      <c r="B35" t="s">
        <v>149</v>
      </c>
      <c r="C35" s="10"/>
      <c r="D35" s="10"/>
      <c r="E35" s="10"/>
      <c r="F35" s="10"/>
      <c r="G35" s="10"/>
    </row>
    <row r="36" spans="1:7">
      <c r="A36" s="9"/>
      <c r="B36" t="s">
        <v>150</v>
      </c>
      <c r="C36" s="18">
        <v>9046.6666666666661</v>
      </c>
      <c r="D36" s="10"/>
      <c r="E36" s="10"/>
      <c r="F36" s="10"/>
      <c r="G36" s="10"/>
    </row>
    <row r="37" spans="1:7">
      <c r="A37" s="11"/>
      <c r="B37" s="11" t="s">
        <v>151</v>
      </c>
      <c r="C37" s="19">
        <v>3.5000000000000001E-3</v>
      </c>
      <c r="D37" s="12"/>
      <c r="E37" s="12"/>
      <c r="F37" s="10"/>
      <c r="G37" s="10"/>
    </row>
    <row r="38" spans="1:7">
      <c r="A38" s="9"/>
      <c r="B38" t="s">
        <v>152</v>
      </c>
      <c r="C38" s="10">
        <v>1205</v>
      </c>
      <c r="D38" s="14">
        <v>9800</v>
      </c>
      <c r="E38" s="14">
        <v>1400</v>
      </c>
      <c r="F38" s="10" t="s">
        <v>40</v>
      </c>
      <c r="G38" s="10" t="s">
        <v>153</v>
      </c>
    </row>
    <row r="39" spans="1:7">
      <c r="A39" s="9"/>
      <c r="B39" t="s">
        <v>154</v>
      </c>
      <c r="C39" s="10">
        <v>1.1000000000000001</v>
      </c>
      <c r="D39" s="10"/>
      <c r="E39" s="10"/>
      <c r="F39" s="10" t="s">
        <v>28</v>
      </c>
      <c r="G39" s="10"/>
    </row>
    <row r="40" spans="1:7">
      <c r="A40" s="11"/>
      <c r="B40" s="11" t="s">
        <v>155</v>
      </c>
      <c r="C40" s="12">
        <v>0</v>
      </c>
      <c r="D40" s="12"/>
      <c r="E40" s="12"/>
      <c r="F40" s="10"/>
      <c r="G40" s="10" t="s">
        <v>156</v>
      </c>
    </row>
    <row r="41" spans="1:7">
      <c r="A41" s="11"/>
      <c r="B41" s="11" t="s">
        <v>157</v>
      </c>
      <c r="C41" s="12">
        <v>0.875</v>
      </c>
      <c r="D41" s="138"/>
      <c r="E41" s="138"/>
      <c r="F41" s="10" t="s">
        <v>15</v>
      </c>
      <c r="G41" s="10"/>
    </row>
    <row r="42" spans="1:7">
      <c r="A42" s="11"/>
      <c r="B42" s="11" t="s">
        <v>158</v>
      </c>
      <c r="C42" s="12">
        <v>0.2175</v>
      </c>
      <c r="D42" s="12"/>
      <c r="E42" s="12"/>
      <c r="F42" s="10" t="s">
        <v>159</v>
      </c>
      <c r="G42" s="10" t="s">
        <v>156</v>
      </c>
    </row>
    <row r="43" spans="1:7">
      <c r="A43" s="9"/>
      <c r="B43" t="s">
        <v>160</v>
      </c>
      <c r="C43" s="96">
        <v>13.75</v>
      </c>
      <c r="D43" s="96"/>
      <c r="E43" s="96"/>
      <c r="F43" s="10"/>
      <c r="G43" s="10" t="s">
        <v>25</v>
      </c>
    </row>
    <row r="44" spans="1:7">
      <c r="A44" s="9"/>
      <c r="B44" t="s">
        <v>161</v>
      </c>
      <c r="C44" s="10">
        <v>1.1000000000000001</v>
      </c>
      <c r="D44" s="137"/>
      <c r="E44" s="137"/>
      <c r="F44" s="10" t="s">
        <v>47</v>
      </c>
      <c r="G44" s="10" t="s">
        <v>25</v>
      </c>
    </row>
    <row r="45" spans="1:7">
      <c r="A45" s="9"/>
      <c r="B45" t="s">
        <v>162</v>
      </c>
      <c r="C45" s="14">
        <v>1159.8125</v>
      </c>
      <c r="D45" s="96"/>
      <c r="E45" s="96"/>
      <c r="F45" s="10" t="s">
        <v>163</v>
      </c>
      <c r="G45" s="10"/>
    </row>
    <row r="46" spans="1:7">
      <c r="A46" s="9"/>
      <c r="B46" t="s">
        <v>164</v>
      </c>
      <c r="C46" s="14">
        <v>1054.375</v>
      </c>
      <c r="D46" s="96"/>
      <c r="E46" s="96"/>
      <c r="F46" s="10" t="s">
        <v>165</v>
      </c>
      <c r="G46" s="10"/>
    </row>
    <row r="47" spans="1:7">
      <c r="A47" s="9"/>
      <c r="C47" s="10"/>
      <c r="D47" s="10"/>
      <c r="E47" s="10"/>
    </row>
    <row r="48" spans="1:7">
      <c r="A48" s="9"/>
    </row>
    <row r="49" spans="1:2">
      <c r="A49" s="9" t="s">
        <v>63</v>
      </c>
    </row>
    <row r="50" spans="1:2">
      <c r="A50" s="9"/>
      <c r="B50" t="s">
        <v>166</v>
      </c>
    </row>
    <row r="51" spans="1:2">
      <c r="A51" s="9"/>
      <c r="B51" t="s">
        <v>167</v>
      </c>
    </row>
    <row r="52" spans="1:2">
      <c r="A52" s="9"/>
      <c r="B52" t="s">
        <v>168</v>
      </c>
    </row>
    <row r="53" spans="1:2">
      <c r="A53" s="9"/>
      <c r="B53" t="s">
        <v>169</v>
      </c>
    </row>
    <row r="54" spans="1:2">
      <c r="A54" s="9"/>
      <c r="B54" t="s">
        <v>170</v>
      </c>
    </row>
    <row r="55" spans="1:2">
      <c r="A55" s="9"/>
      <c r="B55" t="s">
        <v>171</v>
      </c>
    </row>
    <row r="56" spans="1:2">
      <c r="A56" s="9"/>
      <c r="B56" t="s">
        <v>172</v>
      </c>
    </row>
    <row r="57" spans="1:2">
      <c r="A57" s="9"/>
      <c r="B57" t="s">
        <v>173</v>
      </c>
    </row>
    <row r="58" spans="1:2">
      <c r="A58" s="9"/>
      <c r="B58" t="s">
        <v>174</v>
      </c>
    </row>
    <row r="59" spans="1:2">
      <c r="A59" s="9"/>
      <c r="B59" t="s">
        <v>175</v>
      </c>
    </row>
    <row r="60" spans="1:2">
      <c r="A60" s="9"/>
      <c r="B60" t="s">
        <v>176</v>
      </c>
    </row>
    <row r="61" spans="1:2">
      <c r="A61" s="9"/>
      <c r="B61" t="s">
        <v>177</v>
      </c>
    </row>
    <row r="62" spans="1:2">
      <c r="A62" s="9"/>
      <c r="B62" t="s">
        <v>178</v>
      </c>
    </row>
    <row r="63" spans="1:2">
      <c r="A63" s="9"/>
      <c r="B63" t="s">
        <v>179</v>
      </c>
    </row>
    <row r="64" spans="1:2">
      <c r="A64" s="9"/>
      <c r="B64" t="s">
        <v>180</v>
      </c>
    </row>
    <row r="65" spans="1:2">
      <c r="A65" s="9"/>
      <c r="B65" t="s">
        <v>181</v>
      </c>
    </row>
    <row r="66" spans="1:2">
      <c r="A66" s="9"/>
      <c r="B66" t="s">
        <v>182</v>
      </c>
    </row>
    <row r="67" spans="1:2">
      <c r="A67" s="9"/>
      <c r="B67" t="s">
        <v>183</v>
      </c>
    </row>
    <row r="68" spans="1:2">
      <c r="A68" s="9"/>
      <c r="B68" t="s">
        <v>184</v>
      </c>
    </row>
    <row r="69" spans="1:2">
      <c r="A69" s="9"/>
      <c r="B69" t="s">
        <v>185</v>
      </c>
    </row>
    <row r="70" spans="1:2">
      <c r="A70" s="9"/>
      <c r="B70" t="s">
        <v>186</v>
      </c>
    </row>
    <row r="71" spans="1:2">
      <c r="A71" s="9"/>
      <c r="B71" t="s">
        <v>187</v>
      </c>
    </row>
    <row r="72" spans="1:2">
      <c r="A72" s="9"/>
      <c r="B72" t="s">
        <v>188</v>
      </c>
    </row>
    <row r="73" spans="1:2">
      <c r="A73" s="9"/>
      <c r="B73" t="s">
        <v>189</v>
      </c>
    </row>
    <row r="74" spans="1:2">
      <c r="A74" s="9"/>
      <c r="B74" t="s">
        <v>190</v>
      </c>
    </row>
    <row r="75" spans="1:2">
      <c r="A75" s="9"/>
      <c r="B75" t="s">
        <v>191</v>
      </c>
    </row>
    <row r="76" spans="1:2">
      <c r="A76" s="9"/>
      <c r="B76" t="s">
        <v>192</v>
      </c>
    </row>
    <row r="77" spans="1:2">
      <c r="A77" s="9"/>
      <c r="B77" t="s">
        <v>193</v>
      </c>
    </row>
    <row r="78" spans="1:2">
      <c r="A78" s="9"/>
      <c r="B78" t="s">
        <v>77</v>
      </c>
    </row>
    <row r="79" spans="1:2">
      <c r="A79" s="9"/>
      <c r="B79" t="s">
        <v>78</v>
      </c>
    </row>
    <row r="80" spans="1:2">
      <c r="A80" s="9"/>
    </row>
    <row r="81" spans="1:2">
      <c r="A81" s="9" t="s">
        <v>79</v>
      </c>
    </row>
    <row r="82" spans="1:2">
      <c r="A82" s="9"/>
      <c r="B82" t="s">
        <v>194</v>
      </c>
    </row>
    <row r="83" spans="1:2">
      <c r="A83" s="9"/>
      <c r="B83" t="s">
        <v>195</v>
      </c>
    </row>
    <row r="84" spans="1:2">
      <c r="A84" s="9"/>
      <c r="B84" t="s">
        <v>196</v>
      </c>
    </row>
    <row r="85" spans="1:2">
      <c r="A85" s="9"/>
      <c r="B85" t="s">
        <v>197</v>
      </c>
    </row>
    <row r="86" spans="1:2">
      <c r="A86" s="9"/>
      <c r="B86" t="s">
        <v>198</v>
      </c>
    </row>
    <row r="87" spans="1:2">
      <c r="A87" s="9"/>
      <c r="B87" t="s">
        <v>199</v>
      </c>
    </row>
    <row r="88" spans="1:2">
      <c r="A88" s="9"/>
    </row>
    <row r="89" spans="1:2">
      <c r="A89" s="9"/>
    </row>
    <row r="90" spans="1:2">
      <c r="A90" s="9"/>
    </row>
    <row r="91" spans="1:2">
      <c r="A91" s="9"/>
    </row>
    <row r="92" spans="1:2">
      <c r="A92" s="9"/>
    </row>
    <row r="93" spans="1:2">
      <c r="A93" s="9"/>
    </row>
    <row r="94" spans="1:2">
      <c r="A94" s="9"/>
    </row>
    <row r="95" spans="1:2">
      <c r="A95" s="9"/>
    </row>
    <row r="96" spans="1:2">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171E-B993-475D-98D1-71FE8873ECA1}">
  <sheetPr codeName="Sheet13"/>
  <dimension ref="A1:P201"/>
  <sheetViews>
    <sheetView showGridLines="0" topLeftCell="A57" workbookViewId="0">
      <selection sqref="A1:H91"/>
    </sheetView>
  </sheetViews>
  <sheetFormatPr defaultColWidth="11.5" defaultRowHeight="11.25"/>
  <cols>
    <col min="1" max="1" width="2.6640625" customWidth="1"/>
    <col min="2" max="2" width="60.6640625" customWidth="1"/>
    <col min="3" max="4" width="13.5" bestFit="1" customWidth="1"/>
    <col min="5" max="5" width="13.6640625" bestFit="1" customWidth="1"/>
  </cols>
  <sheetData>
    <row r="1" spans="1:16">
      <c r="A1" s="1" t="s">
        <v>0</v>
      </c>
      <c r="B1" s="1"/>
      <c r="C1" s="2" t="s">
        <v>203</v>
      </c>
      <c r="D1" s="3"/>
      <c r="E1" s="3"/>
      <c r="F1" s="3"/>
      <c r="G1" s="3"/>
    </row>
    <row r="2" spans="1:16" ht="12.75">
      <c r="A2" s="5" t="s">
        <v>3</v>
      </c>
      <c r="B2" s="5"/>
      <c r="C2" s="3">
        <v>2025</v>
      </c>
      <c r="D2" s="3"/>
      <c r="E2" s="3">
        <v>2025</v>
      </c>
      <c r="F2" s="3"/>
      <c r="G2" s="3" t="s">
        <v>4</v>
      </c>
      <c r="H2" t="s">
        <v>5</v>
      </c>
      <c r="I2" t="s">
        <v>6</v>
      </c>
      <c r="J2" s="20"/>
      <c r="K2" s="20"/>
      <c r="L2" s="20"/>
      <c r="M2" s="20"/>
      <c r="N2" s="20"/>
      <c r="O2" s="20"/>
      <c r="P2" s="20"/>
    </row>
    <row r="3" spans="1:16" ht="13.5" thickBot="1">
      <c r="A3" s="7" t="s">
        <v>7</v>
      </c>
      <c r="B3" s="7"/>
      <c r="C3" s="8" t="s">
        <v>91</v>
      </c>
      <c r="D3" s="8"/>
      <c r="E3" s="8" t="s">
        <v>8</v>
      </c>
      <c r="F3" s="8" t="s">
        <v>9</v>
      </c>
      <c r="G3" s="8" t="s">
        <v>10</v>
      </c>
      <c r="H3" t="s">
        <v>10</v>
      </c>
      <c r="I3" s="20"/>
      <c r="J3" s="20"/>
      <c r="K3" s="20"/>
      <c r="L3" s="20"/>
      <c r="M3" s="20"/>
      <c r="N3" s="20"/>
      <c r="O3" s="20"/>
      <c r="P3" s="20"/>
    </row>
    <row r="4" spans="1:16" ht="12.75">
      <c r="A4" s="5" t="s">
        <v>11</v>
      </c>
      <c r="B4" s="5" t="s">
        <v>12</v>
      </c>
      <c r="C4" s="3" t="s">
        <v>204</v>
      </c>
      <c r="D4" s="3" t="s">
        <v>515</v>
      </c>
      <c r="E4" s="3"/>
      <c r="F4" s="3"/>
      <c r="G4" s="3"/>
      <c r="I4" s="20"/>
      <c r="J4" s="20"/>
      <c r="K4" s="20"/>
      <c r="L4" s="20"/>
      <c r="M4" s="20"/>
      <c r="N4" s="20"/>
      <c r="O4" s="20"/>
      <c r="P4" s="20"/>
    </row>
    <row r="5" spans="1:16" ht="12.75">
      <c r="A5" s="9" t="s">
        <v>13</v>
      </c>
      <c r="C5" s="10"/>
      <c r="D5" s="10"/>
      <c r="E5" s="10"/>
      <c r="F5" s="10"/>
      <c r="G5" s="10"/>
      <c r="I5" s="20"/>
      <c r="J5" s="20"/>
      <c r="K5" s="20"/>
      <c r="L5" s="20"/>
      <c r="M5" s="20"/>
      <c r="N5" s="20"/>
      <c r="O5" s="20"/>
      <c r="P5" s="20"/>
    </row>
    <row r="6" spans="1:16" ht="12.75">
      <c r="A6" s="9"/>
      <c r="B6" t="s">
        <v>14</v>
      </c>
      <c r="C6" s="10">
        <v>40</v>
      </c>
      <c r="D6" s="10"/>
      <c r="E6" s="10"/>
      <c r="F6" s="10"/>
      <c r="G6" s="10"/>
      <c r="I6" s="20"/>
      <c r="J6" s="20"/>
      <c r="K6" s="20"/>
      <c r="L6" s="20"/>
      <c r="M6" s="20"/>
      <c r="N6" s="20"/>
      <c r="O6" s="20"/>
      <c r="P6" s="20"/>
    </row>
    <row r="7" spans="1:16" ht="12.75">
      <c r="A7" s="11"/>
      <c r="B7" s="11" t="s">
        <v>24</v>
      </c>
      <c r="C7" s="12">
        <v>0</v>
      </c>
      <c r="D7" s="12"/>
      <c r="E7" s="12"/>
      <c r="F7" s="10"/>
      <c r="G7" s="10"/>
      <c r="I7" s="20"/>
      <c r="J7" s="20"/>
      <c r="K7" s="20"/>
      <c r="L7" s="20"/>
      <c r="M7" s="20"/>
      <c r="N7" s="20"/>
      <c r="O7" s="20"/>
      <c r="P7" s="20"/>
    </row>
    <row r="8" spans="1:16" ht="12.75">
      <c r="A8" s="9"/>
      <c r="B8" t="s">
        <v>26</v>
      </c>
      <c r="C8" s="10">
        <v>0</v>
      </c>
      <c r="D8" s="10"/>
      <c r="E8" s="10"/>
      <c r="F8" s="10"/>
      <c r="G8" s="10"/>
      <c r="I8" s="20"/>
      <c r="J8" s="20"/>
      <c r="K8" s="20"/>
      <c r="L8" s="20"/>
      <c r="M8" s="20"/>
      <c r="N8" s="20"/>
      <c r="O8" s="20"/>
      <c r="P8" s="20"/>
    </row>
    <row r="9" spans="1:16" ht="12.75">
      <c r="A9" s="9"/>
      <c r="B9" t="s">
        <v>27</v>
      </c>
      <c r="C9" s="10">
        <v>37.5</v>
      </c>
      <c r="D9" s="10"/>
      <c r="E9" s="10">
        <v>25</v>
      </c>
      <c r="F9" s="10"/>
      <c r="G9" s="10"/>
      <c r="I9" s="20"/>
      <c r="J9" s="20"/>
      <c r="K9" s="20"/>
      <c r="L9" s="20"/>
      <c r="M9" s="20"/>
      <c r="N9" s="20"/>
      <c r="O9" s="20"/>
      <c r="P9" s="20"/>
    </row>
    <row r="10" spans="1:16" ht="12.75">
      <c r="A10" s="9"/>
      <c r="B10" t="s">
        <v>30</v>
      </c>
      <c r="C10" s="10">
        <v>0.5</v>
      </c>
      <c r="D10" s="10"/>
      <c r="E10" s="10">
        <v>1</v>
      </c>
      <c r="F10" s="10"/>
      <c r="G10" s="10"/>
      <c r="I10" s="20"/>
      <c r="J10" s="20"/>
      <c r="K10" s="20"/>
      <c r="L10" s="20"/>
      <c r="M10" s="20"/>
      <c r="N10" s="20"/>
      <c r="O10" s="20"/>
      <c r="P10" s="20"/>
    </row>
    <row r="11" spans="1:16" ht="12.75">
      <c r="A11" s="9"/>
      <c r="B11" t="s">
        <v>31</v>
      </c>
      <c r="C11" s="137">
        <v>13.004999999999999</v>
      </c>
      <c r="D11" s="10"/>
      <c r="E11" s="137"/>
      <c r="F11" s="10"/>
      <c r="G11" s="10" t="s">
        <v>205</v>
      </c>
      <c r="H11" t="s">
        <v>25</v>
      </c>
      <c r="I11" s="20"/>
      <c r="J11" s="20"/>
      <c r="K11" s="20"/>
      <c r="L11" s="20"/>
      <c r="M11" s="20"/>
      <c r="N11" s="20"/>
      <c r="O11" s="20"/>
      <c r="P11" s="20"/>
    </row>
    <row r="12" spans="1:16" ht="12.75">
      <c r="A12" s="9" t="s">
        <v>34</v>
      </c>
      <c r="C12" s="10"/>
      <c r="D12" s="10"/>
      <c r="E12" s="10"/>
      <c r="F12" s="10"/>
      <c r="G12" s="10"/>
      <c r="I12" s="20"/>
      <c r="J12" s="20"/>
      <c r="K12" s="20"/>
      <c r="L12" s="20"/>
      <c r="M12" s="20"/>
      <c r="N12" s="20"/>
      <c r="O12" s="20"/>
      <c r="P12" s="20"/>
    </row>
    <row r="13" spans="1:16" ht="12.75">
      <c r="A13" s="11"/>
      <c r="B13" s="11" t="s">
        <v>35</v>
      </c>
      <c r="C13" s="12"/>
      <c r="D13" s="12"/>
      <c r="E13" s="12"/>
      <c r="F13" s="10"/>
      <c r="G13" s="10" t="s">
        <v>32</v>
      </c>
      <c r="I13" s="20"/>
      <c r="J13" s="20"/>
      <c r="K13" s="20"/>
      <c r="L13" s="20"/>
      <c r="M13" s="20"/>
      <c r="N13" s="20"/>
      <c r="O13" s="20"/>
      <c r="P13" s="20"/>
    </row>
    <row r="14" spans="1:16" ht="12.75">
      <c r="A14" s="11"/>
      <c r="B14" s="11" t="s">
        <v>37</v>
      </c>
      <c r="C14" s="12"/>
      <c r="D14" s="12"/>
      <c r="E14" s="12"/>
      <c r="F14" s="10"/>
      <c r="G14" s="10" t="s">
        <v>32</v>
      </c>
      <c r="H14" s="4"/>
      <c r="I14" s="20"/>
      <c r="J14" s="20"/>
      <c r="K14" s="20"/>
      <c r="L14" s="20"/>
      <c r="M14" s="20"/>
      <c r="N14" s="20"/>
      <c r="O14" s="20"/>
      <c r="P14" s="20"/>
    </row>
    <row r="15" spans="1:16" ht="12.75">
      <c r="A15" s="9" t="s">
        <v>52</v>
      </c>
      <c r="C15" s="10"/>
      <c r="D15" s="10"/>
      <c r="E15" s="10"/>
      <c r="F15" s="10"/>
      <c r="G15" s="10"/>
      <c r="I15" s="20"/>
      <c r="J15" s="20"/>
      <c r="K15" s="20"/>
      <c r="L15" s="20"/>
      <c r="M15" s="20"/>
      <c r="N15" s="20"/>
      <c r="O15" s="20"/>
      <c r="P15" s="20"/>
    </row>
    <row r="16" spans="1:16" ht="12.75">
      <c r="A16" s="9"/>
      <c r="B16" t="s">
        <v>53</v>
      </c>
      <c r="C16" s="13">
        <v>0.48044444444444445</v>
      </c>
      <c r="D16" s="13"/>
      <c r="E16" s="13">
        <v>0.38435555555555556</v>
      </c>
      <c r="F16" s="10">
        <v>0.57653333333333334</v>
      </c>
      <c r="G16" s="10" t="s">
        <v>206</v>
      </c>
      <c r="H16" t="s">
        <v>131</v>
      </c>
      <c r="I16" s="20"/>
      <c r="J16" s="20"/>
      <c r="K16" s="20"/>
      <c r="L16" s="20"/>
      <c r="M16" s="20"/>
      <c r="N16" s="20"/>
      <c r="O16" s="20"/>
      <c r="P16" s="20"/>
    </row>
    <row r="17" spans="1:16" ht="12.75">
      <c r="A17" s="9"/>
      <c r="B17" t="s">
        <v>132</v>
      </c>
      <c r="C17" s="13">
        <v>0.38844444444444443</v>
      </c>
      <c r="D17" s="13"/>
      <c r="E17" s="13">
        <v>0.31075555555555556</v>
      </c>
      <c r="F17" s="10">
        <v>0.46613333333333329</v>
      </c>
      <c r="G17" s="10" t="s">
        <v>206</v>
      </c>
      <c r="H17" s="10" t="s">
        <v>131</v>
      </c>
      <c r="I17" s="20"/>
      <c r="J17" s="20"/>
      <c r="K17" s="20"/>
      <c r="L17" s="20"/>
      <c r="M17" s="20"/>
      <c r="N17" s="20"/>
      <c r="O17" s="20"/>
      <c r="P17" s="20"/>
    </row>
    <row r="18" spans="1:16" ht="12.75">
      <c r="A18" s="9"/>
      <c r="B18" t="s">
        <v>134</v>
      </c>
      <c r="C18" s="13">
        <v>5.6222222222222215E-2</v>
      </c>
      <c r="D18" s="13"/>
      <c r="E18" s="13">
        <v>4.4977777777777776E-2</v>
      </c>
      <c r="F18" s="10">
        <v>6.7466666666666661E-2</v>
      </c>
      <c r="G18" s="10"/>
      <c r="I18" s="20"/>
      <c r="J18" s="20"/>
      <c r="K18" s="20"/>
      <c r="L18" s="20"/>
      <c r="M18" s="20"/>
      <c r="N18" s="20"/>
      <c r="O18" s="20"/>
      <c r="P18" s="20"/>
    </row>
    <row r="19" spans="1:16" ht="12.75">
      <c r="A19" s="9"/>
      <c r="B19" t="s">
        <v>135</v>
      </c>
      <c r="C19" s="13">
        <v>2.5555555555555554E-2</v>
      </c>
      <c r="D19" s="13"/>
      <c r="E19" s="13">
        <v>2.0444444444444446E-2</v>
      </c>
      <c r="F19" s="10">
        <v>3.0666666666666662E-2</v>
      </c>
      <c r="G19" s="10"/>
      <c r="I19" s="20"/>
      <c r="J19" s="20"/>
      <c r="K19" s="20"/>
      <c r="L19" s="20"/>
      <c r="M19" s="20"/>
      <c r="N19" s="20"/>
      <c r="O19" s="20"/>
      <c r="P19" s="20"/>
    </row>
    <row r="20" spans="1:16" ht="12.75">
      <c r="A20" s="9"/>
      <c r="B20" t="s">
        <v>136</v>
      </c>
      <c r="C20" s="13">
        <v>0.20444444444444443</v>
      </c>
      <c r="D20" s="13"/>
      <c r="E20" s="13">
        <v>0.16355555555555557</v>
      </c>
      <c r="F20" s="10">
        <v>0.24533333333333329</v>
      </c>
      <c r="G20" s="10"/>
      <c r="I20" s="20"/>
      <c r="J20" s="20"/>
      <c r="K20" s="20"/>
      <c r="L20" s="20"/>
      <c r="M20" s="20"/>
      <c r="N20" s="20"/>
      <c r="O20" s="20"/>
      <c r="P20" s="20"/>
    </row>
    <row r="21" spans="1:16" ht="12.75">
      <c r="A21" s="9"/>
      <c r="B21" t="s">
        <v>57</v>
      </c>
      <c r="C21" s="13">
        <v>0.11755555555555555</v>
      </c>
      <c r="D21" s="13"/>
      <c r="E21" s="13">
        <v>9.4044444444444444E-2</v>
      </c>
      <c r="F21" s="10">
        <v>0.14106666666666665</v>
      </c>
      <c r="G21" s="10"/>
      <c r="I21" s="20"/>
      <c r="J21" s="20"/>
      <c r="K21" s="20"/>
      <c r="L21" s="20"/>
      <c r="M21" s="20"/>
      <c r="N21" s="20"/>
      <c r="O21" s="20"/>
      <c r="P21" s="20"/>
    </row>
    <row r="22" spans="1:16" ht="12.75">
      <c r="A22" s="9"/>
      <c r="B22" t="s">
        <v>137</v>
      </c>
      <c r="C22" s="13">
        <v>4.5999999999999992E-2</v>
      </c>
      <c r="D22" s="13"/>
      <c r="E22" s="13">
        <v>3.6799999999999992E-2</v>
      </c>
      <c r="F22" s="10">
        <v>5.5199999999999992E-2</v>
      </c>
      <c r="G22" s="10"/>
      <c r="I22" s="20"/>
      <c r="J22" s="20"/>
      <c r="K22" s="20"/>
      <c r="L22" s="20"/>
      <c r="M22" s="20"/>
      <c r="N22" s="20"/>
      <c r="O22" s="20"/>
      <c r="P22" s="20"/>
    </row>
    <row r="23" spans="1:16" ht="12.75">
      <c r="A23" s="9"/>
      <c r="B23" t="s">
        <v>138</v>
      </c>
      <c r="C23" s="10">
        <v>3.5777777777777776E-2</v>
      </c>
      <c r="D23" s="10"/>
      <c r="E23" s="10">
        <v>2.8622222222222223E-2</v>
      </c>
      <c r="F23" s="10">
        <v>4.293333333333333E-2</v>
      </c>
      <c r="G23" s="10" t="s">
        <v>207</v>
      </c>
      <c r="I23" s="20"/>
      <c r="J23" s="20"/>
      <c r="K23" s="20"/>
      <c r="L23" s="20"/>
      <c r="M23" s="20"/>
      <c r="N23" s="20"/>
      <c r="O23" s="20"/>
      <c r="P23" s="20"/>
    </row>
    <row r="24" spans="1:16" ht="12.75">
      <c r="A24" s="9"/>
      <c r="B24" t="s">
        <v>59</v>
      </c>
      <c r="C24" s="14">
        <v>10631.111111111109</v>
      </c>
      <c r="D24" s="14"/>
      <c r="E24" s="14">
        <v>8504.8888888888887</v>
      </c>
      <c r="F24" s="10">
        <v>12757.33333333333</v>
      </c>
      <c r="G24" s="10"/>
      <c r="I24" s="20"/>
      <c r="J24" s="20"/>
      <c r="K24" s="20"/>
      <c r="L24" s="20"/>
      <c r="M24" s="20"/>
      <c r="N24" s="20"/>
      <c r="O24" s="20"/>
      <c r="P24" s="20"/>
    </row>
    <row r="25" spans="1:16" ht="12.75">
      <c r="A25" s="9"/>
      <c r="B25" t="s">
        <v>140</v>
      </c>
      <c r="C25" s="10">
        <v>4242.2222222222217</v>
      </c>
      <c r="D25" s="10"/>
      <c r="E25" s="10"/>
      <c r="F25" s="10"/>
      <c r="G25" s="10" t="s">
        <v>208</v>
      </c>
      <c r="I25" s="20"/>
      <c r="J25" s="20"/>
      <c r="K25" s="20"/>
      <c r="L25" s="20"/>
      <c r="M25" s="20"/>
      <c r="N25" s="20"/>
      <c r="O25" s="20"/>
      <c r="P25" s="20"/>
    </row>
    <row r="26" spans="1:16" ht="12.75">
      <c r="A26" s="9" t="s">
        <v>61</v>
      </c>
      <c r="C26" s="10"/>
      <c r="D26" s="10"/>
      <c r="E26" s="10"/>
      <c r="F26" s="10"/>
      <c r="G26" s="10"/>
      <c r="I26" s="20"/>
      <c r="J26" s="20"/>
      <c r="K26" s="20"/>
      <c r="L26" s="20"/>
      <c r="M26" s="20"/>
      <c r="N26" s="20"/>
      <c r="O26" s="20"/>
      <c r="P26" s="20"/>
    </row>
    <row r="27" spans="1:16" ht="12.75">
      <c r="A27" s="9"/>
      <c r="B27" t="s">
        <v>141</v>
      </c>
      <c r="C27" s="10">
        <v>50</v>
      </c>
      <c r="D27" s="10"/>
      <c r="E27" s="10"/>
      <c r="F27" s="10"/>
      <c r="G27" s="10" t="s">
        <v>38</v>
      </c>
      <c r="I27" s="20"/>
      <c r="J27" s="20"/>
      <c r="K27" s="20"/>
      <c r="L27" s="20"/>
      <c r="M27" s="20"/>
      <c r="N27" s="20"/>
      <c r="O27" s="20"/>
      <c r="P27" s="20"/>
    </row>
    <row r="28" spans="1:16" ht="12.75">
      <c r="A28" s="9"/>
      <c r="B28" t="s">
        <v>142</v>
      </c>
      <c r="C28" s="137">
        <v>10.4</v>
      </c>
      <c r="D28" s="10"/>
      <c r="E28" s="10"/>
      <c r="F28" s="10"/>
      <c r="G28" s="10" t="s">
        <v>205</v>
      </c>
      <c r="H28" t="s">
        <v>25</v>
      </c>
      <c r="I28" s="20"/>
      <c r="J28" s="20"/>
      <c r="K28" s="20"/>
      <c r="L28" s="20"/>
      <c r="M28" s="20"/>
      <c r="N28" s="20"/>
      <c r="O28" s="20"/>
      <c r="P28" s="20"/>
    </row>
    <row r="29" spans="1:16" ht="12.75">
      <c r="A29" s="9"/>
      <c r="B29" t="s">
        <v>143</v>
      </c>
      <c r="C29" s="137">
        <v>9.1999999999999985E-2</v>
      </c>
      <c r="D29" s="13"/>
      <c r="E29" s="13"/>
      <c r="F29" s="10"/>
      <c r="G29" s="10" t="s">
        <v>207</v>
      </c>
      <c r="I29" s="20"/>
      <c r="J29" s="20"/>
      <c r="K29" s="20"/>
      <c r="L29" s="20"/>
      <c r="M29" s="20"/>
      <c r="N29" s="20"/>
      <c r="O29" s="20"/>
      <c r="P29" s="20"/>
    </row>
    <row r="30" spans="1:16" ht="12.75">
      <c r="A30" s="9"/>
      <c r="B30" t="s">
        <v>144</v>
      </c>
      <c r="C30" s="137">
        <v>2.0444444444444442E-2</v>
      </c>
      <c r="D30" s="13"/>
      <c r="E30" s="13"/>
      <c r="F30" s="10"/>
      <c r="G30" s="10"/>
      <c r="I30" s="20"/>
      <c r="J30" s="20"/>
      <c r="K30" s="20"/>
      <c r="L30" s="20"/>
      <c r="M30" s="20"/>
      <c r="N30" s="20"/>
      <c r="O30" s="20"/>
      <c r="P30" s="20"/>
    </row>
    <row r="31" spans="1:16">
      <c r="A31" s="9"/>
      <c r="B31" t="s">
        <v>145</v>
      </c>
      <c r="C31" s="137">
        <v>3.5777777777777776E-2</v>
      </c>
      <c r="D31" s="13"/>
      <c r="E31" s="13"/>
      <c r="F31" s="10"/>
      <c r="G31" s="10"/>
    </row>
    <row r="32" spans="1:16">
      <c r="A32" s="9"/>
      <c r="B32" t="s">
        <v>146</v>
      </c>
      <c r="C32" s="137">
        <v>0.16355555555555554</v>
      </c>
      <c r="D32" s="13"/>
      <c r="E32" s="13"/>
      <c r="F32" s="10"/>
      <c r="G32" s="10"/>
    </row>
    <row r="33" spans="1:8">
      <c r="A33" s="9"/>
      <c r="B33" t="s">
        <v>209</v>
      </c>
      <c r="C33" s="13">
        <v>2.5555555555555554E-2</v>
      </c>
      <c r="D33" s="13"/>
      <c r="E33" s="13"/>
      <c r="F33" s="10"/>
      <c r="G33" s="10" t="s">
        <v>207</v>
      </c>
    </row>
    <row r="34" spans="1:8">
      <c r="A34" s="9"/>
      <c r="B34" t="s">
        <v>147</v>
      </c>
      <c r="C34" s="14">
        <v>4.5999999999999992E-2</v>
      </c>
      <c r="D34" s="14"/>
      <c r="E34" s="14"/>
      <c r="F34" s="10"/>
      <c r="G34" s="10" t="s">
        <v>210</v>
      </c>
    </row>
    <row r="35" spans="1:8">
      <c r="A35" s="9"/>
      <c r="B35" t="s">
        <v>148</v>
      </c>
      <c r="C35" s="14">
        <v>8484.4444444444434</v>
      </c>
      <c r="D35" s="10"/>
      <c r="E35" s="10">
        <v>6787.5555555555547</v>
      </c>
      <c r="F35" s="10">
        <v>10181.333333333332</v>
      </c>
      <c r="G35" s="10"/>
    </row>
    <row r="36" spans="1:8">
      <c r="A36" s="9"/>
      <c r="B36" t="s">
        <v>149</v>
      </c>
      <c r="C36" s="18">
        <v>3373.333333333333</v>
      </c>
      <c r="D36" s="10"/>
      <c r="E36" s="10"/>
      <c r="F36" s="10"/>
      <c r="G36" s="10" t="s">
        <v>208</v>
      </c>
      <c r="H36" t="s">
        <v>25</v>
      </c>
    </row>
    <row r="37" spans="1:8">
      <c r="A37" s="9"/>
      <c r="B37" t="s">
        <v>150</v>
      </c>
      <c r="C37" s="19">
        <v>5111.1111111111104</v>
      </c>
      <c r="D37" s="12"/>
      <c r="E37" s="12"/>
      <c r="F37" s="10"/>
      <c r="G37" s="10" t="s">
        <v>211</v>
      </c>
    </row>
    <row r="38" spans="1:8">
      <c r="A38" s="11"/>
      <c r="B38" s="11" t="s">
        <v>151</v>
      </c>
      <c r="C38" s="10">
        <v>3.5000000000000001E-3</v>
      </c>
      <c r="D38" s="140"/>
      <c r="E38" s="140">
        <v>3.0000000000000001E-3</v>
      </c>
      <c r="F38" s="10">
        <v>5.0000000000000001E-3</v>
      </c>
      <c r="G38" s="10" t="s">
        <v>212</v>
      </c>
    </row>
    <row r="39" spans="1:8">
      <c r="A39" s="9"/>
      <c r="B39" t="s">
        <v>152</v>
      </c>
      <c r="C39" s="14">
        <v>1205</v>
      </c>
      <c r="D39" s="14"/>
      <c r="E39" s="14">
        <v>1000</v>
      </c>
      <c r="F39" s="10">
        <v>1400</v>
      </c>
      <c r="G39" s="10" t="s">
        <v>40</v>
      </c>
      <c r="H39" t="s">
        <v>153</v>
      </c>
    </row>
    <row r="40" spans="1:8">
      <c r="A40" s="9"/>
      <c r="B40" t="s">
        <v>154</v>
      </c>
      <c r="C40" s="12">
        <v>1.17</v>
      </c>
      <c r="D40" s="10"/>
      <c r="E40" s="10"/>
      <c r="F40" s="10"/>
      <c r="G40" s="10" t="s">
        <v>28</v>
      </c>
    </row>
    <row r="41" spans="1:8">
      <c r="A41" s="11"/>
      <c r="B41" s="11" t="s">
        <v>155</v>
      </c>
      <c r="C41" s="12">
        <v>3.0000000000000002E-2</v>
      </c>
      <c r="D41" s="12"/>
      <c r="E41" s="12"/>
      <c r="F41" s="10"/>
      <c r="G41" s="10" t="s">
        <v>95</v>
      </c>
      <c r="H41" t="s">
        <v>156</v>
      </c>
    </row>
    <row r="42" spans="1:8">
      <c r="A42" s="11"/>
      <c r="B42" s="11" t="s">
        <v>157</v>
      </c>
      <c r="C42" s="12">
        <v>0.90500000000000003</v>
      </c>
      <c r="D42" s="138"/>
      <c r="E42" s="138"/>
      <c r="F42" s="10"/>
      <c r="G42" s="10" t="s">
        <v>15</v>
      </c>
    </row>
    <row r="43" spans="1:8">
      <c r="A43" s="11"/>
      <c r="B43" s="11" t="s">
        <v>158</v>
      </c>
      <c r="C43" s="138">
        <v>0.2175</v>
      </c>
      <c r="D43" s="12"/>
      <c r="E43" s="12">
        <v>0.2</v>
      </c>
      <c r="F43" s="10">
        <v>0.21</v>
      </c>
      <c r="G43" s="10" t="s">
        <v>159</v>
      </c>
      <c r="H43" t="s">
        <v>156</v>
      </c>
    </row>
    <row r="44" spans="1:8">
      <c r="A44" s="9"/>
      <c r="B44" t="s">
        <v>160</v>
      </c>
      <c r="C44" s="10">
        <v>13.75</v>
      </c>
      <c r="D44" s="96"/>
      <c r="E44" s="96"/>
      <c r="F44" s="10"/>
      <c r="G44" s="10"/>
      <c r="H44" t="s">
        <v>25</v>
      </c>
    </row>
    <row r="45" spans="1:8">
      <c r="A45" s="9"/>
      <c r="B45" t="s">
        <v>161</v>
      </c>
      <c r="C45" s="14">
        <v>1.25</v>
      </c>
      <c r="D45" s="137"/>
      <c r="E45" s="137"/>
      <c r="F45" s="10"/>
      <c r="G45" s="10" t="s">
        <v>47</v>
      </c>
      <c r="H45" t="s">
        <v>25</v>
      </c>
    </row>
    <row r="46" spans="1:8">
      <c r="A46" s="9"/>
      <c r="B46" t="s">
        <v>162</v>
      </c>
      <c r="C46" s="14">
        <v>1275.91425</v>
      </c>
      <c r="D46" s="96"/>
      <c r="E46" s="96"/>
      <c r="F46" s="10"/>
      <c r="G46" s="10" t="s">
        <v>213</v>
      </c>
    </row>
    <row r="47" spans="1:8">
      <c r="A47" s="9"/>
      <c r="B47" t="s">
        <v>164</v>
      </c>
      <c r="C47" s="14">
        <v>1020.7314</v>
      </c>
      <c r="D47" s="96">
        <v>1190.2138019157608</v>
      </c>
      <c r="E47" s="96"/>
      <c r="F47" s="10"/>
      <c r="G47" s="10" t="s">
        <v>165</v>
      </c>
    </row>
    <row r="48" spans="1:8">
      <c r="A48" s="9"/>
    </row>
    <row r="49" spans="1:2">
      <c r="A49" s="9"/>
    </row>
    <row r="50" spans="1:2">
      <c r="A50" s="9" t="s">
        <v>63</v>
      </c>
    </row>
    <row r="51" spans="1:2">
      <c r="A51" s="9"/>
      <c r="B51" t="s">
        <v>214</v>
      </c>
    </row>
    <row r="52" spans="1:2">
      <c r="A52" s="9"/>
      <c r="B52" t="s">
        <v>167</v>
      </c>
    </row>
    <row r="53" spans="1:2">
      <c r="A53" s="9"/>
      <c r="B53" t="s">
        <v>168</v>
      </c>
    </row>
    <row r="54" spans="1:2">
      <c r="A54" s="9"/>
      <c r="B54" t="s">
        <v>169</v>
      </c>
    </row>
    <row r="55" spans="1:2">
      <c r="A55" s="9"/>
      <c r="B55" t="s">
        <v>170</v>
      </c>
    </row>
    <row r="56" spans="1:2">
      <c r="A56" s="9"/>
      <c r="B56" t="s">
        <v>171</v>
      </c>
    </row>
    <row r="57" spans="1:2">
      <c r="A57" s="9"/>
      <c r="B57" t="s">
        <v>172</v>
      </c>
    </row>
    <row r="58" spans="1:2">
      <c r="A58" s="9"/>
      <c r="B58" t="s">
        <v>173</v>
      </c>
    </row>
    <row r="59" spans="1:2">
      <c r="A59" s="9"/>
      <c r="B59" t="s">
        <v>174</v>
      </c>
    </row>
    <row r="60" spans="1:2">
      <c r="A60" s="9"/>
      <c r="B60" t="s">
        <v>175</v>
      </c>
    </row>
    <row r="61" spans="1:2">
      <c r="A61" s="9"/>
      <c r="B61" t="s">
        <v>176</v>
      </c>
    </row>
    <row r="62" spans="1:2">
      <c r="A62" s="9"/>
      <c r="B62" t="s">
        <v>177</v>
      </c>
    </row>
    <row r="63" spans="1:2">
      <c r="A63" s="9"/>
      <c r="B63" t="s">
        <v>178</v>
      </c>
    </row>
    <row r="64" spans="1:2">
      <c r="A64" s="9"/>
      <c r="B64" t="s">
        <v>179</v>
      </c>
    </row>
    <row r="65" spans="1:2">
      <c r="A65" s="9"/>
      <c r="B65" t="s">
        <v>180</v>
      </c>
    </row>
    <row r="66" spans="1:2">
      <c r="A66" s="9"/>
      <c r="B66" t="s">
        <v>181</v>
      </c>
    </row>
    <row r="67" spans="1:2">
      <c r="A67" s="9"/>
      <c r="B67" t="s">
        <v>182</v>
      </c>
    </row>
    <row r="68" spans="1:2">
      <c r="A68" s="9"/>
      <c r="B68" t="s">
        <v>183</v>
      </c>
    </row>
    <row r="69" spans="1:2">
      <c r="A69" s="9"/>
      <c r="B69" t="s">
        <v>184</v>
      </c>
    </row>
    <row r="70" spans="1:2">
      <c r="A70" s="9"/>
      <c r="B70" t="s">
        <v>185</v>
      </c>
    </row>
    <row r="71" spans="1:2">
      <c r="A71" s="9"/>
      <c r="B71" t="s">
        <v>186</v>
      </c>
    </row>
    <row r="72" spans="1:2">
      <c r="A72" s="9"/>
      <c r="B72" t="s">
        <v>187</v>
      </c>
    </row>
    <row r="73" spans="1:2">
      <c r="A73" s="9"/>
      <c r="B73" t="s">
        <v>188</v>
      </c>
    </row>
    <row r="74" spans="1:2">
      <c r="A74" s="9"/>
      <c r="B74" t="s">
        <v>189</v>
      </c>
    </row>
    <row r="75" spans="1:2">
      <c r="A75" s="9"/>
      <c r="B75" t="s">
        <v>190</v>
      </c>
    </row>
    <row r="76" spans="1:2">
      <c r="A76" s="9"/>
      <c r="B76" t="s">
        <v>191</v>
      </c>
    </row>
    <row r="77" spans="1:2">
      <c r="A77" s="9"/>
      <c r="B77" t="s">
        <v>192</v>
      </c>
    </row>
    <row r="78" spans="1:2">
      <c r="A78" s="9"/>
      <c r="B78" t="s">
        <v>193</v>
      </c>
    </row>
    <row r="79" spans="1:2">
      <c r="A79" s="9"/>
      <c r="B79" t="s">
        <v>77</v>
      </c>
    </row>
    <row r="80" spans="1:2">
      <c r="A80" s="9"/>
      <c r="B80" t="s">
        <v>78</v>
      </c>
    </row>
    <row r="81" spans="1:2">
      <c r="A81" s="9"/>
    </row>
    <row r="82" spans="1:2">
      <c r="A82" s="9" t="s">
        <v>79</v>
      </c>
    </row>
    <row r="83" spans="1:2">
      <c r="A83" s="9"/>
      <c r="B83" t="s">
        <v>194</v>
      </c>
    </row>
    <row r="84" spans="1:2">
      <c r="A84" s="9"/>
      <c r="B84" t="s">
        <v>195</v>
      </c>
    </row>
    <row r="85" spans="1:2">
      <c r="A85" s="9"/>
      <c r="B85" t="s">
        <v>196</v>
      </c>
    </row>
    <row r="86" spans="1:2">
      <c r="A86" s="9"/>
      <c r="B86" t="s">
        <v>197</v>
      </c>
    </row>
    <row r="87" spans="1:2">
      <c r="A87" s="9"/>
      <c r="B87" t="s">
        <v>198</v>
      </c>
    </row>
    <row r="88" spans="1:2">
      <c r="A88" s="9"/>
      <c r="B88" t="s">
        <v>199</v>
      </c>
    </row>
    <row r="89" spans="1:2">
      <c r="A89" s="9"/>
    </row>
    <row r="90" spans="1:2">
      <c r="A90" s="9"/>
    </row>
    <row r="91" spans="1:2">
      <c r="A91" s="9"/>
    </row>
    <row r="92" spans="1:2">
      <c r="A92" s="9"/>
    </row>
    <row r="93" spans="1:2">
      <c r="A93" s="9"/>
    </row>
    <row r="94" spans="1:2">
      <c r="A94" s="9"/>
    </row>
    <row r="95" spans="1:2">
      <c r="A95" s="9"/>
    </row>
    <row r="96" spans="1:2">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6430-D4F8-419F-983B-7A7B857CD4D9}">
  <sheetPr codeName="Sheet14"/>
  <dimension ref="A1:Q80"/>
  <sheetViews>
    <sheetView showGridLines="0" topLeftCell="A49" zoomScale="96" zoomScaleNormal="96" zoomScaleSheetLayoutView="120" workbookViewId="0">
      <selection activeCell="H55" sqref="H55"/>
    </sheetView>
  </sheetViews>
  <sheetFormatPr defaultColWidth="10.6640625" defaultRowHeight="15"/>
  <cols>
    <col min="1" max="1" width="3.5" style="80" customWidth="1"/>
    <col min="2" max="2" width="48.83203125" style="80" customWidth="1"/>
    <col min="3" max="3" width="10.5" style="80" customWidth="1"/>
    <col min="4" max="5" width="11.1640625" style="80" customWidth="1"/>
    <col min="6" max="6" width="8.83203125" style="80" customWidth="1"/>
    <col min="7" max="7" width="9.6640625" style="80" customWidth="1"/>
    <col min="8" max="8" width="35.1640625" style="26" customWidth="1"/>
    <col min="9" max="9" width="12" style="26" customWidth="1"/>
    <col min="10" max="10" width="11.33203125" style="26" customWidth="1"/>
    <col min="11" max="11" width="11.6640625" style="26" customWidth="1"/>
    <col min="12" max="12" width="9.1640625" style="26" customWidth="1"/>
    <col min="13" max="13" width="8.33203125" style="26" customWidth="1"/>
    <col min="14" max="14" width="9" style="26" customWidth="1"/>
    <col min="15" max="16384" width="10.6640625" style="26"/>
  </cols>
  <sheetData>
    <row r="1" spans="1:16" ht="15" customHeight="1">
      <c r="A1" s="23"/>
      <c r="B1" s="24" t="s">
        <v>0</v>
      </c>
      <c r="C1" s="25" t="s">
        <v>215</v>
      </c>
      <c r="D1" s="25"/>
      <c r="E1" s="25"/>
      <c r="F1" s="25"/>
      <c r="G1" s="25"/>
      <c r="H1" s="24"/>
      <c r="I1" s="156"/>
      <c r="J1" s="157"/>
      <c r="K1" s="157"/>
      <c r="L1" s="157"/>
      <c r="M1" s="157"/>
      <c r="N1" s="157"/>
    </row>
    <row r="2" spans="1:16" ht="63.75">
      <c r="A2" s="23"/>
      <c r="B2" s="27"/>
      <c r="C2" s="25">
        <v>2025</v>
      </c>
      <c r="D2" s="25">
        <v>2025</v>
      </c>
      <c r="E2" s="25"/>
      <c r="F2" s="25" t="s">
        <v>4</v>
      </c>
      <c r="G2" s="25" t="s">
        <v>5</v>
      </c>
      <c r="H2" s="28"/>
      <c r="I2" s="29" t="s">
        <v>6</v>
      </c>
      <c r="J2" s="29"/>
      <c r="K2" s="29"/>
      <c r="L2" s="29"/>
      <c r="M2" s="29"/>
      <c r="N2" s="29"/>
      <c r="O2" s="30"/>
      <c r="P2" s="30"/>
    </row>
    <row r="3" spans="1:16" ht="15" customHeight="1">
      <c r="A3" s="23"/>
      <c r="B3" s="24" t="s">
        <v>13</v>
      </c>
      <c r="C3" s="24"/>
      <c r="D3" s="25" t="s">
        <v>216</v>
      </c>
      <c r="E3" s="25" t="s">
        <v>217</v>
      </c>
      <c r="F3" s="24"/>
      <c r="G3" s="24"/>
      <c r="H3" s="24"/>
      <c r="I3" s="158"/>
      <c r="J3" s="158"/>
      <c r="K3" s="158"/>
      <c r="L3" s="158"/>
      <c r="M3" s="158"/>
      <c r="N3" s="158"/>
      <c r="O3" s="30"/>
      <c r="P3" s="30"/>
    </row>
    <row r="4" spans="1:16" ht="27.75" customHeight="1">
      <c r="A4" s="23"/>
      <c r="B4" s="31" t="s">
        <v>14</v>
      </c>
      <c r="C4" s="32">
        <v>10</v>
      </c>
      <c r="D4" s="32"/>
      <c r="E4" s="32"/>
      <c r="F4" s="33" t="s">
        <v>38</v>
      </c>
      <c r="G4" s="34"/>
      <c r="H4" s="27" t="s">
        <v>516</v>
      </c>
      <c r="I4" s="35"/>
      <c r="J4" s="36"/>
      <c r="K4" s="36"/>
      <c r="L4" s="36"/>
      <c r="M4" s="36"/>
      <c r="N4" s="36"/>
      <c r="O4" s="30"/>
      <c r="P4" s="30"/>
    </row>
    <row r="5" spans="1:16">
      <c r="A5" s="23"/>
      <c r="B5" s="31" t="s">
        <v>218</v>
      </c>
      <c r="C5" s="32" t="s">
        <v>10</v>
      </c>
      <c r="D5" s="32"/>
      <c r="E5" s="32"/>
      <c r="F5" s="33" t="s">
        <v>40</v>
      </c>
      <c r="G5" s="34"/>
      <c r="H5" s="27"/>
      <c r="I5" s="37"/>
      <c r="J5" s="37"/>
      <c r="K5" s="37"/>
      <c r="L5" s="37"/>
      <c r="M5" s="37"/>
      <c r="N5" s="37"/>
      <c r="O5" s="30"/>
      <c r="P5" s="30"/>
    </row>
    <row r="6" spans="1:16" ht="26.25" customHeight="1">
      <c r="A6" s="23"/>
      <c r="B6" s="31" t="s">
        <v>219</v>
      </c>
      <c r="C6" s="32" t="s">
        <v>10</v>
      </c>
      <c r="D6" s="32"/>
      <c r="E6" s="32"/>
      <c r="F6" s="33" t="s">
        <v>40</v>
      </c>
      <c r="G6" s="34"/>
      <c r="H6" s="27"/>
      <c r="I6" s="37"/>
      <c r="J6" s="37"/>
      <c r="K6" s="37"/>
      <c r="L6" s="37"/>
      <c r="M6" s="37"/>
      <c r="N6" s="37"/>
      <c r="O6" s="30"/>
      <c r="P6" s="30"/>
    </row>
    <row r="7" spans="1:16">
      <c r="A7" s="23"/>
      <c r="B7" s="31" t="s">
        <v>24</v>
      </c>
      <c r="C7" s="32" t="s">
        <v>10</v>
      </c>
      <c r="D7" s="32"/>
      <c r="E7" s="32"/>
      <c r="F7" s="33"/>
      <c r="G7" s="34"/>
      <c r="H7" s="23"/>
      <c r="I7" s="38"/>
      <c r="J7" s="38"/>
      <c r="K7" s="38"/>
      <c r="L7" s="38"/>
      <c r="M7" s="38"/>
      <c r="N7" s="37"/>
      <c r="O7" s="30"/>
      <c r="P7" s="30"/>
    </row>
    <row r="8" spans="1:16">
      <c r="A8" s="23"/>
      <c r="B8" s="31" t="s">
        <v>26</v>
      </c>
      <c r="C8" s="32" t="s">
        <v>10</v>
      </c>
      <c r="D8" s="32"/>
      <c r="E8" s="32"/>
      <c r="F8" s="33"/>
      <c r="G8" s="34"/>
      <c r="H8" s="23"/>
      <c r="I8" s="38"/>
      <c r="J8" s="38"/>
      <c r="K8" s="38"/>
      <c r="L8" s="38"/>
      <c r="M8" s="38"/>
      <c r="N8" s="37"/>
      <c r="O8" s="30"/>
      <c r="P8" s="30"/>
    </row>
    <row r="9" spans="1:16">
      <c r="A9" s="23"/>
      <c r="B9" s="31" t="s">
        <v>27</v>
      </c>
      <c r="C9" s="32">
        <v>35</v>
      </c>
      <c r="D9" s="32">
        <v>25</v>
      </c>
      <c r="E9" s="32">
        <v>40</v>
      </c>
      <c r="F9" s="33"/>
      <c r="G9" s="34" t="s">
        <v>220</v>
      </c>
      <c r="H9" s="27"/>
      <c r="I9" s="37"/>
      <c r="J9" s="37"/>
      <c r="K9" s="37"/>
      <c r="L9" s="37"/>
      <c r="M9" s="37"/>
      <c r="N9" s="37"/>
      <c r="O9" s="30"/>
      <c r="P9" s="30"/>
    </row>
    <row r="10" spans="1:16">
      <c r="A10" s="23"/>
      <c r="B10" s="31" t="s">
        <v>30</v>
      </c>
      <c r="C10" s="39">
        <v>0.5</v>
      </c>
      <c r="D10" s="33">
        <v>0.5</v>
      </c>
      <c r="E10" s="33">
        <v>1.5</v>
      </c>
      <c r="F10" s="33"/>
      <c r="G10" s="34">
        <v>1</v>
      </c>
      <c r="H10" s="27"/>
      <c r="I10" s="37"/>
      <c r="J10" s="37"/>
      <c r="K10" s="37"/>
      <c r="L10" s="37"/>
      <c r="M10" s="37"/>
      <c r="N10" s="37"/>
      <c r="O10" s="30"/>
      <c r="P10" s="30"/>
    </row>
    <row r="11" spans="1:16">
      <c r="A11" s="23"/>
      <c r="B11" s="31" t="s">
        <v>31</v>
      </c>
      <c r="C11" s="32">
        <v>8.3000000000000007</v>
      </c>
      <c r="D11" s="14">
        <v>7.2</v>
      </c>
      <c r="E11" s="14">
        <v>10</v>
      </c>
      <c r="F11" s="33"/>
      <c r="G11" s="33">
        <v>10</v>
      </c>
      <c r="H11" s="27"/>
      <c r="I11" s="37"/>
      <c r="J11" s="37"/>
      <c r="K11" s="37"/>
      <c r="L11" s="37"/>
      <c r="M11" s="37"/>
      <c r="N11" s="37"/>
      <c r="O11" s="30"/>
      <c r="P11" s="30"/>
    </row>
    <row r="12" spans="1:16" ht="30" customHeight="1">
      <c r="A12" s="23"/>
      <c r="B12" s="40" t="s">
        <v>221</v>
      </c>
      <c r="C12" s="41"/>
      <c r="D12" s="41"/>
      <c r="E12" s="41"/>
      <c r="F12" s="42"/>
      <c r="G12" s="42"/>
      <c r="H12" s="27"/>
      <c r="I12" s="37"/>
      <c r="J12" s="43"/>
      <c r="K12" s="37"/>
      <c r="L12" s="37"/>
      <c r="M12" s="37"/>
      <c r="N12" s="37"/>
      <c r="O12" s="30"/>
      <c r="P12" s="30"/>
    </row>
    <row r="13" spans="1:16">
      <c r="A13" s="23"/>
      <c r="B13" s="31" t="s">
        <v>222</v>
      </c>
      <c r="C13" s="44">
        <v>22.808219178082176</v>
      </c>
      <c r="D13" s="14">
        <v>14</v>
      </c>
      <c r="E13" s="14">
        <v>22</v>
      </c>
      <c r="F13" s="33"/>
      <c r="G13" s="34" t="s">
        <v>223</v>
      </c>
      <c r="H13" s="27"/>
      <c r="I13" s="37"/>
      <c r="J13" s="37"/>
      <c r="K13" s="37"/>
      <c r="L13" s="37"/>
      <c r="M13" s="37"/>
      <c r="N13" s="37"/>
      <c r="O13" s="30"/>
      <c r="P13" s="30"/>
    </row>
    <row r="14" spans="1:16">
      <c r="A14" s="23"/>
      <c r="B14" s="31" t="s">
        <v>224</v>
      </c>
      <c r="C14" s="45">
        <v>22.808219178082176</v>
      </c>
      <c r="D14" s="14">
        <v>14</v>
      </c>
      <c r="E14" s="14">
        <v>22</v>
      </c>
      <c r="F14" s="33"/>
      <c r="G14" s="34" t="s">
        <v>223</v>
      </c>
      <c r="H14" s="27"/>
      <c r="I14" s="37"/>
      <c r="J14" s="37"/>
      <c r="K14" s="37"/>
      <c r="L14" s="37"/>
      <c r="M14" s="37"/>
      <c r="N14" s="37"/>
      <c r="O14" s="30"/>
      <c r="P14" s="30"/>
    </row>
    <row r="15" spans="1:16">
      <c r="A15" s="23"/>
      <c r="B15" s="46" t="s">
        <v>225</v>
      </c>
      <c r="C15" s="47"/>
      <c r="D15" s="47"/>
      <c r="E15" s="47"/>
      <c r="F15" s="48"/>
      <c r="G15" s="48"/>
      <c r="H15" s="27"/>
      <c r="I15" s="37"/>
      <c r="J15" s="37"/>
      <c r="K15" s="37"/>
      <c r="L15" s="37"/>
      <c r="M15" s="37"/>
      <c r="N15" s="37"/>
      <c r="O15" s="30"/>
      <c r="P15" s="30"/>
    </row>
    <row r="16" spans="1:16">
      <c r="A16" s="23"/>
      <c r="B16" s="31" t="s">
        <v>226</v>
      </c>
      <c r="C16" s="32" t="s">
        <v>10</v>
      </c>
      <c r="D16" s="32" t="s">
        <v>10</v>
      </c>
      <c r="E16" s="32" t="s">
        <v>10</v>
      </c>
      <c r="F16" s="33" t="s">
        <v>60</v>
      </c>
      <c r="G16" s="34"/>
      <c r="H16" s="27"/>
      <c r="I16" s="37"/>
      <c r="J16" s="37"/>
      <c r="K16" s="37"/>
      <c r="L16" s="37"/>
      <c r="M16" s="37"/>
      <c r="N16" s="37"/>
      <c r="O16" s="30"/>
      <c r="P16" s="30"/>
    </row>
    <row r="17" spans="1:17">
      <c r="A17" s="23"/>
      <c r="B17" s="31" t="s">
        <v>227</v>
      </c>
      <c r="C17" s="32" t="s">
        <v>10</v>
      </c>
      <c r="D17" s="32" t="s">
        <v>10</v>
      </c>
      <c r="E17" s="32" t="s">
        <v>10</v>
      </c>
      <c r="F17" s="33" t="s">
        <v>60</v>
      </c>
      <c r="G17" s="34"/>
      <c r="H17" s="27"/>
      <c r="I17" s="37"/>
      <c r="J17" s="37"/>
      <c r="K17" s="37"/>
      <c r="L17" s="37"/>
      <c r="M17" s="37"/>
      <c r="N17" s="37"/>
      <c r="O17" s="30"/>
      <c r="P17" s="30"/>
    </row>
    <row r="18" spans="1:17">
      <c r="A18" s="23"/>
      <c r="B18" s="31" t="s">
        <v>228</v>
      </c>
      <c r="C18" s="32" t="s">
        <v>10</v>
      </c>
      <c r="D18" s="32" t="s">
        <v>10</v>
      </c>
      <c r="E18" s="32" t="s">
        <v>10</v>
      </c>
      <c r="F18" s="33" t="s">
        <v>60</v>
      </c>
      <c r="G18" s="34"/>
      <c r="H18" s="27"/>
      <c r="I18" s="37"/>
      <c r="J18" s="37"/>
      <c r="K18" s="37"/>
      <c r="L18" s="37"/>
      <c r="M18" s="37"/>
      <c r="N18" s="37"/>
      <c r="O18" s="30"/>
      <c r="P18" s="30"/>
    </row>
    <row r="19" spans="1:17">
      <c r="A19" s="23"/>
      <c r="B19" s="31" t="s">
        <v>229</v>
      </c>
      <c r="C19" s="32" t="s">
        <v>10</v>
      </c>
      <c r="D19" s="32" t="s">
        <v>10</v>
      </c>
      <c r="E19" s="32" t="s">
        <v>10</v>
      </c>
      <c r="F19" s="33" t="s">
        <v>60</v>
      </c>
      <c r="G19" s="34"/>
      <c r="H19" s="27"/>
      <c r="I19" s="37"/>
      <c r="J19" s="37"/>
      <c r="K19" s="37"/>
      <c r="L19" s="37"/>
      <c r="M19" s="37"/>
      <c r="N19" s="37"/>
      <c r="O19" s="30"/>
      <c r="P19" s="30"/>
    </row>
    <row r="20" spans="1:17">
      <c r="A20" s="23"/>
      <c r="B20" s="46" t="s">
        <v>44</v>
      </c>
      <c r="C20" s="49"/>
      <c r="D20" s="46"/>
      <c r="E20" s="46"/>
      <c r="F20" s="46"/>
      <c r="G20" s="46"/>
      <c r="H20" s="24"/>
      <c r="I20" s="158"/>
      <c r="J20" s="158"/>
      <c r="K20" s="158"/>
      <c r="L20" s="158"/>
      <c r="M20" s="158"/>
      <c r="N20" s="158"/>
      <c r="O20" s="30"/>
      <c r="P20" s="30"/>
    </row>
    <row r="21" spans="1:17">
      <c r="A21" s="23"/>
      <c r="B21" s="31" t="s">
        <v>517</v>
      </c>
      <c r="C21" s="50">
        <v>0</v>
      </c>
      <c r="D21" s="50"/>
      <c r="E21" s="50"/>
      <c r="F21" s="51"/>
      <c r="G21" s="34"/>
      <c r="H21" s="27"/>
      <c r="I21" s="37"/>
      <c r="J21" s="37"/>
      <c r="K21" s="37"/>
      <c r="L21" s="37"/>
      <c r="M21" s="37"/>
      <c r="N21" s="37"/>
      <c r="O21" s="30"/>
      <c r="P21" s="30"/>
    </row>
    <row r="22" spans="1:17">
      <c r="A22" s="23"/>
      <c r="B22" s="31" t="s">
        <v>518</v>
      </c>
      <c r="C22" s="50">
        <v>0</v>
      </c>
      <c r="D22" s="50"/>
      <c r="E22" s="50"/>
      <c r="F22" s="51"/>
      <c r="G22" s="34"/>
      <c r="H22" s="27"/>
      <c r="I22" s="37"/>
      <c r="J22" s="37"/>
      <c r="K22" s="37"/>
      <c r="L22" s="37"/>
      <c r="M22" s="37"/>
      <c r="N22" s="37"/>
      <c r="O22" s="30"/>
      <c r="P22" s="30"/>
    </row>
    <row r="23" spans="1:17" ht="15" customHeight="1">
      <c r="A23" s="23"/>
      <c r="B23" s="31" t="s">
        <v>519</v>
      </c>
      <c r="C23" s="50">
        <v>0</v>
      </c>
      <c r="D23" s="50"/>
      <c r="E23" s="50"/>
      <c r="F23" s="52"/>
      <c r="G23" s="34"/>
      <c r="H23" s="27"/>
      <c r="I23" s="37"/>
      <c r="J23" s="37"/>
      <c r="K23" s="37"/>
      <c r="L23" s="37"/>
      <c r="M23" s="37"/>
      <c r="N23" s="37"/>
      <c r="O23" s="30"/>
      <c r="P23" s="30"/>
    </row>
    <row r="24" spans="1:17">
      <c r="A24" s="23"/>
      <c r="B24" s="31" t="s">
        <v>520</v>
      </c>
      <c r="C24" s="50">
        <v>0</v>
      </c>
      <c r="D24" s="50"/>
      <c r="E24" s="50"/>
      <c r="F24" s="33"/>
      <c r="G24" s="33"/>
      <c r="H24" s="27"/>
      <c r="I24" s="53"/>
      <c r="J24" s="53"/>
      <c r="K24" s="53"/>
      <c r="L24" s="53"/>
      <c r="M24" s="37"/>
      <c r="N24" s="37"/>
      <c r="O24" s="30"/>
      <c r="P24" s="30"/>
    </row>
    <row r="25" spans="1:17">
      <c r="A25" s="23"/>
      <c r="B25" s="31" t="s">
        <v>521</v>
      </c>
      <c r="C25" s="50">
        <v>0</v>
      </c>
      <c r="D25" s="50"/>
      <c r="E25" s="50"/>
      <c r="F25" s="33"/>
      <c r="G25" s="33"/>
      <c r="H25" s="24"/>
      <c r="I25" s="158"/>
      <c r="J25" s="158"/>
      <c r="K25" s="158"/>
      <c r="L25" s="158"/>
      <c r="M25" s="158"/>
      <c r="N25" s="158"/>
      <c r="O25" s="43"/>
      <c r="P25" s="43"/>
      <c r="Q25" s="54"/>
    </row>
    <row r="26" spans="1:17">
      <c r="A26" s="23"/>
      <c r="B26" s="46" t="s">
        <v>235</v>
      </c>
      <c r="C26" s="46"/>
      <c r="D26" s="46"/>
      <c r="E26" s="46"/>
      <c r="F26" s="46"/>
      <c r="G26" s="46"/>
      <c r="H26" s="27"/>
      <c r="I26" s="37"/>
      <c r="J26" s="37"/>
      <c r="K26" s="37"/>
      <c r="L26" s="37"/>
      <c r="M26" s="37"/>
      <c r="N26" s="37"/>
      <c r="O26" s="43"/>
      <c r="P26" s="43"/>
      <c r="Q26" s="54"/>
    </row>
    <row r="27" spans="1:17">
      <c r="A27" s="23"/>
      <c r="B27" s="31" t="s">
        <v>53</v>
      </c>
      <c r="C27" s="55">
        <v>0.58266666666666656</v>
      </c>
      <c r="D27" s="13">
        <v>0.99915094339622634</v>
      </c>
      <c r="E27" s="13">
        <v>1.6839622641509433</v>
      </c>
      <c r="F27" s="33" t="s">
        <v>236</v>
      </c>
      <c r="G27" s="34" t="s">
        <v>237</v>
      </c>
      <c r="H27" s="27"/>
      <c r="I27" s="56"/>
      <c r="J27" s="56"/>
      <c r="K27" s="56"/>
      <c r="L27" s="56"/>
      <c r="M27" s="37"/>
      <c r="N27" s="37"/>
      <c r="O27" s="43"/>
      <c r="P27" s="43"/>
      <c r="Q27" s="54"/>
    </row>
    <row r="28" spans="1:17">
      <c r="A28" s="23"/>
      <c r="B28" s="31" t="s">
        <v>238</v>
      </c>
      <c r="C28" s="57">
        <v>0.67217391304347829</v>
      </c>
      <c r="D28" s="13"/>
      <c r="E28" s="13"/>
      <c r="F28" s="33"/>
      <c r="G28" s="33"/>
      <c r="H28" s="27"/>
      <c r="I28" s="56"/>
      <c r="J28" s="56"/>
      <c r="K28" s="56"/>
      <c r="L28" s="56"/>
      <c r="M28" s="37"/>
      <c r="N28" s="37"/>
      <c r="O28" s="43"/>
      <c r="P28" s="43"/>
      <c r="Q28" s="54"/>
    </row>
    <row r="29" spans="1:17">
      <c r="A29" s="23"/>
      <c r="B29" s="31" t="s">
        <v>239</v>
      </c>
      <c r="C29" s="57">
        <v>0.32782608695652171</v>
      </c>
      <c r="D29" s="13"/>
      <c r="E29" s="13"/>
      <c r="F29" s="33"/>
      <c r="G29" s="33"/>
      <c r="H29" s="54"/>
      <c r="I29" s="56"/>
      <c r="J29" s="56"/>
      <c r="K29" s="56"/>
      <c r="L29" s="56"/>
      <c r="M29" s="37"/>
      <c r="N29" s="37"/>
      <c r="O29" s="43"/>
      <c r="P29" s="43"/>
      <c r="Q29" s="54"/>
    </row>
    <row r="30" spans="1:17">
      <c r="A30" s="23"/>
      <c r="B30" s="31" t="s">
        <v>59</v>
      </c>
      <c r="C30" s="58">
        <v>10631.111111111109</v>
      </c>
      <c r="D30" s="14">
        <v>8000</v>
      </c>
      <c r="E30" s="14">
        <v>13300</v>
      </c>
      <c r="F30" s="59" t="s">
        <v>240</v>
      </c>
      <c r="G30" s="34">
        <v>3</v>
      </c>
      <c r="H30" s="54"/>
      <c r="I30" s="56"/>
      <c r="J30" s="56"/>
      <c r="K30" s="56"/>
      <c r="L30" s="56"/>
      <c r="M30" s="37"/>
      <c r="N30" s="37"/>
      <c r="O30" s="43"/>
      <c r="P30" s="43"/>
      <c r="Q30" s="54"/>
    </row>
    <row r="31" spans="1:17">
      <c r="A31" s="23"/>
      <c r="B31" s="31" t="s">
        <v>241</v>
      </c>
      <c r="C31" s="32">
        <v>0</v>
      </c>
      <c r="D31" s="13">
        <v>0</v>
      </c>
      <c r="E31" s="13">
        <v>0</v>
      </c>
      <c r="F31" s="33"/>
      <c r="G31" s="34"/>
      <c r="H31" s="54"/>
      <c r="I31" s="60"/>
      <c r="J31" s="60"/>
      <c r="K31" s="60"/>
      <c r="L31" s="60"/>
      <c r="M31" s="61"/>
      <c r="N31" s="61"/>
      <c r="O31" s="54"/>
      <c r="P31" s="54"/>
      <c r="Q31" s="54"/>
    </row>
    <row r="32" spans="1:17">
      <c r="A32" s="23"/>
      <c r="B32" s="31" t="s">
        <v>242</v>
      </c>
      <c r="C32" s="32">
        <v>0</v>
      </c>
      <c r="D32" s="13">
        <v>0</v>
      </c>
      <c r="E32" s="13">
        <v>0</v>
      </c>
      <c r="F32" s="33"/>
      <c r="G32" s="34"/>
      <c r="H32" s="24"/>
      <c r="I32" s="24"/>
      <c r="J32" s="24"/>
      <c r="K32" s="24"/>
      <c r="L32" s="24"/>
      <c r="M32" s="24"/>
      <c r="N32" s="24"/>
      <c r="O32" s="54"/>
      <c r="P32" s="54"/>
      <c r="Q32" s="54"/>
    </row>
    <row r="33" spans="1:17">
      <c r="A33" s="23"/>
      <c r="B33" s="62" t="s">
        <v>243</v>
      </c>
      <c r="C33" s="62"/>
      <c r="D33" s="13"/>
      <c r="E33" s="13"/>
      <c r="F33" s="62"/>
      <c r="G33" s="62"/>
      <c r="H33" s="54"/>
      <c r="I33" s="61"/>
      <c r="J33" s="61"/>
      <c r="K33" s="61"/>
      <c r="L33" s="61"/>
      <c r="M33" s="61"/>
      <c r="N33" s="61"/>
      <c r="O33" s="54"/>
      <c r="P33" s="54"/>
      <c r="Q33" s="54"/>
    </row>
    <row r="34" spans="1:17" ht="15" customHeight="1">
      <c r="A34" s="23"/>
      <c r="B34" s="63" t="s">
        <v>152</v>
      </c>
      <c r="C34" s="64">
        <v>1205</v>
      </c>
      <c r="D34" s="14">
        <v>1000</v>
      </c>
      <c r="E34" s="14">
        <v>1400</v>
      </c>
      <c r="F34" s="66" t="s">
        <v>15</v>
      </c>
      <c r="G34" s="66">
        <v>8</v>
      </c>
      <c r="H34" s="67"/>
      <c r="I34" s="54"/>
      <c r="J34" s="27"/>
      <c r="K34" s="61"/>
      <c r="L34" s="61"/>
      <c r="M34" s="61"/>
      <c r="N34" s="61"/>
      <c r="O34" s="54"/>
      <c r="P34" s="54"/>
      <c r="Q34" s="54"/>
    </row>
    <row r="35" spans="1:17" ht="15" customHeight="1">
      <c r="A35" s="23"/>
      <c r="B35" s="63" t="s">
        <v>161</v>
      </c>
      <c r="C35" s="68">
        <v>1.2</v>
      </c>
      <c r="D35" s="13"/>
      <c r="E35" s="13"/>
      <c r="F35" s="66" t="s">
        <v>32</v>
      </c>
      <c r="G35" s="66"/>
      <c r="H35" s="54"/>
      <c r="I35" s="69"/>
      <c r="J35" s="69"/>
      <c r="K35" s="54"/>
      <c r="L35" s="54"/>
      <c r="M35" s="61"/>
      <c r="N35" s="61"/>
      <c r="O35" s="54"/>
      <c r="P35" s="54"/>
      <c r="Q35" s="54"/>
    </row>
    <row r="36" spans="1:17" ht="15" customHeight="1">
      <c r="A36" s="23"/>
      <c r="B36" s="63" t="s">
        <v>154</v>
      </c>
      <c r="C36" s="10">
        <v>1.1499999999999999</v>
      </c>
      <c r="D36" s="65"/>
      <c r="E36" s="65"/>
      <c r="F36" s="66" t="s">
        <v>95</v>
      </c>
      <c r="G36" s="66">
        <v>8</v>
      </c>
      <c r="H36" s="54"/>
      <c r="I36" s="69"/>
      <c r="J36" s="27"/>
      <c r="K36" s="54"/>
      <c r="L36" s="54"/>
      <c r="M36" s="61"/>
      <c r="N36" s="61"/>
    </row>
    <row r="37" spans="1:17" ht="15" customHeight="1">
      <c r="A37" s="23"/>
      <c r="B37" s="63" t="s">
        <v>157</v>
      </c>
      <c r="C37" s="12">
        <v>0.86</v>
      </c>
      <c r="D37" s="138"/>
      <c r="E37" s="138"/>
      <c r="F37" s="66" t="s">
        <v>36</v>
      </c>
      <c r="G37" s="66">
        <v>5.6</v>
      </c>
      <c r="H37" s="54"/>
      <c r="I37" s="69"/>
      <c r="J37" s="70"/>
      <c r="K37" s="54"/>
      <c r="L37" s="54"/>
      <c r="M37" s="61"/>
      <c r="N37" s="61"/>
    </row>
    <row r="38" spans="1:17" ht="15" customHeight="1">
      <c r="A38" s="23"/>
      <c r="B38" s="63" t="s">
        <v>158</v>
      </c>
      <c r="C38" s="19">
        <v>0.21</v>
      </c>
      <c r="D38" s="12"/>
      <c r="E38" s="12"/>
      <c r="F38" s="66" t="s">
        <v>244</v>
      </c>
      <c r="G38" s="66">
        <v>6</v>
      </c>
      <c r="H38" s="54"/>
      <c r="I38" s="54"/>
      <c r="J38" s="27"/>
      <c r="K38" s="54"/>
      <c r="L38" s="54"/>
      <c r="M38" s="61"/>
      <c r="N38" s="61"/>
    </row>
    <row r="39" spans="1:17">
      <c r="A39" s="71"/>
      <c r="B39" s="63" t="s">
        <v>160</v>
      </c>
      <c r="C39" s="64">
        <v>12.5</v>
      </c>
      <c r="D39" s="96" t="s">
        <v>522</v>
      </c>
      <c r="E39" s="96"/>
      <c r="F39" s="33"/>
      <c r="G39" s="33">
        <v>6</v>
      </c>
      <c r="H39" s="54"/>
      <c r="I39" s="54"/>
      <c r="J39" s="54"/>
      <c r="K39" s="54"/>
      <c r="L39" s="54"/>
      <c r="M39" s="54"/>
      <c r="N39" s="54"/>
    </row>
    <row r="40" spans="1:17">
      <c r="A40" s="71"/>
      <c r="B40" s="72" t="s">
        <v>245</v>
      </c>
      <c r="C40" s="72"/>
      <c r="D40" s="137"/>
      <c r="E40" s="137"/>
      <c r="F40" s="62"/>
      <c r="G40" s="62"/>
      <c r="H40" s="54"/>
      <c r="I40" s="54"/>
      <c r="J40" s="54"/>
      <c r="K40" s="54"/>
      <c r="L40" s="54"/>
      <c r="M40" s="54"/>
      <c r="N40" s="54"/>
    </row>
    <row r="41" spans="1:17" ht="24">
      <c r="A41" s="71"/>
      <c r="B41" s="63" t="s">
        <v>162</v>
      </c>
      <c r="C41" s="64">
        <v>1200</v>
      </c>
      <c r="D41" s="96"/>
      <c r="E41" s="96" t="s">
        <v>522</v>
      </c>
      <c r="F41" s="66" t="s">
        <v>246</v>
      </c>
      <c r="G41" s="66"/>
      <c r="H41" s="54"/>
      <c r="I41" s="54"/>
      <c r="J41" s="54"/>
      <c r="K41" s="54"/>
      <c r="L41" s="54"/>
      <c r="M41" s="54"/>
      <c r="N41" s="54"/>
    </row>
    <row r="42" spans="1:17">
      <c r="A42" s="71"/>
      <c r="B42" s="63" t="s">
        <v>164</v>
      </c>
      <c r="C42" s="64">
        <v>1000</v>
      </c>
      <c r="D42" s="96"/>
      <c r="E42" s="96" t="s">
        <v>522</v>
      </c>
      <c r="F42" s="33" t="s">
        <v>247</v>
      </c>
      <c r="G42" s="33"/>
      <c r="H42" s="54"/>
      <c r="I42" s="73"/>
      <c r="J42" s="54"/>
      <c r="K42" s="54"/>
      <c r="L42" s="54"/>
      <c r="M42" s="54"/>
      <c r="N42" s="54"/>
    </row>
    <row r="43" spans="1:17">
      <c r="A43" s="71"/>
      <c r="B43" s="72" t="s">
        <v>52</v>
      </c>
      <c r="C43" s="72"/>
      <c r="D43" s="72"/>
      <c r="E43" s="72"/>
      <c r="F43" s="62"/>
      <c r="G43" s="62"/>
      <c r="H43" s="54"/>
      <c r="I43" s="73"/>
      <c r="J43" s="73"/>
      <c r="K43" s="73"/>
      <c r="L43" s="54"/>
      <c r="M43" s="54"/>
      <c r="N43" s="54"/>
    </row>
    <row r="44" spans="1:17">
      <c r="A44" s="71"/>
      <c r="B44" s="74" t="s">
        <v>248</v>
      </c>
      <c r="C44" s="75">
        <v>0.2039333333333333</v>
      </c>
      <c r="D44" s="13"/>
      <c r="E44" s="13"/>
      <c r="F44" s="66"/>
      <c r="G44" s="66">
        <v>6.9</v>
      </c>
      <c r="H44" s="54"/>
      <c r="I44" s="76"/>
      <c r="J44" s="76"/>
      <c r="K44" s="76"/>
      <c r="L44" s="54"/>
      <c r="M44" s="54"/>
      <c r="N44" s="54"/>
    </row>
    <row r="45" spans="1:17">
      <c r="A45" s="71"/>
      <c r="B45" s="74" t="s">
        <v>249</v>
      </c>
      <c r="C45" s="75">
        <v>0.27358490566037735</v>
      </c>
      <c r="D45" s="13"/>
      <c r="E45" s="13"/>
      <c r="F45" s="66"/>
      <c r="G45" s="66">
        <v>6.9</v>
      </c>
      <c r="H45" s="54"/>
      <c r="I45" s="76"/>
      <c r="J45" s="76"/>
      <c r="K45" s="76"/>
      <c r="L45" s="54"/>
      <c r="M45" s="54"/>
      <c r="N45" s="54"/>
    </row>
    <row r="46" spans="1:17">
      <c r="A46" s="71"/>
      <c r="B46" s="74" t="s">
        <v>250</v>
      </c>
      <c r="C46" s="68">
        <v>0.48555555555555552</v>
      </c>
      <c r="D46" s="13"/>
      <c r="E46" s="13"/>
      <c r="F46" s="66" t="s">
        <v>251</v>
      </c>
      <c r="G46" s="65">
        <v>11</v>
      </c>
      <c r="H46" s="54"/>
      <c r="I46" s="76"/>
      <c r="J46" s="76"/>
      <c r="K46" s="76"/>
      <c r="L46" s="54"/>
      <c r="M46" s="54"/>
      <c r="N46" s="54"/>
    </row>
    <row r="47" spans="1:17">
      <c r="A47" s="71"/>
      <c r="B47" s="63" t="s">
        <v>252</v>
      </c>
      <c r="C47" s="68">
        <v>0.58266666666666656</v>
      </c>
      <c r="D47" s="13"/>
      <c r="E47" s="13"/>
      <c r="F47" s="66" t="s">
        <v>139</v>
      </c>
      <c r="G47" s="65"/>
      <c r="H47" s="54"/>
      <c r="I47" s="54"/>
      <c r="J47" s="54"/>
      <c r="K47" s="54"/>
      <c r="L47" s="54"/>
      <c r="M47" s="54"/>
      <c r="N47" s="54"/>
    </row>
    <row r="48" spans="1:17">
      <c r="A48" s="77"/>
      <c r="B48" s="26"/>
      <c r="C48" s="78"/>
      <c r="D48" s="26"/>
      <c r="E48" s="26"/>
      <c r="F48" s="79"/>
      <c r="G48" s="65"/>
    </row>
    <row r="49" spans="1:12" s="80" customFormat="1">
      <c r="A49" s="77" t="s">
        <v>79</v>
      </c>
      <c r="C49" s="81"/>
      <c r="D49" s="81"/>
      <c r="E49" s="81"/>
      <c r="I49" s="26"/>
      <c r="J49" s="26"/>
      <c r="K49" s="26"/>
      <c r="L49" s="26"/>
    </row>
    <row r="50" spans="1:12">
      <c r="A50" s="82">
        <v>1</v>
      </c>
      <c r="B50" s="82" t="s">
        <v>253</v>
      </c>
    </row>
    <row r="51" spans="1:12">
      <c r="A51" s="82">
        <v>2</v>
      </c>
      <c r="B51" s="82" t="s">
        <v>254</v>
      </c>
    </row>
    <row r="52" spans="1:12">
      <c r="A52" s="82">
        <v>3</v>
      </c>
      <c r="B52" s="82" t="s">
        <v>255</v>
      </c>
    </row>
    <row r="53" spans="1:12">
      <c r="A53" s="82">
        <v>4</v>
      </c>
      <c r="B53" s="82" t="s">
        <v>256</v>
      </c>
    </row>
    <row r="54" spans="1:12" ht="30" customHeight="1">
      <c r="A54" s="82">
        <v>5</v>
      </c>
      <c r="B54" s="240" t="s">
        <v>257</v>
      </c>
      <c r="C54" s="240"/>
      <c r="D54" s="240"/>
      <c r="E54" s="240"/>
      <c r="F54" s="240"/>
      <c r="G54" s="240"/>
      <c r="H54" s="240"/>
    </row>
    <row r="55" spans="1:12">
      <c r="A55" s="82">
        <v>6</v>
      </c>
      <c r="B55" s="82" t="s">
        <v>523</v>
      </c>
    </row>
    <row r="56" spans="1:12">
      <c r="A56" s="82">
        <v>7</v>
      </c>
      <c r="B56" s="83" t="s">
        <v>258</v>
      </c>
    </row>
    <row r="57" spans="1:12">
      <c r="A57" s="82">
        <v>8</v>
      </c>
      <c r="B57" s="82" t="s">
        <v>259</v>
      </c>
    </row>
    <row r="58" spans="1:12">
      <c r="A58" s="82">
        <v>9</v>
      </c>
      <c r="B58" s="82" t="s">
        <v>260</v>
      </c>
    </row>
    <row r="59" spans="1:12">
      <c r="A59" s="80">
        <v>10</v>
      </c>
      <c r="B59" s="84" t="s">
        <v>524</v>
      </c>
    </row>
    <row r="60" spans="1:12">
      <c r="A60" s="80">
        <v>11</v>
      </c>
      <c r="B60" s="82" t="s">
        <v>261</v>
      </c>
    </row>
    <row r="61" spans="1:12">
      <c r="A61" s="77" t="s">
        <v>262</v>
      </c>
    </row>
    <row r="62" spans="1:12">
      <c r="A62" s="85" t="s">
        <v>40</v>
      </c>
      <c r="B62" s="86" t="s">
        <v>263</v>
      </c>
      <c r="C62" s="87"/>
      <c r="D62" s="87"/>
      <c r="E62" s="87"/>
      <c r="F62" s="87"/>
      <c r="G62" s="87"/>
    </row>
    <row r="63" spans="1:12" ht="13.5" customHeight="1">
      <c r="A63" s="85" t="s">
        <v>60</v>
      </c>
      <c r="B63" s="86" t="s">
        <v>264</v>
      </c>
      <c r="C63" s="87"/>
      <c r="D63" s="87"/>
      <c r="E63" s="87"/>
      <c r="F63" s="87"/>
      <c r="G63" s="87"/>
    </row>
    <row r="64" spans="1:12" ht="15" customHeight="1">
      <c r="A64" s="85" t="s">
        <v>38</v>
      </c>
      <c r="B64" s="86" t="s">
        <v>265</v>
      </c>
      <c r="C64" s="87"/>
      <c r="D64" s="87"/>
      <c r="E64" s="87"/>
      <c r="F64" s="87"/>
      <c r="G64" s="87"/>
    </row>
    <row r="65" spans="1:9">
      <c r="A65" s="85" t="s">
        <v>47</v>
      </c>
      <c r="B65" s="241" t="s">
        <v>266</v>
      </c>
      <c r="C65" s="241"/>
      <c r="D65" s="241"/>
      <c r="E65" s="241"/>
      <c r="F65" s="241"/>
      <c r="G65" s="241"/>
      <c r="H65" s="241"/>
      <c r="I65" s="241"/>
    </row>
    <row r="66" spans="1:9">
      <c r="A66" s="85" t="s">
        <v>28</v>
      </c>
      <c r="B66" s="241" t="s">
        <v>267</v>
      </c>
      <c r="C66" s="241"/>
      <c r="D66" s="241"/>
      <c r="E66" s="241"/>
      <c r="F66" s="241"/>
      <c r="G66" s="241"/>
      <c r="H66" s="241"/>
      <c r="I66" s="241"/>
    </row>
    <row r="67" spans="1:9" ht="26.25" customHeight="1">
      <c r="A67" s="85" t="s">
        <v>15</v>
      </c>
      <c r="B67" s="241" t="s">
        <v>268</v>
      </c>
      <c r="C67" s="241"/>
      <c r="D67" s="241"/>
      <c r="E67" s="241"/>
      <c r="F67" s="241"/>
      <c r="G67" s="241"/>
      <c r="H67" s="241"/>
      <c r="I67" s="241"/>
    </row>
    <row r="68" spans="1:9" ht="25.5" customHeight="1">
      <c r="A68" s="85" t="s">
        <v>32</v>
      </c>
      <c r="B68" s="240" t="s">
        <v>269</v>
      </c>
      <c r="C68" s="240"/>
      <c r="D68" s="240"/>
      <c r="E68" s="240"/>
      <c r="F68" s="240"/>
      <c r="G68" s="240"/>
      <c r="H68" s="240"/>
      <c r="I68" s="240"/>
    </row>
    <row r="69" spans="1:9" ht="60" customHeight="1">
      <c r="A69" s="85" t="s">
        <v>95</v>
      </c>
      <c r="B69" s="240" t="s">
        <v>270</v>
      </c>
      <c r="C69" s="240"/>
      <c r="D69" s="240"/>
      <c r="E69" s="240"/>
      <c r="F69" s="240"/>
      <c r="G69" s="240"/>
      <c r="H69" s="240"/>
      <c r="I69" s="240"/>
    </row>
    <row r="70" spans="1:9" ht="90.75" customHeight="1">
      <c r="A70" s="85" t="s">
        <v>36</v>
      </c>
      <c r="B70" s="240" t="s">
        <v>271</v>
      </c>
      <c r="C70" s="240"/>
      <c r="D70" s="240"/>
      <c r="E70" s="240"/>
      <c r="F70" s="240"/>
      <c r="G70" s="240"/>
      <c r="H70" s="240"/>
      <c r="I70" s="240"/>
    </row>
    <row r="71" spans="1:9" ht="25.5" customHeight="1">
      <c r="A71" s="85" t="s">
        <v>23</v>
      </c>
      <c r="B71" s="240" t="s">
        <v>272</v>
      </c>
      <c r="C71" s="240"/>
      <c r="D71" s="240"/>
      <c r="E71" s="240"/>
      <c r="F71" s="240"/>
      <c r="G71" s="240"/>
      <c r="H71" s="240"/>
      <c r="I71" s="240"/>
    </row>
    <row r="72" spans="1:9" ht="24.75" customHeight="1">
      <c r="A72" s="85" t="s">
        <v>56</v>
      </c>
      <c r="B72" s="240" t="s">
        <v>273</v>
      </c>
      <c r="C72" s="240"/>
      <c r="D72" s="240"/>
      <c r="E72" s="240"/>
      <c r="F72" s="240"/>
      <c r="G72" s="240"/>
      <c r="H72" s="240"/>
      <c r="I72" s="240"/>
    </row>
    <row r="73" spans="1:9" ht="16.5" customHeight="1">
      <c r="A73" s="85" t="s">
        <v>274</v>
      </c>
      <c r="B73" s="86" t="s">
        <v>275</v>
      </c>
      <c r="C73" s="87"/>
      <c r="D73" s="87"/>
      <c r="E73" s="87"/>
      <c r="F73" s="87"/>
      <c r="G73" s="87"/>
    </row>
    <row r="74" spans="1:9" ht="49.5" customHeight="1">
      <c r="A74" s="85" t="s">
        <v>251</v>
      </c>
      <c r="B74" s="240" t="s">
        <v>276</v>
      </c>
      <c r="C74" s="240"/>
      <c r="D74" s="240"/>
      <c r="E74" s="240"/>
      <c r="F74" s="240"/>
      <c r="G74" s="240"/>
      <c r="H74" s="240"/>
      <c r="I74" s="240"/>
    </row>
    <row r="75" spans="1:9" ht="14.25" customHeight="1">
      <c r="A75" s="85" t="s">
        <v>277</v>
      </c>
      <c r="B75" s="240" t="s">
        <v>278</v>
      </c>
      <c r="C75" s="240"/>
      <c r="D75" s="240"/>
      <c r="E75" s="240"/>
      <c r="F75" s="240"/>
      <c r="G75" s="240"/>
      <c r="H75" s="240"/>
      <c r="I75" s="240"/>
    </row>
    <row r="76" spans="1:9" ht="15.75" customHeight="1">
      <c r="A76" s="85" t="s">
        <v>279</v>
      </c>
      <c r="B76" s="86" t="s">
        <v>280</v>
      </c>
      <c r="C76" s="87"/>
      <c r="D76" s="87"/>
      <c r="E76" s="87"/>
      <c r="F76" s="87"/>
      <c r="G76" s="87"/>
    </row>
    <row r="77" spans="1:9">
      <c r="A77" s="85" t="s">
        <v>210</v>
      </c>
      <c r="B77" s="240" t="s">
        <v>281</v>
      </c>
      <c r="C77" s="240"/>
      <c r="D77" s="240"/>
      <c r="E77" s="240"/>
      <c r="F77" s="240"/>
      <c r="G77" s="240"/>
      <c r="H77" s="240"/>
      <c r="I77" s="240"/>
    </row>
    <row r="78" spans="1:9" ht="40.5" customHeight="1">
      <c r="A78" s="88" t="s">
        <v>208</v>
      </c>
      <c r="B78" s="240" t="s">
        <v>282</v>
      </c>
      <c r="C78" s="240"/>
      <c r="D78" s="240"/>
      <c r="E78" s="240"/>
      <c r="F78" s="240"/>
      <c r="G78" s="240"/>
      <c r="H78" s="240"/>
      <c r="I78" s="240"/>
    </row>
    <row r="79" spans="1:9" ht="15" customHeight="1">
      <c r="A79" s="80" t="s">
        <v>244</v>
      </c>
      <c r="B79" s="240" t="s">
        <v>283</v>
      </c>
      <c r="C79" s="240" t="s">
        <v>284</v>
      </c>
      <c r="D79" s="240"/>
      <c r="E79" s="240"/>
      <c r="F79" s="240"/>
      <c r="G79" s="240"/>
      <c r="H79" s="240"/>
      <c r="I79" s="240"/>
    </row>
    <row r="80" spans="1:9" ht="27.75" customHeight="1">
      <c r="A80" s="80" t="s">
        <v>159</v>
      </c>
      <c r="B80" s="240" t="s">
        <v>285</v>
      </c>
      <c r="C80" s="240"/>
      <c r="D80" s="240"/>
      <c r="E80" s="240"/>
      <c r="F80" s="240"/>
      <c r="G80" s="240"/>
      <c r="H80" s="240"/>
      <c r="I80" s="240"/>
    </row>
  </sheetData>
  <mergeCells count="15">
    <mergeCell ref="B80:I80"/>
    <mergeCell ref="B65:I65"/>
    <mergeCell ref="B66:I66"/>
    <mergeCell ref="B67:I67"/>
    <mergeCell ref="B68:I68"/>
    <mergeCell ref="B74:I74"/>
    <mergeCell ref="B75:I75"/>
    <mergeCell ref="B77:I77"/>
    <mergeCell ref="B78:I78"/>
    <mergeCell ref="B79:I79"/>
    <mergeCell ref="B54:H54"/>
    <mergeCell ref="B69:I69"/>
    <mergeCell ref="B70:I70"/>
    <mergeCell ref="B71:I71"/>
    <mergeCell ref="B72:I72"/>
  </mergeCells>
  <hyperlinks>
    <hyperlink ref="B59" r:id="rId1" display="Iselectric brochure. " xr:uid="{79DAD24B-3ED3-4461-B68A-AF196987D216}"/>
  </hyperlinks>
  <pageMargins left="0.70866141732283472" right="0.70866141732283472" top="0.74803149606299213" bottom="0.74803149606299213" header="0.31496062992125984" footer="0.31496062992125984"/>
  <pageSetup paperSize="9" scale="6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EF3E-D26A-48F8-A87C-A8C7FA966DBC}">
  <sheetPr codeName="Sheet15"/>
  <dimension ref="A1:P200"/>
  <sheetViews>
    <sheetView showGridLines="0" zoomScale="130" zoomScaleNormal="130" workbookViewId="0">
      <selection sqref="A1:H59"/>
    </sheetView>
  </sheetViews>
  <sheetFormatPr defaultColWidth="11.5" defaultRowHeight="11.25"/>
  <cols>
    <col min="1" max="1" width="2.6640625" customWidth="1"/>
    <col min="2" max="2" width="60.6640625" customWidth="1"/>
    <col min="3" max="5" width="13.5" bestFit="1" customWidth="1"/>
  </cols>
  <sheetData>
    <row r="1" spans="1:16">
      <c r="A1" s="1" t="s">
        <v>0</v>
      </c>
      <c r="B1" s="1"/>
      <c r="C1" s="2" t="s">
        <v>286</v>
      </c>
      <c r="D1" s="3"/>
      <c r="E1" s="3"/>
      <c r="F1" s="3"/>
      <c r="G1" s="3"/>
    </row>
    <row r="2" spans="1:16" ht="12.75">
      <c r="A2" s="5" t="s">
        <v>3</v>
      </c>
      <c r="B2" s="5"/>
      <c r="C2" s="3">
        <v>2025</v>
      </c>
      <c r="D2" s="3">
        <v>2025</v>
      </c>
      <c r="E2" s="3">
        <v>2025</v>
      </c>
      <c r="F2" s="3" t="s">
        <v>4</v>
      </c>
      <c r="G2" s="3" t="s">
        <v>5</v>
      </c>
      <c r="I2" s="20" t="s">
        <v>6</v>
      </c>
      <c r="J2" s="20"/>
      <c r="K2" s="20"/>
      <c r="L2" s="20"/>
      <c r="M2" s="20"/>
      <c r="N2" s="20"/>
      <c r="O2" s="20"/>
      <c r="P2" s="20"/>
    </row>
    <row r="3" spans="1:16" ht="13.5" thickBot="1">
      <c r="A3" s="7" t="s">
        <v>7</v>
      </c>
      <c r="B3" s="7"/>
      <c r="C3" s="8"/>
      <c r="D3" s="8" t="s">
        <v>8</v>
      </c>
      <c r="E3" s="8" t="s">
        <v>9</v>
      </c>
      <c r="F3" s="8" t="s">
        <v>10</v>
      </c>
      <c r="G3" s="8" t="s">
        <v>10</v>
      </c>
      <c r="I3" s="20"/>
      <c r="J3" s="20"/>
      <c r="K3" s="20"/>
      <c r="L3" s="20"/>
      <c r="M3" s="20"/>
      <c r="N3" s="20"/>
      <c r="O3" s="20"/>
      <c r="P3" s="20"/>
    </row>
    <row r="4" spans="1:16" ht="12.75">
      <c r="A4" s="5" t="s">
        <v>11</v>
      </c>
      <c r="B4" s="5" t="s">
        <v>12</v>
      </c>
      <c r="C4" s="3"/>
      <c r="D4" s="3"/>
      <c r="E4" s="3"/>
      <c r="F4" s="3"/>
      <c r="G4" s="3"/>
      <c r="I4" s="20"/>
      <c r="J4" s="20"/>
      <c r="K4" s="20"/>
      <c r="L4" s="20"/>
      <c r="M4" s="20"/>
      <c r="N4" s="20"/>
      <c r="O4" s="20"/>
      <c r="P4" s="20"/>
    </row>
    <row r="5" spans="1:16" ht="12.75">
      <c r="A5" s="9" t="s">
        <v>13</v>
      </c>
      <c r="C5" s="10"/>
      <c r="D5" s="10"/>
      <c r="E5" s="10"/>
      <c r="F5" s="10"/>
      <c r="G5" s="10"/>
      <c r="H5" s="20"/>
      <c r="I5" s="10"/>
      <c r="J5" s="10"/>
      <c r="K5" s="10"/>
      <c r="L5" s="20"/>
      <c r="M5" s="20"/>
      <c r="N5" s="20"/>
      <c r="O5" s="20"/>
      <c r="P5" s="20"/>
    </row>
    <row r="6" spans="1:16" ht="12.75">
      <c r="A6" s="9"/>
      <c r="B6" t="s">
        <v>14</v>
      </c>
      <c r="C6" s="10">
        <v>4.5</v>
      </c>
      <c r="D6" s="96">
        <v>2</v>
      </c>
      <c r="E6" s="96">
        <v>6</v>
      </c>
      <c r="F6" s="10" t="s">
        <v>165</v>
      </c>
      <c r="G6" s="10">
        <v>2</v>
      </c>
      <c r="H6" s="20"/>
      <c r="I6" s="10"/>
      <c r="J6" s="10"/>
      <c r="K6" s="10"/>
      <c r="L6" s="20"/>
      <c r="M6" s="20"/>
      <c r="N6" s="20"/>
      <c r="O6" s="20"/>
      <c r="P6" s="20"/>
    </row>
    <row r="7" spans="1:16" ht="12.75">
      <c r="A7" s="11"/>
      <c r="B7" s="11" t="s">
        <v>24</v>
      </c>
      <c r="C7" s="12">
        <v>2.5000000000000001E-2</v>
      </c>
      <c r="D7" s="12">
        <v>0.01</v>
      </c>
      <c r="E7" s="12">
        <v>0.05</v>
      </c>
      <c r="F7" s="10" t="s">
        <v>60</v>
      </c>
      <c r="G7" s="10">
        <v>18</v>
      </c>
      <c r="H7" s="20"/>
      <c r="I7" s="12"/>
      <c r="J7" s="12"/>
      <c r="K7" s="12"/>
      <c r="L7" s="20"/>
      <c r="M7" s="20"/>
      <c r="N7" s="20"/>
      <c r="O7" s="20"/>
      <c r="P7" s="20"/>
    </row>
    <row r="8" spans="1:16" ht="12.75">
      <c r="A8" s="9"/>
      <c r="B8" t="s">
        <v>26</v>
      </c>
      <c r="C8" s="10">
        <v>3.0000000000000001E-3</v>
      </c>
      <c r="D8" s="10">
        <v>0.05</v>
      </c>
      <c r="E8" s="10">
        <v>0.26</v>
      </c>
      <c r="F8" s="10" t="s">
        <v>38</v>
      </c>
      <c r="G8" s="10">
        <v>18</v>
      </c>
      <c r="H8" s="20"/>
      <c r="I8" s="10"/>
      <c r="J8" s="10"/>
      <c r="K8" s="10"/>
      <c r="L8" s="20"/>
      <c r="M8" s="20"/>
      <c r="N8" s="20"/>
      <c r="O8" s="20"/>
      <c r="P8" s="20"/>
    </row>
    <row r="9" spans="1:16" ht="12.75">
      <c r="A9" s="9"/>
      <c r="B9" t="s">
        <v>27</v>
      </c>
      <c r="C9" s="10">
        <v>27</v>
      </c>
      <c r="D9" s="10">
        <v>25</v>
      </c>
      <c r="E9" s="10">
        <v>35</v>
      </c>
      <c r="F9" s="10" t="s">
        <v>47</v>
      </c>
      <c r="G9" s="10">
        <v>11</v>
      </c>
      <c r="H9" s="20"/>
      <c r="I9" s="10"/>
      <c r="J9" s="10"/>
      <c r="K9" s="10"/>
      <c r="L9" s="20"/>
      <c r="M9" s="20"/>
      <c r="N9" s="20"/>
      <c r="O9" s="20"/>
      <c r="P9" s="20"/>
    </row>
    <row r="10" spans="1:16" ht="12.75">
      <c r="A10" s="9"/>
      <c r="B10" t="s">
        <v>30</v>
      </c>
      <c r="C10" s="10">
        <v>1.5</v>
      </c>
      <c r="D10" s="10">
        <v>1</v>
      </c>
      <c r="E10" s="10">
        <v>3</v>
      </c>
      <c r="F10" s="10" t="s">
        <v>28</v>
      </c>
      <c r="G10" s="10">
        <v>18</v>
      </c>
      <c r="H10" s="20"/>
      <c r="I10" s="10"/>
      <c r="J10" s="10"/>
      <c r="K10" s="10"/>
      <c r="L10" s="20"/>
      <c r="M10" s="20"/>
      <c r="N10" s="20"/>
      <c r="O10" s="20"/>
      <c r="P10" s="20"/>
    </row>
    <row r="11" spans="1:16" ht="12.75">
      <c r="A11" s="9"/>
      <c r="B11" t="s">
        <v>31</v>
      </c>
      <c r="C11" s="10"/>
      <c r="D11" s="10"/>
      <c r="E11" s="10"/>
      <c r="F11" s="10" t="s">
        <v>15</v>
      </c>
      <c r="G11" s="10"/>
      <c r="H11" s="20"/>
      <c r="I11" s="10"/>
      <c r="J11" s="10"/>
      <c r="K11" s="10"/>
      <c r="L11" s="20"/>
      <c r="M11" s="20"/>
      <c r="N11" s="20"/>
      <c r="O11" s="20"/>
      <c r="P11" s="20"/>
    </row>
    <row r="12" spans="1:16" ht="12.75">
      <c r="A12" s="9" t="s">
        <v>34</v>
      </c>
      <c r="C12" s="10"/>
      <c r="D12" s="10"/>
      <c r="E12" s="10"/>
      <c r="F12" s="10"/>
      <c r="G12" s="10"/>
      <c r="H12" s="20"/>
      <c r="I12" s="10"/>
      <c r="J12" s="10"/>
      <c r="K12" s="10"/>
      <c r="L12" s="20"/>
      <c r="M12" s="20"/>
      <c r="N12" s="20"/>
      <c r="O12" s="20"/>
      <c r="P12" s="20"/>
    </row>
    <row r="13" spans="1:16" ht="12.75">
      <c r="A13" s="11"/>
      <c r="B13" s="11" t="s">
        <v>35</v>
      </c>
      <c r="C13" s="12"/>
      <c r="D13" s="12"/>
      <c r="E13" s="12"/>
      <c r="F13" s="10" t="s">
        <v>32</v>
      </c>
      <c r="G13" s="10"/>
      <c r="H13" s="20"/>
      <c r="I13" s="12"/>
      <c r="J13" s="12"/>
      <c r="K13" s="12"/>
      <c r="L13" s="20"/>
      <c r="M13" s="20"/>
      <c r="N13" s="20"/>
      <c r="O13" s="20"/>
      <c r="P13" s="20"/>
    </row>
    <row r="14" spans="1:16" ht="12.75">
      <c r="A14" s="11"/>
      <c r="B14" s="11" t="s">
        <v>37</v>
      </c>
      <c r="C14" s="12"/>
      <c r="D14" s="12"/>
      <c r="E14" s="12"/>
      <c r="F14" s="10" t="s">
        <v>32</v>
      </c>
      <c r="G14" s="10"/>
      <c r="H14" s="20"/>
      <c r="I14" s="12"/>
      <c r="J14" s="12"/>
      <c r="K14" s="12"/>
      <c r="L14" s="20"/>
      <c r="M14" s="20"/>
      <c r="N14" s="20"/>
      <c r="O14" s="20"/>
      <c r="P14" s="20"/>
    </row>
    <row r="15" spans="1:16" ht="12.75">
      <c r="A15" s="9" t="s">
        <v>52</v>
      </c>
      <c r="C15" s="10"/>
      <c r="D15" s="10"/>
      <c r="E15" s="10"/>
      <c r="F15" s="10"/>
      <c r="G15" s="10"/>
      <c r="H15" s="20"/>
      <c r="I15" s="10"/>
      <c r="J15" s="10"/>
      <c r="K15" s="10"/>
      <c r="L15" s="20"/>
      <c r="M15" s="20"/>
      <c r="N15" s="20"/>
      <c r="O15" s="20"/>
      <c r="P15" s="20"/>
    </row>
    <row r="16" spans="1:16" ht="12.75">
      <c r="A16" s="9"/>
      <c r="B16" t="s">
        <v>53</v>
      </c>
      <c r="C16" s="13">
        <v>1.2109571449448888</v>
      </c>
      <c r="D16" s="137">
        <v>0.9687657159559111</v>
      </c>
      <c r="E16" s="137">
        <v>1.4531485739338665</v>
      </c>
      <c r="F16" s="10" t="s">
        <v>525</v>
      </c>
      <c r="G16" s="10" t="s">
        <v>526</v>
      </c>
      <c r="H16" s="20"/>
      <c r="I16" s="13"/>
      <c r="J16" s="13"/>
      <c r="K16" s="13"/>
      <c r="L16" s="20"/>
      <c r="M16" s="20"/>
      <c r="N16" s="20"/>
      <c r="O16" s="20"/>
      <c r="P16" s="20"/>
    </row>
    <row r="17" spans="1:16" ht="12.75">
      <c r="A17" s="9"/>
      <c r="B17" t="s">
        <v>55</v>
      </c>
      <c r="C17" s="13">
        <v>0.8832861425754871</v>
      </c>
      <c r="D17" s="137">
        <v>0.70662891406038975</v>
      </c>
      <c r="E17" s="137">
        <v>1.0599433710905846</v>
      </c>
      <c r="F17" s="10"/>
      <c r="G17" s="10">
        <v>20</v>
      </c>
      <c r="H17" s="20"/>
      <c r="I17" s="13"/>
      <c r="J17" s="13"/>
      <c r="K17" s="13"/>
      <c r="L17" s="20"/>
      <c r="M17" s="20"/>
      <c r="N17" s="20"/>
      <c r="O17" s="20"/>
      <c r="P17" s="20"/>
    </row>
    <row r="18" spans="1:16" ht="12.75">
      <c r="A18" s="9"/>
      <c r="B18" t="s">
        <v>57</v>
      </c>
      <c r="C18" s="13">
        <v>9.1504283541186601E-2</v>
      </c>
      <c r="D18" s="137">
        <v>7.3203426832949281E-2</v>
      </c>
      <c r="E18" s="137">
        <v>0.10980514024942392</v>
      </c>
      <c r="F18" s="10"/>
      <c r="G18" s="10">
        <v>20</v>
      </c>
      <c r="H18" s="20"/>
      <c r="I18" s="13"/>
      <c r="J18" s="13"/>
      <c r="K18" s="13"/>
      <c r="L18" s="20"/>
      <c r="M18" s="20"/>
      <c r="N18" s="20"/>
      <c r="O18" s="20"/>
      <c r="P18" s="20"/>
    </row>
    <row r="19" spans="1:16" ht="12.75">
      <c r="A19" s="9"/>
      <c r="B19" t="s">
        <v>288</v>
      </c>
      <c r="C19" s="13">
        <v>3.2289571256709955E-2</v>
      </c>
      <c r="D19" s="137">
        <v>2.5831657005367964E-2</v>
      </c>
      <c r="E19" s="137">
        <v>3.8747485508051946E-2</v>
      </c>
      <c r="F19" s="10"/>
      <c r="G19" s="10">
        <v>20</v>
      </c>
      <c r="H19" s="20"/>
      <c r="I19" s="13"/>
      <c r="J19" s="13"/>
      <c r="K19" s="13"/>
      <c r="L19" s="20"/>
      <c r="M19" s="20"/>
      <c r="N19" s="20"/>
      <c r="O19" s="20"/>
      <c r="P19" s="20"/>
    </row>
    <row r="20" spans="1:16" ht="12.75">
      <c r="A20" s="9"/>
      <c r="B20" t="s">
        <v>134</v>
      </c>
      <c r="C20" s="13">
        <v>1.7827046722273213E-2</v>
      </c>
      <c r="D20" s="137">
        <v>1.426163737781857E-2</v>
      </c>
      <c r="E20" s="137">
        <v>2.1392456066727853E-2</v>
      </c>
      <c r="F20" s="10" t="s">
        <v>527</v>
      </c>
      <c r="G20" s="10">
        <v>20</v>
      </c>
      <c r="H20" s="20"/>
      <c r="I20" s="13"/>
      <c r="J20" s="13"/>
      <c r="K20" s="13"/>
      <c r="L20" s="20"/>
      <c r="M20" s="20"/>
      <c r="N20" s="20"/>
      <c r="O20" s="20"/>
      <c r="P20" s="20"/>
    </row>
    <row r="21" spans="1:16" ht="12.75">
      <c r="A21" s="9"/>
      <c r="B21" t="s">
        <v>289</v>
      </c>
      <c r="C21" s="13">
        <v>7.1721858292320695E-2</v>
      </c>
      <c r="D21" s="137">
        <v>5.7377486633856556E-2</v>
      </c>
      <c r="E21" s="137">
        <v>8.6066229950784834E-2</v>
      </c>
      <c r="F21" s="10" t="s">
        <v>528</v>
      </c>
      <c r="G21" s="10" t="s">
        <v>529</v>
      </c>
      <c r="H21" s="20"/>
      <c r="I21" s="13"/>
      <c r="J21" s="13"/>
      <c r="K21" s="13"/>
      <c r="L21" s="20"/>
      <c r="M21" s="20"/>
      <c r="N21" s="20"/>
      <c r="O21" s="20"/>
      <c r="P21" s="20"/>
    </row>
    <row r="22" spans="1:16" ht="12.75">
      <c r="A22" s="9"/>
      <c r="B22" t="s">
        <v>290</v>
      </c>
      <c r="C22" s="13">
        <v>0.11342342955210398</v>
      </c>
      <c r="D22" s="137">
        <v>9.0738743641683189E-2</v>
      </c>
      <c r="E22" s="137">
        <v>0.13610811546252477</v>
      </c>
      <c r="F22" s="10" t="s">
        <v>139</v>
      </c>
      <c r="G22" s="10">
        <v>20</v>
      </c>
      <c r="H22" s="20"/>
      <c r="I22" s="13"/>
      <c r="J22" s="13"/>
      <c r="K22" s="13"/>
      <c r="L22" s="20"/>
      <c r="M22" s="20"/>
      <c r="N22" s="20"/>
      <c r="O22" s="20"/>
      <c r="P22" s="20"/>
    </row>
    <row r="23" spans="1:16" ht="12.75">
      <c r="A23" s="9"/>
      <c r="B23" t="s">
        <v>58</v>
      </c>
      <c r="C23" s="13">
        <v>2.1068031240547835</v>
      </c>
      <c r="D23" s="137">
        <v>1.6854424992438268</v>
      </c>
      <c r="E23" s="137">
        <v>2.5281637488657402</v>
      </c>
      <c r="F23" s="10" t="s">
        <v>530</v>
      </c>
      <c r="G23" s="10" t="s">
        <v>531</v>
      </c>
      <c r="H23" s="20"/>
      <c r="I23" s="13"/>
      <c r="J23" s="13"/>
      <c r="K23" s="13"/>
      <c r="L23" s="20"/>
      <c r="M23" s="20"/>
      <c r="N23" s="20"/>
      <c r="O23" s="20"/>
      <c r="P23" s="20"/>
    </row>
    <row r="24" spans="1:16" ht="12.75">
      <c r="A24" s="9"/>
      <c r="B24" t="s">
        <v>59</v>
      </c>
      <c r="C24" s="14">
        <v>17773.003560873218</v>
      </c>
      <c r="D24" s="14">
        <v>14218.402848698575</v>
      </c>
      <c r="E24" s="14">
        <v>21327.604273047862</v>
      </c>
      <c r="F24" s="10" t="s">
        <v>530</v>
      </c>
      <c r="G24" s="10" t="s">
        <v>529</v>
      </c>
      <c r="H24" s="20"/>
      <c r="I24" s="13"/>
      <c r="J24" s="13"/>
      <c r="K24" s="13"/>
      <c r="L24" s="20"/>
      <c r="M24" s="20"/>
      <c r="N24" s="20"/>
      <c r="O24" s="20"/>
      <c r="P24" s="20"/>
    </row>
    <row r="25" spans="1:16" ht="12.75">
      <c r="A25" s="9" t="s">
        <v>61</v>
      </c>
      <c r="C25" s="10"/>
      <c r="D25" s="10"/>
      <c r="E25" s="10"/>
      <c r="F25" s="10"/>
      <c r="G25" s="10"/>
      <c r="H25" s="20"/>
      <c r="I25" s="10"/>
      <c r="J25" s="10"/>
      <c r="K25" s="10"/>
      <c r="L25" s="20"/>
      <c r="M25" s="20"/>
      <c r="N25" s="20"/>
      <c r="O25" s="20"/>
      <c r="P25" s="20"/>
    </row>
    <row r="26" spans="1:16" ht="12.75">
      <c r="A26" s="11"/>
      <c r="B26" s="11" t="s">
        <v>291</v>
      </c>
      <c r="C26" s="12">
        <v>0.97</v>
      </c>
      <c r="D26" s="12">
        <v>0.98899999999999999</v>
      </c>
      <c r="E26" s="12">
        <v>0.94499999999999995</v>
      </c>
      <c r="F26" s="10"/>
      <c r="G26" s="10" t="s">
        <v>532</v>
      </c>
      <c r="H26" s="20"/>
      <c r="I26" s="12"/>
      <c r="J26" s="12"/>
      <c r="K26" s="12"/>
      <c r="L26" s="20"/>
      <c r="M26" s="20"/>
      <c r="N26" s="20"/>
      <c r="O26" s="20"/>
      <c r="P26" s="20"/>
    </row>
    <row r="27" spans="1:16" ht="12.75">
      <c r="A27" s="9"/>
      <c r="B27" t="s">
        <v>292</v>
      </c>
      <c r="C27" s="10">
        <v>90</v>
      </c>
      <c r="D27" s="10">
        <v>85</v>
      </c>
      <c r="E27" s="10">
        <v>120</v>
      </c>
      <c r="F27" s="10"/>
      <c r="G27" s="10" t="s">
        <v>532</v>
      </c>
      <c r="H27" s="20"/>
      <c r="I27" s="10"/>
      <c r="J27" s="10"/>
      <c r="K27" s="10"/>
      <c r="L27" s="20"/>
      <c r="M27" s="20"/>
      <c r="N27" s="20"/>
      <c r="O27" s="20"/>
      <c r="P27" s="20"/>
    </row>
    <row r="28" spans="1:16" ht="12.75">
      <c r="A28" s="9"/>
      <c r="B28" t="s">
        <v>293</v>
      </c>
      <c r="C28" s="10">
        <v>135</v>
      </c>
      <c r="D28" s="10">
        <v>90</v>
      </c>
      <c r="E28" s="10">
        <v>130</v>
      </c>
      <c r="F28" s="10" t="s">
        <v>56</v>
      </c>
      <c r="G28" s="10" t="s">
        <v>532</v>
      </c>
      <c r="H28" s="20"/>
      <c r="I28" s="10"/>
      <c r="J28" s="10"/>
      <c r="K28" s="10"/>
      <c r="L28" s="20"/>
      <c r="M28" s="20"/>
      <c r="N28" s="20"/>
      <c r="O28" s="20"/>
      <c r="P28" s="20"/>
    </row>
    <row r="29" spans="1:16" ht="12.75">
      <c r="A29" s="9"/>
      <c r="B29" t="s">
        <v>294</v>
      </c>
      <c r="C29" s="14">
        <v>310</v>
      </c>
      <c r="D29" s="14">
        <v>314.38</v>
      </c>
      <c r="E29" s="14">
        <v>452.04</v>
      </c>
      <c r="F29" s="10"/>
      <c r="G29" s="10"/>
      <c r="H29" s="20"/>
      <c r="I29" s="10"/>
      <c r="J29" s="10"/>
      <c r="K29" s="10"/>
      <c r="L29" s="20"/>
      <c r="M29" s="20"/>
      <c r="N29" s="20"/>
      <c r="O29" s="20"/>
      <c r="P29" s="20"/>
    </row>
    <row r="30" spans="1:16" ht="12.75">
      <c r="A30" s="11"/>
      <c r="B30" s="11" t="s">
        <v>295</v>
      </c>
      <c r="C30" s="12">
        <v>0.3995433789954338</v>
      </c>
      <c r="D30" s="12">
        <v>0.22831099999999999</v>
      </c>
      <c r="E30" s="12">
        <v>0.456621</v>
      </c>
      <c r="F30" s="10"/>
      <c r="G30" s="10" t="s">
        <v>532</v>
      </c>
      <c r="H30" s="20"/>
      <c r="I30" s="12"/>
      <c r="J30" s="12"/>
      <c r="K30" s="12"/>
      <c r="L30" s="20"/>
      <c r="M30" s="20"/>
      <c r="N30" s="20"/>
      <c r="O30" s="20"/>
      <c r="P30" s="20"/>
    </row>
    <row r="31" spans="1:16" ht="12.75">
      <c r="A31" s="9"/>
      <c r="B31" t="s">
        <v>164</v>
      </c>
      <c r="C31" s="14">
        <v>3500</v>
      </c>
      <c r="D31" s="14">
        <v>2000</v>
      </c>
      <c r="E31" s="14">
        <v>4000</v>
      </c>
      <c r="F31" s="10" t="s">
        <v>296</v>
      </c>
      <c r="G31" s="10">
        <v>2</v>
      </c>
      <c r="H31" s="20"/>
      <c r="I31" s="10"/>
      <c r="J31" s="10"/>
      <c r="K31" s="10"/>
      <c r="L31" s="20"/>
    </row>
    <row r="32" spans="1:16">
      <c r="A32" s="9"/>
    </row>
    <row r="33" spans="1:2">
      <c r="A33" s="9"/>
    </row>
    <row r="34" spans="1:2">
      <c r="A34" s="9" t="s">
        <v>63</v>
      </c>
    </row>
    <row r="35" spans="1:2">
      <c r="A35" s="9"/>
      <c r="B35" t="s">
        <v>297</v>
      </c>
    </row>
    <row r="36" spans="1:2">
      <c r="A36" s="9"/>
      <c r="B36" t="s">
        <v>298</v>
      </c>
    </row>
    <row r="37" spans="1:2">
      <c r="A37" s="9"/>
      <c r="B37" t="s">
        <v>299</v>
      </c>
    </row>
    <row r="38" spans="1:2">
      <c r="A38" s="9"/>
      <c r="B38" t="s">
        <v>300</v>
      </c>
    </row>
    <row r="39" spans="1:2">
      <c r="A39" s="9"/>
      <c r="B39" t="s">
        <v>533</v>
      </c>
    </row>
    <row r="40" spans="1:2">
      <c r="A40" s="9"/>
      <c r="B40" t="s">
        <v>301</v>
      </c>
    </row>
    <row r="41" spans="1:2">
      <c r="A41" s="9"/>
      <c r="B41" t="s">
        <v>302</v>
      </c>
    </row>
    <row r="42" spans="1:2">
      <c r="A42" s="9"/>
      <c r="B42" t="s">
        <v>303</v>
      </c>
    </row>
    <row r="43" spans="1:2">
      <c r="A43" s="9"/>
      <c r="B43" t="s">
        <v>534</v>
      </c>
    </row>
    <row r="44" spans="1:2">
      <c r="A44" s="9"/>
      <c r="B44" t="s">
        <v>535</v>
      </c>
    </row>
    <row r="45" spans="1:2">
      <c r="A45" s="9"/>
      <c r="B45" t="s">
        <v>536</v>
      </c>
    </row>
    <row r="46" spans="1:2">
      <c r="A46" s="9"/>
      <c r="B46" t="s">
        <v>304</v>
      </c>
    </row>
    <row r="47" spans="1:2">
      <c r="A47" s="9"/>
      <c r="B47" t="s">
        <v>537</v>
      </c>
    </row>
    <row r="48" spans="1:2">
      <c r="A48" s="9"/>
      <c r="B48" t="s">
        <v>538</v>
      </c>
    </row>
    <row r="49" spans="1:2">
      <c r="A49" s="9"/>
      <c r="B49" t="s">
        <v>539</v>
      </c>
    </row>
    <row r="50" spans="1:2">
      <c r="A50" s="9"/>
      <c r="B50" t="s">
        <v>540</v>
      </c>
    </row>
    <row r="51" spans="1:2">
      <c r="A51" s="9"/>
      <c r="B51" t="s">
        <v>541</v>
      </c>
    </row>
    <row r="52" spans="1:2">
      <c r="A52" s="9"/>
      <c r="B52" t="s">
        <v>542</v>
      </c>
    </row>
    <row r="53" spans="1:2">
      <c r="A53" s="9"/>
      <c r="B53" t="s">
        <v>77</v>
      </c>
    </row>
    <row r="54" spans="1:2">
      <c r="A54" s="9"/>
      <c r="B54" t="s">
        <v>78</v>
      </c>
    </row>
    <row r="55" spans="1:2">
      <c r="A55" s="9"/>
    </row>
    <row r="56" spans="1:2">
      <c r="A56" s="9" t="s">
        <v>79</v>
      </c>
    </row>
    <row r="57" spans="1:2">
      <c r="A57" s="9"/>
      <c r="B57" t="s">
        <v>543</v>
      </c>
    </row>
    <row r="58" spans="1:2">
      <c r="A58" s="9"/>
      <c r="B58" t="s">
        <v>544</v>
      </c>
    </row>
    <row r="59" spans="1:2">
      <c r="A59" s="9"/>
      <c r="B59" t="s">
        <v>545</v>
      </c>
    </row>
    <row r="60" spans="1:2">
      <c r="A60" s="9"/>
      <c r="B60" t="s">
        <v>546</v>
      </c>
    </row>
    <row r="61" spans="1:2">
      <c r="A61" s="9"/>
      <c r="B61" t="s">
        <v>547</v>
      </c>
    </row>
    <row r="62" spans="1:2">
      <c r="A62" s="9"/>
      <c r="B62" t="s">
        <v>548</v>
      </c>
    </row>
    <row r="63" spans="1:2">
      <c r="A63" s="9"/>
      <c r="B63" t="s">
        <v>549</v>
      </c>
    </row>
    <row r="64" spans="1:2">
      <c r="A64" s="9"/>
      <c r="B64" t="s">
        <v>550</v>
      </c>
    </row>
    <row r="65" spans="1:2">
      <c r="A65" s="9"/>
      <c r="B65" t="s">
        <v>551</v>
      </c>
    </row>
    <row r="66" spans="1:2">
      <c r="A66" s="9"/>
    </row>
    <row r="67" spans="1:2">
      <c r="A67" s="9"/>
    </row>
    <row r="68" spans="1:2">
      <c r="A68" s="9"/>
    </row>
    <row r="69" spans="1:2">
      <c r="A69" s="9"/>
    </row>
    <row r="70" spans="1:2">
      <c r="A70" s="9"/>
    </row>
    <row r="71" spans="1:2">
      <c r="A71" s="9"/>
    </row>
    <row r="72" spans="1:2">
      <c r="A72" s="9"/>
    </row>
    <row r="73" spans="1:2">
      <c r="A73" s="9"/>
    </row>
    <row r="74" spans="1:2">
      <c r="A74" s="9"/>
    </row>
    <row r="75" spans="1:2">
      <c r="A75" s="9"/>
    </row>
    <row r="76" spans="1:2">
      <c r="A76" s="9"/>
    </row>
    <row r="77" spans="1:2">
      <c r="A77" s="9"/>
    </row>
    <row r="78" spans="1:2">
      <c r="A78" s="9"/>
    </row>
    <row r="79" spans="1:2">
      <c r="A79" s="9"/>
    </row>
    <row r="80" spans="1:2">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C83B-969C-40D3-85CE-68578A99504C}">
  <sheetPr codeName="Sheet16"/>
  <dimension ref="A1:P200"/>
  <sheetViews>
    <sheetView showGridLines="0" zoomScale="130" zoomScaleNormal="130" workbookViewId="0">
      <selection sqref="A1:H59"/>
    </sheetView>
  </sheetViews>
  <sheetFormatPr defaultColWidth="11.5" defaultRowHeight="11.25"/>
  <cols>
    <col min="1" max="1" width="2.6640625" customWidth="1"/>
    <col min="2" max="2" width="60.6640625" customWidth="1"/>
    <col min="3" max="3" width="14.5" bestFit="1" customWidth="1"/>
    <col min="4" max="5" width="11.5" bestFit="1" customWidth="1"/>
  </cols>
  <sheetData>
    <row r="1" spans="1:16">
      <c r="A1" s="1" t="s">
        <v>0</v>
      </c>
      <c r="B1" s="1"/>
      <c r="C1" s="2" t="s">
        <v>305</v>
      </c>
      <c r="D1" s="3"/>
      <c r="E1" s="3"/>
      <c r="F1" s="3"/>
      <c r="G1" s="3"/>
    </row>
    <row r="2" spans="1:16" ht="12.75">
      <c r="A2" s="5" t="s">
        <v>3</v>
      </c>
      <c r="B2" s="5"/>
      <c r="C2" s="3">
        <v>2025</v>
      </c>
      <c r="D2" s="3">
        <v>2025</v>
      </c>
      <c r="E2" s="3">
        <v>2025</v>
      </c>
      <c r="F2" s="3" t="s">
        <v>4</v>
      </c>
      <c r="G2" s="3" t="s">
        <v>5</v>
      </c>
      <c r="I2" s="20" t="s">
        <v>6</v>
      </c>
      <c r="J2" s="20"/>
      <c r="K2" s="20"/>
      <c r="L2" s="20"/>
      <c r="M2" s="20"/>
      <c r="N2" s="20"/>
      <c r="O2" s="20"/>
      <c r="P2" s="20"/>
    </row>
    <row r="3" spans="1:16" ht="13.5" thickBot="1">
      <c r="A3" s="7" t="s">
        <v>7</v>
      </c>
      <c r="B3" s="7"/>
      <c r="C3" s="8" t="s">
        <v>91</v>
      </c>
      <c r="D3" s="8" t="s">
        <v>8</v>
      </c>
      <c r="E3" s="8" t="s">
        <v>9</v>
      </c>
      <c r="F3" s="8" t="s">
        <v>10</v>
      </c>
      <c r="G3" s="8" t="s">
        <v>10</v>
      </c>
      <c r="I3" s="20"/>
      <c r="J3" s="20"/>
      <c r="K3" s="20"/>
      <c r="L3" s="20"/>
      <c r="M3" s="20"/>
      <c r="N3" s="20"/>
      <c r="O3" s="20"/>
      <c r="P3" s="20"/>
    </row>
    <row r="4" spans="1:16" ht="12.75">
      <c r="A4" s="5" t="s">
        <v>11</v>
      </c>
      <c r="B4" s="5" t="s">
        <v>12</v>
      </c>
      <c r="C4" s="3"/>
      <c r="D4" s="3"/>
      <c r="E4" s="3"/>
      <c r="F4" s="3"/>
      <c r="G4" s="3"/>
      <c r="I4" s="20"/>
      <c r="J4" s="20"/>
      <c r="K4" s="20"/>
      <c r="L4" s="20"/>
      <c r="M4" s="20"/>
      <c r="N4" s="20"/>
      <c r="O4" s="20"/>
      <c r="P4" s="20"/>
    </row>
    <row r="5" spans="1:16" ht="12.75">
      <c r="A5" s="9" t="s">
        <v>13</v>
      </c>
      <c r="C5" s="10"/>
      <c r="D5" s="10"/>
      <c r="E5" s="10"/>
      <c r="F5" s="10"/>
      <c r="H5" s="20"/>
      <c r="I5" s="20"/>
      <c r="K5" s="20"/>
      <c r="L5" s="20"/>
      <c r="M5" s="20"/>
      <c r="N5" s="20"/>
      <c r="O5" s="20"/>
      <c r="P5" s="20"/>
    </row>
    <row r="6" spans="1:16" ht="12.75">
      <c r="A6" s="9"/>
      <c r="B6" t="s">
        <v>14</v>
      </c>
      <c r="C6" s="10">
        <v>0.01</v>
      </c>
      <c r="D6" s="10">
        <v>8.0000000000000002E-3</v>
      </c>
      <c r="E6" s="10">
        <v>0.03</v>
      </c>
      <c r="F6" s="10"/>
      <c r="H6" s="10"/>
      <c r="I6" s="10"/>
      <c r="J6" s="10"/>
      <c r="K6" s="20"/>
      <c r="L6" s="20"/>
      <c r="M6" s="20"/>
      <c r="N6" s="20"/>
      <c r="O6" s="20"/>
      <c r="P6" s="20"/>
    </row>
    <row r="7" spans="1:16" ht="12.75">
      <c r="A7" s="11"/>
      <c r="B7" s="11" t="s">
        <v>24</v>
      </c>
      <c r="C7" s="12">
        <v>0.03</v>
      </c>
      <c r="D7" s="12">
        <v>2.4E-2</v>
      </c>
      <c r="E7" s="12">
        <v>0.1</v>
      </c>
      <c r="F7" s="10"/>
      <c r="H7" s="10"/>
      <c r="I7" s="12"/>
      <c r="J7" s="12"/>
      <c r="K7" s="20"/>
      <c r="L7" s="20"/>
      <c r="M7" s="20"/>
      <c r="N7" s="20"/>
      <c r="O7" s="20"/>
      <c r="P7" s="20"/>
    </row>
    <row r="8" spans="1:16" ht="12.75">
      <c r="A8" s="9"/>
      <c r="B8" t="s">
        <v>26</v>
      </c>
      <c r="C8" s="10">
        <v>0.16</v>
      </c>
      <c r="D8" s="13">
        <v>0.128</v>
      </c>
      <c r="E8" s="13">
        <v>0.26</v>
      </c>
      <c r="F8" s="10" t="s">
        <v>60</v>
      </c>
      <c r="H8" s="10"/>
      <c r="I8" s="10"/>
      <c r="J8" s="10"/>
      <c r="K8" s="20"/>
      <c r="L8" s="20"/>
      <c r="M8" s="20"/>
      <c r="N8" s="20"/>
      <c r="O8" s="20"/>
      <c r="P8" s="20"/>
    </row>
    <row r="9" spans="1:16" ht="12.75">
      <c r="A9" s="9"/>
      <c r="B9" t="s">
        <v>27</v>
      </c>
      <c r="C9" s="10">
        <v>20</v>
      </c>
      <c r="D9" s="10">
        <v>16</v>
      </c>
      <c r="E9" s="10">
        <v>24</v>
      </c>
      <c r="F9" s="10"/>
      <c r="H9" s="10"/>
      <c r="I9" s="10"/>
      <c r="J9" s="10"/>
      <c r="K9" s="20"/>
      <c r="L9" s="20"/>
      <c r="M9" s="20"/>
      <c r="N9" s="20"/>
      <c r="O9" s="20"/>
      <c r="P9" s="20"/>
    </row>
    <row r="10" spans="1:16" ht="12.75">
      <c r="A10" s="9"/>
      <c r="B10" t="s">
        <v>30</v>
      </c>
      <c r="C10" s="10">
        <v>1</v>
      </c>
      <c r="D10" s="10">
        <v>0.8</v>
      </c>
      <c r="E10" s="10">
        <v>1.5</v>
      </c>
      <c r="F10" s="10"/>
      <c r="H10" s="10"/>
      <c r="I10" s="10"/>
      <c r="J10" s="10"/>
      <c r="K10" s="20"/>
      <c r="L10" s="20"/>
      <c r="M10" s="20"/>
      <c r="N10" s="20"/>
      <c r="O10" s="20"/>
      <c r="P10" s="20"/>
    </row>
    <row r="11" spans="1:16" ht="12.75">
      <c r="A11" s="9"/>
      <c r="B11" t="s">
        <v>31</v>
      </c>
      <c r="C11" s="10">
        <v>0.8</v>
      </c>
      <c r="D11" s="137"/>
      <c r="E11" s="137"/>
      <c r="F11" s="10" t="s">
        <v>38</v>
      </c>
      <c r="H11" s="10"/>
      <c r="I11" s="10"/>
      <c r="J11" s="10"/>
      <c r="K11" s="20"/>
      <c r="L11" s="20"/>
      <c r="M11" s="20"/>
      <c r="N11" s="20"/>
      <c r="O11" s="20"/>
      <c r="P11" s="20"/>
    </row>
    <row r="12" spans="1:16" ht="12.75">
      <c r="A12" s="9" t="s">
        <v>34</v>
      </c>
      <c r="C12" s="10"/>
      <c r="D12" s="10"/>
      <c r="E12" s="10"/>
      <c r="F12" s="10"/>
      <c r="H12" s="10"/>
      <c r="I12" s="10"/>
      <c r="J12" s="10"/>
      <c r="K12" s="20"/>
      <c r="L12" s="20"/>
      <c r="M12" s="20"/>
      <c r="N12" s="20"/>
      <c r="O12" s="20"/>
      <c r="P12" s="20"/>
    </row>
    <row r="13" spans="1:16" ht="12.75">
      <c r="A13" s="11"/>
      <c r="B13" s="11" t="s">
        <v>35</v>
      </c>
      <c r="C13" s="12"/>
      <c r="D13" s="12"/>
      <c r="E13" s="12"/>
      <c r="F13" s="10" t="s">
        <v>47</v>
      </c>
      <c r="H13" s="10"/>
      <c r="I13" s="12"/>
      <c r="J13" s="12"/>
      <c r="K13" s="20"/>
      <c r="L13" s="20"/>
      <c r="M13" s="20"/>
      <c r="N13" s="20"/>
      <c r="O13" s="20"/>
      <c r="P13" s="20"/>
    </row>
    <row r="14" spans="1:16" ht="12.75">
      <c r="A14" s="11"/>
      <c r="B14" s="11" t="s">
        <v>37</v>
      </c>
      <c r="C14" s="12"/>
      <c r="D14" s="12"/>
      <c r="E14" s="12"/>
      <c r="F14" s="10" t="s">
        <v>47</v>
      </c>
      <c r="H14" s="10"/>
      <c r="I14" s="12"/>
      <c r="J14" s="12"/>
      <c r="K14" s="20"/>
      <c r="L14" s="20"/>
      <c r="M14" s="20"/>
      <c r="N14" s="20"/>
      <c r="O14" s="20"/>
      <c r="P14" s="20"/>
    </row>
    <row r="15" spans="1:16" ht="12.75">
      <c r="A15" s="9" t="s">
        <v>52</v>
      </c>
      <c r="C15" s="10"/>
      <c r="D15" s="10"/>
      <c r="E15" s="10"/>
      <c r="F15" s="10"/>
      <c r="H15" s="10"/>
      <c r="I15" s="10"/>
      <c r="J15" s="10"/>
      <c r="K15" s="20"/>
      <c r="L15" s="20"/>
      <c r="M15" s="20"/>
      <c r="N15" s="20"/>
      <c r="O15" s="20"/>
      <c r="P15" s="20"/>
    </row>
    <row r="16" spans="1:16" ht="12.75">
      <c r="A16" s="9"/>
      <c r="B16" t="s">
        <v>53</v>
      </c>
      <c r="C16" s="13">
        <v>4.0273469406386662</v>
      </c>
      <c r="D16" s="13">
        <v>3.2218775525109331</v>
      </c>
      <c r="E16" s="13">
        <v>4.8328163287663992</v>
      </c>
      <c r="F16" s="10" t="s">
        <v>306</v>
      </c>
      <c r="H16" s="10"/>
      <c r="I16" s="13"/>
      <c r="J16" s="13"/>
      <c r="K16" s="20"/>
      <c r="L16" s="20"/>
      <c r="M16" s="20"/>
      <c r="N16" s="20"/>
      <c r="O16" s="20"/>
      <c r="P16" s="20"/>
    </row>
    <row r="17" spans="1:16" ht="12.75">
      <c r="A17" s="9"/>
      <c r="B17" t="s">
        <v>55</v>
      </c>
      <c r="C17" s="13">
        <v>0.97830290056000002</v>
      </c>
      <c r="D17" s="13">
        <v>0.78264232044800008</v>
      </c>
      <c r="E17" s="13">
        <v>1.1739634806720001</v>
      </c>
      <c r="F17" s="10" t="s">
        <v>306</v>
      </c>
      <c r="H17" s="10"/>
      <c r="I17" s="13"/>
      <c r="J17" s="13"/>
      <c r="K17" s="20"/>
      <c r="L17" s="20"/>
      <c r="M17" s="20"/>
      <c r="N17" s="20"/>
      <c r="O17" s="20"/>
      <c r="P17" s="20"/>
    </row>
    <row r="18" spans="1:16" ht="12.75">
      <c r="A18" s="9"/>
      <c r="B18" t="s">
        <v>57</v>
      </c>
      <c r="C18" s="13">
        <v>0.10870032228444446</v>
      </c>
      <c r="D18" s="13">
        <v>8.6960257827555565E-2</v>
      </c>
      <c r="E18" s="13">
        <v>0.13044038674133335</v>
      </c>
      <c r="F18" s="10" t="s">
        <v>306</v>
      </c>
      <c r="H18" s="10"/>
      <c r="I18" s="13"/>
      <c r="J18" s="13"/>
      <c r="K18" s="20"/>
      <c r="L18" s="20"/>
      <c r="M18" s="20"/>
      <c r="N18" s="20"/>
      <c r="O18" s="20"/>
      <c r="P18" s="20"/>
    </row>
    <row r="19" spans="1:16" ht="12.75">
      <c r="A19" s="9"/>
      <c r="B19" t="s">
        <v>58</v>
      </c>
      <c r="C19" s="13">
        <v>0</v>
      </c>
      <c r="D19" s="13">
        <v>0</v>
      </c>
      <c r="E19" s="13">
        <v>0</v>
      </c>
      <c r="F19" s="10">
        <v>0</v>
      </c>
      <c r="H19" s="10"/>
      <c r="I19" s="13"/>
      <c r="J19" s="13"/>
      <c r="K19" s="20"/>
      <c r="L19" s="20"/>
      <c r="M19" s="20"/>
      <c r="N19" s="20"/>
      <c r="O19" s="20"/>
      <c r="P19" s="20"/>
    </row>
    <row r="20" spans="1:16" ht="12.75">
      <c r="A20" s="9"/>
      <c r="B20" t="s">
        <v>59</v>
      </c>
      <c r="C20" s="14">
        <v>100547.79811311112</v>
      </c>
      <c r="D20" s="14">
        <v>80438.238490488904</v>
      </c>
      <c r="E20" s="14">
        <v>120657.35773573333</v>
      </c>
      <c r="F20" s="10" t="s">
        <v>32</v>
      </c>
      <c r="H20" s="10"/>
      <c r="I20" s="13"/>
      <c r="J20" s="13"/>
      <c r="K20" s="20"/>
      <c r="L20" s="20"/>
      <c r="M20" s="20"/>
      <c r="N20" s="20"/>
      <c r="O20" s="20"/>
      <c r="P20" s="20"/>
    </row>
    <row r="21" spans="1:16" ht="12.75">
      <c r="A21" s="9" t="s">
        <v>61</v>
      </c>
      <c r="C21" s="10"/>
      <c r="D21" s="10"/>
      <c r="E21" s="10"/>
      <c r="F21" s="10"/>
      <c r="H21" s="10"/>
      <c r="I21" s="10"/>
      <c r="J21" s="10"/>
      <c r="K21" s="20"/>
      <c r="L21" s="20"/>
      <c r="M21" s="20"/>
      <c r="N21" s="20"/>
      <c r="O21" s="20"/>
      <c r="P21" s="20"/>
    </row>
    <row r="22" spans="1:16" ht="12.75">
      <c r="A22" s="9"/>
      <c r="B22" t="s">
        <v>307</v>
      </c>
      <c r="C22" s="14">
        <v>552</v>
      </c>
      <c r="D22" s="14">
        <v>350</v>
      </c>
      <c r="E22" s="14">
        <v>700</v>
      </c>
      <c r="F22" s="10" t="s">
        <v>306</v>
      </c>
      <c r="H22" s="10"/>
      <c r="I22" s="10"/>
      <c r="J22" s="10"/>
      <c r="K22" s="20"/>
      <c r="L22" s="20"/>
      <c r="M22" s="20"/>
      <c r="N22" s="20"/>
      <c r="O22" s="20"/>
      <c r="P22" s="20"/>
    </row>
    <row r="23" spans="1:16" ht="12.75">
      <c r="A23" s="9"/>
      <c r="B23" t="s">
        <v>292</v>
      </c>
      <c r="C23" s="10">
        <v>18</v>
      </c>
      <c r="D23" s="10">
        <v>14</v>
      </c>
      <c r="E23" s="10">
        <v>18</v>
      </c>
      <c r="F23" s="10" t="s">
        <v>95</v>
      </c>
      <c r="H23" s="10"/>
      <c r="I23" s="10"/>
      <c r="J23" s="10"/>
      <c r="K23" s="20"/>
      <c r="L23" s="20"/>
      <c r="M23" s="20"/>
      <c r="N23" s="20"/>
      <c r="O23" s="20"/>
      <c r="P23" s="20"/>
    </row>
    <row r="24" spans="1:16" ht="12.75">
      <c r="A24" s="9"/>
      <c r="B24" t="s">
        <v>293</v>
      </c>
      <c r="C24" s="10">
        <v>11.5</v>
      </c>
      <c r="D24" s="10">
        <v>4</v>
      </c>
      <c r="E24" s="10">
        <v>14</v>
      </c>
      <c r="F24" s="10" t="s">
        <v>95</v>
      </c>
      <c r="H24" s="10"/>
      <c r="I24" s="10"/>
      <c r="J24" s="10"/>
      <c r="K24" s="20"/>
      <c r="L24" s="20"/>
      <c r="M24" s="20"/>
      <c r="N24" s="20"/>
      <c r="O24" s="20"/>
      <c r="P24" s="20"/>
    </row>
    <row r="25" spans="1:16" ht="12.75">
      <c r="A25" s="9"/>
      <c r="B25" t="s">
        <v>164</v>
      </c>
      <c r="C25" s="14">
        <v>1900</v>
      </c>
      <c r="D25" s="14">
        <v>1000</v>
      </c>
      <c r="E25" s="14">
        <v>2300</v>
      </c>
      <c r="F25" s="10" t="s">
        <v>308</v>
      </c>
      <c r="H25" s="10"/>
      <c r="I25" s="10"/>
      <c r="J25" s="10"/>
      <c r="K25" s="20"/>
      <c r="L25" s="20"/>
      <c r="M25" s="20"/>
      <c r="N25" s="20"/>
      <c r="O25" s="20"/>
      <c r="P25" s="20"/>
    </row>
    <row r="26" spans="1:16" ht="12.75">
      <c r="A26" s="9"/>
      <c r="I26" s="20"/>
      <c r="J26" s="20"/>
      <c r="K26" s="20"/>
      <c r="L26" s="20"/>
      <c r="M26" s="20"/>
      <c r="N26" s="20"/>
      <c r="O26" s="20"/>
      <c r="P26" s="20"/>
    </row>
    <row r="27" spans="1:16" ht="12.75">
      <c r="A27" s="9"/>
      <c r="I27" s="20"/>
      <c r="J27" s="20"/>
      <c r="K27" s="20"/>
      <c r="L27" s="20"/>
      <c r="M27" s="20"/>
      <c r="N27" s="20"/>
      <c r="O27" s="20"/>
      <c r="P27" s="20"/>
    </row>
    <row r="28" spans="1:16" ht="12.75">
      <c r="A28" s="9" t="s">
        <v>63</v>
      </c>
      <c r="I28" s="20"/>
      <c r="J28" s="20"/>
      <c r="K28" s="20"/>
      <c r="L28" s="20"/>
      <c r="M28" s="20"/>
      <c r="N28" s="20"/>
      <c r="O28" s="20"/>
      <c r="P28" s="20"/>
    </row>
    <row r="29" spans="1:16" ht="12.75">
      <c r="A29" s="9"/>
      <c r="B29" t="s">
        <v>309</v>
      </c>
      <c r="I29" s="20"/>
      <c r="J29" s="20"/>
      <c r="K29" s="20"/>
      <c r="L29" s="20"/>
      <c r="M29" s="20"/>
      <c r="N29" s="20"/>
      <c r="O29" s="20"/>
      <c r="P29" s="20"/>
    </row>
    <row r="30" spans="1:16" ht="12.75">
      <c r="A30" s="9"/>
      <c r="B30" t="s">
        <v>310</v>
      </c>
      <c r="I30" s="20"/>
      <c r="J30" s="20"/>
      <c r="K30" s="20"/>
      <c r="L30" s="20"/>
      <c r="M30" s="20"/>
      <c r="N30" s="20"/>
      <c r="O30" s="20"/>
      <c r="P30" s="20"/>
    </row>
    <row r="31" spans="1:16">
      <c r="A31" s="9"/>
      <c r="B31" t="s">
        <v>311</v>
      </c>
    </row>
    <row r="32" spans="1:16">
      <c r="A32" s="9"/>
      <c r="B32" t="s">
        <v>312</v>
      </c>
    </row>
    <row r="33" spans="1:2">
      <c r="A33" s="9"/>
      <c r="B33" t="s">
        <v>313</v>
      </c>
    </row>
    <row r="34" spans="1:2">
      <c r="A34" s="9"/>
      <c r="B34" t="s">
        <v>314</v>
      </c>
    </row>
    <row r="35" spans="1:2">
      <c r="A35" s="9"/>
      <c r="B35" t="s">
        <v>315</v>
      </c>
    </row>
    <row r="36" spans="1:2">
      <c r="A36" s="9"/>
      <c r="B36" t="s">
        <v>316</v>
      </c>
    </row>
    <row r="37" spans="1:2">
      <c r="A37" s="9"/>
      <c r="B37" t="s">
        <v>317</v>
      </c>
    </row>
    <row r="38" spans="1:2">
      <c r="A38" s="9"/>
      <c r="B38" t="s">
        <v>77</v>
      </c>
    </row>
    <row r="39" spans="1:2">
      <c r="A39" s="9"/>
      <c r="B39" t="s">
        <v>78</v>
      </c>
    </row>
    <row r="40" spans="1:2">
      <c r="A40" s="9"/>
    </row>
    <row r="41" spans="1:2">
      <c r="A41" s="9" t="s">
        <v>79</v>
      </c>
    </row>
    <row r="42" spans="1:2">
      <c r="A42" s="9"/>
      <c r="B42" t="s">
        <v>318</v>
      </c>
    </row>
    <row r="43" spans="1:2">
      <c r="A43" s="9"/>
    </row>
    <row r="44" spans="1:2">
      <c r="A44" s="9"/>
    </row>
    <row r="45" spans="1:2">
      <c r="A45" s="9"/>
    </row>
    <row r="46" spans="1:2">
      <c r="A46" s="9"/>
    </row>
    <row r="47" spans="1:2">
      <c r="A47" s="9"/>
    </row>
    <row r="48" spans="1:2">
      <c r="A48" s="9"/>
    </row>
    <row r="49" spans="1:1">
      <c r="A49" s="9"/>
    </row>
    <row r="50" spans="1:1">
      <c r="A50" s="9"/>
    </row>
    <row r="51" spans="1:1">
      <c r="A51" s="9"/>
    </row>
    <row r="52" spans="1:1">
      <c r="A52" s="9"/>
    </row>
    <row r="53" spans="1:1">
      <c r="A53" s="9"/>
    </row>
    <row r="54" spans="1:1">
      <c r="A54" s="9"/>
    </row>
    <row r="55" spans="1:1">
      <c r="A55" s="9"/>
    </row>
    <row r="56" spans="1:1">
      <c r="A56" s="9"/>
    </row>
    <row r="57" spans="1:1">
      <c r="A57" s="9"/>
    </row>
    <row r="58" spans="1:1">
      <c r="A58" s="9"/>
    </row>
    <row r="59" spans="1:1">
      <c r="A59" s="9"/>
    </row>
    <row r="60" spans="1:1">
      <c r="A60" s="9"/>
    </row>
    <row r="61" spans="1:1">
      <c r="A61" s="9"/>
    </row>
    <row r="62" spans="1:1">
      <c r="A62" s="9"/>
    </row>
    <row r="63" spans="1:1">
      <c r="A63" s="9"/>
    </row>
    <row r="64" spans="1:1">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70CC043533314B8ABDD57C263009EB" ma:contentTypeVersion="18" ma:contentTypeDescription="Create a new document." ma:contentTypeScope="" ma:versionID="eb84078584615711b6f16df63b006953">
  <xsd:schema xmlns:xsd="http://www.w3.org/2001/XMLSchema" xmlns:xs="http://www.w3.org/2001/XMLSchema" xmlns:p="http://schemas.microsoft.com/office/2006/metadata/properties" xmlns:ns2="de349275-031a-497b-b31b-5e01c8ce5b37" xmlns:ns3="536f75cc-51ff-45bf-8536-10fddef03b6a" targetNamespace="http://schemas.microsoft.com/office/2006/metadata/properties" ma:root="true" ma:fieldsID="298387629add2af4aa5989077b42ac36" ns2:_="" ns3:_="">
    <xsd:import namespace="de349275-031a-497b-b31b-5e01c8ce5b37"/>
    <xsd:import namespace="536f75cc-51ff-45bf-8536-10fddef03b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49275-031a-497b-b31b-5e01c8ce5b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5959112-8ba4-468e-9b8d-f56441caa1a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f75cc-51ff-45bf-8536-10fddef03b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11c4cdd-c257-4a6b-8cc8-4059ec775eff}" ma:internalName="TaxCatchAll" ma:showField="CatchAllData" ma:web="536f75cc-51ff-45bf-8536-10fddef03b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349275-031a-497b-b31b-5e01c8ce5b37">
      <Terms xmlns="http://schemas.microsoft.com/office/infopath/2007/PartnerControls"/>
    </lcf76f155ced4ddcb4097134ff3c332f>
    <TaxCatchAll xmlns="536f75cc-51ff-45bf-8536-10fddef03b6a" xsi:nil="true"/>
  </documentManagement>
</p:properties>
</file>

<file path=customXml/itemProps1.xml><?xml version="1.0" encoding="utf-8"?>
<ds:datastoreItem xmlns:ds="http://schemas.openxmlformats.org/officeDocument/2006/customXml" ds:itemID="{94C22D1E-BEFA-4A89-ABF8-8A9AE84B6A55}"/>
</file>

<file path=customXml/itemProps2.xml><?xml version="1.0" encoding="utf-8"?>
<ds:datastoreItem xmlns:ds="http://schemas.openxmlformats.org/officeDocument/2006/customXml" ds:itemID="{FC000877-7041-4C28-B4AE-6E11EA71C3A4}">
  <ds:schemaRefs>
    <ds:schemaRef ds:uri="http://schemas.microsoft.com/sharepoint/v3/contenttype/forms"/>
  </ds:schemaRefs>
</ds:datastoreItem>
</file>

<file path=customXml/itemProps3.xml><?xml version="1.0" encoding="utf-8"?>
<ds:datastoreItem xmlns:ds="http://schemas.openxmlformats.org/officeDocument/2006/customXml" ds:itemID="{85A281F0-834B-41C4-A3C0-3AD22FC56C93}">
  <ds:schemaRefs>
    <ds:schemaRef ds:uri="http://schemas.microsoft.com/office/2006/metadata/properties"/>
    <ds:schemaRef ds:uri="http://schemas.microsoft.com/office/infopath/2007/PartnerControls"/>
    <ds:schemaRef ds:uri="de349275-031a-497b-b31b-5e01c8ce5b37"/>
    <ds:schemaRef ds:uri="536f75cc-51ff-45bf-8536-10fddef03b6a"/>
    <ds:schemaRef ds:uri="be658680-9e46-4d50-988e-8f09d77c6b5d"/>
    <ds:schemaRef ds:uri="2d4d5205-0b2c-4c96-9356-a022e92503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1.a. Gas turb. simple cycle, NG</vt:lpstr>
      <vt:lpstr>1.b. Gas engines, NG</vt:lpstr>
      <vt:lpstr>1.c. Gas engines, biogas</vt:lpstr>
      <vt:lpstr>2.a. PV residential rooftop </vt:lpstr>
      <vt:lpstr>2.b. PV comm. &amp; industrial</vt:lpstr>
      <vt:lpstr>2.c. PV Utility scale, ground</vt:lpstr>
      <vt:lpstr>2.d. PV Utility scale, floating</vt:lpstr>
      <vt:lpstr>3.a. Wind onshore parks </vt:lpstr>
      <vt:lpstr>3.c. Wind domestic turbines</vt:lpstr>
      <vt:lpstr>4. Coal retrofitting</vt:lpstr>
      <vt:lpstr>5.a. Bat, Li-Ion Utility scale</vt:lpstr>
      <vt:lpstr>5.b. Bat, Li-Ion community sca </vt:lpstr>
      <vt:lpstr>7.a. Wood pellets, CHP medium</vt:lpstr>
      <vt:lpstr>7.b. Wood pellets, CHP small</vt:lpstr>
      <vt:lpstr>7.c. Wood Chips, CHP Medium</vt:lpstr>
      <vt:lpstr>7.d. Wood Chips, CHP small</vt:lpstr>
      <vt:lpstr>7.e. Straw, CHP Medium</vt:lpstr>
      <vt:lpstr>7.f. Straw, CHP Small</vt:lpstr>
      <vt:lpstr>8.a. Small hydro, RoR</vt:lpstr>
      <vt:lpstr>8.b. Micro hydro, RoR</vt:lpstr>
      <vt:lpstr>8.c Retrf Hydro power,dams+PHS</vt:lpstr>
      <vt:lpstr>'2.d. PV Utility scale, floating'!_Toc423599101</vt:lpstr>
      <vt:lpstr>'2.d. PV Utility scale, floating'!Print_Area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Rikke Næraa</dc:creator>
  <cp:keywords/>
  <dc:description/>
  <cp:lastModifiedBy>Rikke Næraa</cp:lastModifiedBy>
  <cp:revision/>
  <dcterms:created xsi:type="dcterms:W3CDTF">2024-01-04T09:23:55Z</dcterms:created>
  <dcterms:modified xsi:type="dcterms:W3CDTF">2025-04-05T07:41:18Z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0x0101007F70CC043533314B8ABDD57C263009EB</vt:lpwstr>
  </property>
  <property fmtid="{D5CDD505-2E9C-101B-9397-08002B2CF9AE}" pid="3" name="MediaServiceImageTags">
    <vt:lpwstr/>
  </property>
</Properties>
</file>