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1.xml" ContentType="application/vnd.openxmlformats-officedocument.drawing+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updateLinks="never" codeName="Denne_projektmappe" defaultThemeVersion="124226"/>
  <mc:AlternateContent xmlns:mc="http://schemas.openxmlformats.org/markup-compatibility/2006">
    <mc:Choice Requires="x15">
      <x15ac:absPath xmlns:x15ac="http://schemas.microsoft.com/office/spreadsheetml/2010/11/ac" url="C:\Users\B164080\Desktop\"/>
    </mc:Choice>
  </mc:AlternateContent>
  <xr:revisionPtr revIDLastSave="0" documentId="8_{1D9943E9-73E1-4437-9D9F-F7A943ABD7AE}" xr6:coauthVersionLast="36" xr6:coauthVersionMax="36" xr10:uidLastSave="{00000000-0000-0000-0000-000000000000}"/>
  <bookViews>
    <workbookView xWindow="0" yWindow="0" windowWidth="21570" windowHeight="7980" activeTab="5" xr2:uid="{00000000-000D-0000-FFFF-FFFF00000000}"/>
  </bookViews>
  <sheets>
    <sheet name="Information og vejledning" sheetId="16" r:id="rId1"/>
    <sheet name="1. Basisoplysninger" sheetId="6" r:id="rId2"/>
    <sheet name="2. Energiforbrug" sheetId="20" r:id="rId3"/>
    <sheet name="2.1 Nøgletal -handel og service" sheetId="34" r:id="rId4"/>
    <sheet name="3. Besparelsespotentialer" sheetId="21" r:id="rId5"/>
    <sheet name="3.1 Find løsningsmuligheder" sheetId="35" r:id="rId6"/>
    <sheet name="4. Handlingsplan" sheetId="23" r:id="rId7"/>
    <sheet name="5. Graf - visualisering" sheetId="24" r:id="rId8"/>
    <sheet name="Kommentarer" sheetId="8" r:id="rId9"/>
    <sheet name="DATA" sheetId="10" r:id="rId10"/>
    <sheet name="Data stats" sheetId="25" r:id="rId11"/>
  </sheets>
  <definedNames>
    <definedName name="afrapportering" localSheetId="3">DATA!#REF!</definedName>
    <definedName name="afrapportering" localSheetId="5">DATA!#REF!</definedName>
    <definedName name="afrapportering" localSheetId="6">DATA!#REF!</definedName>
    <definedName name="afrapportering">DATA!#REF!</definedName>
    <definedName name="Budget" localSheetId="3">DATA!#REF!</definedName>
    <definedName name="Budget" localSheetId="5">DATA!#REF!</definedName>
    <definedName name="Budget" localSheetId="6">DATA!#REF!</definedName>
    <definedName name="Budget">DATA!#REF!</definedName>
    <definedName name="Budget2" localSheetId="3">DATA!#REF!</definedName>
    <definedName name="Budget2" localSheetId="5">DATA!#REF!</definedName>
    <definedName name="Budget2" localSheetId="6">DATA!#REF!</definedName>
    <definedName name="Budget2">DATA!#REF!</definedName>
    <definedName name="elpris" localSheetId="3">DATA!#REF!</definedName>
    <definedName name="elpris" localSheetId="5">DATA!#REF!</definedName>
    <definedName name="elpris" localSheetId="6">DATA!#REF!</definedName>
    <definedName name="elpris">DATA!#REF!</definedName>
    <definedName name="Energibesparelse" localSheetId="3">DATA!#REF!</definedName>
    <definedName name="Energibesparelse" localSheetId="5">DATA!#REF!</definedName>
    <definedName name="Energibesparelse" localSheetId="6">DATA!#REF!</definedName>
    <definedName name="Energibesparelse">DATA!#REF!</definedName>
    <definedName name="Energityper">DATA!$B$4:$B$5</definedName>
    <definedName name="Gennemgået" localSheetId="3">DATA!#REF!</definedName>
    <definedName name="Gennemgået" localSheetId="5">DATA!#REF!</definedName>
    <definedName name="Gennemgået" localSheetId="6">DATA!#REF!</definedName>
    <definedName name="Gennemgået">DATA!#REF!</definedName>
    <definedName name="Levetid" localSheetId="3">DATA!#REF!</definedName>
    <definedName name="Levetid" localSheetId="5">DATA!#REF!</definedName>
    <definedName name="Levetid" localSheetId="6">DATA!#REF!</definedName>
    <definedName name="Levetid">DATA!#REF!</definedName>
    <definedName name="mmmmmmm" localSheetId="3">#REF!</definedName>
    <definedName name="mmmmmmm" localSheetId="5">#REF!</definedName>
    <definedName name="mmmmmmm">#REF!</definedName>
    <definedName name="Projekttyper" localSheetId="3">DATA!#REF!</definedName>
    <definedName name="Projekttyper" localSheetId="5">DATA!#REF!</definedName>
    <definedName name="Projekttyper" localSheetId="6">DATA!#REF!</definedName>
    <definedName name="Projekttyper">DATA!#REF!</definedName>
    <definedName name="salg" localSheetId="3">DATA!#REF!</definedName>
    <definedName name="salg" localSheetId="5">DATA!#REF!</definedName>
    <definedName name="salg" localSheetId="6">DATA!#REF!</definedName>
    <definedName name="salg">DATA!#REF!</definedName>
    <definedName name="Slutanv." localSheetId="3">DATA!#REF!</definedName>
    <definedName name="Slutanv." localSheetId="5">DATA!#REF!</definedName>
    <definedName name="Slutanv." localSheetId="6">DATA!#REF!</definedName>
    <definedName name="Slutanv.">DATA!#REF!</definedName>
    <definedName name="Solgt" localSheetId="3">DATA!#REF!</definedName>
    <definedName name="Solgt" localSheetId="5">DATA!#REF!</definedName>
    <definedName name="Solgt" localSheetId="6">DATA!#REF!</definedName>
    <definedName name="Solgt">DATA!#REF!</definedName>
    <definedName name="Status" localSheetId="3">DATA!#REF!</definedName>
    <definedName name="Status" localSheetId="5">DATA!#REF!</definedName>
    <definedName name="Status" localSheetId="6">DATA!#REF!</definedName>
    <definedName name="Status">DATA!#REF!</definedName>
    <definedName name="Statusprojekt">DATA!$E$5:$E$5</definedName>
    <definedName name="Statusprojekt1">DATA!$E$4:$E$5</definedName>
    <definedName name="TBT" localSheetId="3">DATA!#REF!</definedName>
    <definedName name="TBT" localSheetId="5">DATA!#REF!</definedName>
    <definedName name="TBT" localSheetId="6">DATA!#REF!</definedName>
    <definedName name="TBT">DATA!#REF!</definedName>
    <definedName name="test" comment="heeej">'2. Energiforbrug'!$I$18</definedName>
    <definedName name="tiltagstype" localSheetId="2">#REF!</definedName>
    <definedName name="tiltagstype" localSheetId="3">#REF!</definedName>
    <definedName name="tiltagstype" localSheetId="4">#REF!</definedName>
    <definedName name="tiltagstype" localSheetId="5">#REF!</definedName>
    <definedName name="tiltagstype" localSheetId="6">#REF!</definedName>
    <definedName name="tiltagstype">#REF!</definedName>
    <definedName name="_xlnm.Print_Area" localSheetId="1">'1. Basisoplysninger'!$A$1:$H$26</definedName>
    <definedName name="_xlnm.Print_Area" localSheetId="2">'2. Energiforbrug'!$A$1:$P$50</definedName>
    <definedName name="_xlnm.Print_Area" localSheetId="3">'2.1 Nøgletal -handel og service'!$B$1:$I$1</definedName>
    <definedName name="_xlnm.Print_Area" localSheetId="4">'3. Besparelsespotentialer'!$A$1:$J$40</definedName>
    <definedName name="_xlnm.Print_Area" localSheetId="5">'3.1 Find løsningsmuligheder'!$A$1:$H$1</definedName>
    <definedName name="_xlnm.Print_Area" localSheetId="6">'4. Handlingsplan'!$A$1:$J$14</definedName>
    <definedName name="_xlnm.Print_Area" localSheetId="8">Kommentarer!$A$5:$E$10</definedName>
    <definedName name="Viasu" localSheetId="3">DATA!#REF!</definedName>
    <definedName name="Viasu" localSheetId="5">DATA!#REF!</definedName>
    <definedName name="Viasu" localSheetId="6">DATA!#REF!</definedName>
    <definedName name="Viasu">DATA!#REF!</definedName>
    <definedName name="Vælg" localSheetId="2">#REF!</definedName>
    <definedName name="Vælg" localSheetId="3">#REF!</definedName>
    <definedName name="Vælg" localSheetId="4">#REF!</definedName>
    <definedName name="Vælg" localSheetId="5">#REF!</definedName>
    <definedName name="Vælg" localSheetId="6">#REF!</definedName>
    <definedName name="Vælg">#REF!</definedName>
    <definedName name="Årstal" localSheetId="3">DATA!#REF!</definedName>
    <definedName name="Årstal" localSheetId="5">DATA!#REF!</definedName>
    <definedName name="Årstal" localSheetId="6">DATA!#REF!</definedName>
    <definedName name="Årstal">DATA!#REF!</definedName>
  </definedNames>
  <calcPr calcId="191029"/>
</workbook>
</file>

<file path=xl/calcChain.xml><?xml version="1.0" encoding="utf-8"?>
<calcChain xmlns="http://schemas.openxmlformats.org/spreadsheetml/2006/main">
  <c r="D20" i="6" l="1"/>
  <c r="I25" i="20" l="1"/>
  <c r="I26" i="20"/>
  <c r="I24" i="20"/>
  <c r="H25" i="20"/>
  <c r="H26" i="20"/>
  <c r="H24" i="20"/>
  <c r="G25" i="20"/>
  <c r="T5" i="34" s="1"/>
  <c r="G26" i="20"/>
  <c r="T6" i="34" s="1"/>
  <c r="G24" i="20"/>
  <c r="T4" i="34" s="1"/>
  <c r="Q5" i="34"/>
  <c r="Q6" i="34"/>
  <c r="Q4" i="34"/>
  <c r="I49" i="20"/>
  <c r="G39" i="20"/>
  <c r="J39" i="20" s="1"/>
  <c r="J12" i="20" l="1"/>
  <c r="S4" i="34" s="1"/>
  <c r="I12" i="20"/>
  <c r="R4" i="34" s="1"/>
  <c r="C48" i="21" l="1"/>
  <c r="C49" i="21"/>
  <c r="C50" i="21"/>
  <c r="C51" i="21"/>
  <c r="C52" i="21"/>
  <c r="C53" i="21"/>
  <c r="C54" i="21"/>
  <c r="C55" i="21"/>
  <c r="C56" i="21"/>
  <c r="C57" i="21"/>
  <c r="C46" i="21"/>
  <c r="G18" i="20"/>
  <c r="F4" i="25" l="1"/>
  <c r="F3" i="25"/>
  <c r="F2" i="25"/>
  <c r="G30" i="21"/>
  <c r="J30" i="21" s="1"/>
  <c r="G31" i="21"/>
  <c r="J31" i="21" s="1"/>
  <c r="G32" i="21"/>
  <c r="J32" i="21" s="1"/>
  <c r="G33" i="21"/>
  <c r="J33" i="21" s="1"/>
  <c r="G34" i="21"/>
  <c r="J34" i="21" s="1"/>
  <c r="G35" i="21"/>
  <c r="J35" i="21" s="1"/>
  <c r="G36" i="21"/>
  <c r="J36" i="21" s="1"/>
  <c r="G37" i="21"/>
  <c r="J37" i="21" s="1"/>
  <c r="G38" i="21"/>
  <c r="J38" i="21" s="1"/>
  <c r="G39" i="21"/>
  <c r="J39" i="21" s="1"/>
  <c r="G40" i="21"/>
  <c r="J40" i="21" s="1"/>
  <c r="G29" i="21"/>
  <c r="H39" i="20"/>
  <c r="B3" i="25"/>
  <c r="G40" i="20"/>
  <c r="G41" i="20"/>
  <c r="G42" i="20"/>
  <c r="G43" i="20"/>
  <c r="G44" i="20"/>
  <c r="G45" i="20"/>
  <c r="G46" i="20"/>
  <c r="G47" i="20"/>
  <c r="G48" i="20"/>
  <c r="J40" i="20" l="1"/>
  <c r="G49" i="20"/>
  <c r="J29" i="21"/>
  <c r="B12" i="25" s="1"/>
  <c r="E21" i="21"/>
  <c r="B4" i="25"/>
  <c r="B7" i="25"/>
  <c r="H18" i="20" l="1"/>
  <c r="F19" i="20"/>
  <c r="F20" i="20"/>
  <c r="F18" i="20"/>
  <c r="C19" i="20" l="1"/>
  <c r="E3" i="25" s="1"/>
  <c r="C20" i="20"/>
  <c r="E4" i="25" s="1"/>
  <c r="C18" i="20"/>
  <c r="E2" i="25" s="1"/>
  <c r="C24" i="20"/>
  <c r="H40" i="20" l="1"/>
  <c r="H41" i="20" l="1"/>
  <c r="H49" i="20" s="1"/>
  <c r="H42" i="20"/>
  <c r="H43" i="20"/>
  <c r="H44" i="20"/>
  <c r="H45" i="20"/>
  <c r="H46" i="20"/>
  <c r="H47" i="20"/>
  <c r="H48" i="20"/>
  <c r="B11" i="25" l="1"/>
  <c r="H19" i="20"/>
  <c r="H20" i="20"/>
  <c r="I29" i="21" l="1"/>
  <c r="H46" i="21" s="1"/>
  <c r="E23" i="21" l="1"/>
  <c r="I46" i="21" l="1"/>
  <c r="J13" i="20"/>
  <c r="S5" i="34" s="1"/>
  <c r="J14" i="20"/>
  <c r="S6" i="34" s="1"/>
  <c r="I13" i="20"/>
  <c r="R5" i="34" s="1"/>
  <c r="I14" i="20"/>
  <c r="R6" i="34" s="1"/>
  <c r="I30" i="21" l="1"/>
  <c r="I31" i="21"/>
  <c r="H48" i="21" s="1"/>
  <c r="I32" i="21"/>
  <c r="H49" i="21" s="1"/>
  <c r="I33" i="21"/>
  <c r="H50" i="21" s="1"/>
  <c r="I34" i="21"/>
  <c r="I51" i="21" s="1"/>
  <c r="I35" i="21"/>
  <c r="H52" i="21" s="1"/>
  <c r="I36" i="21"/>
  <c r="H53" i="21" s="1"/>
  <c r="I37" i="21"/>
  <c r="H54" i="21" s="1"/>
  <c r="I38" i="21"/>
  <c r="I55" i="21" s="1"/>
  <c r="I39" i="21"/>
  <c r="H56" i="21" s="1"/>
  <c r="I40" i="21"/>
  <c r="H57" i="21" s="1"/>
  <c r="J41" i="20"/>
  <c r="J42" i="20"/>
  <c r="J43" i="20"/>
  <c r="J44" i="20"/>
  <c r="J45" i="20"/>
  <c r="J46" i="20"/>
  <c r="J47" i="20"/>
  <c r="J48" i="20"/>
  <c r="C26" i="20"/>
  <c r="C25" i="20"/>
  <c r="J49" i="20" l="1"/>
  <c r="B8" i="25"/>
  <c r="E22" i="21"/>
  <c r="I50" i="21"/>
  <c r="I47" i="21"/>
  <c r="H47" i="21"/>
  <c r="I54" i="21"/>
  <c r="I57" i="21"/>
  <c r="H55" i="21"/>
  <c r="I53" i="21"/>
  <c r="H51" i="21"/>
  <c r="I49" i="21"/>
  <c r="I56" i="21"/>
  <c r="I52" i="21"/>
  <c r="I48" i="21"/>
  <c r="E24" i="21" l="1"/>
  <c r="C7" i="10"/>
  <c r="C6" i="10" l="1"/>
  <c r="C5" i="10"/>
  <c r="C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Claus Martin Hvenegaard</author>
  </authors>
  <commentList>
    <comment ref="C12" authorId="0" shapeId="0" xr:uid="{00000000-0006-0000-0500-000001000000}">
      <text>
        <r>
          <rPr>
            <sz val="9"/>
            <color indexed="81"/>
            <rFont val="Tahoma"/>
            <family val="2"/>
          </rPr>
          <t xml:space="preserve">Simpel tilbagebetalingstid
Kort: 0 - 2 år
Mellem: 3 - 5 år
Lang: &gt; 5 år
</t>
        </r>
      </text>
    </comment>
    <comment ref="F12" authorId="0" shapeId="0" xr:uid="{00000000-0006-0000-0500-000002000000}">
      <text>
        <r>
          <rPr>
            <sz val="9"/>
            <color indexed="81"/>
            <rFont val="Tahoma"/>
            <family val="2"/>
          </rPr>
          <t xml:space="preserve">Som udgangspunkt logges der ind på Energistyrelsens hjemmeside "Sparenergi.dk". Her beskrives overordnet forskellige teknologier og mulighederne for at effektivisere disse.
Herefter anbefales det at logge ind på hjemmesiden for Videncenter for energibesparelser i bygninger (VEB). Her findes en række energiløsninger med gennemregnede eksempler samt en række guides.
TEKNIQ's Energihåndbog og Energihåndbogen fra EVU kan derefter med fordel konsulteres. Her findes mange gennemregnede eksempler vedr. energieffektivisering af forskellige teknologier.
Endelig findes en række forskellige beregningsværktøjer. Disse værktøjer kræver et vist kendskab til de forskellige teknologier, herunder målinger.
</t>
        </r>
      </text>
    </comment>
    <comment ref="F14" authorId="0" shapeId="0" xr:uid="{00000000-0006-0000-0500-000003000000}">
      <text>
        <r>
          <rPr>
            <sz val="9"/>
            <color indexed="81"/>
            <rFont val="Tahoma"/>
            <family val="2"/>
          </rPr>
          <t xml:space="preserve">Når man skal effektivisere sin belysning, kan man enten vælge at skifte de enkelte lyskilder eller udskifte hele belysningssystemet.
På Sparenergi.dk fås hjælp til at afdække behov, beregne besparelsen og vælge det rette belysningssystem eller til at udskifte enkelte belysningskilder.
</t>
        </r>
      </text>
    </comment>
    <comment ref="G14" authorId="0" shapeId="0" xr:uid="{00000000-0006-0000-0500-000004000000}">
      <text>
        <r>
          <rPr>
            <sz val="9"/>
            <color indexed="81"/>
            <rFont val="Tahoma"/>
            <family val="2"/>
          </rPr>
          <t xml:space="preserve">Udskiftning af gamle belysningsanlæg i kontorbygninger til moderne teknologi kan give store energibesparelser, bedre belysning og mindre vedligehold. 
På hjemmesiden for Videncenter for energibesparelser i bygninger (VEB) kan der downloades en energiløsning vedr. udskiftning af gamle belysningsanlæg i kontorbygninger til moderne teknologi.
</t>
        </r>
      </text>
    </comment>
    <comment ref="H14" authorId="0" shapeId="0" xr:uid="{00000000-0006-0000-0500-000005000000}">
      <text>
        <r>
          <rPr>
            <sz val="9"/>
            <color indexed="81"/>
            <rFont val="Tahoma"/>
            <family val="2"/>
          </rPr>
          <t xml:space="preserve">Videncenter for energibesparelser i bygninger har udarbejdet en guiden for belysningssystemer som bl.a. giver  svar på:
Hvordan man  dimensionerer energieffektive belysningssystemer
Tjekliste for gennemgang af belysningssystemer, og hvordan man kan energioptimere dem
</t>
        </r>
      </text>
    </comment>
    <comment ref="I14" authorId="0" shapeId="0" xr:uid="{00000000-0006-0000-0500-000006000000}">
      <text>
        <r>
          <rPr>
            <sz val="9"/>
            <color indexed="81"/>
            <rFont val="Tahoma"/>
            <family val="2"/>
          </rPr>
          <t xml:space="preserve">TEKNIQ's energihåndbog er ment som et hjælpeværktøj til installatørerne i deres daglige
energiarbejde. 
På belysningsområdet giver håndbogen råd og
vejledning om, hvordan man konkret griber en belysningsopgave an. Den rummer energispareforslag, tjeklister og prioriteringsskemaer, som installatørerne kan tage med sig ved
gennemgang af forskellige bygningers belysningsanlæg. 
</t>
        </r>
      </text>
    </comment>
    <comment ref="J14" authorId="0" shapeId="0" xr:uid="{00000000-0006-0000-0500-000007000000}">
      <text>
        <r>
          <rPr>
            <sz val="9"/>
            <color indexed="81"/>
            <rFont val="Tahoma"/>
            <family val="2"/>
          </rPr>
          <t xml:space="preserve">For at opnå et energivenligt belysningssystem ved nyanlæg er det nødvendigt med omhyggelig planlægning,
beregning, komponentvalg og dokumentation af anlæggene.
EVU's Energihåndbog indeholder et afsnit vedr. belysning der beskriver hvorledes regulering af belysningen, effektive lyskilder, effektive armaturer og differentiering af belysningen giver gode
muligheder for at begrænse energiforbruget.
</t>
        </r>
      </text>
    </comment>
    <comment ref="L14" authorId="0" shapeId="0" xr:uid="{00000000-0006-0000-0500-000008000000}">
      <text>
        <r>
          <rPr>
            <sz val="9"/>
            <color indexed="81"/>
            <rFont val="Tahoma"/>
            <family val="2"/>
          </rPr>
          <t xml:space="preserve">I klassificeringsværktøjet, som er et Excelværktøj,  kan man i fanebladet ”Belysning” få beregnet  elbesparelsen ved  forskellige tiltag,  som  f.eks. reduktion  af  antallet  af  armaturer,  anvendelse  af  andre  typer  lyskilder  eller  ændret styringsform.
Det er endvidere muligt at kombinere flere forslag. </t>
        </r>
      </text>
    </comment>
    <comment ref="G15" authorId="0" shapeId="0" xr:uid="{00000000-0006-0000-0500-000009000000}">
      <text>
        <r>
          <rPr>
            <sz val="9"/>
            <color rgb="FF000000"/>
            <rFont val="Tahoma"/>
            <family val="2"/>
          </rPr>
          <t xml:space="preserve">Energiløsning vedr. belysning i kontorbygninger fra Videncenter for energibesparelser i bygninger
</t>
        </r>
      </text>
    </comment>
    <comment ref="H15" authorId="0" shapeId="0" xr:uid="{00000000-0006-0000-0500-00000A000000}">
      <text>
        <r>
          <rPr>
            <sz val="9"/>
            <color rgb="FF000000"/>
            <rFont val="Tahoma"/>
            <family val="2"/>
          </rPr>
          <t xml:space="preserve">Guide vedr. belysningssystemer fra Videncenter for energibesparelser i bygninger
</t>
        </r>
      </text>
    </comment>
    <comment ref="I15" authorId="0" shapeId="0" xr:uid="{00000000-0006-0000-0500-00000B000000}">
      <text>
        <r>
          <rPr>
            <sz val="9"/>
            <color indexed="81"/>
            <rFont val="Tahoma"/>
            <family val="2"/>
          </rPr>
          <t xml:space="preserve">TEKNIQ's Energihåndbog. Gå til afsnittet "Belysning"
</t>
        </r>
      </text>
    </comment>
    <comment ref="J15" authorId="0" shapeId="0" xr:uid="{00000000-0006-0000-0500-00000C000000}">
      <text>
        <r>
          <rPr>
            <sz val="9"/>
            <color indexed="81"/>
            <rFont val="Tahoma"/>
            <family val="2"/>
          </rPr>
          <t xml:space="preserve">Energihåndbog som Blik- og Rørarbejderforbundet, Dansk El-Forbund og TEKNIQ Arbejdsgiverne står bag
</t>
        </r>
      </text>
    </comment>
    <comment ref="L15" authorId="0" shapeId="0" xr:uid="{00000000-0006-0000-0500-00000D000000}">
      <text>
        <r>
          <rPr>
            <sz val="9"/>
            <color indexed="81"/>
            <rFont val="Tahoma"/>
            <family val="2"/>
          </rPr>
          <t xml:space="preserve">Excelværktøj til beregning af el- og varmebesparelser. Åbn fanebladet "Belysning"
</t>
        </r>
      </text>
    </comment>
    <comment ref="H16" authorId="0" shapeId="0" xr:uid="{00000000-0006-0000-0500-00000E000000}">
      <text>
        <r>
          <rPr>
            <sz val="9"/>
            <color rgb="FF000000"/>
            <rFont val="Tahoma"/>
            <family val="2"/>
          </rPr>
          <t xml:space="preserve">Guide vedr. belysningssystemer fra Videncenter for energibesparelser i bygninger
</t>
        </r>
      </text>
    </comment>
    <comment ref="I16" authorId="0" shapeId="0" xr:uid="{00000000-0006-0000-0500-00000F000000}">
      <text>
        <r>
          <rPr>
            <sz val="9"/>
            <color indexed="81"/>
            <rFont val="Tahoma"/>
            <family val="2"/>
          </rPr>
          <t xml:space="preserve">TEKNIQ's Energihåndbog. Gå til afsnittet "Belysning"
</t>
        </r>
      </text>
    </comment>
    <comment ref="L16" authorId="0" shapeId="0" xr:uid="{00000000-0006-0000-0500-000010000000}">
      <text>
        <r>
          <rPr>
            <sz val="9"/>
            <color indexed="81"/>
            <rFont val="Tahoma"/>
            <family val="2"/>
          </rPr>
          <t xml:space="preserve">Excelværktøj til beregning af el- og varmebesparelser. Åbn fanebladet "Belysning"
</t>
        </r>
      </text>
    </comment>
    <comment ref="F17" authorId="0" shapeId="0" xr:uid="{00000000-0006-0000-0500-000011000000}">
      <text>
        <r>
          <rPr>
            <sz val="9"/>
            <color rgb="FF000000"/>
            <rFont val="Tahoma"/>
            <family val="2"/>
          </rPr>
          <t xml:space="preserve">Energistyrelsens hjemmeside vedr. belysning
</t>
        </r>
      </text>
    </comment>
    <comment ref="G17" authorId="0" shapeId="0" xr:uid="{00000000-0006-0000-0500-000012000000}">
      <text>
        <r>
          <rPr>
            <sz val="9"/>
            <color rgb="FF000000"/>
            <rFont val="Tahoma"/>
            <family val="2"/>
          </rPr>
          <t xml:space="preserve">Energiløsning vedr. belysning i kontorbygninger fra Videncenter for energibesparelser i bygninger
</t>
        </r>
      </text>
    </comment>
    <comment ref="H17" authorId="0" shapeId="0" xr:uid="{00000000-0006-0000-0500-000013000000}">
      <text>
        <r>
          <rPr>
            <sz val="9"/>
            <color rgb="FF000000"/>
            <rFont val="Tahoma"/>
            <family val="2"/>
          </rPr>
          <t xml:space="preserve">Guide vedr. belysningssystemer fra Videncenter for energibesparelser i bygninger
</t>
        </r>
      </text>
    </comment>
    <comment ref="I17" authorId="0" shapeId="0" xr:uid="{00000000-0006-0000-0500-000014000000}">
      <text>
        <r>
          <rPr>
            <sz val="9"/>
            <color indexed="81"/>
            <rFont val="Tahoma"/>
            <family val="2"/>
          </rPr>
          <t xml:space="preserve">TEKNIQ's Energihåndbog. Gå til afsnittet "Belysning"
</t>
        </r>
      </text>
    </comment>
    <comment ref="J17" authorId="0" shapeId="0" xr:uid="{00000000-0006-0000-0500-000015000000}">
      <text>
        <r>
          <rPr>
            <sz val="9"/>
            <color indexed="81"/>
            <rFont val="Tahoma"/>
            <family val="2"/>
          </rPr>
          <t xml:space="preserve">Energihåndbog som Blik- og Rørarbejderforbundet, Dansk El-Forbund og TEKNIQ Arbejdsgiverne står bag
</t>
        </r>
      </text>
    </comment>
    <comment ref="L17" authorId="0" shapeId="0" xr:uid="{00000000-0006-0000-0500-000016000000}">
      <text>
        <r>
          <rPr>
            <sz val="9"/>
            <color indexed="81"/>
            <rFont val="Tahoma"/>
            <family val="2"/>
          </rPr>
          <t xml:space="preserve">Excelværktøj til beregning af el- og varmebesparelser. Åbn fanebladet "Belysning"
</t>
        </r>
      </text>
    </comment>
    <comment ref="F18" authorId="0" shapeId="0" xr:uid="{00000000-0006-0000-0500-000017000000}">
      <text>
        <r>
          <rPr>
            <sz val="9"/>
            <color indexed="81"/>
            <rFont val="Tahoma"/>
            <family val="2"/>
          </rPr>
          <t xml:space="preserve">Energistyrelsens hjemmeside vedr. belysning
</t>
        </r>
      </text>
    </comment>
    <comment ref="G18" authorId="0" shapeId="0" xr:uid="{00000000-0006-0000-0500-000018000000}">
      <text>
        <r>
          <rPr>
            <sz val="9"/>
            <color rgb="FF000000"/>
            <rFont val="Tahoma"/>
            <family val="2"/>
          </rPr>
          <t xml:space="preserve">Energiløsning vedr. belysning i kontorbygninger fra Videncenter for energibesparelser i bygninger
</t>
        </r>
      </text>
    </comment>
    <comment ref="H18" authorId="0" shapeId="0" xr:uid="{00000000-0006-0000-0500-000019000000}">
      <text>
        <r>
          <rPr>
            <sz val="9"/>
            <color rgb="FF000000"/>
            <rFont val="Tahoma"/>
            <family val="2"/>
          </rPr>
          <t xml:space="preserve">Guide vedr. belysningssystemer fra Videncenter for energibesparelser i bygninger
</t>
        </r>
      </text>
    </comment>
    <comment ref="I18" authorId="0" shapeId="0" xr:uid="{00000000-0006-0000-0500-00001A000000}">
      <text>
        <r>
          <rPr>
            <sz val="9"/>
            <color indexed="81"/>
            <rFont val="Tahoma"/>
            <family val="2"/>
          </rPr>
          <t xml:space="preserve">TEKNIQ's Energihåndbog. Gå til afsnittet "Belysning"
</t>
        </r>
      </text>
    </comment>
    <comment ref="J18" authorId="0" shapeId="0" xr:uid="{00000000-0006-0000-0500-00001B000000}">
      <text>
        <r>
          <rPr>
            <sz val="9"/>
            <color indexed="81"/>
            <rFont val="Tahoma"/>
            <family val="2"/>
          </rPr>
          <t xml:space="preserve">Energihåndbog som Blik- og Rørarbejderforbundet, Dansk El-Forbund og TEKNIQ Arbejdsgiverne står bag
</t>
        </r>
      </text>
    </comment>
    <comment ref="L18" authorId="0" shapeId="0" xr:uid="{00000000-0006-0000-0500-00001C000000}">
      <text>
        <r>
          <rPr>
            <sz val="9"/>
            <color indexed="81"/>
            <rFont val="Tahoma"/>
            <family val="2"/>
          </rPr>
          <t xml:space="preserve">Excelværktøj til beregning af el- og varmebesparelser. Åbn fanebladet "Belysning"
</t>
        </r>
      </text>
    </comment>
    <comment ref="F19" authorId="0" shapeId="0" xr:uid="{00000000-0006-0000-0500-00001D000000}">
      <text>
        <r>
          <rPr>
            <sz val="9"/>
            <color indexed="81"/>
            <rFont val="Tahoma"/>
            <family val="2"/>
          </rPr>
          <t xml:space="preserve">Energistyrelsens hjemmeside vedr. belysning
</t>
        </r>
      </text>
    </comment>
    <comment ref="G19" authorId="0" shapeId="0" xr:uid="{00000000-0006-0000-0500-00001E000000}">
      <text>
        <r>
          <rPr>
            <sz val="9"/>
            <color rgb="FF000000"/>
            <rFont val="Tahoma"/>
            <family val="2"/>
          </rPr>
          <t xml:space="preserve">Energiløsning vedr. belysning i kontorbygninger fra Videncenter for energibesparelser i bygninger
</t>
        </r>
      </text>
    </comment>
    <comment ref="H19" authorId="0" shapeId="0" xr:uid="{00000000-0006-0000-0500-00001F000000}">
      <text>
        <r>
          <rPr>
            <sz val="9"/>
            <color rgb="FF000000"/>
            <rFont val="Tahoma"/>
            <family val="2"/>
          </rPr>
          <t xml:space="preserve">Guide vedr. belysningssystemer fra Videncenter for energibesparelser i bygninger
</t>
        </r>
      </text>
    </comment>
    <comment ref="I19" authorId="0" shapeId="0" xr:uid="{00000000-0006-0000-0500-000020000000}">
      <text>
        <r>
          <rPr>
            <sz val="9"/>
            <color indexed="81"/>
            <rFont val="Tahoma"/>
            <family val="2"/>
          </rPr>
          <t xml:space="preserve">TEKNIQ's Energihåndbog. Gå til afsnittet "Belysning"
</t>
        </r>
      </text>
    </comment>
    <comment ref="J19" authorId="0" shapeId="0" xr:uid="{00000000-0006-0000-0500-000021000000}">
      <text>
        <r>
          <rPr>
            <sz val="9"/>
            <color indexed="81"/>
            <rFont val="Tahoma"/>
            <family val="2"/>
          </rPr>
          <t xml:space="preserve">Energihåndbog som Blik- og Rørarbejderforbundet, Dansk El-Forbund og TEKNIQ Arbejdsgiverne står bag
</t>
        </r>
      </text>
    </comment>
    <comment ref="L19" authorId="0" shapeId="0" xr:uid="{00000000-0006-0000-0500-000022000000}">
      <text>
        <r>
          <rPr>
            <sz val="9"/>
            <color indexed="81"/>
            <rFont val="Tahoma"/>
            <family val="2"/>
          </rPr>
          <t xml:space="preserve">Excelværktøj til beregning af el- og varmebesparelser. Åbn fanebladet "Belysning"
</t>
        </r>
      </text>
    </comment>
    <comment ref="F20" authorId="0" shapeId="0" xr:uid="{00000000-0006-0000-0500-000023000000}">
      <text>
        <r>
          <rPr>
            <sz val="9"/>
            <color indexed="81"/>
            <rFont val="Tahoma"/>
            <family val="2"/>
          </rPr>
          <t xml:space="preserve">Energistyrelsens hjemmeside vedr. belysning
</t>
        </r>
      </text>
    </comment>
    <comment ref="G20" authorId="0" shapeId="0" xr:uid="{00000000-0006-0000-0500-000024000000}">
      <text>
        <r>
          <rPr>
            <sz val="9"/>
            <color rgb="FF000000"/>
            <rFont val="Tahoma"/>
            <family val="2"/>
          </rPr>
          <t xml:space="preserve">Energiløsning vedr. belysning i kontorbygninger fra Videncenter for energibesparelser i bygninger
</t>
        </r>
      </text>
    </comment>
    <comment ref="H20" authorId="0" shapeId="0" xr:uid="{00000000-0006-0000-0500-000025000000}">
      <text>
        <r>
          <rPr>
            <sz val="9"/>
            <color rgb="FF000000"/>
            <rFont val="Tahoma"/>
            <family val="2"/>
          </rPr>
          <t xml:space="preserve">Guide vedr. belysningssystemer fra Videncenter for energibesparelser i bygninger
</t>
        </r>
      </text>
    </comment>
    <comment ref="I20" authorId="0" shapeId="0" xr:uid="{00000000-0006-0000-0500-000026000000}">
      <text>
        <r>
          <rPr>
            <sz val="9"/>
            <color indexed="81"/>
            <rFont val="Tahoma"/>
            <family val="2"/>
          </rPr>
          <t xml:space="preserve">TEKNIQ's Energihåndbog. Gå til afsnittet "Belysning"
</t>
        </r>
      </text>
    </comment>
    <comment ref="J20" authorId="0" shapeId="0" xr:uid="{00000000-0006-0000-0500-000027000000}">
      <text>
        <r>
          <rPr>
            <sz val="9"/>
            <color indexed="81"/>
            <rFont val="Tahoma"/>
            <family val="2"/>
          </rPr>
          <t xml:space="preserve">Energihåndbog som Blik- og Rørarbejderforbundet, Dansk El-Forbund og TEKNIQ Arbejdsgiverne står bag
</t>
        </r>
      </text>
    </comment>
    <comment ref="L20" authorId="0" shapeId="0" xr:uid="{00000000-0006-0000-0500-000028000000}">
      <text>
        <r>
          <rPr>
            <sz val="9"/>
            <color indexed="81"/>
            <rFont val="Tahoma"/>
            <family val="2"/>
          </rPr>
          <t xml:space="preserve">Excelværktøj til beregning af el- og varmebesparelser. Åbn fanebladet "Belysning"
</t>
        </r>
      </text>
    </comment>
    <comment ref="F21" authorId="0" shapeId="0" xr:uid="{00000000-0006-0000-0500-000029000000}">
      <text>
        <r>
          <rPr>
            <sz val="9"/>
            <color indexed="81"/>
            <rFont val="Tahoma"/>
            <family val="2"/>
          </rPr>
          <t xml:space="preserve">Energistyrelsens hjemmeside vedr. belysning
</t>
        </r>
      </text>
    </comment>
    <comment ref="G21" authorId="0" shapeId="0" xr:uid="{00000000-0006-0000-0500-00002A000000}">
      <text>
        <r>
          <rPr>
            <sz val="9"/>
            <color rgb="FF000000"/>
            <rFont val="Tahoma"/>
            <family val="2"/>
          </rPr>
          <t xml:space="preserve">Energiløsning vedr. belysning i kontorbygninger fra Videncenter for energibesparelser i bygninger
</t>
        </r>
      </text>
    </comment>
    <comment ref="H21" authorId="0" shapeId="0" xr:uid="{00000000-0006-0000-0500-00002B000000}">
      <text>
        <r>
          <rPr>
            <sz val="9"/>
            <color rgb="FF000000"/>
            <rFont val="Tahoma"/>
            <family val="2"/>
          </rPr>
          <t xml:space="preserve">Guide vedr. belysningssystemer fra Videncenter for energibesparelser i bygninger
</t>
        </r>
      </text>
    </comment>
    <comment ref="I21" authorId="0" shapeId="0" xr:uid="{00000000-0006-0000-0500-00002C000000}">
      <text>
        <r>
          <rPr>
            <sz val="9"/>
            <color indexed="81"/>
            <rFont val="Tahoma"/>
            <family val="2"/>
          </rPr>
          <t xml:space="preserve">TEKNIQ's Energihåndbog. Gå til afsnittet "Belysning"
</t>
        </r>
      </text>
    </comment>
    <comment ref="J21" authorId="0" shapeId="0" xr:uid="{00000000-0006-0000-0500-00002D000000}">
      <text>
        <r>
          <rPr>
            <sz val="9"/>
            <color indexed="81"/>
            <rFont val="Tahoma"/>
            <family val="2"/>
          </rPr>
          <t xml:space="preserve">Energihåndbog som Blik- og Rørarbejderforbundet, Dansk El-Forbund og TEKNIQ Arbejdsgiverne står bag
</t>
        </r>
      </text>
    </comment>
    <comment ref="L21" authorId="0" shapeId="0" xr:uid="{00000000-0006-0000-0500-00002E000000}">
      <text>
        <r>
          <rPr>
            <sz val="9"/>
            <color indexed="81"/>
            <rFont val="Tahoma"/>
            <family val="2"/>
          </rPr>
          <t xml:space="preserve">Energiløsning vedr. belysning i kontorbygninger fra Videncenter for energibesparelser i bygninger
</t>
        </r>
      </text>
    </comment>
    <comment ref="C25" authorId="0" shapeId="0" xr:uid="{00000000-0006-0000-0500-00002F000000}">
      <text>
        <r>
          <rPr>
            <sz val="9"/>
            <color indexed="81"/>
            <rFont val="Tahoma"/>
            <family val="2"/>
          </rPr>
          <t xml:space="preserve">Simpel tilbagebetalingstid
Kort: 0 - 2 år
Mellem: 3 - 5 år
Lang: &gt; 5 år
</t>
        </r>
      </text>
    </comment>
    <comment ref="F25" authorId="0" shapeId="0" xr:uid="{00000000-0006-0000-0500-000030000000}">
      <text>
        <r>
          <rPr>
            <sz val="9"/>
            <color rgb="FF000000"/>
            <rFont val="Tahoma"/>
            <family val="2"/>
          </rPr>
          <t xml:space="preserve">Som udgangspunkt logges der ind på Energistyrelsens hjemmeside "Sparenergi.dk". Her beskrives overordnet forskellige teknologier og mulighederne for at effektivisere disse.
</t>
        </r>
        <r>
          <rPr>
            <sz val="9"/>
            <color rgb="FF000000"/>
            <rFont val="Tahoma"/>
            <family val="2"/>
          </rPr>
          <t xml:space="preserve">
</t>
        </r>
        <r>
          <rPr>
            <sz val="9"/>
            <color rgb="FF000000"/>
            <rFont val="Tahoma"/>
            <family val="2"/>
          </rPr>
          <t xml:space="preserve">Herefter anbefales det at logge ind på hjemmesiden for Videncenter for energibesparelser i bygninger (VEB). Her findes en række energiløsninger med gennemregnede eksempler samt en række guides.
</t>
        </r>
        <r>
          <rPr>
            <sz val="9"/>
            <color rgb="FF000000"/>
            <rFont val="Tahoma"/>
            <family val="2"/>
          </rPr>
          <t xml:space="preserve">
</t>
        </r>
        <r>
          <rPr>
            <sz val="9"/>
            <color rgb="FF000000"/>
            <rFont val="Tahoma"/>
            <family val="2"/>
          </rPr>
          <t xml:space="preserve">TEKNIQ's Energihåndbog og Energihåndbogen fra EVU kan derefter med fordel konsulteres. Her findes mange gennemregnede eksempler vedr. energieffektivisering af forskellige teknologier.
</t>
        </r>
        <r>
          <rPr>
            <sz val="9"/>
            <color rgb="FF000000"/>
            <rFont val="Tahoma"/>
            <family val="2"/>
          </rPr>
          <t xml:space="preserve">
</t>
        </r>
        <r>
          <rPr>
            <sz val="9"/>
            <color rgb="FF000000"/>
            <rFont val="Tahoma"/>
            <family val="2"/>
          </rPr>
          <t xml:space="preserve">Endelig findes en række forskellige beregningsværktøjer. Disse værktøjer kræver et vist kendskab til de forskellige teknologier, herunder målinger.
</t>
        </r>
      </text>
    </comment>
    <comment ref="F27" authorId="0" shapeId="0" xr:uid="{00000000-0006-0000-0500-000031000000}">
      <text>
        <r>
          <rPr>
            <sz val="9"/>
            <color indexed="81"/>
            <rFont val="Tahoma"/>
            <family val="2"/>
          </rPr>
          <t>Det kan være rentabelt at renovere et ventilationsanlæg. Ofte er det en god idé at udskifte ventilatorer med lav virkningsgrad, tilpasse ventilationen til det reelle behov, og etablere varmegenvinding på ventilationsanlægget.
På Sparenergi.dk ses en tjekliste, som kan bruges til at gennemgå et anlæg.
På hjemmesiden ses endvidere hvilke overvejelser man skal gøre sig ved etablering af et nyt ventilationsanlæg.</t>
        </r>
      </text>
    </comment>
    <comment ref="G27" authorId="0" shapeId="0" xr:uid="{00000000-0006-0000-0500-000032000000}">
      <text>
        <r>
          <rPr>
            <sz val="9"/>
            <color indexed="81"/>
            <rFont val="Tahoma"/>
            <family val="2"/>
          </rPr>
          <t>Gamle og udtjente ventilationsanlæg er ofte dyre i drift. Der er typisk både høje energiudgifter og store omkostninger forbundet med at vedligeholde og driftssikre et udtjent anlæg. Der kan altså være mange gode grunde til at investere i et nyt ventilationsanlæg.
På hjemmesiden for Videncenter for energibesparelser i bygninger (VEB) kan der downloades en energiløsning vedr. udskiftning af gamle ventilationsanlæg i kontorbygninger til moderne teknologi.</t>
        </r>
      </text>
    </comment>
    <comment ref="H27" authorId="0" shapeId="0" xr:uid="{00000000-0006-0000-0500-000033000000}">
      <text>
        <r>
          <rPr>
            <sz val="9"/>
            <color indexed="81"/>
            <rFont val="Tahoma"/>
            <family val="2"/>
          </rPr>
          <t xml:space="preserve">Optimal komfort med det lavest mulige energiforbrug.
Det er, hvad korrekt anvendelse af bygningsautomatik
og styresystemer kan føre til.
Guideen handler blandt andet om, hvordan man regulerer bygningers ventilationsanlæg, så bygningens brugere oplever
større komfort, og energiforbruget bliver mindre. 
</t>
        </r>
      </text>
    </comment>
    <comment ref="I27" authorId="0" shapeId="0" xr:uid="{00000000-0006-0000-0500-000034000000}">
      <text>
        <r>
          <rPr>
            <sz val="9"/>
            <color indexed="81"/>
            <rFont val="Tahoma"/>
            <family val="2"/>
          </rPr>
          <t xml:space="preserve">TEKNIQ's energihåndbog er ment som et hjælpeværktøj til installatørerne i deres daglige
energiarbejde. 
På ventilationsområdet giver håndbogen råd og
vejledning om, hvordan man konkret griber en ventilationsopgave an. Den rummer energispareforslag, tjeklister og prioriteringsskemaer, som installatørerne kan tage med sig ved
gennemgang af forskellige bygningers ventilationsanlæg. 
</t>
        </r>
      </text>
    </comment>
    <comment ref="J27" authorId="0" shapeId="0" xr:uid="{00000000-0006-0000-0500-000035000000}">
      <text>
        <r>
          <rPr>
            <sz val="9"/>
            <color indexed="81"/>
            <rFont val="Tahoma"/>
            <family val="2"/>
          </rPr>
          <t xml:space="preserve">For at opnå et energivenligt ventilationssystem ved nyanlæg er det nødvendigt med omhyggelig planlægning,
beregning, komponentvalg og dokumentation af anlæggene.
EVU's Energihåndbog indeholder et afsnit vedr. ventilation der beskriver hvorledes valg af energieffektive komponenter og valg af energieffektiv regulering af ventilationsanlægget, giver gode
muligheder for at begrænse energiforbruget.
</t>
        </r>
      </text>
    </comment>
    <comment ref="K27" authorId="0" shapeId="0" xr:uid="{00000000-0006-0000-0500-000036000000}">
      <text>
        <r>
          <rPr>
            <sz val="9"/>
            <color indexed="81"/>
            <rFont val="Tahoma"/>
            <family val="2"/>
          </rPr>
          <t xml:space="preserve">I Den lille Blå om Ventilation ses hvorledes et korrekt valg af ventilationsprincip, hensigtsmæssig opbygning af indblæsnings- og udsugningssystemerne samt korrekt valg af komponenter (ventilator, motor og styring) er vigtige faktorer for at
opnå et lavt energiforbrug og et tilfredsstillende
indeklima, såvel termisk som atmosfærisk i de ventilerede lokaler
</t>
        </r>
      </text>
    </comment>
    <comment ref="L27" authorId="0" shapeId="0" xr:uid="{00000000-0006-0000-0500-000037000000}">
      <text>
        <r>
          <rPr>
            <sz val="9"/>
            <color indexed="81"/>
            <rFont val="Tahoma"/>
            <family val="2"/>
          </rPr>
          <t xml:space="preserve">I klassificeringsværktøjet, som er et Excelværktøj,  kan man i fanebladet ”Ventilation” få beregnet  elbesparelsen ved  forskellige tiltag,  som  f.eks. reduktion af driftstid, reduktion af indblæsningstemperatur,  reduktion af volumenstrøm, etablering af varmegenvinding og udskiftning af ventilator og motor.
Det er endvidere muligt at kombinere flere forslag. </t>
        </r>
      </text>
    </comment>
    <comment ref="M27" authorId="0" shapeId="0" xr:uid="{00000000-0006-0000-0500-000038000000}">
      <text>
        <r>
          <rPr>
            <sz val="9"/>
            <color indexed="81"/>
            <rFont val="Tahoma"/>
            <family val="2"/>
          </rPr>
          <t xml:space="preserve">I Besparelsesberegneren fra Videncenter for energibesparelser i bygninger er det muligt at få et kvalificeret bud på den faktiske
energibesparelse ved udskiftning af ventilationssystemer.
 </t>
        </r>
      </text>
    </comment>
    <comment ref="F28" authorId="0" shapeId="0" xr:uid="{00000000-0006-0000-0500-000039000000}">
      <text>
        <r>
          <rPr>
            <sz val="9"/>
            <color indexed="81"/>
            <rFont val="Tahoma"/>
            <family val="2"/>
          </rPr>
          <t xml:space="preserve">Energistyrelsens hjemmeside vedr. ventilation
</t>
        </r>
      </text>
    </comment>
    <comment ref="G28" authorId="0" shapeId="0" xr:uid="{00000000-0006-0000-0500-00003A000000}">
      <text>
        <r>
          <rPr>
            <sz val="9"/>
            <color rgb="FF000000"/>
            <rFont val="Tahoma"/>
            <family val="2"/>
          </rPr>
          <t xml:space="preserve">Energiløsning vedr. ventilation i kontorbygninger fra Videncenter for energibesparelser i bygninger
</t>
        </r>
      </text>
    </comment>
    <comment ref="I28" authorId="0" shapeId="0" xr:uid="{00000000-0006-0000-0500-00003B000000}">
      <text>
        <r>
          <rPr>
            <sz val="9"/>
            <color rgb="FF000000"/>
            <rFont val="Tahoma"/>
            <family val="2"/>
          </rPr>
          <t xml:space="preserve">TEKNIQ's Energihåndbog. Gå til afsnittet "Ventilation"
</t>
        </r>
      </text>
    </comment>
    <comment ref="J28" authorId="0" shapeId="0" xr:uid="{00000000-0006-0000-0500-00003C000000}">
      <text>
        <r>
          <rPr>
            <sz val="9"/>
            <color indexed="81"/>
            <rFont val="Tahoma"/>
            <family val="2"/>
          </rPr>
          <t xml:space="preserve">Energihåndbog som Blik- og Rørarbejderforbundet, Dansk El-Forbund og TEKNIQ Arbejdsgiverne står bag
</t>
        </r>
      </text>
    </comment>
    <comment ref="K28" authorId="0" shapeId="0" xr:uid="{00000000-0006-0000-0500-00003D000000}">
      <text>
        <r>
          <rPr>
            <sz val="9"/>
            <color indexed="81"/>
            <rFont val="Tahoma"/>
            <family val="2"/>
          </rPr>
          <t xml:space="preserve">Håndbog vedr. ventilation udgivet af Dansk Energi
</t>
        </r>
      </text>
    </comment>
    <comment ref="L28" authorId="0" shapeId="0" xr:uid="{00000000-0006-0000-0500-00003E000000}">
      <text>
        <r>
          <rPr>
            <sz val="9"/>
            <color indexed="81"/>
            <rFont val="Tahoma"/>
            <family val="2"/>
          </rPr>
          <t xml:space="preserve">Excelværktøj til beregning af el- og varmebesparelser. Åbn fanebladet "Ventilation"
</t>
        </r>
      </text>
    </comment>
    <comment ref="F29" authorId="0" shapeId="0" xr:uid="{00000000-0006-0000-0500-00003F000000}">
      <text>
        <r>
          <rPr>
            <sz val="9"/>
            <color indexed="81"/>
            <rFont val="Tahoma"/>
            <family val="2"/>
          </rPr>
          <t xml:space="preserve">Energistyrelsens hjemmeside vedr. ventilation
</t>
        </r>
      </text>
    </comment>
    <comment ref="G29" authorId="0" shapeId="0" xr:uid="{00000000-0006-0000-0500-000040000000}">
      <text>
        <r>
          <rPr>
            <sz val="9"/>
            <color rgb="FF000000"/>
            <rFont val="Tahoma"/>
            <family val="2"/>
          </rPr>
          <t xml:space="preserve">Energiløsning vedr. ventilation i kontorbygninger fra Videncenter for energibesparelser i bygninger
</t>
        </r>
      </text>
    </comment>
    <comment ref="H29" authorId="0" shapeId="0" xr:uid="{00000000-0006-0000-0500-000041000000}">
      <text>
        <r>
          <rPr>
            <sz val="9"/>
            <color rgb="FF000000"/>
            <rFont val="Tahoma"/>
            <family val="2"/>
          </rPr>
          <t xml:space="preserve">Guide vedr. bygningsautomatik og styresystemer fra Videncenter for energibesparelser i bygninger
</t>
        </r>
      </text>
    </comment>
    <comment ref="I29" authorId="0" shapeId="0" xr:uid="{00000000-0006-0000-0500-000042000000}">
      <text>
        <r>
          <rPr>
            <sz val="9"/>
            <color indexed="81"/>
            <rFont val="Tahoma"/>
            <family val="2"/>
          </rPr>
          <t xml:space="preserve">TEKNIQ's Energihåndbog. Gå til afsnittet "Ventilation"
</t>
        </r>
      </text>
    </comment>
    <comment ref="J29" authorId="0" shapeId="0" xr:uid="{00000000-0006-0000-0500-000043000000}">
      <text>
        <r>
          <rPr>
            <sz val="9"/>
            <color indexed="81"/>
            <rFont val="Tahoma"/>
            <family val="2"/>
          </rPr>
          <t xml:space="preserve">Energihåndbog som Blik- og Rørarbejderforbundet, Dansk El-Forbund og TEKNIQ Arbejdsgiverne står bag
</t>
        </r>
      </text>
    </comment>
    <comment ref="K29" authorId="0" shapeId="0" xr:uid="{00000000-0006-0000-0500-000044000000}">
      <text>
        <r>
          <rPr>
            <sz val="9"/>
            <color indexed="81"/>
            <rFont val="Tahoma"/>
            <family val="2"/>
          </rPr>
          <t xml:space="preserve">Håndbog vedr. ventilation udgivet af Dansk Energi
</t>
        </r>
      </text>
    </comment>
    <comment ref="L29" authorId="0" shapeId="0" xr:uid="{00000000-0006-0000-0500-000045000000}">
      <text>
        <r>
          <rPr>
            <sz val="9"/>
            <color indexed="81"/>
            <rFont val="Tahoma"/>
            <family val="2"/>
          </rPr>
          <t xml:space="preserve">Excelværktøj til beregning af el- og varmebesparelser. Åbn fanebladet "Ventilation"
</t>
        </r>
      </text>
    </comment>
    <comment ref="F30" authorId="0" shapeId="0" xr:uid="{00000000-0006-0000-0500-000046000000}">
      <text>
        <r>
          <rPr>
            <sz val="9"/>
            <color indexed="81"/>
            <rFont val="Tahoma"/>
            <family val="2"/>
          </rPr>
          <t xml:space="preserve">Energistyrelsens hjemmeside vedr. ventilation
</t>
        </r>
      </text>
    </comment>
    <comment ref="G30" authorId="0" shapeId="0" xr:uid="{00000000-0006-0000-0500-000047000000}">
      <text>
        <r>
          <rPr>
            <sz val="9"/>
            <color rgb="FF000000"/>
            <rFont val="Tahoma"/>
            <family val="2"/>
          </rPr>
          <t xml:space="preserve">Energiløsning vedr. ventilation i kontorbygninger fra Videncenter for energibesparelser i bygninger
</t>
        </r>
      </text>
    </comment>
    <comment ref="H30" authorId="0" shapeId="0" xr:uid="{00000000-0006-0000-0500-000048000000}">
      <text>
        <r>
          <rPr>
            <sz val="9"/>
            <color rgb="FF000000"/>
            <rFont val="Tahoma"/>
            <family val="2"/>
          </rPr>
          <t xml:space="preserve">Guide vedr. bygningsautomatik og styresystemer fra Videncenter for energibesparelser i bygninger
</t>
        </r>
      </text>
    </comment>
    <comment ref="I30" authorId="0" shapeId="0" xr:uid="{00000000-0006-0000-0500-000049000000}">
      <text>
        <r>
          <rPr>
            <sz val="9"/>
            <color indexed="81"/>
            <rFont val="Tahoma"/>
            <family val="2"/>
          </rPr>
          <t xml:space="preserve">TEKNIQ's Energihåndbog. Gå til afsnittet "Ventilation"
</t>
        </r>
      </text>
    </comment>
    <comment ref="J30" authorId="0" shapeId="0" xr:uid="{00000000-0006-0000-0500-00004A000000}">
      <text>
        <r>
          <rPr>
            <sz val="9"/>
            <color indexed="81"/>
            <rFont val="Tahoma"/>
            <family val="2"/>
          </rPr>
          <t xml:space="preserve">Energihåndbog som Blik- og Rørarbejderforbundet, Dansk El-Forbund og TEKNIQ Arbejdsgiverne står bag
</t>
        </r>
      </text>
    </comment>
    <comment ref="K30" authorId="0" shapeId="0" xr:uid="{00000000-0006-0000-0500-00004B000000}">
      <text>
        <r>
          <rPr>
            <sz val="9"/>
            <color indexed="81"/>
            <rFont val="Tahoma"/>
            <family val="2"/>
          </rPr>
          <t xml:space="preserve">Håndbog vedr. ventilation udgivet af Dansk Energi
</t>
        </r>
      </text>
    </comment>
    <comment ref="L30" authorId="0" shapeId="0" xr:uid="{00000000-0006-0000-0500-00004C000000}">
      <text>
        <r>
          <rPr>
            <sz val="9"/>
            <color indexed="81"/>
            <rFont val="Tahoma"/>
            <family val="2"/>
          </rPr>
          <t xml:space="preserve">Excelværktøj til beregning af el- og varmebesparelser. Åbn fanebladet "Ventilation"
</t>
        </r>
      </text>
    </comment>
    <comment ref="F31" authorId="0" shapeId="0" xr:uid="{00000000-0006-0000-0500-00004D000000}">
      <text>
        <r>
          <rPr>
            <sz val="9"/>
            <color indexed="81"/>
            <rFont val="Tahoma"/>
            <family val="2"/>
          </rPr>
          <t xml:space="preserve">Energistyrelsens hjemmeside vedr. ventilation
</t>
        </r>
      </text>
    </comment>
    <comment ref="G31" authorId="0" shapeId="0" xr:uid="{00000000-0006-0000-0500-00004E000000}">
      <text>
        <r>
          <rPr>
            <sz val="9"/>
            <color rgb="FF000000"/>
            <rFont val="Tahoma"/>
            <family val="2"/>
          </rPr>
          <t xml:space="preserve">Energiløsning vedr. ventilation i kontorbygninger fra Videncenter for energibesparelser i bygninger
</t>
        </r>
      </text>
    </comment>
    <comment ref="H31" authorId="0" shapeId="0" xr:uid="{00000000-0006-0000-0500-00004F000000}">
      <text>
        <r>
          <rPr>
            <sz val="9"/>
            <color rgb="FF000000"/>
            <rFont val="Tahoma"/>
            <family val="2"/>
          </rPr>
          <t xml:space="preserve">Guide vedr. bygningsautomatik og styresystemer fra Videncenter for energibesparelser i bygninger
</t>
        </r>
      </text>
    </comment>
    <comment ref="I31" authorId="0" shapeId="0" xr:uid="{00000000-0006-0000-0500-000050000000}">
      <text>
        <r>
          <rPr>
            <sz val="9"/>
            <color indexed="81"/>
            <rFont val="Tahoma"/>
            <family val="2"/>
          </rPr>
          <t xml:space="preserve">TEKNIQ's Energihåndbog. Gå til afsnittet "Ventilation"
</t>
        </r>
      </text>
    </comment>
    <comment ref="J31" authorId="0" shapeId="0" xr:uid="{00000000-0006-0000-0500-000051000000}">
      <text>
        <r>
          <rPr>
            <sz val="9"/>
            <color indexed="81"/>
            <rFont val="Tahoma"/>
            <family val="2"/>
          </rPr>
          <t xml:space="preserve">Energihåndbog som Blik- og Rørarbejderforbundet, Dansk El-Forbund og TEKNIQ Arbejdsgiverne står bag
</t>
        </r>
      </text>
    </comment>
    <comment ref="K31" authorId="0" shapeId="0" xr:uid="{00000000-0006-0000-0500-000052000000}">
      <text>
        <r>
          <rPr>
            <sz val="9"/>
            <color indexed="81"/>
            <rFont val="Tahoma"/>
            <family val="2"/>
          </rPr>
          <t xml:space="preserve">Håndbog vedr. ventilation udgivet af Dansk Energi
</t>
        </r>
      </text>
    </comment>
    <comment ref="L31" authorId="0" shapeId="0" xr:uid="{00000000-0006-0000-0500-000053000000}">
      <text>
        <r>
          <rPr>
            <sz val="9"/>
            <color indexed="81"/>
            <rFont val="Tahoma"/>
            <family val="2"/>
          </rPr>
          <t xml:space="preserve">Excelværktøj til beregning af el- og varmebesparelser. Åbn fanebladet "Ventilation"
</t>
        </r>
      </text>
    </comment>
    <comment ref="F32" authorId="0" shapeId="0" xr:uid="{00000000-0006-0000-0500-000054000000}">
      <text>
        <r>
          <rPr>
            <sz val="9"/>
            <color indexed="81"/>
            <rFont val="Tahoma"/>
            <family val="2"/>
          </rPr>
          <t xml:space="preserve">Energistyrelsens hjemmeside vedr. ventilation
</t>
        </r>
      </text>
    </comment>
    <comment ref="I32" authorId="0" shapeId="0" xr:uid="{00000000-0006-0000-0500-000055000000}">
      <text>
        <r>
          <rPr>
            <sz val="9"/>
            <color indexed="81"/>
            <rFont val="Tahoma"/>
            <family val="2"/>
          </rPr>
          <t xml:space="preserve">TEKNIQ's Energihåndbog. Gå til afsnittet "Ventilation"
</t>
        </r>
      </text>
    </comment>
    <comment ref="J32" authorId="0" shapeId="0" xr:uid="{00000000-0006-0000-0500-000056000000}">
      <text>
        <r>
          <rPr>
            <sz val="9"/>
            <color indexed="81"/>
            <rFont val="Tahoma"/>
            <family val="2"/>
          </rPr>
          <t xml:space="preserve">Energihåndbog som Blik- og Rørarbejderforbundet, Dansk El-Forbund og TEKNIQ Arbejdsgiverne står bag
</t>
        </r>
      </text>
    </comment>
    <comment ref="K32" authorId="0" shapeId="0" xr:uid="{00000000-0006-0000-0500-000057000000}">
      <text>
        <r>
          <rPr>
            <sz val="9"/>
            <color indexed="81"/>
            <rFont val="Tahoma"/>
            <family val="2"/>
          </rPr>
          <t xml:space="preserve">Håndbog vedr. ventilation udgivet af Dansk Energi
</t>
        </r>
      </text>
    </comment>
    <comment ref="L32" authorId="0" shapeId="0" xr:uid="{00000000-0006-0000-0500-000058000000}">
      <text>
        <r>
          <rPr>
            <sz val="9"/>
            <color indexed="81"/>
            <rFont val="Tahoma"/>
            <family val="2"/>
          </rPr>
          <t xml:space="preserve">Excelværktøj til beregning af el- og varmebesparelser. Åbn fanebladet "Ventilation"
</t>
        </r>
      </text>
    </comment>
    <comment ref="F33" authorId="0" shapeId="0" xr:uid="{00000000-0006-0000-0500-000059000000}">
      <text>
        <r>
          <rPr>
            <sz val="9"/>
            <color indexed="81"/>
            <rFont val="Tahoma"/>
            <family val="2"/>
          </rPr>
          <t xml:space="preserve">Energistyrelsens hjemmeside vedr. ventilation
</t>
        </r>
      </text>
    </comment>
    <comment ref="I33" authorId="0" shapeId="0" xr:uid="{00000000-0006-0000-0500-00005A000000}">
      <text>
        <r>
          <rPr>
            <sz val="9"/>
            <color indexed="81"/>
            <rFont val="Tahoma"/>
            <family val="2"/>
          </rPr>
          <t xml:space="preserve">TEKNIQ's Energihåndbog. Gå til afsnittet "Ventilation"
</t>
        </r>
      </text>
    </comment>
    <comment ref="J33" authorId="0" shapeId="0" xr:uid="{00000000-0006-0000-0500-00005B000000}">
      <text>
        <r>
          <rPr>
            <sz val="9"/>
            <color indexed="81"/>
            <rFont val="Tahoma"/>
            <family val="2"/>
          </rPr>
          <t xml:space="preserve">Energihåndbog som Blik- og Rørarbejderforbundet, Dansk El-Forbund og TEKNIQ Arbejdsgiverne står bag
</t>
        </r>
      </text>
    </comment>
    <comment ref="K33" authorId="0" shapeId="0" xr:uid="{00000000-0006-0000-0500-00005C000000}">
      <text>
        <r>
          <rPr>
            <sz val="9"/>
            <color indexed="81"/>
            <rFont val="Tahoma"/>
            <family val="2"/>
          </rPr>
          <t xml:space="preserve">Håndbog vedr. ventilation udgivet af Dansk Energi
</t>
        </r>
      </text>
    </comment>
    <comment ref="L33" authorId="0" shapeId="0" xr:uid="{00000000-0006-0000-0500-00005D000000}">
      <text>
        <r>
          <rPr>
            <sz val="9"/>
            <color indexed="81"/>
            <rFont val="Tahoma"/>
            <family val="2"/>
          </rPr>
          <t xml:space="preserve">Excelværktøj til beregning af el- og varmebesparelser. Åbn fanebladet "Ventilation"
</t>
        </r>
      </text>
    </comment>
    <comment ref="F34" authorId="0" shapeId="0" xr:uid="{00000000-0006-0000-0500-00005E000000}">
      <text>
        <r>
          <rPr>
            <sz val="9"/>
            <color indexed="81"/>
            <rFont val="Tahoma"/>
            <family val="2"/>
          </rPr>
          <t xml:space="preserve">Energistyrelsens hjemmeside vedr. ventilation
</t>
        </r>
      </text>
    </comment>
    <comment ref="G34" authorId="0" shapeId="0" xr:uid="{00000000-0006-0000-0500-00005F000000}">
      <text>
        <r>
          <rPr>
            <sz val="9"/>
            <color rgb="FF000000"/>
            <rFont val="Tahoma"/>
            <family val="2"/>
          </rPr>
          <t xml:space="preserve">Energiløsning vedr. ventilation i kontorbygninger fra Videncenter for energibesparelser i bygninger
</t>
        </r>
      </text>
    </comment>
    <comment ref="I34" authorId="0" shapeId="0" xr:uid="{00000000-0006-0000-0500-000060000000}">
      <text>
        <r>
          <rPr>
            <sz val="9"/>
            <color indexed="81"/>
            <rFont val="Tahoma"/>
            <family val="2"/>
          </rPr>
          <t xml:space="preserve">TEKNIQ's Energihåndbog. Gå til afsnittet "Ventilation"
</t>
        </r>
      </text>
    </comment>
    <comment ref="J34" authorId="0" shapeId="0" xr:uid="{00000000-0006-0000-0500-000061000000}">
      <text>
        <r>
          <rPr>
            <sz val="9"/>
            <color indexed="81"/>
            <rFont val="Tahoma"/>
            <family val="2"/>
          </rPr>
          <t xml:space="preserve">Energihåndbog som Blik- og Rørarbejderforbundet, Dansk El-Forbund og TEKNIQ Arbejdsgiverne står bag
</t>
        </r>
      </text>
    </comment>
    <comment ref="K34" authorId="0" shapeId="0" xr:uid="{00000000-0006-0000-0500-000062000000}">
      <text>
        <r>
          <rPr>
            <sz val="9"/>
            <color indexed="81"/>
            <rFont val="Tahoma"/>
            <family val="2"/>
          </rPr>
          <t xml:space="preserve">Håndbog vedr. ventilation udgivet af Dansk Energi
</t>
        </r>
      </text>
    </comment>
    <comment ref="L34" authorId="0" shapeId="0" xr:uid="{00000000-0006-0000-0500-000063000000}">
      <text>
        <r>
          <rPr>
            <sz val="9"/>
            <color indexed="81"/>
            <rFont val="Tahoma"/>
            <family val="2"/>
          </rPr>
          <t xml:space="preserve">Excelværktøj til beregning af el- og varmebesparelser. Åbn fanebladet "Ventilation"
</t>
        </r>
      </text>
    </comment>
    <comment ref="F35" authorId="0" shapeId="0" xr:uid="{00000000-0006-0000-0500-000064000000}">
      <text>
        <r>
          <rPr>
            <sz val="9"/>
            <color indexed="81"/>
            <rFont val="Tahoma"/>
            <family val="2"/>
          </rPr>
          <t xml:space="preserve">Energistyrelsens hjemmeside vedr. ventilation
</t>
        </r>
      </text>
    </comment>
    <comment ref="G35" authorId="0" shapeId="0" xr:uid="{00000000-0006-0000-0500-000065000000}">
      <text>
        <r>
          <rPr>
            <sz val="9"/>
            <color rgb="FF000000"/>
            <rFont val="Tahoma"/>
            <family val="2"/>
          </rPr>
          <t xml:space="preserve">Energiløsning vedr. ventilation i kontorbygninger fra Videncenter for energibesparelser i bygninger
</t>
        </r>
      </text>
    </comment>
    <comment ref="I35" authorId="0" shapeId="0" xr:uid="{00000000-0006-0000-0500-000066000000}">
      <text>
        <r>
          <rPr>
            <sz val="9"/>
            <color indexed="81"/>
            <rFont val="Tahoma"/>
            <family val="2"/>
          </rPr>
          <t xml:space="preserve">TEKNIQ's Energihåndbog. Gå til afsnittet "Ventilation"
</t>
        </r>
      </text>
    </comment>
    <comment ref="J35" authorId="0" shapeId="0" xr:uid="{00000000-0006-0000-0500-000067000000}">
      <text>
        <r>
          <rPr>
            <sz val="9"/>
            <color indexed="81"/>
            <rFont val="Tahoma"/>
            <family val="2"/>
          </rPr>
          <t xml:space="preserve">Energihåndbog som Blik- og Rørarbejderforbundet, Dansk El-Forbund og TEKNIQ Arbejdsgiverne står bag
</t>
        </r>
      </text>
    </comment>
    <comment ref="K35" authorId="0" shapeId="0" xr:uid="{00000000-0006-0000-0500-000068000000}">
      <text>
        <r>
          <rPr>
            <sz val="9"/>
            <color indexed="81"/>
            <rFont val="Tahoma"/>
            <family val="2"/>
          </rPr>
          <t xml:space="preserve">Håndbog vedr. ventilation udgivet af Dansk Energi
</t>
        </r>
      </text>
    </comment>
    <comment ref="L35" authorId="0" shapeId="0" xr:uid="{00000000-0006-0000-0500-000069000000}">
      <text>
        <r>
          <rPr>
            <sz val="9"/>
            <color indexed="81"/>
            <rFont val="Tahoma"/>
            <family val="2"/>
          </rPr>
          <t xml:space="preserve">Excelværktøj til beregning af el- og varmebesparelser. Åbn fanebladet "Ventilation"
</t>
        </r>
      </text>
    </comment>
    <comment ref="M35" authorId="0" shapeId="0" xr:uid="{00000000-0006-0000-0500-00006A000000}">
      <text>
        <r>
          <rPr>
            <sz val="9"/>
            <color indexed="81"/>
            <rFont val="Tahoma"/>
            <family val="2"/>
          </rPr>
          <t xml:space="preserve">Besparelsesberegneren fra Videncenter for energibesparelser i bygninger
</t>
        </r>
      </text>
    </comment>
    <comment ref="F36" authorId="0" shapeId="0" xr:uid="{00000000-0006-0000-0500-00006B000000}">
      <text>
        <r>
          <rPr>
            <sz val="9"/>
            <color rgb="FF000000"/>
            <rFont val="Tahoma"/>
            <family val="2"/>
          </rPr>
          <t xml:space="preserve">Energistyrelsens hjemmeside vedr. ventilation
</t>
        </r>
      </text>
    </comment>
    <comment ref="G36" authorId="0" shapeId="0" xr:uid="{00000000-0006-0000-0500-00006C000000}">
      <text>
        <r>
          <rPr>
            <sz val="9"/>
            <color rgb="FF000000"/>
            <rFont val="Tahoma"/>
            <family val="2"/>
          </rPr>
          <t xml:space="preserve">Energiløsning vedr. ventilation i kontorbygninger fra Videncenter for energibesparelser i bygninger
</t>
        </r>
      </text>
    </comment>
    <comment ref="H36" authorId="0" shapeId="0" xr:uid="{00000000-0006-0000-0500-00006D000000}">
      <text>
        <r>
          <rPr>
            <sz val="9"/>
            <color rgb="FF000000"/>
            <rFont val="Tahoma"/>
            <family val="2"/>
          </rPr>
          <t xml:space="preserve">Guide vedr. energieffektiv drift og vedligehold pdf fra Videncenter for energibesparelser i bygninger
</t>
        </r>
      </text>
    </comment>
    <comment ref="I36" authorId="0" shapeId="0" xr:uid="{00000000-0006-0000-0500-00006E000000}">
      <text>
        <r>
          <rPr>
            <sz val="9"/>
            <color indexed="81"/>
            <rFont val="Tahoma"/>
            <family val="2"/>
          </rPr>
          <t xml:space="preserve">TEKNIQ's Energihåndbog. Gå til afsnittet "Ventilation"
</t>
        </r>
      </text>
    </comment>
    <comment ref="J36" authorId="0" shapeId="0" xr:uid="{00000000-0006-0000-0500-00006F000000}">
      <text>
        <r>
          <rPr>
            <sz val="9"/>
            <color indexed="81"/>
            <rFont val="Tahoma"/>
            <family val="2"/>
          </rPr>
          <t xml:space="preserve">Energihåndbog som Blik- og Rørarbejderforbundet, Dansk El-Forbund og TEKNIQ Arbejdsgiverne står bag
</t>
        </r>
      </text>
    </comment>
    <comment ref="K36" authorId="0" shapeId="0" xr:uid="{00000000-0006-0000-0500-000070000000}">
      <text>
        <r>
          <rPr>
            <sz val="9"/>
            <color indexed="81"/>
            <rFont val="Tahoma"/>
            <family val="2"/>
          </rPr>
          <t xml:space="preserve">Håndbog vedr. ventilation udgivet af Dansk Energi
</t>
        </r>
      </text>
    </comment>
    <comment ref="C40" authorId="0" shapeId="0" xr:uid="{00000000-0006-0000-0500-000071000000}">
      <text>
        <r>
          <rPr>
            <sz val="9"/>
            <color indexed="81"/>
            <rFont val="Tahoma"/>
            <family val="2"/>
          </rPr>
          <t xml:space="preserve">Simpel tilbagebetalingstid
Kort: 0 - 2 år
Mellem: 3 - 5 år
Lang: &gt; 5 år
</t>
        </r>
      </text>
    </comment>
    <comment ref="F40" authorId="0" shapeId="0" xr:uid="{00000000-0006-0000-0500-000072000000}">
      <text>
        <r>
          <rPr>
            <sz val="9"/>
            <color rgb="FF000000"/>
            <rFont val="Tahoma"/>
            <family val="2"/>
          </rPr>
          <t xml:space="preserve">Som udgangspunkt logges der ind på Energistyrelsens hjemmeside "Sparenergi.dk". Her beskrives overordnet forskellige teknologier og mulighederne for at effektivisere disse.
</t>
        </r>
        <r>
          <rPr>
            <sz val="9"/>
            <color rgb="FF000000"/>
            <rFont val="Tahoma"/>
            <family val="2"/>
          </rPr>
          <t xml:space="preserve">
</t>
        </r>
        <r>
          <rPr>
            <sz val="9"/>
            <color rgb="FF000000"/>
            <rFont val="Tahoma"/>
            <family val="2"/>
          </rPr>
          <t xml:space="preserve">Herefter anbefales det at logge ind på hjemmesiden for Videncenter for energibesparelser i bygninger (VEB). Her findes en række energiløsninger med gennemregnede eksempler samt en række guides.
</t>
        </r>
        <r>
          <rPr>
            <sz val="9"/>
            <color rgb="FF000000"/>
            <rFont val="Tahoma"/>
            <family val="2"/>
          </rPr>
          <t xml:space="preserve">
</t>
        </r>
        <r>
          <rPr>
            <sz val="9"/>
            <color rgb="FF000000"/>
            <rFont val="Tahoma"/>
            <family val="2"/>
          </rPr>
          <t xml:space="preserve">TEKNIQ's Energihåndbog og Energihåndbogen fra EVU kan derefter med fordel konsulteres. Her findes mange gennemregnede eksempler vedr. energieffektivisering af forskellige teknologier.
</t>
        </r>
        <r>
          <rPr>
            <sz val="9"/>
            <color rgb="FF000000"/>
            <rFont val="Tahoma"/>
            <family val="2"/>
          </rPr>
          <t xml:space="preserve">
</t>
        </r>
        <r>
          <rPr>
            <sz val="9"/>
            <color rgb="FF000000"/>
            <rFont val="Tahoma"/>
            <family val="2"/>
          </rPr>
          <t xml:space="preserve">Endelig findes en række forskellige beregningsværktøjer. Disse værktøjer kræver et vist kendskab til de forskellige teknologier, herunder målinger.
</t>
        </r>
      </text>
    </comment>
    <comment ref="F42" authorId="0" shapeId="0" xr:uid="{00000000-0006-0000-0500-000073000000}">
      <text>
        <r>
          <rPr>
            <sz val="9"/>
            <color indexed="81"/>
            <rFont val="Tahoma"/>
            <family val="2"/>
          </rPr>
          <t>Når man efterisolerer en bygning, sænkes varmeregningen og der opnås et bedre indeklima.
Fordele ved efterisolering er:
- Mindre varmeudgifter
- Bedre indeklima
- Der kan spares penge, næste gang der skal installere en ny kedel eller anden varmeforsyning. 
Et mindre forbrug betyder, at det nye anlæg også bliver mindre og dermed både billigere og mere effektivt.
Dette beskrives nærmere på Sparenergi.dk</t>
        </r>
      </text>
    </comment>
    <comment ref="G42" authorId="0" shapeId="0" xr:uid="{00000000-0006-0000-0500-000074000000}">
      <text>
        <r>
          <rPr>
            <sz val="9"/>
            <color indexed="81"/>
            <rFont val="Tahoma"/>
            <family val="2"/>
          </rPr>
          <t>Energirenovering medfører flere fordele: Energiforbruget kan reduceres, og bygningens brugere vil opleve større komfort. Det gælder, hvad enten det er lejlighedskomplekser, kontorbyggeri eller andre typer store bygninger. 
Potentialet er stort for mange store bygninger, og en del ældre bygninger er typisk opført med byggematerialer fra en tid med relativt beskedne krav til energieffektivitet.
Videncenter for energibesparelser i bygninger har udarbejdet en række energiløsningerne, der kan hjælpe med til at  efterisoleringsarbejdet udføres korrekt.</t>
        </r>
      </text>
    </comment>
    <comment ref="I42" authorId="0" shapeId="0" xr:uid="{00000000-0006-0000-0500-000075000000}">
      <text>
        <r>
          <rPr>
            <sz val="9"/>
            <color indexed="81"/>
            <rFont val="Tahoma"/>
            <family val="2"/>
          </rPr>
          <t xml:space="preserve">TEKNIQ's energihåndbog er ment som et hjælpeværktøj til installatørerne i deres daglige
energiarbejde. 
På klimaskærmsområdet giver håndbogen råd og
vejledning om, hvordan man konkret griber en klimaskærmsopgave an. Den rummer energispareforslag, tjeklister og prioriteringsskemaer, som installatørerne kan tage med sig ved
gennemgang af forskellige bygningers klimaskærme. 
</t>
        </r>
      </text>
    </comment>
    <comment ref="K42" authorId="0" shapeId="0" xr:uid="{00000000-0006-0000-0500-000076000000}">
      <text>
        <r>
          <rPr>
            <sz val="9"/>
            <color indexed="81"/>
            <rFont val="Tahoma"/>
            <family val="2"/>
          </rPr>
          <t xml:space="preserve">Den lille Blå om Varme henvender sig til energikonsulenter, leverandører, arkitekter, VVS’ere og tømrere, der alle vil kunne anvende bogen til vurdering af konsekvenser for energi- og indeklimaforhold ved ændring eller opførelse af en bygnings klimaskærm eller installation. 
Bogen vil også med fordel kunne anvendes af brugere, herunder drifts- og vedligeholdelsesansvarlige for bygninger til at opstille planer for forbedringer samt stille krav til leverandører og installatører af service og udstyr. </t>
        </r>
      </text>
    </comment>
    <comment ref="L42" authorId="0" shapeId="0" xr:uid="{00000000-0006-0000-0500-000077000000}">
      <text>
        <r>
          <rPr>
            <sz val="9"/>
            <color indexed="81"/>
            <rFont val="Tahoma"/>
            <family val="2"/>
          </rPr>
          <t xml:space="preserve">I klassificeringsværktøjet, som er et Excelværktøj,  kan man i fanebladet ”Klimaskærm” få beregnet  elbesparelsen ved  efterisolering  af klimaskærmen  og  udskiftning  af  vinduerne.
</t>
        </r>
      </text>
    </comment>
    <comment ref="M42" authorId="0" shapeId="0" xr:uid="{00000000-0006-0000-0500-000078000000}">
      <text>
        <r>
          <rPr>
            <sz val="9"/>
            <color indexed="81"/>
            <rFont val="Tahoma"/>
            <family val="2"/>
          </rPr>
          <t xml:space="preserve">I Besparelsesberegneren fra Videncenter for energibesparelser i bygninger er det muligt at få et kvalificeret bud på den faktiske
energibesparelse ved  efterisolering  af klimaskærmen  og  udskiftning  af  vinduerne.
 </t>
        </r>
      </text>
    </comment>
    <comment ref="F43" authorId="0" shapeId="0" xr:uid="{00000000-0006-0000-0500-000079000000}">
      <text>
        <r>
          <rPr>
            <sz val="9"/>
            <color rgb="FF000000"/>
            <rFont val="Tahoma"/>
            <family val="2"/>
          </rPr>
          <t xml:space="preserve">Energistyrelsens hjemmeside vedr. klimaskærm
</t>
        </r>
      </text>
    </comment>
    <comment ref="G43" authorId="0" shapeId="0" xr:uid="{00000000-0006-0000-0500-00007A000000}">
      <text>
        <r>
          <rPr>
            <sz val="9"/>
            <color rgb="FF000000"/>
            <rFont val="Tahoma"/>
            <family val="2"/>
          </rPr>
          <t xml:space="preserve">Energiløsninger vedr. tag- og loftskonstruktioner fra Videncenter for energibesparelser i bygninger
</t>
        </r>
      </text>
    </comment>
    <comment ref="I43" authorId="0" shapeId="0" xr:uid="{00000000-0006-0000-0500-00007B000000}">
      <text>
        <r>
          <rPr>
            <sz val="9"/>
            <color indexed="81"/>
            <rFont val="Tahoma"/>
            <family val="2"/>
          </rPr>
          <t xml:space="preserve">TEKNIQ's Energihåndbog. Gå til afsnittet "Klimaskærm"
</t>
        </r>
      </text>
    </comment>
    <comment ref="K43" authorId="0" shapeId="0" xr:uid="{00000000-0006-0000-0500-00007C000000}">
      <text>
        <r>
          <rPr>
            <sz val="9"/>
            <color indexed="81"/>
            <rFont val="Tahoma"/>
            <family val="2"/>
          </rPr>
          <t xml:space="preserve">Håndbog vedr. varme udgivet af Dansk Energi
</t>
        </r>
      </text>
    </comment>
    <comment ref="L43" authorId="0" shapeId="0" xr:uid="{00000000-0006-0000-0500-00007D000000}">
      <text>
        <r>
          <rPr>
            <sz val="9"/>
            <color indexed="81"/>
            <rFont val="Tahoma"/>
            <family val="2"/>
          </rPr>
          <t xml:space="preserve">Excelværktøj til beregning af el- og varmebesparelser. Åbn fanebladet "Klimaskærm"
</t>
        </r>
      </text>
    </comment>
    <comment ref="M43" authorId="0" shapeId="0" xr:uid="{00000000-0006-0000-0500-00007E000000}">
      <text>
        <r>
          <rPr>
            <sz val="9"/>
            <color indexed="81"/>
            <rFont val="Tahoma"/>
            <family val="2"/>
          </rPr>
          <t xml:space="preserve">Besparelsesberegneren fra Videncenter for energibesparelser i bygninger
</t>
        </r>
      </text>
    </comment>
    <comment ref="F44" authorId="0" shapeId="0" xr:uid="{00000000-0006-0000-0500-00007F000000}">
      <text>
        <r>
          <rPr>
            <sz val="9"/>
            <color indexed="81"/>
            <rFont val="Tahoma"/>
            <family val="2"/>
          </rPr>
          <t xml:space="preserve">Energistyrelsens hjemmeside vedr. klimaskærm
</t>
        </r>
      </text>
    </comment>
    <comment ref="G44" authorId="0" shapeId="0" xr:uid="{00000000-0006-0000-0500-000080000000}">
      <text>
        <r>
          <rPr>
            <sz val="9"/>
            <color rgb="FF000000"/>
            <rFont val="Tahoma"/>
            <family val="2"/>
          </rPr>
          <t xml:space="preserve">Energiløsninger vedr. ydervægskonstruktioner fra Videncenter for energibesparelser i bygninger
</t>
        </r>
      </text>
    </comment>
    <comment ref="I44" authorId="0" shapeId="0" xr:uid="{00000000-0006-0000-0500-000081000000}">
      <text>
        <r>
          <rPr>
            <sz val="9"/>
            <color rgb="FF000000"/>
            <rFont val="Tahoma"/>
            <family val="2"/>
          </rPr>
          <t xml:space="preserve">TEKNIQ's Energihåndbog. Gå til afsnittet "Klimaskærm"
</t>
        </r>
      </text>
    </comment>
    <comment ref="K44" authorId="0" shapeId="0" xr:uid="{00000000-0006-0000-0500-000082000000}">
      <text>
        <r>
          <rPr>
            <sz val="9"/>
            <color indexed="81"/>
            <rFont val="Tahoma"/>
            <family val="2"/>
          </rPr>
          <t xml:space="preserve">Håndbog vedr. varme udgivet af Dansk Energi
</t>
        </r>
      </text>
    </comment>
    <comment ref="L44" authorId="0" shapeId="0" xr:uid="{00000000-0006-0000-0500-000083000000}">
      <text>
        <r>
          <rPr>
            <sz val="9"/>
            <color indexed="81"/>
            <rFont val="Tahoma"/>
            <family val="2"/>
          </rPr>
          <t xml:space="preserve">Excelværktøj til beregning af el- og varmebesparelser. Åbn fanebladet "Klimaskærm"
</t>
        </r>
      </text>
    </comment>
    <comment ref="M44" authorId="0" shapeId="0" xr:uid="{00000000-0006-0000-0500-000084000000}">
      <text>
        <r>
          <rPr>
            <sz val="9"/>
            <color indexed="81"/>
            <rFont val="Tahoma"/>
            <family val="2"/>
          </rPr>
          <t xml:space="preserve">Besparelsesberegneren fra Videncenter for energibesparelser i bygninger
</t>
        </r>
      </text>
    </comment>
    <comment ref="F45" authorId="0" shapeId="0" xr:uid="{00000000-0006-0000-0500-000085000000}">
      <text>
        <r>
          <rPr>
            <sz val="9"/>
            <color rgb="FF000000"/>
            <rFont val="Tahoma"/>
            <family val="2"/>
          </rPr>
          <t xml:space="preserve">Energistyrelsens hjemmeside vedr. klimaskærm
</t>
        </r>
      </text>
    </comment>
    <comment ref="G45" authorId="0" shapeId="0" xr:uid="{00000000-0006-0000-0500-000086000000}">
      <text>
        <r>
          <rPr>
            <sz val="9"/>
            <color rgb="FF000000"/>
            <rFont val="Tahoma"/>
            <family val="2"/>
          </rPr>
          <t xml:space="preserve">Energiløsninger vedr. etageadskillelser/gulve fra Videncenter for energibesparelser i bygninger
</t>
        </r>
      </text>
    </comment>
    <comment ref="I45" authorId="0" shapeId="0" xr:uid="{00000000-0006-0000-0500-000087000000}">
      <text>
        <r>
          <rPr>
            <sz val="9"/>
            <color indexed="81"/>
            <rFont val="Tahoma"/>
            <family val="2"/>
          </rPr>
          <t xml:space="preserve">TEKNIQ's Energihåndbog. Gå til afsnittet "Klimaskærm"
</t>
        </r>
      </text>
    </comment>
    <comment ref="K45" authorId="0" shapeId="0" xr:uid="{00000000-0006-0000-0500-000088000000}">
      <text>
        <r>
          <rPr>
            <sz val="9"/>
            <color indexed="81"/>
            <rFont val="Tahoma"/>
            <family val="2"/>
          </rPr>
          <t xml:space="preserve">Håndbog vedr. varme udgivet af Dansk Energi
</t>
        </r>
      </text>
    </comment>
    <comment ref="L45" authorId="0" shapeId="0" xr:uid="{00000000-0006-0000-0500-000089000000}">
      <text>
        <r>
          <rPr>
            <sz val="9"/>
            <color indexed="81"/>
            <rFont val="Tahoma"/>
            <family val="2"/>
          </rPr>
          <t xml:space="preserve">Excelværktøj til beregning af el- og varmebesparelser. Åbn fanebladet "Klimaskærm"
</t>
        </r>
      </text>
    </comment>
    <comment ref="M45" authorId="0" shapeId="0" xr:uid="{00000000-0006-0000-0500-00008A000000}">
      <text>
        <r>
          <rPr>
            <sz val="9"/>
            <color indexed="81"/>
            <rFont val="Tahoma"/>
            <family val="2"/>
          </rPr>
          <t xml:space="preserve">Besparelsesberegneren fra Videncenter for energibesparelser i bygninger
</t>
        </r>
      </text>
    </comment>
    <comment ref="F46" authorId="0" shapeId="0" xr:uid="{00000000-0006-0000-0500-00008B000000}">
      <text>
        <r>
          <rPr>
            <sz val="9"/>
            <color rgb="FF000000"/>
            <rFont val="Tahoma"/>
            <family val="2"/>
          </rPr>
          <t xml:space="preserve">Energistyrelsens hjemmeside vedr. klimaskærm
</t>
        </r>
      </text>
    </comment>
    <comment ref="G46" authorId="0" shapeId="0" xr:uid="{00000000-0006-0000-0500-00008C000000}">
      <text>
        <r>
          <rPr>
            <sz val="9"/>
            <color rgb="FF000000"/>
            <rFont val="Tahoma"/>
            <family val="2"/>
          </rPr>
          <t xml:space="preserve">Energiløsninger vedr. vinduer og døre fra Videncenter for energibesparelser i bygninger
</t>
        </r>
      </text>
    </comment>
    <comment ref="I46" authorId="0" shapeId="0" xr:uid="{00000000-0006-0000-0500-00008D000000}">
      <text>
        <r>
          <rPr>
            <sz val="9"/>
            <color indexed="81"/>
            <rFont val="Tahoma"/>
            <family val="2"/>
          </rPr>
          <t xml:space="preserve">TEKNIQ's Energihåndbog. Gå til afsnittet "Klimaskærm"
</t>
        </r>
      </text>
    </comment>
    <comment ref="K46" authorId="0" shapeId="0" xr:uid="{00000000-0006-0000-0500-00008E000000}">
      <text>
        <r>
          <rPr>
            <sz val="9"/>
            <color indexed="81"/>
            <rFont val="Tahoma"/>
            <family val="2"/>
          </rPr>
          <t xml:space="preserve">Håndbog vedr. varme udgivet af Dansk Energi
</t>
        </r>
      </text>
    </comment>
    <comment ref="L46" authorId="0" shapeId="0" xr:uid="{00000000-0006-0000-0500-00008F000000}">
      <text>
        <r>
          <rPr>
            <sz val="9"/>
            <color indexed="81"/>
            <rFont val="Tahoma"/>
            <family val="2"/>
          </rPr>
          <t xml:space="preserve">Excelværktøj til beregning af el- og varmebesparelser. Åbn fanebladet "Klimaskærm"
</t>
        </r>
      </text>
    </comment>
    <comment ref="M46" authorId="0" shapeId="0" xr:uid="{00000000-0006-0000-0500-000090000000}">
      <text>
        <r>
          <rPr>
            <sz val="9"/>
            <color indexed="81"/>
            <rFont val="Tahoma"/>
            <family val="2"/>
          </rPr>
          <t xml:space="preserve">Besparelsesberegneren fra Videncenter for energibesparelser i bygninger
</t>
        </r>
      </text>
    </comment>
    <comment ref="C50" authorId="0" shapeId="0" xr:uid="{00000000-0006-0000-0500-000091000000}">
      <text>
        <r>
          <rPr>
            <sz val="9"/>
            <color indexed="81"/>
            <rFont val="Tahoma"/>
            <family val="2"/>
          </rPr>
          <t xml:space="preserve">Simpel tilbagebetalingstid
Kort: 0 - 2 år
Mellem: 3 - 5 år
Lang: &gt; 5 år
</t>
        </r>
      </text>
    </comment>
    <comment ref="F50" authorId="0" shapeId="0" xr:uid="{00000000-0006-0000-0500-000092000000}">
      <text>
        <r>
          <rPr>
            <sz val="9"/>
            <color rgb="FF000000"/>
            <rFont val="Tahoma"/>
            <family val="2"/>
          </rPr>
          <t xml:space="preserve">Som udgangspunkt logges der ind på Energistyrelsens hjemmeside "Sparenergi.dk". Her beskrives overordnet forskellige teknologier og mulighederne for at effektivisere disse.
</t>
        </r>
        <r>
          <rPr>
            <sz val="9"/>
            <color rgb="FF000000"/>
            <rFont val="Tahoma"/>
            <family val="2"/>
          </rPr>
          <t xml:space="preserve">
</t>
        </r>
        <r>
          <rPr>
            <sz val="9"/>
            <color rgb="FF000000"/>
            <rFont val="Tahoma"/>
            <family val="2"/>
          </rPr>
          <t xml:space="preserve">Herefter anbefales det at logge ind på hjemmesiden for Videncenter for energibesparelser i bygninger (VEB). Her findes en række energiløsninger med gennemregnede eksempler samt en række guides.
</t>
        </r>
        <r>
          <rPr>
            <sz val="9"/>
            <color rgb="FF000000"/>
            <rFont val="Tahoma"/>
            <family val="2"/>
          </rPr>
          <t xml:space="preserve">
</t>
        </r>
        <r>
          <rPr>
            <sz val="9"/>
            <color rgb="FF000000"/>
            <rFont val="Tahoma"/>
            <family val="2"/>
          </rPr>
          <t xml:space="preserve">TEKNIQ's Energihåndbog og Energihåndbogen fra EVU kan derefter med fordel konsulteres. Her findes mange gennemregnede eksempler vedr. energieffektivisering af forskellige teknologier.
</t>
        </r>
        <r>
          <rPr>
            <sz val="9"/>
            <color rgb="FF000000"/>
            <rFont val="Tahoma"/>
            <family val="2"/>
          </rPr>
          <t xml:space="preserve">
</t>
        </r>
        <r>
          <rPr>
            <sz val="9"/>
            <color rgb="FF000000"/>
            <rFont val="Tahoma"/>
            <family val="2"/>
          </rPr>
          <t xml:space="preserve">Endelig findes en række forskellige beregningsværktøjer. Disse værktøjer kræver et vist kendskab til de forskellige teknologier, herunder målinger.
</t>
        </r>
      </text>
    </comment>
    <comment ref="F52" authorId="0" shapeId="0" xr:uid="{00000000-0006-0000-0500-000093000000}">
      <text>
        <r>
          <rPr>
            <sz val="9"/>
            <color indexed="81"/>
            <rFont val="Tahoma"/>
            <family val="2"/>
          </rPr>
          <t>Der kan være mange penge at
spare ved at tjekke virksomhedens
køleanlæg.
For at lette processen har Energistyrelsen udarbejdet en tjekliste,
som indeholder gode råd og vejledning til, hvordan virksomheder
ved hjælp af justeringer og tilpasninger af eksisterende køleanlæg
kan opnå lavere driftsudgifter og
derved bedre totaløkonomi.
Dette beskrives nærmere på Sparenergi.dk</t>
        </r>
      </text>
    </comment>
    <comment ref="I52" authorId="0" shapeId="0" xr:uid="{00000000-0006-0000-0500-000094000000}">
      <text>
        <r>
          <rPr>
            <sz val="9"/>
            <color indexed="81"/>
            <rFont val="Tahoma"/>
            <family val="2"/>
          </rPr>
          <t xml:space="preserve">TEKNIQ's energihåndbog er ment som et hjælpeværktøj til installatørerne i deres daglige
energiarbejde. 
På køleområdet giver håndbogen råd og
vejledning om, hvordan man konkret griber en køleopgave an. Den rummer energispareforslag, tjeklister og prioriteringsskemaer, som installatørerne kan tage med sig ved
gennemgang af forskellige bygningers køleanlæg. 
</t>
        </r>
      </text>
    </comment>
    <comment ref="J52" authorId="0" shapeId="0" xr:uid="{00000000-0006-0000-0500-000095000000}">
      <text>
        <r>
          <rPr>
            <sz val="9"/>
            <color indexed="81"/>
            <rFont val="Tahoma"/>
            <family val="2"/>
          </rPr>
          <t xml:space="preserve">Gamle og udtjente køleanlæg er ofte dyre i drift.
Der er typisk både høje energiudgifter og store omkostninger forbundet med at vedligeholde og driftssikre et
udtjent anlæg.
Desuden kan det være både vanskeligt og besværligt at skaffe reservedele til ældre anlæg.
Der kan med andre ord være mange gode grunde til at investere i et nyt køleanlæg.
EVU's Energihåndbog indeholder et afsnit vedr. køling der beskriver hvorledes valg af energieffektive komponenter og valg af energieffektiv regulering af køleanlægget, giver gode
muligheder for at begrænse energiforbruget.
</t>
        </r>
      </text>
    </comment>
    <comment ref="K52" authorId="0" shapeId="0" xr:uid="{00000000-0006-0000-0500-000096000000}">
      <text>
        <r>
          <rPr>
            <sz val="9"/>
            <color indexed="81"/>
            <rFont val="Tahoma"/>
            <family val="2"/>
          </rPr>
          <t xml:space="preserve">I Den lille Blå om Ventilation ses hvilken betydning indblæsningstemperaturen og kølefladens overfladetemperatur har på energiforbruget til køling.
</t>
        </r>
      </text>
    </comment>
    <comment ref="L52" authorId="0" shapeId="0" xr:uid="{00000000-0006-0000-0500-000097000000}">
      <text>
        <r>
          <rPr>
            <sz val="9"/>
            <color indexed="81"/>
            <rFont val="Tahoma"/>
            <family val="2"/>
          </rPr>
          <t xml:space="preserve">I klassificeringsværktøjet, som er et Excelværktøj,  kan man i fanebladet ”Køling” få beregnet  elbesparelsen ved  ændring af driftstiden, indblæsningstemperaturen og og kølefladens overfladetemperatur.
</t>
        </r>
      </text>
    </comment>
    <comment ref="F53" authorId="0" shapeId="0" xr:uid="{00000000-0006-0000-0500-000098000000}">
      <text>
        <r>
          <rPr>
            <sz val="9"/>
            <color indexed="81"/>
            <rFont val="Tahoma"/>
            <family val="2"/>
          </rPr>
          <t xml:space="preserve">Energistyrelsens hjemmeside vedr. køling
</t>
        </r>
      </text>
    </comment>
    <comment ref="J53" authorId="0" shapeId="0" xr:uid="{00000000-0006-0000-0500-000099000000}">
      <text>
        <r>
          <rPr>
            <sz val="9"/>
            <color indexed="81"/>
            <rFont val="Tahoma"/>
            <family val="2"/>
          </rPr>
          <t xml:space="preserve">Energihåndbog som Blik- og Rørarbejderforbundet, Dansk El-Forbund og TEKNIQ Arbejdsgiverne står bag
</t>
        </r>
      </text>
    </comment>
    <comment ref="K53" authorId="0" shapeId="0" xr:uid="{00000000-0006-0000-0500-00009A000000}">
      <text>
        <r>
          <rPr>
            <sz val="9"/>
            <color indexed="81"/>
            <rFont val="Tahoma"/>
            <family val="2"/>
          </rPr>
          <t xml:space="preserve">Håndbog vedr. ventilation udgivet af Dansk Energi
</t>
        </r>
      </text>
    </comment>
    <comment ref="L53" authorId="0" shapeId="0" xr:uid="{00000000-0006-0000-0500-00009B000000}">
      <text>
        <r>
          <rPr>
            <sz val="9"/>
            <color indexed="81"/>
            <rFont val="Tahoma"/>
            <family val="2"/>
          </rPr>
          <t xml:space="preserve">Excelværktøj til beregning af el- og varmebesparelser. Åbn fanebladet "Køl"
</t>
        </r>
      </text>
    </comment>
    <comment ref="F54" authorId="0" shapeId="0" xr:uid="{00000000-0006-0000-0500-00009C000000}">
      <text>
        <r>
          <rPr>
            <sz val="9"/>
            <color indexed="81"/>
            <rFont val="Tahoma"/>
            <family val="2"/>
          </rPr>
          <t xml:space="preserve">Energistyrelsens hjemmeside vedr. køling
</t>
        </r>
      </text>
    </comment>
    <comment ref="I54" authorId="0" shapeId="0" xr:uid="{00000000-0006-0000-0500-00009D000000}">
      <text>
        <r>
          <rPr>
            <sz val="9"/>
            <color indexed="81"/>
            <rFont val="Tahoma"/>
            <family val="2"/>
          </rPr>
          <t xml:space="preserve">TEKNIQ's Energihåndbog. Gå til afsnittet "Køling"
</t>
        </r>
      </text>
    </comment>
    <comment ref="J54" authorId="0" shapeId="0" xr:uid="{00000000-0006-0000-0500-00009E000000}">
      <text>
        <r>
          <rPr>
            <sz val="9"/>
            <color indexed="81"/>
            <rFont val="Tahoma"/>
            <family val="2"/>
          </rPr>
          <t xml:space="preserve">Energihåndbog som Blik- og Rørarbejderforbundet, Dansk El-Forbund og TEKNIQ Arbejdsgiverne står bag
</t>
        </r>
      </text>
    </comment>
    <comment ref="L54" authorId="0" shapeId="0" xr:uid="{00000000-0006-0000-0500-00009F000000}">
      <text>
        <r>
          <rPr>
            <sz val="9"/>
            <color indexed="81"/>
            <rFont val="Tahoma"/>
            <family val="2"/>
          </rPr>
          <t xml:space="preserve">Excelværktøj til beregning af el- og varmebesparelser. Åbn fanebladet "Køl"
</t>
        </r>
      </text>
    </comment>
    <comment ref="F55" authorId="0" shapeId="0" xr:uid="{00000000-0006-0000-0500-0000A0000000}">
      <text>
        <r>
          <rPr>
            <sz val="9"/>
            <color indexed="81"/>
            <rFont val="Tahoma"/>
            <family val="2"/>
          </rPr>
          <t xml:space="preserve">Energistyrelsens hjemmeside vedr. køling
</t>
        </r>
      </text>
    </comment>
    <comment ref="J55" authorId="0" shapeId="0" xr:uid="{00000000-0006-0000-0500-0000A1000000}">
      <text>
        <r>
          <rPr>
            <sz val="9"/>
            <color indexed="81"/>
            <rFont val="Tahoma"/>
            <family val="2"/>
          </rPr>
          <t xml:space="preserve">Energihåndbog som Blik- og Rørarbejderforbundet, Dansk El-Forbund og TEKNIQ Arbejdsgiverne står bag
</t>
        </r>
      </text>
    </comment>
    <comment ref="K55" authorId="0" shapeId="0" xr:uid="{00000000-0006-0000-0500-0000A2000000}">
      <text>
        <r>
          <rPr>
            <sz val="9"/>
            <color indexed="81"/>
            <rFont val="Tahoma"/>
            <family val="2"/>
          </rPr>
          <t xml:space="preserve">Håndbog vedr. ventilation udgivet af Dansk Energi
</t>
        </r>
      </text>
    </comment>
    <comment ref="L55" authorId="0" shapeId="0" xr:uid="{00000000-0006-0000-0500-0000A3000000}">
      <text>
        <r>
          <rPr>
            <sz val="9"/>
            <color indexed="81"/>
            <rFont val="Tahoma"/>
            <family val="2"/>
          </rPr>
          <t xml:space="preserve">Excelværktøj til beregning af el- og varmebesparelser. Åbn fanebladet "Køl"
</t>
        </r>
      </text>
    </comment>
    <comment ref="F56" authorId="0" shapeId="0" xr:uid="{00000000-0006-0000-0500-0000A4000000}">
      <text>
        <r>
          <rPr>
            <sz val="9"/>
            <color indexed="81"/>
            <rFont val="Tahoma"/>
            <family val="2"/>
          </rPr>
          <t xml:space="preserve">Energistyrelsens hjemmeside vedr. køling
</t>
        </r>
      </text>
    </comment>
    <comment ref="J56" authorId="0" shapeId="0" xr:uid="{00000000-0006-0000-0500-0000A5000000}">
      <text>
        <r>
          <rPr>
            <sz val="9"/>
            <color indexed="81"/>
            <rFont val="Tahoma"/>
            <family val="2"/>
          </rPr>
          <t xml:space="preserve">Energihåndbog som Blik- og Rørarbejderforbundet, Dansk El-Forbund og TEKNIQ Arbejdsgiverne står bag
</t>
        </r>
      </text>
    </comment>
    <comment ref="F57" authorId="0" shapeId="0" xr:uid="{00000000-0006-0000-0500-0000A6000000}">
      <text>
        <r>
          <rPr>
            <sz val="9"/>
            <color indexed="81"/>
            <rFont val="Tahoma"/>
            <family val="2"/>
          </rPr>
          <t xml:space="preserve">Energistyrelsens hjemmeside vedr. køling
</t>
        </r>
      </text>
    </comment>
    <comment ref="J57" authorId="0" shapeId="0" xr:uid="{00000000-0006-0000-0500-0000A7000000}">
      <text>
        <r>
          <rPr>
            <sz val="9"/>
            <color indexed="81"/>
            <rFont val="Tahoma"/>
            <family val="2"/>
          </rPr>
          <t xml:space="preserve">Energihåndbog som Blik- og Rørarbejderforbundet, Dansk El-Forbund og TEKNIQ Arbejdsgiverne står bag
</t>
        </r>
      </text>
    </comment>
    <comment ref="F58" authorId="0" shapeId="0" xr:uid="{00000000-0006-0000-0500-0000A8000000}">
      <text>
        <r>
          <rPr>
            <sz val="9"/>
            <color indexed="81"/>
            <rFont val="Tahoma"/>
            <family val="2"/>
          </rPr>
          <t xml:space="preserve">Energistyrelsens hjemmeside vedr. køling
</t>
        </r>
      </text>
    </comment>
    <comment ref="J58" authorId="0" shapeId="0" xr:uid="{00000000-0006-0000-0500-0000A9000000}">
      <text>
        <r>
          <rPr>
            <sz val="9"/>
            <color indexed="81"/>
            <rFont val="Tahoma"/>
            <family val="2"/>
          </rPr>
          <t xml:space="preserve">Energihåndbog som Blik- og Rørarbejderforbundet, Dansk El-Forbund og TEKNIQ Arbejdsgiverne står bag
</t>
        </r>
      </text>
    </comment>
    <comment ref="C62" authorId="0" shapeId="0" xr:uid="{00000000-0006-0000-0500-0000AA000000}">
      <text>
        <r>
          <rPr>
            <sz val="9"/>
            <color indexed="81"/>
            <rFont val="Tahoma"/>
            <family val="2"/>
          </rPr>
          <t xml:space="preserve">Simpel tilbagebetalingstid
Kort: 0 - 2 år
Mellem: 3 - 5 år
Lang: &gt; 5 år
</t>
        </r>
      </text>
    </comment>
    <comment ref="F62" authorId="0" shapeId="0" xr:uid="{00000000-0006-0000-0500-0000AB000000}">
      <text>
        <r>
          <rPr>
            <sz val="9"/>
            <color rgb="FF000000"/>
            <rFont val="Tahoma"/>
            <family val="2"/>
          </rPr>
          <t xml:space="preserve">Som udgangspunkt logges der ind på Energistyrelsens hjemmeside "Sparenergi.dk". Her beskrives overordnet forskellige teknologier og mulighederne for at effektivisere disse.
</t>
        </r>
        <r>
          <rPr>
            <sz val="9"/>
            <color rgb="FF000000"/>
            <rFont val="Tahoma"/>
            <family val="2"/>
          </rPr>
          <t xml:space="preserve">
</t>
        </r>
        <r>
          <rPr>
            <sz val="9"/>
            <color rgb="FF000000"/>
            <rFont val="Tahoma"/>
            <family val="2"/>
          </rPr>
          <t xml:space="preserve">Herefter anbefales det at logge ind på hjemmesiden for Videncenter for energibesparelser i bygninger (VEB). Her findes en række energiløsninger med gennemregnede eksempler samt en række guides.
</t>
        </r>
        <r>
          <rPr>
            <sz val="9"/>
            <color rgb="FF000000"/>
            <rFont val="Tahoma"/>
            <family val="2"/>
          </rPr>
          <t xml:space="preserve">
</t>
        </r>
        <r>
          <rPr>
            <sz val="9"/>
            <color rgb="FF000000"/>
            <rFont val="Tahoma"/>
            <family val="2"/>
          </rPr>
          <t xml:space="preserve">TEKNIQ's Energihåndbog og Energihåndbogen fra EVU kan derefter med fordel konsulteres. Her findes mange gennemregnede eksempler vedr. energieffektivisering af forskellige teknologier.
</t>
        </r>
        <r>
          <rPr>
            <sz val="9"/>
            <color rgb="FF000000"/>
            <rFont val="Tahoma"/>
            <family val="2"/>
          </rPr>
          <t xml:space="preserve">
</t>
        </r>
        <r>
          <rPr>
            <sz val="9"/>
            <color rgb="FF000000"/>
            <rFont val="Tahoma"/>
            <family val="2"/>
          </rPr>
          <t xml:space="preserve">Endelig findes en række forskellige beregningsværktøjer. Disse værktøjer kræver et vist kendskab til de forskellige teknologier, herunder målinger.
</t>
        </r>
      </text>
    </comment>
    <comment ref="F64" authorId="0" shapeId="0" xr:uid="{00000000-0006-0000-0500-0000AC000000}">
      <text>
        <r>
          <rPr>
            <sz val="9"/>
            <color indexed="81"/>
            <rFont val="Tahoma"/>
            <family val="2"/>
          </rPr>
          <t>Der kan være mange penge at spare ved at konvertere til fjernvarme hvis man har olie, naturgas eller elvarme. Fjernvarme er nemlig oftest den billigste opvarmningsform. Dertil kommer, at det også er den opvarmningsform, der udleder mindst C02. 
Der er en del at spare ved at drive sit varmeanlæg optimalt. Det er vigtigt at holde øje med, om anlægget kører, som det skal, så der undgås unødig brug af energi. Vær f.eks. opmærksom på, at temperaturer bør justeres efter sommer- og vinterforhold.
Dette beskrives nærmere på Sparenergi.dk</t>
        </r>
      </text>
    </comment>
    <comment ref="G64" authorId="0" shapeId="0" xr:uid="{00000000-0006-0000-0500-0000AD000000}">
      <text>
        <r>
          <rPr>
            <sz val="9"/>
            <color rgb="FF000000"/>
            <rFont val="Tahoma"/>
            <family val="2"/>
          </rPr>
          <t xml:space="preserve">Varmeregningen kan nedbringes i etageejendomme og andre større bygninger ved at renovere eller udskifte varmecentralen, uanset hvad der fyres med.
</t>
        </r>
        <r>
          <rPr>
            <sz val="9"/>
            <color rgb="FF000000"/>
            <rFont val="Tahoma"/>
            <family val="2"/>
          </rPr>
          <t xml:space="preserve">
</t>
        </r>
        <r>
          <rPr>
            <sz val="9"/>
            <color rgb="FF000000"/>
            <rFont val="Tahoma"/>
            <family val="2"/>
          </rPr>
          <t xml:space="preserve">Videncenter for energibesparelser i bygninger har udarbejdet en række energiløsningerne, der giver svar på, hvordan du energieffektiviserer varmecentraler i etageejendomme og andre større bygninger - både ved udskiftning og renovering af hele anlæg eller komponenter.
</t>
        </r>
        <r>
          <rPr>
            <sz val="9"/>
            <color rgb="FF000000"/>
            <rFont val="Tahoma"/>
            <family val="2"/>
          </rPr>
          <t xml:space="preserve">
</t>
        </r>
      </text>
    </comment>
    <comment ref="H64" authorId="0" shapeId="0" xr:uid="{00000000-0006-0000-0500-0000AE000000}">
      <text>
        <r>
          <rPr>
            <sz val="9"/>
            <color rgb="FF000000"/>
            <rFont val="Tahoma"/>
            <family val="2"/>
          </rPr>
          <t xml:space="preserve">Der kan spares penge og varme ved at renovere varmecentralen i en etageejendom eller anden større bygning. Videncenter for energibesparelser u bygninger har udarbejdet en række guides der går i dybden en række emner, og supplerer dermed de forskellige energiløsninger om varmecentraler.
</t>
        </r>
        <r>
          <rPr>
            <sz val="9"/>
            <color rgb="FF000000"/>
            <rFont val="Tahoma"/>
            <family val="2"/>
          </rPr>
          <t xml:space="preserve">
</t>
        </r>
        <r>
          <rPr>
            <sz val="9"/>
            <color rgb="FF000000"/>
            <rFont val="Tahoma"/>
            <family val="2"/>
          </rPr>
          <t xml:space="preserve">I de forskellige guides finder du blandt andet anbefalinger vedrørende:
</t>
        </r>
        <r>
          <rPr>
            <sz val="9"/>
            <color rgb="FF000000"/>
            <rFont val="Tahoma"/>
            <family val="2"/>
          </rPr>
          <t xml:space="preserve">
</t>
        </r>
        <r>
          <rPr>
            <sz val="9"/>
            <color rgb="FF000000"/>
            <rFont val="Tahoma"/>
            <family val="2"/>
          </rPr>
          <t xml:space="preserve">- Hvornår det er relevant at renovere varmecentralen
</t>
        </r>
        <r>
          <rPr>
            <sz val="9"/>
            <color rgb="FF000000"/>
            <rFont val="Tahoma"/>
            <family val="2"/>
          </rPr>
          <t xml:space="preserve">- Indregulering af varmeanlæg
</t>
        </r>
        <r>
          <rPr>
            <sz val="9"/>
            <color rgb="FF000000"/>
            <rFont val="Tahoma"/>
            <family val="2"/>
          </rPr>
          <t xml:space="preserve">- Styring og regulering af vejrkompenseringsanlæg
</t>
        </r>
        <r>
          <rPr>
            <sz val="9"/>
            <color rgb="FF000000"/>
            <rFont val="Tahoma"/>
            <family val="2"/>
          </rPr>
          <t xml:space="preserve">- Varmecentralens pumper
</t>
        </r>
        <r>
          <rPr>
            <sz val="9"/>
            <color rgb="FF000000"/>
            <rFont val="Tahoma"/>
            <family val="2"/>
          </rPr>
          <t xml:space="preserve">- Varmtvandsproduktion
</t>
        </r>
      </text>
    </comment>
    <comment ref="I64" authorId="0" shapeId="0" xr:uid="{00000000-0006-0000-0500-0000AF000000}">
      <text>
        <r>
          <rPr>
            <sz val="9"/>
            <color indexed="81"/>
            <rFont val="Tahoma"/>
            <family val="2"/>
          </rPr>
          <t xml:space="preserve">TEKNIQ's energihåndbog er ment som et hjælpeværktøj til installatørerne i deres daglige
energiarbejde. 
På varneområdet giver håndbogen råd og
vejledning om, hvordan man konkret griber en varmeopgave an. Den rummer energispareforslag, tjeklister og prioriteringsskemaer, som installatørerne kan tage med sig ved
gennemgang af forskellige bygningers varmeanlæg. 
</t>
        </r>
      </text>
    </comment>
    <comment ref="J64" authorId="0" shapeId="0" xr:uid="{00000000-0006-0000-0500-0000B0000000}">
      <text>
        <r>
          <rPr>
            <sz val="9"/>
            <color indexed="81"/>
            <rFont val="Tahoma"/>
            <family val="2"/>
          </rPr>
          <t xml:space="preserve">Varmeanlæg er en forudsætning for, at vi kan tilvejebringe et termisk indeklima, der kan tilfredsstille
brugerne behov og krav om til hver en tid at befinde sig i et godt indeklima – uanset udendørs vejrliget.
Varmeanlæg eller varmesystemer findes i mange forskellige udgaver. Fælles for varmeanlæg er, at de skalforsyne bygningen/boligen med varme via forskellige komponenter, apparater og udstyr.
EVU's Energihåndbog indeholder et afsnit vedr. varmesystemer der beskriver hvorledes valg af energieffektive komponenter og valg af energieffektiv regulering af varmeanlægget, giver godemuligheder for at begrænse energiforbruget.
</t>
        </r>
      </text>
    </comment>
    <comment ref="K64" authorId="0" shapeId="0" xr:uid="{00000000-0006-0000-0500-0000B1000000}">
      <text>
        <r>
          <rPr>
            <sz val="9"/>
            <color indexed="81"/>
            <rFont val="Tahoma"/>
            <family val="2"/>
          </rPr>
          <t xml:space="preserve">Den lille Blå om Varme henvender sig til energikonsulenter, leverandører, arkitekter, VVS’ere og tømrere, der alle vil kunne anvende bogen til vurdering af konsekvenser for energi- og indeklimaforhold ved ændring eller opførelse af en bygnings klimaskærm eller installation. 
Bogen vil også med fordel kunne anvendes af brugere, herunder drifts- og vedligeholdelsesansvarlige for bygninger til at opstille planer for forbedringer samt stille krav til leverandører og installatører af service og udstyr. </t>
        </r>
      </text>
    </comment>
    <comment ref="L64" authorId="0" shapeId="0" xr:uid="{00000000-0006-0000-0500-0000B2000000}">
      <text>
        <r>
          <rPr>
            <sz val="9"/>
            <color indexed="81"/>
            <rFont val="Tahoma"/>
            <family val="2"/>
          </rPr>
          <t xml:space="preserve">I klassificeringsværktøjet, som er et Excelværktøj,  kan man i fanebladet ”Varmeanlæg” få beregnet  varmebesparelsen ved  udskiftning af den varmeproducerende enhed, efterisolering af rørinstallationer og mere effekt styring og regulering af varmesystemet.
</t>
        </r>
      </text>
    </comment>
    <comment ref="M64" authorId="0" shapeId="0" xr:uid="{00000000-0006-0000-0500-0000B3000000}">
      <text>
        <r>
          <rPr>
            <sz val="9"/>
            <color indexed="81"/>
            <rFont val="Tahoma"/>
            <family val="2"/>
          </rPr>
          <t xml:space="preserve">I Besparelsesberegneren fra Videncenter for energibesparelser i bygninger er det muligt at få et kvalificeret bud på den faktiske
energibesparelse ved  udskiftning af den varmeproducerende enhed.
 </t>
        </r>
      </text>
    </comment>
    <comment ref="F65" authorId="0" shapeId="0" xr:uid="{00000000-0006-0000-0500-0000B4000000}">
      <text>
        <r>
          <rPr>
            <sz val="9"/>
            <color indexed="81"/>
            <rFont val="Tahoma"/>
            <family val="2"/>
          </rPr>
          <t xml:space="preserve">Energistyrelsens hjemmeside vedr. varme
</t>
        </r>
      </text>
    </comment>
    <comment ref="I65" authorId="0" shapeId="0" xr:uid="{00000000-0006-0000-0500-0000B5000000}">
      <text>
        <r>
          <rPr>
            <sz val="9"/>
            <color rgb="FF000000"/>
            <rFont val="Tahoma"/>
            <family val="2"/>
          </rPr>
          <t xml:space="preserve">TEKNIQ's Energihåndbog. Gå til afsnittet "Varmeanlæg"
</t>
        </r>
      </text>
    </comment>
    <comment ref="J65" authorId="0" shapeId="0" xr:uid="{00000000-0006-0000-0500-0000B6000000}">
      <text>
        <r>
          <rPr>
            <sz val="9"/>
            <color indexed="81"/>
            <rFont val="Tahoma"/>
            <family val="2"/>
          </rPr>
          <t xml:space="preserve">Energihåndbog som Blik- og Rørarbejderforbundet, Dansk El-Forbund og TEKNIQ Arbejdsgiverne står bag
</t>
        </r>
      </text>
    </comment>
    <comment ref="K65" authorId="0" shapeId="0" xr:uid="{00000000-0006-0000-0500-0000B7000000}">
      <text>
        <r>
          <rPr>
            <sz val="9"/>
            <color indexed="81"/>
            <rFont val="Tahoma"/>
            <family val="2"/>
          </rPr>
          <t xml:space="preserve">Håndbog vedr. varme udgivet af Dansk Energi
</t>
        </r>
      </text>
    </comment>
    <comment ref="L65" authorId="0" shapeId="0" xr:uid="{00000000-0006-0000-0500-0000B8000000}">
      <text>
        <r>
          <rPr>
            <sz val="9"/>
            <color indexed="81"/>
            <rFont val="Tahoma"/>
            <family val="2"/>
          </rPr>
          <t xml:space="preserve">Excelværktøj til beregning af el- og varmebesparelser. Åbn fanebladet "Styring"
</t>
        </r>
      </text>
    </comment>
    <comment ref="F66" authorId="0" shapeId="0" xr:uid="{00000000-0006-0000-0500-0000B9000000}">
      <text>
        <r>
          <rPr>
            <sz val="9"/>
            <color rgb="FF000000"/>
            <rFont val="Tahoma"/>
            <family val="2"/>
          </rPr>
          <t xml:space="preserve">Energistyrelsens hjemmeside vedr. varme
</t>
        </r>
      </text>
    </comment>
    <comment ref="H66" authorId="0" shapeId="0" xr:uid="{00000000-0006-0000-0500-0000BA000000}">
      <text>
        <r>
          <rPr>
            <sz val="9"/>
            <color rgb="FF000000"/>
            <rFont val="Tahoma"/>
            <family val="2"/>
          </rPr>
          <t xml:space="preserve">Guide vedr. renovering af varmecentraler fra Videncenter for energibesparelser i bygninger
</t>
        </r>
      </text>
    </comment>
    <comment ref="I66" authorId="0" shapeId="0" xr:uid="{00000000-0006-0000-0500-0000BB000000}">
      <text>
        <r>
          <rPr>
            <sz val="9"/>
            <color indexed="81"/>
            <rFont val="Tahoma"/>
            <family val="2"/>
          </rPr>
          <t xml:space="preserve">TEKNIQ's Energihåndbog. Gå til afsnittet "Varmeanlæg"
</t>
        </r>
      </text>
    </comment>
    <comment ref="J66" authorId="0" shapeId="0" xr:uid="{00000000-0006-0000-0500-0000BC000000}">
      <text>
        <r>
          <rPr>
            <sz val="9"/>
            <color indexed="81"/>
            <rFont val="Tahoma"/>
            <family val="2"/>
          </rPr>
          <t xml:space="preserve">Energihåndbog som Blik- og Rørarbejderforbundet, Dansk El-Forbund og TEKNIQ Arbejdsgiverne står bag
</t>
        </r>
      </text>
    </comment>
    <comment ref="K66" authorId="0" shapeId="0" xr:uid="{00000000-0006-0000-0500-0000BD000000}">
      <text>
        <r>
          <rPr>
            <sz val="9"/>
            <color indexed="81"/>
            <rFont val="Tahoma"/>
            <family val="2"/>
          </rPr>
          <t xml:space="preserve">Håndbog vedr. varme udgivet af Dansk Energi
</t>
        </r>
      </text>
    </comment>
    <comment ref="L66" authorId="0" shapeId="0" xr:uid="{00000000-0006-0000-0500-0000BE000000}">
      <text>
        <r>
          <rPr>
            <sz val="9"/>
            <color indexed="81"/>
            <rFont val="Tahoma"/>
            <family val="2"/>
          </rPr>
          <t xml:space="preserve">Excelværktøj til beregning af el- og varmebesparelser. Åbn fanebladet "Styring"
</t>
        </r>
      </text>
    </comment>
    <comment ref="F67" authorId="0" shapeId="0" xr:uid="{00000000-0006-0000-0500-0000BF000000}">
      <text>
        <r>
          <rPr>
            <sz val="9"/>
            <color rgb="FF000000"/>
            <rFont val="Tahoma"/>
            <family val="2"/>
          </rPr>
          <t xml:space="preserve">Energistyrelsens hjemmeside vedr. varme
</t>
        </r>
      </text>
    </comment>
    <comment ref="H67" authorId="0" shapeId="0" xr:uid="{00000000-0006-0000-0500-0000C0000000}">
      <text>
        <r>
          <rPr>
            <sz val="9"/>
            <color rgb="FF000000"/>
            <rFont val="Tahoma"/>
            <family val="2"/>
          </rPr>
          <t xml:space="preserve">Guide vedr. bygningsautomatik og styresystemer fra Videncenter for energibesparelser i bygninger
</t>
        </r>
      </text>
    </comment>
    <comment ref="I67" authorId="0" shapeId="0" xr:uid="{00000000-0006-0000-0500-0000C1000000}">
      <text>
        <r>
          <rPr>
            <sz val="9"/>
            <color rgb="FF000000"/>
            <rFont val="Tahoma"/>
            <family val="2"/>
          </rPr>
          <t xml:space="preserve">TEKNIQ's Energihåndbog. Gå til afsnittet "Varmeanlæg"
</t>
        </r>
      </text>
    </comment>
    <comment ref="J67" authorId="0" shapeId="0" xr:uid="{00000000-0006-0000-0500-0000C2000000}">
      <text>
        <r>
          <rPr>
            <sz val="9"/>
            <color indexed="81"/>
            <rFont val="Tahoma"/>
            <family val="2"/>
          </rPr>
          <t xml:space="preserve">Energihåndbog som Blik- og Rørarbejderforbundet, Dansk El-Forbund og TEKNIQ Arbejdsgiverne står bag
</t>
        </r>
      </text>
    </comment>
    <comment ref="K67" authorId="0" shapeId="0" xr:uid="{00000000-0006-0000-0500-0000C3000000}">
      <text>
        <r>
          <rPr>
            <sz val="9"/>
            <color indexed="81"/>
            <rFont val="Tahoma"/>
            <family val="2"/>
          </rPr>
          <t xml:space="preserve">Håndbog vedr. varme udgivet af Dansk Energi
</t>
        </r>
      </text>
    </comment>
    <comment ref="L67" authorId="0" shapeId="0" xr:uid="{00000000-0006-0000-0500-0000C4000000}">
      <text>
        <r>
          <rPr>
            <sz val="9"/>
            <color indexed="81"/>
            <rFont val="Tahoma"/>
            <family val="2"/>
          </rPr>
          <t xml:space="preserve">Excelværktøj til beregning af el- og varmebesparelser. Åbn fanebladet "Styring"
</t>
        </r>
      </text>
    </comment>
    <comment ref="F68" authorId="0" shapeId="0" xr:uid="{00000000-0006-0000-0500-0000C5000000}">
      <text>
        <r>
          <rPr>
            <sz val="9"/>
            <color indexed="81"/>
            <rFont val="Tahoma"/>
            <family val="2"/>
          </rPr>
          <t xml:space="preserve">Energistyrelsens hjemmeside vedr. varme
</t>
        </r>
      </text>
    </comment>
    <comment ref="I68" authorId="0" shapeId="0" xr:uid="{00000000-0006-0000-0500-0000C6000000}">
      <text>
        <r>
          <rPr>
            <sz val="9"/>
            <color indexed="81"/>
            <rFont val="Tahoma"/>
            <family val="2"/>
          </rPr>
          <t xml:space="preserve">TEKNIQ's Energihåndbog. Gå til afsnittet "Varmeanlæg"
</t>
        </r>
      </text>
    </comment>
    <comment ref="J68" authorId="0" shapeId="0" xr:uid="{00000000-0006-0000-0500-0000C7000000}">
      <text>
        <r>
          <rPr>
            <sz val="9"/>
            <color indexed="81"/>
            <rFont val="Tahoma"/>
            <family val="2"/>
          </rPr>
          <t xml:space="preserve">Energihåndbog som Blik- og Rørarbejderforbundet, Dansk El-Forbund og TEKNIQ Arbejdsgiverne står bag
</t>
        </r>
      </text>
    </comment>
    <comment ref="K68" authorId="0" shapeId="0" xr:uid="{00000000-0006-0000-0500-0000C8000000}">
      <text>
        <r>
          <rPr>
            <sz val="9"/>
            <color indexed="81"/>
            <rFont val="Tahoma"/>
            <family val="2"/>
          </rPr>
          <t xml:space="preserve">Håndbog vedr. varme udgivet af Dansk Energi
</t>
        </r>
      </text>
    </comment>
    <comment ref="L68" authorId="0" shapeId="0" xr:uid="{00000000-0006-0000-0500-0000C9000000}">
      <text>
        <r>
          <rPr>
            <sz val="9"/>
            <color indexed="81"/>
            <rFont val="Tahoma"/>
            <family val="2"/>
          </rPr>
          <t xml:space="preserve">Excelværktøj til beregning af el- og varmebesparelser. Åbn fanebladet "Styring"
</t>
        </r>
      </text>
    </comment>
    <comment ref="F69" authorId="0" shapeId="0" xr:uid="{00000000-0006-0000-0500-0000CA000000}">
      <text>
        <r>
          <rPr>
            <sz val="9"/>
            <color rgb="FF000000"/>
            <rFont val="Tahoma"/>
            <family val="2"/>
          </rPr>
          <t xml:space="preserve">Energistyrelsens hjemmeside vedr. varme
</t>
        </r>
      </text>
    </comment>
    <comment ref="G69" authorId="0" shapeId="0" xr:uid="{00000000-0006-0000-0500-0000CB000000}">
      <text>
        <r>
          <rPr>
            <sz val="9"/>
            <color rgb="FF000000"/>
            <rFont val="Tahoma"/>
            <family val="2"/>
          </rPr>
          <t xml:space="preserve">Energiløsning vedr. renovering af naturgasfyret varmecentral fra Videncenter for energibesparelser i bygninger
</t>
        </r>
      </text>
    </comment>
    <comment ref="I69" authorId="0" shapeId="0" xr:uid="{00000000-0006-0000-0500-0000CC000000}">
      <text>
        <r>
          <rPr>
            <sz val="9"/>
            <color indexed="81"/>
            <rFont val="Tahoma"/>
            <family val="2"/>
          </rPr>
          <t xml:space="preserve">TEKNIQ's Energihåndbog. Gå til afsnittet "Varmeanlæg"
</t>
        </r>
      </text>
    </comment>
    <comment ref="J69" authorId="0" shapeId="0" xr:uid="{00000000-0006-0000-0500-0000CD000000}">
      <text>
        <r>
          <rPr>
            <sz val="9"/>
            <color indexed="81"/>
            <rFont val="Tahoma"/>
            <family val="2"/>
          </rPr>
          <t xml:space="preserve">Energihåndbog som Blik- og Rørarbejderforbundet, Dansk El-Forbund og TEKNIQ Arbejdsgiverne står bag
</t>
        </r>
      </text>
    </comment>
    <comment ref="K69" authorId="0" shapeId="0" xr:uid="{00000000-0006-0000-0500-0000CE000000}">
      <text>
        <r>
          <rPr>
            <sz val="9"/>
            <color indexed="81"/>
            <rFont val="Tahoma"/>
            <family val="2"/>
          </rPr>
          <t xml:space="preserve">Håndbog vedr. varme udgivet af Dansk Energi
</t>
        </r>
      </text>
    </comment>
    <comment ref="L69" authorId="0" shapeId="0" xr:uid="{00000000-0006-0000-0500-0000CF000000}">
      <text>
        <r>
          <rPr>
            <sz val="9"/>
            <color indexed="81"/>
            <rFont val="Tahoma"/>
            <family val="2"/>
          </rPr>
          <t xml:space="preserve">Excelværktøj til beregning af el- og varmebesparelser. Åbn fanebladet "Store anlæg"
</t>
        </r>
      </text>
    </comment>
    <comment ref="M69" authorId="0" shapeId="0" xr:uid="{00000000-0006-0000-0500-0000D0000000}">
      <text>
        <r>
          <rPr>
            <sz val="9"/>
            <color indexed="81"/>
            <rFont val="Tahoma"/>
            <family val="2"/>
          </rPr>
          <t xml:space="preserve">Besparelsesberegneren fra Videncenter for energibesparelser i bygninger
</t>
        </r>
      </text>
    </comment>
    <comment ref="F70" authorId="0" shapeId="0" xr:uid="{00000000-0006-0000-0500-0000D1000000}">
      <text>
        <r>
          <rPr>
            <sz val="9"/>
            <color indexed="81"/>
            <rFont val="Tahoma"/>
            <family val="2"/>
          </rPr>
          <t xml:space="preserve">Energistyrelsens hjemmeside vedr. varme
</t>
        </r>
      </text>
    </comment>
    <comment ref="G70" authorId="0" shapeId="0" xr:uid="{00000000-0006-0000-0500-0000D2000000}">
      <text>
        <r>
          <rPr>
            <sz val="9"/>
            <color rgb="FF000000"/>
            <rFont val="Tahoma"/>
            <family val="2"/>
          </rPr>
          <t xml:space="preserve">Energiløsning vedr. konvertering af oliefyret varmecentral til fjernvarme fra Videncenter for energibesparelser i bygninger
</t>
        </r>
      </text>
    </comment>
    <comment ref="J70" authorId="0" shapeId="0" xr:uid="{00000000-0006-0000-0500-0000D3000000}">
      <text>
        <r>
          <rPr>
            <sz val="9"/>
            <color indexed="81"/>
            <rFont val="Tahoma"/>
            <family val="2"/>
          </rPr>
          <t xml:space="preserve">Energihåndbog som Blik- og Rørarbejderforbundet, Dansk El-Forbund og TEKNIQ Arbejdsgiverne står bag
</t>
        </r>
      </text>
    </comment>
    <comment ref="K70" authorId="0" shapeId="0" xr:uid="{00000000-0006-0000-0500-0000D4000000}">
      <text>
        <r>
          <rPr>
            <sz val="9"/>
            <color indexed="81"/>
            <rFont val="Tahoma"/>
            <family val="2"/>
          </rPr>
          <t xml:space="preserve">Håndbog vedr. varme udgivet af Dansk Energi
</t>
        </r>
      </text>
    </comment>
    <comment ref="M70" authorId="0" shapeId="0" xr:uid="{00000000-0006-0000-0500-0000D5000000}">
      <text>
        <r>
          <rPr>
            <sz val="9"/>
            <color indexed="81"/>
            <rFont val="Tahoma"/>
            <family val="2"/>
          </rPr>
          <t xml:space="preserve">Besparelsesberegneren fra Videncenter for energibesparelser i bygninger
</t>
        </r>
      </text>
    </comment>
    <comment ref="F71" authorId="0" shapeId="0" xr:uid="{00000000-0006-0000-0500-0000D6000000}">
      <text>
        <r>
          <rPr>
            <sz val="9"/>
            <color indexed="81"/>
            <rFont val="Tahoma"/>
            <family val="2"/>
          </rPr>
          <t xml:space="preserve">Energistyrelsens hjemmeside vedr. varme
</t>
        </r>
      </text>
    </comment>
    <comment ref="G71" authorId="0" shapeId="0" xr:uid="{00000000-0006-0000-0500-0000D7000000}">
      <text>
        <r>
          <rPr>
            <sz val="9"/>
            <color rgb="FF000000"/>
            <rFont val="Tahoma"/>
            <family val="2"/>
          </rPr>
          <t xml:space="preserve">Energiløsning vedr. udskiftning af varmtvandsbeholder fra Videncenter for energibesparelser i bygninger
</t>
        </r>
      </text>
    </comment>
    <comment ref="H71" authorId="0" shapeId="0" xr:uid="{00000000-0006-0000-0500-0000D8000000}">
      <text>
        <r>
          <rPr>
            <sz val="9"/>
            <color rgb="FF000000"/>
            <rFont val="Tahoma"/>
            <family val="2"/>
          </rPr>
          <t xml:space="preserve">Guide vedr. renovering af varmecentraler fra Videncenter for energibesparelser i bygninger
</t>
        </r>
      </text>
    </comment>
    <comment ref="I71" authorId="0" shapeId="0" xr:uid="{00000000-0006-0000-0500-0000D9000000}">
      <text>
        <r>
          <rPr>
            <sz val="9"/>
            <color rgb="FF000000"/>
            <rFont val="Tahoma"/>
            <family val="2"/>
          </rPr>
          <t xml:space="preserve">TEKNIQ's Energihåndbog. Gå til afsnittet "Varmeanlæg"
</t>
        </r>
      </text>
    </comment>
    <comment ref="J71" authorId="0" shapeId="0" xr:uid="{00000000-0006-0000-0500-0000DA000000}">
      <text>
        <r>
          <rPr>
            <sz val="9"/>
            <color indexed="81"/>
            <rFont val="Tahoma"/>
            <family val="2"/>
          </rPr>
          <t xml:space="preserve">Energihåndbog som Blik- og Rørarbejderforbundet, Dansk El-Forbund og TEKNIQ Arbejdsgiverne står bag
</t>
        </r>
      </text>
    </comment>
    <comment ref="K71" authorId="0" shapeId="0" xr:uid="{00000000-0006-0000-0500-0000DB000000}">
      <text>
        <r>
          <rPr>
            <sz val="9"/>
            <color indexed="81"/>
            <rFont val="Tahoma"/>
            <family val="2"/>
          </rPr>
          <t xml:space="preserve">Håndbog vedr. varme udgivet af Dansk Energi
</t>
        </r>
      </text>
    </comment>
    <comment ref="L71" authorId="0" shapeId="0" xr:uid="{00000000-0006-0000-0500-0000DC000000}">
      <text>
        <r>
          <rPr>
            <sz val="9"/>
            <color indexed="81"/>
            <rFont val="Tahoma"/>
            <family val="2"/>
          </rPr>
          <t xml:space="preserve">Excelværktøj til beregning af el- og varmebesparelser. Åbn fanebladet "Teknisk isolering"
</t>
        </r>
      </text>
    </comment>
    <comment ref="F72" authorId="0" shapeId="0" xr:uid="{00000000-0006-0000-0500-0000DD000000}">
      <text>
        <r>
          <rPr>
            <sz val="9"/>
            <color rgb="FF000000"/>
            <rFont val="Tahoma"/>
            <family val="2"/>
          </rPr>
          <t xml:space="preserve">Energistyrelsens hjemmeside vedr. varme
</t>
        </r>
      </text>
    </comment>
    <comment ref="G72" authorId="0" shapeId="0" xr:uid="{00000000-0006-0000-0500-0000DE000000}">
      <text>
        <r>
          <rPr>
            <sz val="9"/>
            <color rgb="FF000000"/>
            <rFont val="Tahoma"/>
            <family val="2"/>
          </rPr>
          <t xml:space="preserve">Energiløsning vedr. isolering af rørinstallationer fra Videncenter for energibesparelser i bygninger
</t>
        </r>
      </text>
    </comment>
    <comment ref="H72" authorId="0" shapeId="0" xr:uid="{00000000-0006-0000-0500-0000DF000000}">
      <text>
        <r>
          <rPr>
            <sz val="9"/>
            <color rgb="FF000000"/>
            <rFont val="Tahoma"/>
            <family val="2"/>
          </rPr>
          <t xml:space="preserve">Guide vedr. renovering af varmecentraler fra Videncenter for energibesparelser i bygninger
</t>
        </r>
      </text>
    </comment>
    <comment ref="I72" authorId="0" shapeId="0" xr:uid="{00000000-0006-0000-0500-0000E0000000}">
      <text>
        <r>
          <rPr>
            <sz val="9"/>
            <color indexed="81"/>
            <rFont val="Tahoma"/>
            <family val="2"/>
          </rPr>
          <t xml:space="preserve">TEKNIQ's Energihåndbog. Gå til afsnittet "Varmeanlæg"
</t>
        </r>
      </text>
    </comment>
    <comment ref="J72" authorId="0" shapeId="0" xr:uid="{00000000-0006-0000-0500-0000E1000000}">
      <text>
        <r>
          <rPr>
            <sz val="9"/>
            <color indexed="81"/>
            <rFont val="Tahoma"/>
            <family val="2"/>
          </rPr>
          <t xml:space="preserve">Energihåndbog som Blik- og Rørarbejderforbundet, Dansk El-Forbund og TEKNIQ Arbejdsgiverne står bag
</t>
        </r>
      </text>
    </comment>
    <comment ref="K72" authorId="0" shapeId="0" xr:uid="{00000000-0006-0000-0500-0000E2000000}">
      <text>
        <r>
          <rPr>
            <sz val="9"/>
            <color indexed="81"/>
            <rFont val="Tahoma"/>
            <family val="2"/>
          </rPr>
          <t xml:space="preserve">Håndbog vedr. varme udgivet af Dansk Energi
</t>
        </r>
      </text>
    </comment>
    <comment ref="L72" authorId="0" shapeId="0" xr:uid="{00000000-0006-0000-0500-0000E3000000}">
      <text>
        <r>
          <rPr>
            <sz val="9"/>
            <color indexed="81"/>
            <rFont val="Tahoma"/>
            <family val="2"/>
          </rPr>
          <t xml:space="preserve">Excelværktøj til beregning af el- og varmebesparelser. Åbn fanebladet "Teknisk isolering"
</t>
        </r>
      </text>
    </comment>
    <comment ref="F73" authorId="0" shapeId="0" xr:uid="{00000000-0006-0000-0500-0000E4000000}">
      <text>
        <r>
          <rPr>
            <sz val="9"/>
            <color indexed="81"/>
            <rFont val="Tahoma"/>
            <family val="2"/>
          </rPr>
          <t xml:space="preserve">Energistyrelsens hjemmeside vedr. varme
</t>
        </r>
      </text>
    </comment>
    <comment ref="G73" authorId="0" shapeId="0" xr:uid="{00000000-0006-0000-0500-0000E5000000}">
      <text>
        <r>
          <rPr>
            <sz val="9"/>
            <color rgb="FF000000"/>
            <rFont val="Tahoma"/>
            <family val="2"/>
          </rPr>
          <t xml:space="preserve">Energiløsning vedr. udskiftning af større cirkulationspumper fra Videncenter for energibesparelser i bygninger
</t>
        </r>
      </text>
    </comment>
    <comment ref="H73" authorId="0" shapeId="0" xr:uid="{00000000-0006-0000-0500-0000E6000000}">
      <text>
        <r>
          <rPr>
            <sz val="9"/>
            <color indexed="81"/>
            <rFont val="Tahoma"/>
            <family val="2"/>
          </rPr>
          <t xml:space="preserve">Guide vedr. renovering af varmecentraler fra Videncenter for energibesparelser i bygninger
</t>
        </r>
      </text>
    </comment>
    <comment ref="I73" authorId="0" shapeId="0" xr:uid="{00000000-0006-0000-0500-0000E7000000}">
      <text>
        <r>
          <rPr>
            <sz val="9"/>
            <color indexed="81"/>
            <rFont val="Tahoma"/>
            <family val="2"/>
          </rPr>
          <t xml:space="preserve">TEKNIQ's Energihåndbog. Gå til afsnittet "Varmeanlæg"
</t>
        </r>
      </text>
    </comment>
    <comment ref="J73" authorId="0" shapeId="0" xr:uid="{00000000-0006-0000-0500-0000E8000000}">
      <text>
        <r>
          <rPr>
            <sz val="9"/>
            <color indexed="81"/>
            <rFont val="Tahoma"/>
            <family val="2"/>
          </rPr>
          <t xml:space="preserve">Energihåndbog som Blik- og Rørarbejderforbundet, Dansk El-Forbund og TEKNIQ Arbejdsgiverne står bag
</t>
        </r>
      </text>
    </comment>
    <comment ref="K73" authorId="0" shapeId="0" xr:uid="{00000000-0006-0000-0500-0000E9000000}">
      <text>
        <r>
          <rPr>
            <sz val="9"/>
            <color indexed="81"/>
            <rFont val="Tahoma"/>
            <family val="2"/>
          </rPr>
          <t xml:space="preserve">Håndbog vedr. varme udgivet af Dansk Energi
</t>
        </r>
      </text>
    </comment>
    <comment ref="L73" authorId="0" shapeId="0" xr:uid="{00000000-0006-0000-0500-0000EA000000}">
      <text>
        <r>
          <rPr>
            <sz val="9"/>
            <color indexed="81"/>
            <rFont val="Tahoma"/>
            <family val="2"/>
          </rPr>
          <t xml:space="preserve">Excelværktøj til beregning af el- og varmebesparelser. Åbn fanebladet "Pumper"
</t>
        </r>
      </text>
    </comment>
    <comment ref="F74" authorId="0" shapeId="0" xr:uid="{00000000-0006-0000-0500-0000EB000000}">
      <text>
        <r>
          <rPr>
            <sz val="9"/>
            <color rgb="FF000000"/>
            <rFont val="Tahoma"/>
            <family val="2"/>
          </rPr>
          <t xml:space="preserve">Energistyrelsens hjemmeside vedr. varme
</t>
        </r>
      </text>
    </comment>
    <comment ref="G74" authorId="0" shapeId="0" xr:uid="{00000000-0006-0000-0500-0000EC000000}">
      <text>
        <r>
          <rPr>
            <sz val="9"/>
            <color rgb="FF000000"/>
            <rFont val="Tahoma"/>
            <family val="2"/>
          </rPr>
          <t xml:space="preserve">Energiløsning vedr. konvertering af oliefyret varmecentral til fjernvarme fra Videncenter for energibesparelser i bygninger
</t>
        </r>
      </text>
    </comment>
    <comment ref="H74" authorId="0" shapeId="0" xr:uid="{00000000-0006-0000-0500-0000ED000000}">
      <text>
        <r>
          <rPr>
            <sz val="9"/>
            <color rgb="FF000000"/>
            <rFont val="Tahoma"/>
            <family val="2"/>
          </rPr>
          <t xml:space="preserve">Guide vedr. energieffektiv drift og vedligehold pdf fra Videncenter for energibesparelser i bygninger
</t>
        </r>
      </text>
    </comment>
    <comment ref="J74" authorId="0" shapeId="0" xr:uid="{00000000-0006-0000-0500-0000EE000000}">
      <text>
        <r>
          <rPr>
            <sz val="9"/>
            <color indexed="81"/>
            <rFont val="Tahoma"/>
            <family val="2"/>
          </rPr>
          <t xml:space="preserve">Energihåndbog som Blik- og Rørarbejderforbundet, Dansk El-Forbund og TEKNIQ Arbejdsgiverne står bag
</t>
        </r>
      </text>
    </comment>
    <comment ref="K74" authorId="0" shapeId="0" xr:uid="{00000000-0006-0000-0500-0000EF000000}">
      <text>
        <r>
          <rPr>
            <sz val="9"/>
            <color indexed="81"/>
            <rFont val="Tahoma"/>
            <family val="2"/>
          </rPr>
          <t xml:space="preserve">Håndbog vedr. varme udgivet af Dansk Energi
</t>
        </r>
      </text>
    </comment>
    <comment ref="C78" authorId="0" shapeId="0" xr:uid="{00000000-0006-0000-0500-0000F0000000}">
      <text>
        <r>
          <rPr>
            <sz val="9"/>
            <color indexed="81"/>
            <rFont val="Tahoma"/>
            <family val="2"/>
          </rPr>
          <t xml:space="preserve">Simpel tilbagebetalingstid
Kort: 0 - 2 år
Mellem: 3 - 5 år
Lang: &gt; 5 år
</t>
        </r>
      </text>
    </comment>
    <comment ref="F78" authorId="0" shapeId="0" xr:uid="{00000000-0006-0000-0500-0000F1000000}">
      <text>
        <r>
          <rPr>
            <sz val="9"/>
            <color indexed="81"/>
            <rFont val="Tahoma"/>
            <family val="2"/>
          </rPr>
          <t xml:space="preserve">Som udgangspunkt logges der ind på Energistyrelsens hjemmeside "Sparenergi.dk". Her beskrives overordnet forskellige teknologier og mulighederne for at effektivisere disse.
Herefter anbefales det at logge ind på hjemmesiden for Videncenter for energibesparelser i bygninger (VEB). Her findes en række energiløsninger med gennemregnede eksempler samt en række guides.
TEKNIQ's Energihåndbog og Energihåndbogen fra EVU kan derefter med fordel konsulteres. Her findes mange gennemregnede eksempler vedr. energieffektivisering af forskellige teknologier.
Endelig findes en række forskellige beregningsværktøjer. Disse værktøjer kræver et vist kendskab til de forskellige teknologier, herunder målinger.
</t>
        </r>
      </text>
    </comment>
    <comment ref="F80" authorId="0" shapeId="0" xr:uid="{00000000-0006-0000-0500-0000F2000000}">
      <text>
        <r>
          <rPr>
            <sz val="9"/>
            <color indexed="81"/>
            <rFont val="Tahoma"/>
            <family val="2"/>
          </rPr>
          <t>Energistyrelsens indkøbsanbefalinger kan med fordel anvendes, når der skal købe ny it og elektronik.
Indkøbsanbefalingerne er til dem, der ønsker at købe produkter, der er blandt de mest energieffektive på markedet. Det gør det nemmere at købe energieffektive produkter, der sparer penge på energiregningen i hele produktets levetid. Anbefalingerne kan med fordel anvendes i forbindelse med udbud og indkøb.
Dette beskrives nærmere på Sparenergi.dk</t>
        </r>
      </text>
    </comment>
    <comment ref="I80" authorId="0" shapeId="0" xr:uid="{00000000-0006-0000-0500-0000F3000000}">
      <text>
        <r>
          <rPr>
            <sz val="9"/>
            <color indexed="81"/>
            <rFont val="Tahoma"/>
            <family val="2"/>
          </rPr>
          <t xml:space="preserve">TEKNIQ's energihåndbog er ment som et hjælpeværktøj til installatørerne i deres daglige
energiarbejde. 
På it-området giver håndbogen råd og
vejledning om, hvordan man konkret griber en it-opgave an. Den rummer energispareforslag, tjeklister og prioriteringsskemaer, som installatørerne kan tage med sig ved
gennemgang af forskellige bygningers it-anlæg. 
</t>
        </r>
      </text>
    </comment>
    <comment ref="F81" authorId="0" shapeId="0" xr:uid="{00000000-0006-0000-0500-0000F4000000}">
      <text>
        <r>
          <rPr>
            <sz val="9"/>
            <color indexed="81"/>
            <rFont val="Tahoma"/>
            <family val="2"/>
          </rPr>
          <t xml:space="preserve">Energistyrelsens hjemmeside vedr. IT og elektronik
</t>
        </r>
      </text>
    </comment>
    <comment ref="I81" authorId="0" shapeId="0" xr:uid="{00000000-0006-0000-0500-0000F5000000}">
      <text>
        <r>
          <rPr>
            <sz val="9"/>
            <color indexed="81"/>
            <rFont val="Tahoma"/>
            <family val="2"/>
          </rPr>
          <t xml:space="preserve">TEKNIQ's Energihåndbog. Gå til afsnittet "Apparater og udstyr"
</t>
        </r>
      </text>
    </comment>
    <comment ref="F82" authorId="0" shapeId="0" xr:uid="{00000000-0006-0000-0500-0000F6000000}">
      <text>
        <r>
          <rPr>
            <sz val="9"/>
            <color indexed="81"/>
            <rFont val="Tahoma"/>
            <family val="2"/>
          </rPr>
          <t xml:space="preserve">Energistyrelsens hjemmeside vedr. IT og elektronik
</t>
        </r>
      </text>
    </comment>
    <comment ref="I82" authorId="0" shapeId="0" xr:uid="{00000000-0006-0000-0500-0000F7000000}">
      <text>
        <r>
          <rPr>
            <sz val="9"/>
            <color indexed="81"/>
            <rFont val="Tahoma"/>
            <family val="2"/>
          </rPr>
          <t xml:space="preserve">TEKNIQ's Energihåndbog. Gå til afsnittet "Apparater og udstyr"
</t>
        </r>
      </text>
    </comment>
    <comment ref="F83" authorId="0" shapeId="0" xr:uid="{00000000-0006-0000-0500-0000F8000000}">
      <text>
        <r>
          <rPr>
            <sz val="9"/>
            <color indexed="81"/>
            <rFont val="Tahoma"/>
            <family val="2"/>
          </rPr>
          <t xml:space="preserve">Energistyrelsens hjemmeside vedr. IT og elektronik
</t>
        </r>
      </text>
    </comment>
    <comment ref="I83" authorId="0" shapeId="0" xr:uid="{00000000-0006-0000-0500-0000F9000000}">
      <text>
        <r>
          <rPr>
            <sz val="9"/>
            <color indexed="81"/>
            <rFont val="Tahoma"/>
            <family val="2"/>
          </rPr>
          <t xml:space="preserve">TEKNIQ's Energihåndbog. Gå til afsnittet "Apparater og udstyr"
</t>
        </r>
      </text>
    </comment>
    <comment ref="F84" authorId="0" shapeId="0" xr:uid="{00000000-0006-0000-0500-0000FA000000}">
      <text>
        <r>
          <rPr>
            <sz val="9"/>
            <color indexed="81"/>
            <rFont val="Tahoma"/>
            <family val="2"/>
          </rPr>
          <t xml:space="preserve">Energistyrelsens hjemmeside vedr. IT og elektronik
</t>
        </r>
      </text>
    </comment>
    <comment ref="I84" authorId="0" shapeId="0" xr:uid="{00000000-0006-0000-0500-0000FB000000}">
      <text>
        <r>
          <rPr>
            <sz val="9"/>
            <color indexed="81"/>
            <rFont val="Tahoma"/>
            <family val="2"/>
          </rPr>
          <t xml:space="preserve">TEKNIQ's Energihåndbog. Gå til afsnittet "Apparater og udstyr"
</t>
        </r>
      </text>
    </comment>
    <comment ref="C88" authorId="0" shapeId="0" xr:uid="{00000000-0006-0000-0500-0000FC000000}">
      <text>
        <r>
          <rPr>
            <sz val="9"/>
            <color indexed="81"/>
            <rFont val="Tahoma"/>
            <family val="2"/>
          </rPr>
          <t xml:space="preserve">Simpel tilbagebetalingstid
Kort: 0 - 2 år
Mellem: 3 - 5 år
Lang: &gt; 5 år
</t>
        </r>
      </text>
    </comment>
    <comment ref="F88" authorId="0" shapeId="0" xr:uid="{00000000-0006-0000-0500-0000FD000000}">
      <text>
        <r>
          <rPr>
            <sz val="9"/>
            <color indexed="81"/>
            <rFont val="Tahoma"/>
            <family val="2"/>
          </rPr>
          <t xml:space="preserve">Som udgangspunkt logges der ind på Energistyrelsens hjemmeside "Sparenergi.dk". Her beskrives overordnet forskellige teknologier og mulighederne for at effektivisere disse.
Herefter anbefales det at logge ind på hjemmesiden for Videncenter for energibesparelser i bygninger (VEB). Her findes en række energiløsninger med gennemregnede eksempler samt en række guides.
TEKNIQ's Energihåndbog og Energihåndbogen fra EVU kan derefter med fordel konsulteres. Her findes mange gennemregnede eksempler vedr. energieffektivisering af forskellige teknologier.
Endelig findes en række forskellige beregningsværktøjer. Disse værktøjer kræver et vist kendskab til de forskellige teknologier, herunder målinger.
</t>
        </r>
      </text>
    </comment>
    <comment ref="F90" authorId="0" shapeId="0" xr:uid="{00000000-0006-0000-0500-0000FE000000}">
      <text>
        <r>
          <rPr>
            <sz val="9"/>
            <color indexed="81"/>
            <rFont val="Tahoma"/>
            <family val="2"/>
          </rPr>
          <t>Der kan spares mange penge ved at vælge energirigtigt udstyr. Det gælder især, når der skal udskifte køleskabe og frysere, men også når der skal vælges kogeø eller ovn. Ved alle elapparater som grill, friturekogere, diverse varmholdningsudstyr og kaffebryggere bør der vælges en variant, som ikke bruger unødig energi.
Der kan også gøres meget ved at indrette køkkenet energieffektivt og ved at tænke på energiforbruget, når køkkenet benyttes.
Dette beskrives nærmere på Sparenergi.dk</t>
        </r>
      </text>
    </comment>
    <comment ref="I90" authorId="0" shapeId="0" xr:uid="{00000000-0006-0000-0500-0000FF000000}">
      <text>
        <r>
          <rPr>
            <sz val="9"/>
            <color indexed="81"/>
            <rFont val="Tahoma"/>
            <family val="2"/>
          </rPr>
          <t xml:space="preserve">TEKNIQ's energihåndbog er ment som et hjælpeværktøj til installatørerne i deres daglige
energiarbejde. 
På køkkenudstyrsområdet giver håndbogen råd og
vejledning om, hvordan man konkret griber en køkkenudstyrsopgave an. Den rummer energispareforslag, tjeklister og prioriteringsskemaer, som installatørerne kan tage med sig ved
gennemgang af forskellige bygningers køkkenudstyr. 
</t>
        </r>
      </text>
    </comment>
    <comment ref="F91" authorId="0" shapeId="0" xr:uid="{00000000-0006-0000-0500-000000010000}">
      <text>
        <r>
          <rPr>
            <sz val="9"/>
            <color indexed="81"/>
            <rFont val="Tahoma"/>
            <family val="2"/>
          </rPr>
          <t xml:space="preserve">Energistyrelsens hjemmeside vedr. storkøkkenudstyr
</t>
        </r>
      </text>
    </comment>
    <comment ref="I91" authorId="0" shapeId="0" xr:uid="{00000000-0006-0000-0500-000001010000}">
      <text>
        <r>
          <rPr>
            <sz val="9"/>
            <color indexed="81"/>
            <rFont val="Tahoma"/>
            <family val="2"/>
          </rPr>
          <t xml:space="preserve">TEKNIQ's Energihåndbog. Gå til afsnittet "Køkkenudstyr"
</t>
        </r>
      </text>
    </comment>
    <comment ref="F92" authorId="0" shapeId="0" xr:uid="{00000000-0006-0000-0500-000002010000}">
      <text>
        <r>
          <rPr>
            <sz val="9"/>
            <color indexed="81"/>
            <rFont val="Tahoma"/>
            <family val="2"/>
          </rPr>
          <t xml:space="preserve">Energistyrelsens hjemmeside vedr. storkøkkenudstyr
</t>
        </r>
      </text>
    </comment>
    <comment ref="I92" authorId="0" shapeId="0" xr:uid="{00000000-0006-0000-0500-000003010000}">
      <text>
        <r>
          <rPr>
            <sz val="9"/>
            <color indexed="81"/>
            <rFont val="Tahoma"/>
            <family val="2"/>
          </rPr>
          <t xml:space="preserve">TEKNIQ's Energihåndbog. Gå til afsnittet "Apparater og udstyr"
</t>
        </r>
      </text>
    </comment>
    <comment ref="F93" authorId="0" shapeId="0" xr:uid="{00000000-0006-0000-0500-000004010000}">
      <text>
        <r>
          <rPr>
            <sz val="9"/>
            <color indexed="81"/>
            <rFont val="Tahoma"/>
            <family val="2"/>
          </rPr>
          <t xml:space="preserve">Energistyrelsens hjemmeside vedr. storkøkkenudstyr
</t>
        </r>
      </text>
    </comment>
    <comment ref="I93" authorId="0" shapeId="0" xr:uid="{00000000-0006-0000-0500-000005010000}">
      <text>
        <r>
          <rPr>
            <sz val="9"/>
            <color indexed="81"/>
            <rFont val="Tahoma"/>
            <family val="2"/>
          </rPr>
          <t xml:space="preserve">TEKNIQ's Energihåndbog. Gå til afsnittet "Apparater og udstyr"
</t>
        </r>
      </text>
    </comment>
    <comment ref="C97" authorId="0" shapeId="0" xr:uid="{00000000-0006-0000-0500-000006010000}">
      <text>
        <r>
          <rPr>
            <sz val="9"/>
            <color indexed="81"/>
            <rFont val="Tahoma"/>
            <family val="2"/>
          </rPr>
          <t xml:space="preserve">Simpel tilbagebetalingstid
Kort: 0 - 2 år
Mellem: 3 - 5 år
Lang: &gt; 5 år
</t>
        </r>
      </text>
    </comment>
    <comment ref="F97" authorId="0" shapeId="0" xr:uid="{00000000-0006-0000-0500-000007010000}">
      <text>
        <r>
          <rPr>
            <sz val="9"/>
            <color indexed="81"/>
            <rFont val="Tahoma"/>
            <family val="2"/>
          </rPr>
          <t xml:space="preserve">Som udgangspunkt logges der ind på Energistyrelsens hjemmeside "Sparenergi.dk". Her beskrives overordnet forskellige teknologier og mulighederne for at effektivisere disse.
Herefter anbefales det at logge ind på hjemmesiden for Videncenter for energibesparelser i bygninger (VEB). Her findes en række energiløsninger med gennemregnede eksempler samt en række guides.
TEKNIQ's Energihåndbog og Energihåndbogen fra EVU kan derefter med fordel konsulteres. Her findes mange gennemregnede eksempler vedr. energieffektivisering af forskellige teknologier.
Endelig findes en række forskellige beregningsværktøjer. Disse værktøjer kræver et vist kendskab til de forskellige teknologier, herunder målinger.
</t>
        </r>
      </text>
    </comment>
    <comment ref="G99" authorId="0" shapeId="0" xr:uid="{00000000-0006-0000-0500-000008010000}">
      <text>
        <r>
          <rPr>
            <sz val="9"/>
            <color rgb="FF000000"/>
            <rFont val="Tahoma"/>
            <family val="2"/>
          </rPr>
          <t xml:space="preserve">Videncenter for energibesparelser i bygninger har udarbejdet en energiløsning, hvor det anbefales at etablere solvarmeanlæg i store bygninger. Det er
</t>
        </r>
        <r>
          <rPr>
            <sz val="9"/>
            <color rgb="FF000000"/>
            <rFont val="Tahoma"/>
            <family val="2"/>
          </rPr>
          <t xml:space="preserve">især oplagt i bygninger med store varmtvandsforbrug
</t>
        </r>
        <r>
          <rPr>
            <sz val="9"/>
            <color rgb="FF000000"/>
            <rFont val="Tahoma"/>
            <family val="2"/>
          </rPr>
          <t xml:space="preserve">om sommeren, og med gode placeringsmuligheder for
</t>
        </r>
        <r>
          <rPr>
            <sz val="9"/>
            <color rgb="FF000000"/>
            <rFont val="Tahoma"/>
            <family val="2"/>
          </rPr>
          <t xml:space="preserve">solfangere og varmelager. Især kan de økonomiske fordele ved solvarmeanlæg være store, når installationen
</t>
        </r>
        <r>
          <rPr>
            <sz val="9"/>
            <color rgb="FF000000"/>
            <rFont val="Tahoma"/>
            <family val="2"/>
          </rPr>
          <t xml:space="preserve">af solvarmeanlæg finder sted i forbindelse med nybyggeri eller i forbindelse med renovering af tag og/eller
</t>
        </r>
        <r>
          <rPr>
            <sz val="9"/>
            <color rgb="FF000000"/>
            <rFont val="Tahoma"/>
            <family val="2"/>
          </rPr>
          <t>af bygningens energianlæg.</t>
        </r>
      </text>
    </comment>
    <comment ref="I99" authorId="0" shapeId="0" xr:uid="{00000000-0006-0000-0500-000009010000}">
      <text>
        <r>
          <rPr>
            <sz val="9"/>
            <color indexed="81"/>
            <rFont val="Tahoma"/>
            <family val="2"/>
          </rPr>
          <t xml:space="preserve">TEKNIQ's energihåndbog er ment som et hjælpeværktøj til installatørerne i deres daglige
energiarbejde. 
På solvarmeområdet giver håndbogen råd og
vejledning om, hvordan man konkret griber en solvarmeopgave an. 
</t>
        </r>
      </text>
    </comment>
    <comment ref="L99" authorId="0" shapeId="0" xr:uid="{00000000-0006-0000-0500-00000A010000}">
      <text>
        <r>
          <rPr>
            <sz val="9"/>
            <color indexed="81"/>
            <rFont val="Tahoma"/>
            <family val="2"/>
          </rPr>
          <t xml:space="preserve">I klassificeringsværktøjet, som er et Excelværktøj,  kan man i fanebladet ”Solvarme” få beregnet  varmebesparelsen ved  etablering af solvarme.
</t>
        </r>
      </text>
    </comment>
    <comment ref="G100" authorId="0" shapeId="0" xr:uid="{00000000-0006-0000-0500-00000B010000}">
      <text>
        <r>
          <rPr>
            <sz val="9"/>
            <color rgb="FF000000"/>
            <rFont val="Tahoma"/>
            <family val="2"/>
          </rPr>
          <t xml:space="preserve">Energiløsning vedr. solvarme i store bygninger fra Videncenter for energibesparelser i bygninger
</t>
        </r>
      </text>
    </comment>
    <comment ref="I100" authorId="0" shapeId="0" xr:uid="{00000000-0006-0000-0500-00000C010000}">
      <text>
        <r>
          <rPr>
            <sz val="9"/>
            <color indexed="81"/>
            <rFont val="Tahoma"/>
            <family val="2"/>
          </rPr>
          <t xml:space="preserve">TEKNIQ's Energihåndbog. Gå til afsnittet "Solvarme"
</t>
        </r>
      </text>
    </comment>
    <comment ref="L100" authorId="0" shapeId="0" xr:uid="{00000000-0006-0000-0500-00000D010000}">
      <text>
        <r>
          <rPr>
            <sz val="9"/>
            <color indexed="81"/>
            <rFont val="Tahoma"/>
            <family val="2"/>
          </rPr>
          <t xml:space="preserve">Excelværktøj til beregning af el- og varmebesparelser. Åbn fanebladet "Solvarme"
</t>
        </r>
      </text>
    </comment>
    <comment ref="C104" authorId="0" shapeId="0" xr:uid="{00000000-0006-0000-0500-00000E010000}">
      <text>
        <r>
          <rPr>
            <sz val="9"/>
            <color indexed="81"/>
            <rFont val="Tahoma"/>
            <family val="2"/>
          </rPr>
          <t xml:space="preserve">Simpel tilbagebetalingstid
Kort: 0 - 2 år
Mellem: 3 - 5 år
Lang: &gt; 5 år
</t>
        </r>
      </text>
    </comment>
    <comment ref="F104" authorId="0" shapeId="0" xr:uid="{00000000-0006-0000-0500-00000F010000}">
      <text>
        <r>
          <rPr>
            <sz val="9"/>
            <color rgb="FF000000"/>
            <rFont val="Tahoma"/>
            <family val="2"/>
          </rPr>
          <t xml:space="preserve">Som udgangspunkt logges der ind på Energistyrelsens hjemmeside "Sparenergi.dk". Her beskrives overordnet forskellige teknologier og mulighederne for at effektivisere disse.
</t>
        </r>
        <r>
          <rPr>
            <sz val="9"/>
            <color rgb="FF000000"/>
            <rFont val="Tahoma"/>
            <family val="2"/>
          </rPr>
          <t xml:space="preserve">
</t>
        </r>
        <r>
          <rPr>
            <sz val="9"/>
            <color rgb="FF000000"/>
            <rFont val="Tahoma"/>
            <family val="2"/>
          </rPr>
          <t xml:space="preserve">Herefter anbefales det at logge ind på hjemmesiden for Videncenter for energibesparelser i bygninger (VEB). Her findes en række energiløsninger med gennemregnede eksempler samt en række guides.
</t>
        </r>
        <r>
          <rPr>
            <sz val="9"/>
            <color rgb="FF000000"/>
            <rFont val="Tahoma"/>
            <family val="2"/>
          </rPr>
          <t xml:space="preserve">
</t>
        </r>
        <r>
          <rPr>
            <sz val="9"/>
            <color rgb="FF000000"/>
            <rFont val="Tahoma"/>
            <family val="2"/>
          </rPr>
          <t xml:space="preserve">TEKNIQ's Energihåndbog og Energihåndbogen fra EVU kan derefter med fordel konsulteres. Her findes mange gennemregnede eksempler vedr. energieffektivisering af forskellige teknologier.
</t>
        </r>
        <r>
          <rPr>
            <sz val="9"/>
            <color rgb="FF000000"/>
            <rFont val="Tahoma"/>
            <family val="2"/>
          </rPr>
          <t xml:space="preserve">
</t>
        </r>
        <r>
          <rPr>
            <sz val="9"/>
            <color rgb="FF000000"/>
            <rFont val="Tahoma"/>
            <family val="2"/>
          </rPr>
          <t xml:space="preserve">Endelig findes en række forskellige beregningsværktøjer. Disse værktøjer kræver et vist kendskab til de forskellige teknologier, herunder målinger.
</t>
        </r>
      </text>
    </comment>
    <comment ref="F106" authorId="0" shapeId="0" xr:uid="{00000000-0006-0000-0500-000010010000}">
      <text>
        <r>
          <rPr>
            <sz val="9"/>
            <color indexed="81"/>
            <rFont val="Tahoma"/>
            <family val="2"/>
          </rPr>
          <t>Et solcelleanlæg producerer strøm ved hjælp af sollys. Strømmen kan anvendes til diverse apparater eller den kan sælges til elnettet.
Energistyrelsen har udarbejdet en en guide,  man kan se, hvad man skal være opmærksom på inden man køber solcelleanlæg, i selve købsprocessen og i forbindelse med installationen.
Dette beskrives nærmere på Sparenergi.dk</t>
        </r>
      </text>
    </comment>
    <comment ref="G106" authorId="0" shapeId="0" xr:uid="{00000000-0006-0000-0500-000011010000}">
      <text>
        <r>
          <rPr>
            <sz val="9"/>
            <color indexed="81"/>
            <rFont val="Tahoma"/>
            <family val="2"/>
          </rPr>
          <t>Videncenter for energibesparelser i bygninger har udarbejdet en energiløsning, hvor man kan finde du råd og vejledning om installationen af solcelleanlæg.</t>
        </r>
      </text>
    </comment>
    <comment ref="I106" authorId="0" shapeId="0" xr:uid="{00000000-0006-0000-0500-000012010000}">
      <text>
        <r>
          <rPr>
            <sz val="9"/>
            <color indexed="81"/>
            <rFont val="Tahoma"/>
            <family val="2"/>
          </rPr>
          <t xml:space="preserve">TEKNIQ's energihåndbog er ment som et hjælpeværktøj til installatørerne i deres daglige
energiarbejde. 
På solcelleområdet giver håndbogen råd og
vejledning om, hvordan man konkret griber en solcelleopgave an. 
</t>
        </r>
      </text>
    </comment>
    <comment ref="J106" authorId="0" shapeId="0" xr:uid="{00000000-0006-0000-0500-000013010000}">
      <text>
        <r>
          <rPr>
            <sz val="9"/>
            <color indexed="81"/>
            <rFont val="Tahoma"/>
            <family val="2"/>
          </rPr>
          <t xml:space="preserve">Solcelleanlæg er velegnede til bygninger, der har en facade eller tagflade, som vender tilnærmelsesvist mod syd − særligt hvis de ikke er udsat for nævneværdig skygge fra midt formiddag til sen eftermiddag i sommerhalvåret. Det
er især oplagt at etablere solcelleanlægget i sammenhæng med reparation eller udskiftning af tagbelægningen
eller ved nybyggeri. 
Solceller placeret på taget eller facaden af et hus kan bidrage til at nedbringe det årlige
netto-elforbrug fra elnettet. Desuden kan solceller for nyere huse være en fornuftig løsning til at forbedre husets
energiklasse.
EVU's Energihåndbog indeholder et afsnit vedr. valg og dimensionering af solcelleanlæg.
</t>
        </r>
      </text>
    </comment>
    <comment ref="L106" authorId="0" shapeId="0" xr:uid="{00000000-0006-0000-0500-000014010000}">
      <text>
        <r>
          <rPr>
            <sz val="9"/>
            <color indexed="81"/>
            <rFont val="Tahoma"/>
            <family val="2"/>
          </rPr>
          <t xml:space="preserve">I klassificeringsværktøjet, som er et Excelværktøj,  kan man i fanebladet ”Solceller” få beregnet  varmebesparelsen ved  etablering af et solcelleanlæg.
</t>
        </r>
      </text>
    </comment>
    <comment ref="F107" authorId="0" shapeId="0" xr:uid="{00000000-0006-0000-0500-000015010000}">
      <text>
        <r>
          <rPr>
            <sz val="9"/>
            <color rgb="FF000000"/>
            <rFont val="Tahoma"/>
            <family val="2"/>
          </rPr>
          <t xml:space="preserve">Energistyrelsens hjemmeside vedr. solceller
</t>
        </r>
      </text>
    </comment>
    <comment ref="G107" authorId="0" shapeId="0" xr:uid="{00000000-0006-0000-0500-000016010000}">
      <text>
        <r>
          <rPr>
            <sz val="9"/>
            <color rgb="FF000000"/>
            <rFont val="Tahoma"/>
            <family val="2"/>
          </rPr>
          <t xml:space="preserve">Energiløsning vedr. solcelleanlæg fra Videncenter for energibesparelser i bygninger
</t>
        </r>
      </text>
    </comment>
    <comment ref="I107" authorId="0" shapeId="0" xr:uid="{00000000-0006-0000-0500-000017010000}">
      <text>
        <r>
          <rPr>
            <sz val="9"/>
            <color indexed="81"/>
            <rFont val="Tahoma"/>
            <family val="2"/>
          </rPr>
          <t xml:space="preserve">TEKNIQ's Energihåndbog. Gå til afsnittet "Solceller"
</t>
        </r>
      </text>
    </comment>
    <comment ref="J107" authorId="0" shapeId="0" xr:uid="{00000000-0006-0000-0500-000018010000}">
      <text>
        <r>
          <rPr>
            <sz val="9"/>
            <color indexed="81"/>
            <rFont val="Tahoma"/>
            <family val="2"/>
          </rPr>
          <t xml:space="preserve">Energihåndbog som Blik- og Rørarbejderforbundet, Dansk El-Forbund og TEKNIQ Arbejdsgiverne står bag
</t>
        </r>
      </text>
    </comment>
    <comment ref="L107" authorId="0" shapeId="0" xr:uid="{00000000-0006-0000-0500-000019010000}">
      <text>
        <r>
          <rPr>
            <sz val="9"/>
            <color indexed="81"/>
            <rFont val="Tahoma"/>
            <family val="2"/>
          </rPr>
          <t xml:space="preserve">Excelværktøj til beregning af el- og varmebesparelser. Åbn fanebladet "Solceller"
</t>
        </r>
      </text>
    </comment>
  </commentList>
</comments>
</file>

<file path=xl/sharedStrings.xml><?xml version="1.0" encoding="utf-8"?>
<sst xmlns="http://schemas.openxmlformats.org/spreadsheetml/2006/main" count="965" uniqueCount="409">
  <si>
    <t>Energiart</t>
  </si>
  <si>
    <t>Andet</t>
  </si>
  <si>
    <t>Basisoplysninger</t>
  </si>
  <si>
    <t>Virksomhedens navn</t>
  </si>
  <si>
    <t>Adresse</t>
  </si>
  <si>
    <t>Virksomhedens kontaktperson</t>
  </si>
  <si>
    <t>Kontaktpersonens e-mail</t>
  </si>
  <si>
    <t>Belysning</t>
  </si>
  <si>
    <t>Status på projekt</t>
  </si>
  <si>
    <t>Evt. kommentarer</t>
  </si>
  <si>
    <t>Energityper</t>
  </si>
  <si>
    <t>Vælg</t>
  </si>
  <si>
    <t>Gennemføres ikke</t>
  </si>
  <si>
    <t>Evt. kommentar</t>
  </si>
  <si>
    <t>Energikonsulentens e-mail</t>
  </si>
  <si>
    <t>Bioethanol (ton)</t>
  </si>
  <si>
    <t>Læs mere om reglerne for det obligatoriske energisyn her:</t>
  </si>
  <si>
    <t>Gasolie (fyringsolie, Liter)</t>
  </si>
  <si>
    <t>Halm (15 % vandindhold) (ton)</t>
  </si>
  <si>
    <t>Anvendelsesområde</t>
  </si>
  <si>
    <t>Andet (skriv kommentar)</t>
  </si>
  <si>
    <t>Simpel TBT       [år]</t>
  </si>
  <si>
    <r>
      <t>Fjernvarme (m</t>
    </r>
    <r>
      <rPr>
        <vertAlign val="superscript"/>
        <sz val="9"/>
        <rFont val="Calibri"/>
        <family val="2"/>
        <scheme val="minor"/>
      </rPr>
      <t>3</t>
    </r>
    <r>
      <rPr>
        <sz val="9"/>
        <rFont val="Calibri"/>
        <family val="2"/>
        <scheme val="minor"/>
      </rPr>
      <t>)</t>
    </r>
  </si>
  <si>
    <t>Energikilde</t>
  </si>
  <si>
    <t>Omregningsfaktorer</t>
  </si>
  <si>
    <t>Virksomhed</t>
  </si>
  <si>
    <t>Navn</t>
  </si>
  <si>
    <t>CVR. nr.</t>
  </si>
  <si>
    <t>Forventet levetid [år]</t>
  </si>
  <si>
    <t>Overblik over virksomhedens samlede udgifter og besparelser</t>
  </si>
  <si>
    <t>J - Information og kommunikation - 580000 - 639900</t>
  </si>
  <si>
    <t>K - Pengeinstitut- og finansvirksomhed, forsikring - 640000 - 663000</t>
  </si>
  <si>
    <t>M - Liberale, videnskabelige og tekniske tjenesteydelser - 690000 - 750000</t>
  </si>
  <si>
    <t>N - Administrative tjenesteydelser og hjælpetjenester - 750000 - 829900</t>
  </si>
  <si>
    <t>R - Kultur, forlystelser og sport - 900000 - 932990</t>
  </si>
  <si>
    <t>A - Landbrug, jagt, skovbrug og fiskeri</t>
  </si>
  <si>
    <t>C - Fremstillingsvirksomhed</t>
  </si>
  <si>
    <t>D - El-, gas- og fjernvarmeforsyning</t>
  </si>
  <si>
    <t>F - Bygge- og anlægsvirksomhed</t>
  </si>
  <si>
    <t>G - Engroshandel og detailhandel, reparation af motorkøretøjer og motorcykler</t>
  </si>
  <si>
    <t>I - Overnatningsfaciliteter og restaurationsvirksomhed</t>
  </si>
  <si>
    <t>H - Transport og godshåndtering</t>
  </si>
  <si>
    <t>B - Råstofindvinding</t>
  </si>
  <si>
    <t>E - Vandforsyning; kloakvæsen, affaldshåndtering og rensning af jord og grundvand</t>
  </si>
  <si>
    <t>L - Fast ejendom</t>
  </si>
  <si>
    <t>O - Offentlig forvaltning og forsvar; socialsikring</t>
  </si>
  <si>
    <t>P - Undervisning</t>
  </si>
  <si>
    <t>Q - Sundhedsvæsen og sociale foranstaltninger</t>
  </si>
  <si>
    <t>S - Andre serviceydelser</t>
  </si>
  <si>
    <t>T - Private husholdninger med ansat medhjælp; husholdnin-gers produktion af varer og tjenesteydelser til eget brug, i.a.n.</t>
  </si>
  <si>
    <t>U - Ekstraterritoriale organisationer og organer</t>
  </si>
  <si>
    <t>Branche</t>
  </si>
  <si>
    <t>Branchekode</t>
  </si>
  <si>
    <t>Årlige driftsomkostninger</t>
  </si>
  <si>
    <t>Vejledning  til energisyn</t>
  </si>
  <si>
    <t>Indberetning af Energisyn</t>
  </si>
  <si>
    <t>Her kan skrives kommentarer eller yderligere oplysninger, der ikke var plads til i skemaet.</t>
  </si>
  <si>
    <t>Indtjening over projektets levetid [kr]</t>
  </si>
  <si>
    <t>Kommentarer:</t>
  </si>
  <si>
    <t>www.ens.dk/energisyn</t>
  </si>
  <si>
    <t>Energiomkostning  [kr/år]</t>
  </si>
  <si>
    <t>Transport på offentligt net (vejtransport, søtransport, luftrum mv.)</t>
  </si>
  <si>
    <t>Procesvarme, Tørring og inddampning</t>
  </si>
  <si>
    <t>Procesvarme, anden højst 200°C (&lt;=)</t>
  </si>
  <si>
    <t>Procesvarme, Brænding, sintring, smeltning, støbning</t>
  </si>
  <si>
    <t>Procesvarme, anden mere end 200°C (&gt;)</t>
  </si>
  <si>
    <t>Køleprocesser (køl/frys)</t>
  </si>
  <si>
    <t>Elektrokemiske formål</t>
  </si>
  <si>
    <t>Mekaniske formål, fx motorer, pumpning, hydralik</t>
  </si>
  <si>
    <t xml:space="preserve">Opvarmning og køling af rum og brugsvand i alle bygninger </t>
  </si>
  <si>
    <t>El: Belysning, IT og apparater</t>
  </si>
  <si>
    <t>Andet, beskriv venligst</t>
  </si>
  <si>
    <t>Arbejdskørsel, fx på lagre, byggepladser mv.</t>
  </si>
  <si>
    <r>
      <t>Biogas (1000 m</t>
    </r>
    <r>
      <rPr>
        <vertAlign val="superscript"/>
        <sz val="11"/>
        <rFont val="Calibri"/>
        <family val="2"/>
        <scheme val="minor"/>
      </rPr>
      <t>3</t>
    </r>
    <r>
      <rPr>
        <sz val="11"/>
        <rFont val="Calibri"/>
        <family val="2"/>
        <scheme val="minor"/>
      </rPr>
      <t>)</t>
    </r>
  </si>
  <si>
    <r>
      <t>Bygas (1000 m</t>
    </r>
    <r>
      <rPr>
        <vertAlign val="superscript"/>
        <sz val="11"/>
        <rFont val="Calibri"/>
        <family val="2"/>
        <scheme val="minor"/>
      </rPr>
      <t>3</t>
    </r>
    <r>
      <rPr>
        <sz val="11"/>
        <rFont val="Calibri"/>
        <family val="2"/>
        <scheme val="minor"/>
      </rPr>
      <t>)</t>
    </r>
  </si>
  <si>
    <r>
      <t>Ethanol (m</t>
    </r>
    <r>
      <rPr>
        <vertAlign val="superscript"/>
        <sz val="11"/>
        <rFont val="Calibri"/>
        <family val="2"/>
        <scheme val="minor"/>
      </rPr>
      <t>3</t>
    </r>
    <r>
      <rPr>
        <sz val="11"/>
        <rFont val="Calibri"/>
        <family val="2"/>
        <scheme val="minor"/>
      </rPr>
      <t>)</t>
    </r>
  </si>
  <si>
    <r>
      <t>Fjernvarme (m</t>
    </r>
    <r>
      <rPr>
        <vertAlign val="superscript"/>
        <sz val="11"/>
        <rFont val="Calibri"/>
        <family val="2"/>
        <scheme val="minor"/>
      </rPr>
      <t>3</t>
    </r>
    <r>
      <rPr>
        <sz val="11"/>
        <rFont val="Calibri"/>
        <family val="2"/>
        <scheme val="minor"/>
      </rPr>
      <t>)</t>
    </r>
  </si>
  <si>
    <r>
      <t>Naturgas (1000 m</t>
    </r>
    <r>
      <rPr>
        <vertAlign val="superscript"/>
        <sz val="11"/>
        <rFont val="Calibri"/>
        <family val="2"/>
        <scheme val="minor"/>
      </rPr>
      <t>3</t>
    </r>
    <r>
      <rPr>
        <sz val="11"/>
        <rFont val="Calibri"/>
        <family val="2"/>
        <scheme val="minor"/>
      </rPr>
      <t>)</t>
    </r>
  </si>
  <si>
    <r>
      <t xml:space="preserve">Energistyrelsen ønsker at lette, forbedre og ensrette indberetningen af energisynet. De omfattede virksomheder i Danmark skal på baggrund heraf  foretage indberetning af energisynet på </t>
    </r>
    <r>
      <rPr>
        <u/>
        <sz val="11"/>
        <color rgb="FF0000FF"/>
        <rFont val="Calibri"/>
        <family val="2"/>
        <scheme val="minor"/>
      </rPr>
      <t>www.virk.dk</t>
    </r>
    <r>
      <rPr>
        <sz val="11"/>
        <color theme="1"/>
        <rFont val="Calibri"/>
        <family val="2"/>
        <scheme val="minor"/>
      </rPr>
      <t>. Det er ligeledes muligt for energisynskonsulenter at foretage indberetning af energisynet på vegne af virksomheden.</t>
    </r>
  </si>
  <si>
    <r>
      <t xml:space="preserve">Har du spørgsmål til udfyldelse af blanketten, er du velkommen til at kontakte Energistyrelsen på </t>
    </r>
    <r>
      <rPr>
        <u/>
        <sz val="11"/>
        <color rgb="FF0000FF"/>
        <rFont val="Calibri"/>
        <family val="2"/>
        <scheme val="minor"/>
      </rPr>
      <t>energisyn@ens.dk</t>
    </r>
    <r>
      <rPr>
        <sz val="11"/>
        <color theme="1"/>
        <rFont val="Calibri"/>
        <family val="2"/>
        <scheme val="minor"/>
      </rPr>
      <t xml:space="preserve"> eller på tlf. +45 33926688.</t>
    </r>
  </si>
  <si>
    <t>Besparelser</t>
  </si>
  <si>
    <t>Affald (ton)</t>
  </si>
  <si>
    <t>Skovflis (ton)</t>
  </si>
  <si>
    <t>Smøreolie (ton)</t>
  </si>
  <si>
    <t>Træpiller (ton)</t>
  </si>
  <si>
    <t>Forventes gennemført</t>
  </si>
  <si>
    <t>Reduction af energi-omkostninger [kr/år]</t>
  </si>
  <si>
    <r>
      <t>Reduction af CO</t>
    </r>
    <r>
      <rPr>
        <vertAlign val="subscript"/>
        <sz val="11"/>
        <rFont val="Calibri"/>
        <family val="2"/>
        <scheme val="minor"/>
      </rPr>
      <t>2</t>
    </r>
    <r>
      <rPr>
        <sz val="11"/>
        <rFont val="Calibri"/>
        <family val="2"/>
        <scheme val="minor"/>
      </rPr>
      <t>-udledning [kg CO</t>
    </r>
    <r>
      <rPr>
        <vertAlign val="subscript"/>
        <sz val="11"/>
        <rFont val="Calibri"/>
        <family val="2"/>
        <scheme val="minor"/>
      </rPr>
      <t>2</t>
    </r>
    <r>
      <rPr>
        <sz val="11"/>
        <rFont val="Calibri"/>
        <family val="2"/>
        <scheme val="minor"/>
      </rPr>
      <t>/år]</t>
    </r>
  </si>
  <si>
    <t>Transport</t>
  </si>
  <si>
    <t>Antal ansatte</t>
  </si>
  <si>
    <t>Antal kørte km</t>
  </si>
  <si>
    <r>
      <t>Bygningens areal [m</t>
    </r>
    <r>
      <rPr>
        <sz val="11"/>
        <rFont val="Calibri"/>
        <family val="2"/>
      </rPr>
      <t>²</t>
    </r>
    <r>
      <rPr>
        <sz val="8.8000000000000007"/>
        <rFont val="Calibri"/>
        <family val="2"/>
      </rPr>
      <t>]</t>
    </r>
  </si>
  <si>
    <t>Omkostninger til varme [kr.]</t>
  </si>
  <si>
    <t>Omkostninger til elektricitet [kr.]</t>
  </si>
  <si>
    <t>Omkostninger til transport [kr.]</t>
  </si>
  <si>
    <t>Omkostninger til proces [kr.]</t>
  </si>
  <si>
    <t>Her kan man finde retningslinjer og vejledning til korrekt indberetning</t>
  </si>
  <si>
    <t>Indberetning af energisyn på virk.dk</t>
  </si>
  <si>
    <t>Mulige indsatsområder</t>
  </si>
  <si>
    <t>Anvendelsesområde [Analyse]</t>
  </si>
  <si>
    <t>Varmeanlæg</t>
  </si>
  <si>
    <t xml:space="preserve">Ventilationsanlæg </t>
  </si>
  <si>
    <t>Køleanlæg</t>
  </si>
  <si>
    <t xml:space="preserve">Varmt brugsvand </t>
  </si>
  <si>
    <t>It- og kontorudstyr</t>
  </si>
  <si>
    <t>(Stor-)Køkken/kantine</t>
  </si>
  <si>
    <t>Klimaskærmen (bygningens ydre skal)</t>
  </si>
  <si>
    <t>Energirigtig adfærd</t>
  </si>
  <si>
    <t>Energirigtige indkøb</t>
  </si>
  <si>
    <t>Andet (tilføj selv)</t>
  </si>
  <si>
    <t>Anvendelsesområde - Besparelser</t>
  </si>
  <si>
    <t>Samlet reel investering - fratrukket tilskud [kr]</t>
  </si>
  <si>
    <t>Samlet besparelse over projekternes levetid [kr]</t>
  </si>
  <si>
    <t>Samlet estimeret reducering af energiomkostning [kr/år]</t>
  </si>
  <si>
    <t>Investering (materialer,  konsulentydelser m.fl.) [kr]</t>
  </si>
  <si>
    <t>Processer</t>
  </si>
  <si>
    <t>Beskrivelse</t>
  </si>
  <si>
    <r>
      <t>Forbrug af energikilde</t>
    </r>
    <r>
      <rPr>
        <vertAlign val="superscript"/>
        <sz val="14"/>
        <rFont val="Calibri"/>
        <family val="2"/>
        <scheme val="minor"/>
      </rPr>
      <t>1</t>
    </r>
  </si>
  <si>
    <t>Mulige afledte effekter (Non energy benefits, se fanen "vejledning)</t>
  </si>
  <si>
    <t>I nedenstående tabel kan I angive jeres energiomkostninger for de enlkelte år. Hvis I deler bygningen med andre, kan det være, at I har fælles målere. For at få opgjort jeres andel af forbruget skal I kontakte administrationen for bygningen. Medtag kun de beløb, som er forbrugsafhængige, dvs. undlad at indregne faste afgifter.</t>
  </si>
  <si>
    <t xml:space="preserve">Højere forbrug bør altid identificeres, så I ved, hvad energien bliver brugt til. Her vil I ofte være hæmmet af manglende oplysninger og en uhensigtsmæssig målerstruktur. Øvelsen går derfor ud på at samle så mange oplysninger som muligt og deraf sammenstykke energiforbruget fordelt på anvendelsesområder. 
I nedenstående tabel kan I angive, hvor stor en del af energiforbruget der går til de forskellige anvendelsesområder, hvis I har kortlagt det. Kortlægningen bør revideres en gang om året og det indtastet energiforbrug skal være fra det forgående år.
</t>
  </si>
  <si>
    <t>Kortlægning af energiforbrug</t>
  </si>
  <si>
    <t xml:space="preserve">Ved kortlægningen får I synliggjort, hvor I anvender energien, og hvor der vil være størst potentiale for besparelser.
Udvælg de slutanvendelsesområder, som I vil fokusere på, f.eks. områder, hvor jeres forbrug er højt. Er det elforbruget, kan det være en fordel at rette indsatsen mod de slutanvendelsesområder, som dækker en større del af det samlede forbrug. Det gælder blandt andet belysning og it-udstyr, som dækker mere end halvdelen af elforbruget i kontorer og administration.
I bør vælge projekter, som fører direkte til energibesparelser (f.eks. udskiftning af glødepærer med A-pærer eller LED). Lav eventuelt en liste over allerede planlagte og/eller godkendte projekter, som vil påvirke energiforbruget det kommende år. Denne type projekter er første input til indsatsområder.
Lav en liste over projekter fra energiplanerne fra energimærkningsrapporterne i organisationens bygninger, som har en tilbagebetalingstid på under fem år. Suppler eventuelt med egne ideer og ønsker til energibesparende projekter.
Derudover bør I tænke bredt på mulige indsatsområder. Det kan f.eks. være nye energimålere, der kan lette opgørelsen af energiforbruget, tekniske projekter, der skal undersøges, adfærdsændrende tiltag, eventuelle nyanlæg eller renoveringer, indkøbsprocedurer og udbudsmaterialer, der skal gennemgås med øje for energien.
Udfyld nedenstående tabel med mulige indsatsområder. Der kan godt være flere indsatsområder for det samme anvendelsesområde. I kan tilføje andre indsatsområder, som I ønsker at arbejde med.
</t>
  </si>
  <si>
    <t>Handlingsplan for energisparetiltag</t>
  </si>
  <si>
    <t>Kort beskrivelse af aktivitet/tiltag</t>
  </si>
  <si>
    <t>Prioritet</t>
  </si>
  <si>
    <t>Timeforbrug til udførelse</t>
  </si>
  <si>
    <t>Ansvarlig</t>
  </si>
  <si>
    <t>Hvem hjælper? (internt/eksternt)</t>
  </si>
  <si>
    <t>Tidspunkt for udførelse</t>
  </si>
  <si>
    <t>Investering i kr.</t>
  </si>
  <si>
    <t>Forventet besparelse i kr.</t>
  </si>
  <si>
    <t>Samlet</t>
  </si>
  <si>
    <t>Forventet besparelse i kWh</t>
  </si>
  <si>
    <t>Indsatsområde</t>
  </si>
  <si>
    <t>Investering  (kr.)</t>
  </si>
  <si>
    <t>Forventet besparelse (kr.)</t>
  </si>
  <si>
    <t>Lys</t>
  </si>
  <si>
    <t>Gennemgang af lys på parkeringsarealer</t>
  </si>
  <si>
    <t>AB</t>
  </si>
  <si>
    <t>KL</t>
  </si>
  <si>
    <t>Dagslysføler på pendlerne i forhallen</t>
  </si>
  <si>
    <t>Ikke beregnet</t>
  </si>
  <si>
    <t xml:space="preserve">Udskiftning af pærer i forhallen (300 W) til sparepærer (80 W) </t>
  </si>
  <si>
    <t>CD</t>
  </si>
  <si>
    <t>Dagslysføler (ON/OFF) på armaturrækkerne nærmest vinduerne (kontorområderne)</t>
  </si>
  <si>
    <t>EF</t>
  </si>
  <si>
    <t>PIR-meldere i de små møderum/stillekontorer rundt omkring i huset</t>
  </si>
  <si>
    <t>Kopi og print</t>
  </si>
  <si>
    <t>Gennemgang/udarbejdelse af handlingsplan for kopimaskiner og printere</t>
  </si>
  <si>
    <t>IT</t>
  </si>
  <si>
    <t>?</t>
  </si>
  <si>
    <t>Ingen direkte</t>
  </si>
  <si>
    <t>Tænd-sluk ure</t>
  </si>
  <si>
    <t>Kaffemaskiner</t>
  </si>
  <si>
    <t>Uge 47-51</t>
  </si>
  <si>
    <t>Serverrum</t>
  </si>
  <si>
    <t>Opfølgning og projektstyring ved implementering af elmåling + virtualisering i serverrummet</t>
  </si>
  <si>
    <t>GH</t>
  </si>
  <si>
    <t>MN</t>
  </si>
  <si>
    <t>Uge 47-7</t>
  </si>
  <si>
    <t>Adfærd</t>
  </si>
  <si>
    <t>Gennemførelse af adfærdskampagne</t>
  </si>
  <si>
    <t>Gruppen</t>
  </si>
  <si>
    <t>5 % af totalt forbrug</t>
  </si>
  <si>
    <t>Målerprojekt</t>
  </si>
  <si>
    <t>Optegning af eksisterende målerhierarki. Kontrol af funktion</t>
  </si>
  <si>
    <t>Hvidevarer</t>
  </si>
  <si>
    <t>Udskiftning eller udsmidning af de ældste køleskabe i afdelingerne</t>
  </si>
  <si>
    <t>Løbende</t>
  </si>
  <si>
    <t>It-udstyr</t>
  </si>
  <si>
    <t>Indførelse af automatisk standby på computere, der ikke benyttes</t>
  </si>
  <si>
    <t>Natrundering</t>
  </si>
  <si>
    <t>Gennemførelse af natrundering</t>
  </si>
  <si>
    <t>IJ</t>
  </si>
  <si>
    <t>Ventilation i K-bygning</t>
  </si>
  <si>
    <t>Udarbejdelse af beskrivelse: Hvad er status for bygningens ventilationsanlæg? Er de effektive? Kører de, som de skal?</t>
  </si>
  <si>
    <t>Baderum</t>
  </si>
  <si>
    <t>Indførelse af sparebrusere</t>
  </si>
  <si>
    <t>Køkkenprojekt</t>
  </si>
  <si>
    <t>Igangsætte, at der etableres separat elmåler til køkkenet</t>
  </si>
  <si>
    <t>Varme</t>
  </si>
  <si>
    <t>Udskiftning af punkterede termoruder til lavenergiruder</t>
  </si>
  <si>
    <t>OP</t>
  </si>
  <si>
    <r>
      <t xml:space="preserve">Uge 1 </t>
    </r>
    <r>
      <rPr>
        <sz val="8"/>
        <color theme="1"/>
        <rFont val="Wingdings"/>
        <charset val="2"/>
      </rPr>
      <t>à</t>
    </r>
  </si>
  <si>
    <t xml:space="preserve">Opfølgning </t>
  </si>
  <si>
    <t>ogportering</t>
  </si>
  <si>
    <t>Opfølgning på ”virksomhedens” elforbrug (Se Elforbrug)</t>
  </si>
  <si>
    <t>Uge 47 -&gt;</t>
  </si>
  <si>
    <t>Kommunikation</t>
  </si>
  <si>
    <t>Formidling af gruppens arbejde</t>
  </si>
  <si>
    <r>
      <t xml:space="preserve">Uge 47 </t>
    </r>
    <r>
      <rPr>
        <sz val="8"/>
        <color theme="1"/>
        <rFont val="Wingdings"/>
        <charset val="2"/>
      </rPr>
      <t>à</t>
    </r>
  </si>
  <si>
    <t>Projektledelse</t>
  </si>
  <si>
    <t>Mødeaktiviteter</t>
  </si>
  <si>
    <t>Forventetbesparelse (kWh)</t>
  </si>
  <si>
    <t>Eksempel på handlingsplan</t>
  </si>
  <si>
    <t xml:space="preserve">De identificerede indsatsområder skal nu omsættes til besparelsestiltag og -aktiviteter. Det er en god idé at inddrage medarbejderne i at udvikle tiltag, så de får medindflydelse. 
Det er vigtigt at gennemarbejde besparelsestiltag og -aktiviteter omhyggeligt. Det skal blandt andet sikre, at mål og tidsplaner bliver realistiske. 
Udfyld nedenstående tabel med aktiviteter: 
I skal beslutte, hvordan og hvornår I vil følge op på handlingsplanen, samt hvem der følger op. 
I bør revidere handlingsplanen, når der sker større ændringer i energiforbruget, f.eks. ved ombygninger, tilbygninger, udskiftning af anlæg m.m. Det kan også være nødvendigt at revidere handlingsplanen, hvis I får ny viden eller nye erfaringer. Handlingsplanen bør under alle omstændigheder revideres mindst én gang om året.
</t>
  </si>
  <si>
    <t xml:space="preserve">Totale forbrug til transport  [liter] </t>
  </si>
  <si>
    <r>
      <t>Forventet besparelse af energikilde</t>
    </r>
    <r>
      <rPr>
        <vertAlign val="superscript"/>
        <sz val="14"/>
        <rFont val="Calibri"/>
        <family val="2"/>
        <scheme val="minor"/>
      </rPr>
      <t>1</t>
    </r>
  </si>
  <si>
    <t>Totale forbrug til varme [kWh]</t>
  </si>
  <si>
    <t>Totale forbrug til elektricitet  [kWh]</t>
  </si>
  <si>
    <t>Totale forbrug til proces  [kWh]</t>
  </si>
  <si>
    <t>Nøgletal for varme [kWh/m2]</t>
  </si>
  <si>
    <t>Nøgletal for el [kWh/antal]</t>
  </si>
  <si>
    <t>Nøgletal for proces [kWh/enhed]</t>
  </si>
  <si>
    <t>Transport [kr./km]</t>
  </si>
  <si>
    <t>kWh pr. enhed</t>
  </si>
  <si>
    <r>
      <t>kg CO</t>
    </r>
    <r>
      <rPr>
        <vertAlign val="subscript"/>
        <sz val="11"/>
        <color theme="1"/>
        <rFont val="Calibri"/>
        <family val="2"/>
        <scheme val="minor"/>
      </rPr>
      <t xml:space="preserve">2 </t>
    </r>
    <r>
      <rPr>
        <sz val="11"/>
        <color theme="1"/>
        <rFont val="Calibri"/>
        <family val="2"/>
        <scheme val="minor"/>
      </rPr>
      <t>pr. kWh</t>
    </r>
  </si>
  <si>
    <t>Benzin (liter)</t>
  </si>
  <si>
    <t>Biodiesel (liter)</t>
  </si>
  <si>
    <t>Diesel (liter)</t>
  </si>
  <si>
    <t>Ethanol (liter)</t>
  </si>
  <si>
    <t>Energiforbrug [kWh/år]   (omregnet)</t>
  </si>
  <si>
    <t>Elektricitet (kWh)</t>
  </si>
  <si>
    <t>Fjernvarme (kWh)</t>
  </si>
  <si>
    <r>
      <t>Benzin (liter</t>
    </r>
    <r>
      <rPr>
        <sz val="11"/>
        <rFont val="Calibri"/>
        <family val="2"/>
        <scheme val="minor"/>
      </rPr>
      <t>)</t>
    </r>
  </si>
  <si>
    <r>
      <t>Diesel (liter</t>
    </r>
    <r>
      <rPr>
        <sz val="11"/>
        <rFont val="Calibri"/>
        <family val="2"/>
        <scheme val="minor"/>
      </rPr>
      <t>)</t>
    </r>
  </si>
  <si>
    <r>
      <t>Biodiesel (liter</t>
    </r>
    <r>
      <rPr>
        <sz val="11"/>
        <rFont val="Calibri"/>
        <family val="2"/>
        <scheme val="minor"/>
      </rPr>
      <t>)</t>
    </r>
  </si>
  <si>
    <r>
      <t>Biogas pr. m</t>
    </r>
    <r>
      <rPr>
        <vertAlign val="superscript"/>
        <sz val="11"/>
        <rFont val="Calibri"/>
        <family val="2"/>
        <scheme val="minor"/>
      </rPr>
      <t>3</t>
    </r>
  </si>
  <si>
    <t>Bygas pr. m3</t>
  </si>
  <si>
    <t>Halm (15 % vandindhold) (kg)</t>
  </si>
  <si>
    <t>Naturgas pr. m3</t>
  </si>
  <si>
    <t>Skovflis (kg)</t>
  </si>
  <si>
    <t>Smøreolie (kg)</t>
  </si>
  <si>
    <t>Træpiller (kg)</t>
  </si>
  <si>
    <t>Affald (kg)</t>
  </si>
  <si>
    <t>Bioethanol (kg)</t>
  </si>
  <si>
    <t>Projekt nr.</t>
  </si>
  <si>
    <t>Energibesparelser i erhvervsbygninger</t>
  </si>
  <si>
    <t>Læs mere om energibesparelser i erhvervsbygninger på:</t>
  </si>
  <si>
    <t xml:space="preserve">I nedenstående tabel skal I angive tallene for jeres varme-, el- og transportforbrug for minimum ét år og gerne for tre foregående. Tallene findes i energiredegørelser eller i jeres energistyringssystem. Hvis I ikke har nogen af delene, kan I eventuelt få tallene fra forsyningsselskaberne.
I de sidste tre kolonner i tabellen er nøgletal, som gør det muligt at sammenligne jeres forbrug med andres. Hvis der er sket ændringer i forhold til medarbejderantallet eller arealet, så er det også mere fornuftigt at sammenligne jeres nøgletal i stedet for det faktiske forbrug. Disse beregnes ved at dividere tallet for varme, el, transport og proces med bygningens areal, årværk og kørte kilometer.
</t>
  </si>
  <si>
    <t>I nedenstående tabel angives en opgørelse af energiforbrug og energiomkostninger til transport. Medtag kun de beløb, som er forbrugsafhængige, dvs. undlad at indregne faste afgifter. Hvis virksomheden ikke har omkostninger til transport undlades disse felter.</t>
  </si>
  <si>
    <t>Nøgletal for transport [liter/km]</t>
  </si>
  <si>
    <t>Energipris (kr./kWh)</t>
  </si>
  <si>
    <t>Samlet estimeret energibesparelsespotentiale [kWh/år]</t>
  </si>
  <si>
    <t>Pris for anvendt energikilde (kr/kWh)</t>
  </si>
  <si>
    <t>CO2-indhold kg/MWh</t>
  </si>
  <si>
    <r>
      <t>CO</t>
    </r>
    <r>
      <rPr>
        <vertAlign val="subscript"/>
        <sz val="11"/>
        <rFont val="Calibri"/>
        <family val="2"/>
        <scheme val="minor"/>
      </rPr>
      <t>2</t>
    </r>
    <r>
      <rPr>
        <sz val="11"/>
        <rFont val="Calibri"/>
        <family val="2"/>
        <scheme val="minor"/>
      </rPr>
      <t>-udledning i kg/år (omregnet)</t>
    </r>
  </si>
  <si>
    <t>Energibesparelse [kWh/år]</t>
  </si>
  <si>
    <t>Nuværende forbrug</t>
  </si>
  <si>
    <t>Besparelsespotentiale</t>
  </si>
  <si>
    <t>Besparelser energi</t>
  </si>
  <si>
    <t>Besparelser omkostninger</t>
  </si>
  <si>
    <t>Nuværende omkostninger</t>
  </si>
  <si>
    <t>Besparelser CO2</t>
  </si>
  <si>
    <t>Nuværende udledning</t>
  </si>
  <si>
    <t>Energiforbrug transport</t>
  </si>
  <si>
    <t>Kommentarer og yderligere oplysninger vedr. virksomheden (f.eks. Datterselskaber, ejerforhold, særligeforhold, mv.)</t>
  </si>
  <si>
    <t>Enheder omfattet af energisynet:</t>
  </si>
  <si>
    <t>CVR</t>
  </si>
  <si>
    <t>1. Virksomhed/lokation</t>
  </si>
  <si>
    <t>2. Virksomhed/lokation</t>
  </si>
  <si>
    <t>3. Virksomhed/lokation</t>
  </si>
  <si>
    <t>Yderligere enheder</t>
  </si>
  <si>
    <t>Hvis der findes mere end 3 virksomheder/lokationer tilføjes disse</t>
  </si>
  <si>
    <t>Er skemat udarbejdet i samarbejde med en konsulent udfyld nedenfor</t>
  </si>
  <si>
    <t>Konsulent</t>
  </si>
  <si>
    <t>Forenklet energisyn</t>
  </si>
  <si>
    <r>
      <t xml:space="preserve">Det forenklet energisyns skema udfyldes på baggrund af virksomhedens energidata, og når skemaet er udfyldt indberettes dette via </t>
    </r>
    <r>
      <rPr>
        <u/>
        <sz val="11"/>
        <color rgb="FF0000FF"/>
        <rFont val="Calibri"/>
        <family val="2"/>
        <scheme val="minor"/>
      </rPr>
      <t>www.virk.dk</t>
    </r>
    <r>
      <rPr>
        <sz val="11"/>
        <color theme="1"/>
        <rFont val="Calibri"/>
        <family val="2"/>
        <scheme val="minor"/>
      </rPr>
      <t xml:space="preserve">. </t>
    </r>
  </si>
  <si>
    <t>Udfyld de grønne felter</t>
  </si>
  <si>
    <t>Metode til klassificering af energibesparelser</t>
  </si>
  <si>
    <t>Energihåndbog 2019</t>
  </si>
  <si>
    <t>TEKNIQ’s Energihåndbog 2008</t>
  </si>
  <si>
    <t>Sparenergi.dk</t>
  </si>
  <si>
    <t>Etablering af solcelleanlæg</t>
  </si>
  <si>
    <t>Klassificeringsværktøj</t>
  </si>
  <si>
    <t>EVU</t>
  </si>
  <si>
    <t>TEKNIQ</t>
  </si>
  <si>
    <t>VEB - Energiløsning</t>
  </si>
  <si>
    <t>Lang</t>
  </si>
  <si>
    <t>Mellem</t>
  </si>
  <si>
    <t>Kort</t>
  </si>
  <si>
    <t>Links til hjælpeværktøjer</t>
  </si>
  <si>
    <t>Simpel tilbagebetaligstid</t>
  </si>
  <si>
    <t>Tiltag</t>
  </si>
  <si>
    <t>Solceller</t>
  </si>
  <si>
    <t>Energiløsning vedr. solvarmeanlæg</t>
  </si>
  <si>
    <t>Etablering af solvarmeanlæg</t>
  </si>
  <si>
    <t>Solvarmeanlæg</t>
  </si>
  <si>
    <t>Udskiftning af ældre køkkenudstyr, f.eks. komfur, ovn eller opvaskemaskine</t>
  </si>
  <si>
    <t>Reduktion af tomgangsforbrug</t>
  </si>
  <si>
    <t>TEKNIQ's Energihåndbog 2008</t>
  </si>
  <si>
    <t>Reduktion af driftstid</t>
  </si>
  <si>
    <t>Køkkenudstyr</t>
  </si>
  <si>
    <t>Udskiftning af servere</t>
  </si>
  <si>
    <t>Udskiftning af ældre Edb-udstyr, f.eks. skærme, printere eller kopimaskiner</t>
  </si>
  <si>
    <t>Den lille blå om varme</t>
  </si>
  <si>
    <t>Guide vedr. energieffektiv drift og vedligehold pdf</t>
  </si>
  <si>
    <t>Energiløsning vedr. konvertering af oliefyret varmecentral til fjernvarme</t>
  </si>
  <si>
    <t>Vedligeholdelse af anlæg</t>
  </si>
  <si>
    <t xml:space="preserve">Energiløsning vedr. udskiftning af større cirkulationspumper </t>
  </si>
  <si>
    <t>Udskiftning af cirkulationspumpe til centralvarme</t>
  </si>
  <si>
    <t>Energiløsning vedr. isolering af rørinstallationer</t>
  </si>
  <si>
    <t>Efterisolering af rørledninger til centralvarme og varmt brugsvand</t>
  </si>
  <si>
    <t>Energiløsning vedr. udskiftning af varmtvandsbeholder</t>
  </si>
  <si>
    <t>Udskiftning eller efterisolering af varmtvandsbeholder eller veksler</t>
  </si>
  <si>
    <t>Besparelsesberegneren</t>
  </si>
  <si>
    <t>Udskiftning af ældre olie- eller gaskedel til fjernvarme eller varmepumpe</t>
  </si>
  <si>
    <t>Energiløsning vedr. renovering af naturgasfyret varmecentral</t>
  </si>
  <si>
    <t>Udskiftning af ældre gaskedel til kondenserende gaskedel</t>
  </si>
  <si>
    <t>Etablering af natsænkning</t>
  </si>
  <si>
    <t>Guide vedr. bygningsautomatik og styresystemer</t>
  </si>
  <si>
    <t>Etablering af udetemperaturkompensering</t>
  </si>
  <si>
    <t>Montering af radiatortermostatventiler</t>
  </si>
  <si>
    <t>Reduktion af rumtemperatur</t>
  </si>
  <si>
    <t>Den lille Blå</t>
  </si>
  <si>
    <t>VEB - Guide</t>
  </si>
  <si>
    <t>Udskiftning af køleanlæg</t>
  </si>
  <si>
    <t>Etablering af regulering efter behov</t>
  </si>
  <si>
    <t>Den lille Blå om Ventilation</t>
  </si>
  <si>
    <t>Hævning af fremløbstemperatur</t>
  </si>
  <si>
    <t>Reduktion af kondenseringstemperatur</t>
  </si>
  <si>
    <t>Køling - luftkonditionering</t>
  </si>
  <si>
    <t>Udskiftning af vinduer og døre</t>
  </si>
  <si>
    <t>Energiløsning vedr. etageadskillelser/gulve</t>
  </si>
  <si>
    <t>Efterisolering af etageadskillelser/gulve</t>
  </si>
  <si>
    <t>Energiløsning vedr. ydervægskonstruktioner</t>
  </si>
  <si>
    <t>Efterisolering af ydervægskonstruktion</t>
  </si>
  <si>
    <t>Energiløsning vedr. tag- og loftkonstruktioner</t>
  </si>
  <si>
    <t>Efterisolering af tag- og loftkonstruktion</t>
  </si>
  <si>
    <t>Klimaskærm</t>
  </si>
  <si>
    <t>Energiløsning vedr. ventilation</t>
  </si>
  <si>
    <t>Udskiftning af ventilationsaggregat</t>
  </si>
  <si>
    <t>Etablering af varmegenvinding</t>
  </si>
  <si>
    <t>Reduktion af tryktab</t>
  </si>
  <si>
    <t>Udskiftning af ventilator og motor</t>
  </si>
  <si>
    <t xml:space="preserve">Reduktion af volumenstrømmen </t>
  </si>
  <si>
    <t>Reduktion af indblæsningstemperatur</t>
  </si>
  <si>
    <t>Ventilation</t>
  </si>
  <si>
    <t>Guide vedr. belysningssystemer</t>
  </si>
  <si>
    <t>Energiløsning vedr. belysningsanlæg</t>
  </si>
  <si>
    <t>Udskiftning af belysningsanlæg</t>
  </si>
  <si>
    <t>Etablering af lysstyring (manuel og/eller automatisk)</t>
  </si>
  <si>
    <t>Udskiftning af lyskilder</t>
  </si>
  <si>
    <t>Reduktion af belysningsstyrke</t>
  </si>
  <si>
    <t>Sektionsopdeling af belysningsanlæg</t>
  </si>
  <si>
    <t>Kommentarer og yderligere oplysninger til indberetningen</t>
  </si>
  <si>
    <t>El</t>
  </si>
  <si>
    <t>Fjernvarme</t>
  </si>
  <si>
    <t>Fyringsolie</t>
  </si>
  <si>
    <t>Gas</t>
  </si>
  <si>
    <t>Forbrug</t>
  </si>
  <si>
    <t>Agenturhandel</t>
  </si>
  <si>
    <t>P(25)</t>
  </si>
  <si>
    <t>Median</t>
  </si>
  <si>
    <t>P(75)</t>
  </si>
  <si>
    <t>Engrosh. med korn og foderstof</t>
  </si>
  <si>
    <t>Engrosh. med føde-, drikke- og tobaksvarer</t>
  </si>
  <si>
    <t>Engrosh. med tekstiler og husholdningsudstyr</t>
  </si>
  <si>
    <t>Engrosh. med it-udstyr</t>
  </si>
  <si>
    <t>Engrosh. med andre maskiner</t>
  </si>
  <si>
    <t>Anden engroshandel</t>
  </si>
  <si>
    <t>Supermarkeder og varehuse mv.</t>
  </si>
  <si>
    <t xml:space="preserve">Specialbutikker med fødevarer </t>
  </si>
  <si>
    <t>Tankstationer</t>
  </si>
  <si>
    <t>Detailh. med forbrugerelektronik</t>
  </si>
  <si>
    <t>Detailh. med tekstiler og husholdningsudstyr mv.</t>
  </si>
  <si>
    <t>Detailh. med kultur- og fritidsprodukter</t>
  </si>
  <si>
    <t>Detailh. med beklædning og fodtøj</t>
  </si>
  <si>
    <t>Internethandel, postordre mv.</t>
  </si>
  <si>
    <t>Hoteller</t>
  </si>
  <si>
    <t>Konferencecentre og kursusejendomme</t>
  </si>
  <si>
    <t>Ferieboliger og andre indlogeringsfaciliteter til kortvarige ophold</t>
  </si>
  <si>
    <t>Campingpladser</t>
  </si>
  <si>
    <t>Andre overnatningsfaciliteter</t>
  </si>
  <si>
    <t>Restauranter</t>
  </si>
  <si>
    <t>Pizzeriaer, grillbarer, isbarer mv.</t>
  </si>
  <si>
    <t>Event catering</t>
  </si>
  <si>
    <t>Anden restaurationsvirksomhed</t>
  </si>
  <si>
    <t>Cafeer, værtshuse, diskoteker, mv</t>
  </si>
  <si>
    <t>Advokatvirksomhed</t>
  </si>
  <si>
    <t>Revision og bogføring</t>
  </si>
  <si>
    <t>Virksomhedskonsulenter</t>
  </si>
  <si>
    <t>Arkitekter og rådgivende ingeniører</t>
  </si>
  <si>
    <t>Forskning og udvikling</t>
  </si>
  <si>
    <t>Reklame- og analysebureauer</t>
  </si>
  <si>
    <t>Anden videnservice</t>
  </si>
  <si>
    <t>Dyrlæger</t>
  </si>
  <si>
    <t>Link til kilde:</t>
  </si>
  <si>
    <t>Nøgletalsberegner handel og service</t>
  </si>
  <si>
    <t>Energiforbrug per kvadratmeter [kWh/m2]</t>
  </si>
  <si>
    <t>Energiforbrug per årsværk  [kWh/ansatte]</t>
  </si>
  <si>
    <t>Energiforbrug per omsætningskrone  [kWh/t.kr]</t>
  </si>
  <si>
    <t xml:space="preserve">I nedenstående tabel kan det kontrolleres om handel og services virksomheders energiforbrug ligger over eller under gennemsnittet i forhold til andre virksomheder indenfor samme branche. Hvis det er over gennemsnittet, er der god grund til at undersøge sammen med en rådgiver, hvor forbruget stammer fra, og om der kan gøres noget for et nedbringe det.
</t>
  </si>
  <si>
    <t>Projekt område</t>
  </si>
  <si>
    <t xml:space="preserve">I nedenstående tabel kan der findes information og hjælpeværktøjer indefor forskellige slutanvendelsesområder og energibesparelses tiltag. Ved tage udgangspunkt i en indsats inden for et slutanvendelsesområder, såsom belysning eller it-udstyr, kan man ved hjælp af værktøjet finde mulige løsninger til konkrete energieffektiviserings projekter.
</t>
  </si>
  <si>
    <t>1. Basisoplysninger:</t>
  </si>
  <si>
    <t>2. Energiforbrug:</t>
  </si>
  <si>
    <t>3. Besparelsespotentialer:</t>
  </si>
  <si>
    <t>Trin for trin guide til energiledelse - DS</t>
  </si>
  <si>
    <t>Information/værktøjer vedr. indarbejde energiledelse i din virksomhed kan findes på følgende hjemmesider</t>
  </si>
  <si>
    <t>Materiale på SparEnergi.dk - Skabelon til energihandlingsplan</t>
  </si>
  <si>
    <t>Basisoplysninger skal udfyldes.</t>
  </si>
  <si>
    <t>Kommentarfelt - kommetarer vedr. besparelsespotentialer</t>
  </si>
  <si>
    <t xml:space="preserve">
Input</t>
  </si>
  <si>
    <t>4. Handlingsplan:</t>
  </si>
  <si>
    <t xml:space="preserve">Alle yderligere kommentarer eller oplysninger, der ikke var plads til i skemaet kan skrives her.
</t>
  </si>
  <si>
    <t>Oplysninger vedr. virksomhedens mulige besparelsespotentialer skal vurderes og oplyses i skemaet. Er det ikke muligt at notere nogen energibesparelsespotentialer skal der begrundes i kommentarfeltet.</t>
  </si>
  <si>
    <t>Oplysninger vedr. virksomhedens energiforbrug for en 3 årig periode, skal udfyldes for så vidt det er muligt. Er det ikke muligt at finde energidata for 3 år, skal der som minimum indtastes energiforbruget for en 12 måneders periode.</t>
  </si>
  <si>
    <t>Det er ikke et krav at virksomheden udfylder og indsender deres handlingsplan. Det anbefales dog, at virksomheden udvikler en handlingsplan for energisparetiltag, så virksomheden kan komme i gang med energieffektivitet og energistyring.</t>
  </si>
  <si>
    <t>Årstal</t>
  </si>
  <si>
    <t>Sum</t>
  </si>
  <si>
    <t>Virksomhedens nøgletal</t>
  </si>
  <si>
    <t>kWh/t.kr</t>
  </si>
  <si>
    <t>Varme [kWh/kr]</t>
  </si>
  <si>
    <t>Elektricitet [kWh/kr]</t>
  </si>
  <si>
    <t>Proces [kWh/kr]</t>
  </si>
  <si>
    <t>Tilskud (fx fra Erhverspuljen) [kr]</t>
  </si>
  <si>
    <t>Store virksomheder og datterselskaber af store virksomheder i Danmark, samt danske datterselskaber af store, udenlandske virksomheder, skal foretage et energisyn af deres energiforbrug hvert fjerde år. En stor virksomhed er en virksomhed, der globalt har mindst 250 ansatte opgjort som fuldtidsstillinger eller en årlig omsætning på mindst 50 mio. euro og en årlig balance på mindst 43 mio.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</si>
</sst>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quot;kr.&quot;\ #,##0"/>
    <numFmt numFmtId="166" formatCode="#,##0.0"/>
    <numFmt numFmtId="167" formatCode="0.0"/>
    <numFmt numFmtId="168" formatCode="#,##0.000"/>
    <numFmt numFmtId="169" formatCode="&quot;kr.&quot;\ #,##0.00"/>
    <numFmt numFmtId="170" formatCode="_ * #,##0_ ;_ * \-#,##0_ ;_ * &quot;-&quot;??_ ;_ @_ "/>
    <numFmt numFmtId="171" formatCode="_ * #,##0.0_ ;_ * \-#,##0.0_ ;_ * &quot;-&quot;??_ ;_ @_ "/>
  </numFmts>
  <fonts count="86">
    <font>
      <sz val="11"/>
      <color theme="1"/>
      <name val="Calibri"/>
      <family val="2"/>
      <scheme val="minor"/>
    </font>
    <font>
      <sz val="10"/>
      <name val="Arial"/>
      <family val="2"/>
    </font>
    <font>
      <sz val="9"/>
      <name val="Calibri"/>
      <family val="2"/>
      <scheme val="minor"/>
    </font>
    <font>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10"/>
      <name val="Calibri"/>
      <family val="2"/>
    </font>
    <font>
      <sz val="11"/>
      <color indexed="14"/>
      <name val="Calibri"/>
      <family val="2"/>
    </font>
    <font>
      <sz val="8"/>
      <name val="Arial"/>
      <family val="2"/>
    </font>
    <font>
      <b/>
      <sz val="11"/>
      <color indexed="53"/>
      <name val="Calibri"/>
      <family val="2"/>
    </font>
    <font>
      <b/>
      <sz val="11"/>
      <color indexed="17"/>
      <name val="Calibri"/>
      <family val="2"/>
    </font>
    <font>
      <b/>
      <sz val="11"/>
      <color indexed="8"/>
      <name val="Calibri"/>
      <family val="2"/>
    </font>
    <font>
      <i/>
      <sz val="10"/>
      <color rgb="FF7F7F7F"/>
      <name val="Arial"/>
      <family val="2"/>
    </font>
    <font>
      <sz val="11"/>
      <color indexed="17"/>
      <name val="Calibri"/>
      <family val="2"/>
    </font>
    <font>
      <sz val="11"/>
      <color indexed="48"/>
      <name val="Calibri"/>
      <family val="2"/>
    </font>
    <font>
      <b/>
      <sz val="11"/>
      <color indexed="9"/>
      <name val="Calibri"/>
      <family val="2"/>
    </font>
    <font>
      <sz val="11"/>
      <color indexed="60"/>
      <name val="Calibri"/>
      <family val="2"/>
    </font>
    <font>
      <b/>
      <sz val="11"/>
      <color indexed="6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8"/>
      <name val="Arial"/>
      <family val="2"/>
    </font>
    <font>
      <b/>
      <sz val="10"/>
      <color indexed="39"/>
      <name val="Arial"/>
      <family val="2"/>
    </font>
    <font>
      <sz val="8"/>
      <color indexed="62"/>
      <name val="Arial"/>
      <family val="2"/>
    </font>
    <font>
      <b/>
      <sz val="8"/>
      <color indexed="8"/>
      <name val="Arial"/>
      <family val="2"/>
    </font>
    <font>
      <sz val="10"/>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18"/>
      <color theme="3"/>
      <name val="Cambria"/>
      <family val="2"/>
      <scheme val="major"/>
    </font>
    <font>
      <sz val="11"/>
      <color indexed="16"/>
      <name val="Calibri"/>
      <family val="2"/>
    </font>
    <font>
      <sz val="11"/>
      <color indexed="37"/>
      <name val="Calibri"/>
      <family val="2"/>
    </font>
    <font>
      <b/>
      <sz val="11"/>
      <color indexed="52"/>
      <name val="Calibri"/>
      <family val="2"/>
    </font>
    <font>
      <i/>
      <sz val="11"/>
      <color indexed="23"/>
      <name val="Calibri"/>
      <family val="2"/>
    </font>
    <font>
      <sz val="12"/>
      <name val="Times New Roman"/>
      <family val="1"/>
    </font>
    <font>
      <b/>
      <sz val="15"/>
      <color indexed="56"/>
      <name val="Calibri"/>
      <family val="2"/>
    </font>
    <font>
      <b/>
      <sz val="11"/>
      <color indexed="56"/>
      <name val="Calibri"/>
      <family val="2"/>
    </font>
    <font>
      <sz val="9"/>
      <color indexed="20"/>
      <name val="Arial"/>
      <family val="2"/>
    </font>
    <font>
      <sz val="9"/>
      <color indexed="48"/>
      <name val="Arial"/>
      <family val="2"/>
    </font>
    <font>
      <b/>
      <sz val="10"/>
      <color indexed="20"/>
      <name val="Arial"/>
      <family val="2"/>
    </font>
    <font>
      <b/>
      <sz val="9"/>
      <color indexed="20"/>
      <name val="Arial"/>
      <family val="2"/>
    </font>
    <font>
      <sz val="10"/>
      <name val="Geneva"/>
      <family val="2"/>
    </font>
    <font>
      <b/>
      <sz val="18"/>
      <color indexed="56"/>
      <name val="Cambria"/>
      <family val="2"/>
    </font>
    <font>
      <sz val="10"/>
      <name val="Courier"/>
      <family val="3"/>
    </font>
    <font>
      <sz val="11"/>
      <color indexed="20"/>
      <name val="Calibri"/>
      <family val="2"/>
    </font>
    <font>
      <b/>
      <sz val="12"/>
      <color theme="3"/>
      <name val="Calibri"/>
      <family val="2"/>
      <scheme val="minor"/>
    </font>
    <font>
      <u/>
      <sz val="11"/>
      <color theme="10"/>
      <name val="Calibri"/>
      <family val="2"/>
      <scheme val="minor"/>
    </font>
    <font>
      <u/>
      <sz val="11"/>
      <color rgb="FF0000FF"/>
      <name val="Calibri"/>
      <family val="2"/>
      <scheme val="minor"/>
    </font>
    <font>
      <b/>
      <sz val="11"/>
      <color theme="1"/>
      <name val="Calibri"/>
      <family val="2"/>
      <scheme val="minor"/>
    </font>
    <font>
      <vertAlign val="superscript"/>
      <sz val="9"/>
      <name val="Calibri"/>
      <family val="2"/>
      <scheme val="minor"/>
    </font>
    <font>
      <b/>
      <sz val="11"/>
      <color theme="1" tint="0.14999847407452621"/>
      <name val="Calibri"/>
      <family val="2"/>
      <scheme val="minor"/>
    </font>
    <font>
      <b/>
      <sz val="11"/>
      <name val="Calibri"/>
      <family val="2"/>
      <scheme val="minor"/>
    </font>
    <font>
      <sz val="11"/>
      <color rgb="FFFF0000"/>
      <name val="Calibri"/>
      <family val="2"/>
      <scheme val="minor"/>
    </font>
    <font>
      <sz val="11"/>
      <name val="Calibri"/>
      <family val="2"/>
      <scheme val="minor"/>
    </font>
    <font>
      <vertAlign val="superscript"/>
      <sz val="11"/>
      <name val="Calibri"/>
      <family val="2"/>
      <scheme val="minor"/>
    </font>
    <font>
      <b/>
      <sz val="12"/>
      <color theme="1"/>
      <name val="Calibri"/>
      <family val="2"/>
      <scheme val="minor"/>
    </font>
    <font>
      <b/>
      <sz val="11"/>
      <color theme="3"/>
      <name val="Calibri"/>
      <family val="2"/>
      <scheme val="minor"/>
    </font>
    <font>
      <b/>
      <sz val="18"/>
      <name val="Calibri"/>
      <family val="2"/>
      <scheme val="minor"/>
    </font>
    <font>
      <vertAlign val="subscript"/>
      <sz val="11"/>
      <color theme="1"/>
      <name val="Calibri"/>
      <family val="2"/>
      <scheme val="minor"/>
    </font>
    <font>
      <vertAlign val="subscript"/>
      <sz val="11"/>
      <name val="Calibri"/>
      <family val="2"/>
      <scheme val="minor"/>
    </font>
    <font>
      <sz val="11"/>
      <name val="Calibri"/>
      <family val="2"/>
    </font>
    <font>
      <sz val="8.8000000000000007"/>
      <name val="Calibri"/>
      <family val="2"/>
    </font>
    <font>
      <vertAlign val="superscript"/>
      <sz val="14"/>
      <name val="Calibri"/>
      <family val="2"/>
      <scheme val="minor"/>
    </font>
    <font>
      <sz val="8"/>
      <color rgb="FF000000"/>
      <name val="Arial Narrow"/>
      <family val="2"/>
    </font>
    <font>
      <sz val="8"/>
      <color theme="1"/>
      <name val="Arial Narrow"/>
      <family val="2"/>
    </font>
    <font>
      <sz val="11"/>
      <color rgb="FF000000"/>
      <name val="Calibri"/>
      <family val="2"/>
      <scheme val="minor"/>
    </font>
    <font>
      <sz val="8"/>
      <color theme="1"/>
      <name val="Wingdings"/>
      <charset val="2"/>
    </font>
    <font>
      <sz val="10"/>
      <color theme="1"/>
      <name val="Open Sans"/>
      <family val="2"/>
    </font>
    <font>
      <sz val="11"/>
      <color rgb="FF000000"/>
      <name val="Calibi"/>
    </font>
    <font>
      <u/>
      <sz val="10"/>
      <color theme="10"/>
      <name val="Open Sans"/>
      <family val="2"/>
    </font>
    <font>
      <sz val="10"/>
      <color rgb="FF000000"/>
      <name val="Verdana"/>
      <family val="2"/>
    </font>
    <font>
      <b/>
      <sz val="10"/>
      <color rgb="FF000000"/>
      <name val="Verdana"/>
      <family val="2"/>
    </font>
    <font>
      <b/>
      <sz val="12"/>
      <color rgb="FF000000"/>
      <name val="Calibri"/>
      <family val="2"/>
      <scheme val="minor"/>
    </font>
    <font>
      <sz val="9"/>
      <color indexed="81"/>
      <name val="Tahoma"/>
      <family val="2"/>
    </font>
    <font>
      <b/>
      <sz val="10"/>
      <color theme="1"/>
      <name val="Calibri"/>
      <family val="2"/>
      <scheme val="minor"/>
    </font>
    <font>
      <sz val="10"/>
      <color rgb="FF000000"/>
      <name val="Calibri"/>
      <family val="2"/>
      <scheme val="minor"/>
    </font>
    <font>
      <sz val="11"/>
      <color theme="1" tint="0.14999847407452621"/>
      <name val="Calibri"/>
      <family val="2"/>
      <scheme val="minor"/>
    </font>
    <font>
      <sz val="9"/>
      <color rgb="FF000000"/>
      <name val="Tahoma"/>
      <family val="2"/>
    </font>
  </fonts>
  <fills count="96">
    <fill>
      <patternFill patternType="none"/>
    </fill>
    <fill>
      <patternFill patternType="gray125"/>
    </fill>
    <fill>
      <patternFill patternType="solid">
        <fgColor theme="0"/>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9"/>
        <bgColor indexed="9"/>
      </patternFill>
    </fill>
    <fill>
      <patternFill patternType="solid">
        <fgColor indexed="35"/>
        <bgColor indexed="35"/>
      </patternFill>
    </fill>
    <fill>
      <patternFill patternType="solid">
        <fgColor indexed="42"/>
        <bgColor indexed="42"/>
      </patternFill>
    </fill>
    <fill>
      <patternFill patternType="solid">
        <fgColor indexed="18"/>
        <bgColor indexed="18"/>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53"/>
        <bgColor indexed="53"/>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patternFill>
    </fill>
    <fill>
      <patternFill patternType="solid">
        <fgColor indexed="49"/>
      </patternFill>
    </fill>
    <fill>
      <patternFill patternType="solid">
        <fgColor indexed="45"/>
      </patternFill>
    </fill>
    <fill>
      <patternFill patternType="solid">
        <fgColor indexed="29"/>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36"/>
      </patternFill>
    </fill>
    <fill>
      <patternFill patternType="solid">
        <fgColor indexed="62"/>
      </patternFill>
    </fill>
    <fill>
      <patternFill patternType="solid">
        <fgColor indexed="14"/>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FF"/>
        <bgColor indexed="64"/>
      </patternFill>
    </fill>
  </fills>
  <borders count="75">
    <border>
      <left/>
      <right/>
      <top/>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style="thin">
        <color indexed="51"/>
      </left>
      <right style="thin">
        <color indexed="51"/>
      </right>
      <top/>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top/>
      <bottom style="medium">
        <color indexed="64"/>
      </bottom>
      <diagonal/>
    </border>
    <border>
      <left style="hair">
        <color auto="1"/>
      </left>
      <right style="hair">
        <color auto="1"/>
      </right>
      <top style="hair">
        <color auto="1"/>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51">
    <xf numFmtId="0" fontId="0" fillId="0" borderId="0"/>
    <xf numFmtId="164" fontId="3" fillId="0" borderId="0" applyFont="0" applyFill="0" applyBorder="0" applyAlignment="0" applyProtection="0"/>
    <xf numFmtId="164" fontId="3" fillId="0" borderId="0" applyFont="0" applyFill="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5"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6"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6"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6" fillId="35" borderId="0" applyNumberFormat="0" applyBorder="0" applyAlignment="0" applyProtection="0"/>
    <xf numFmtId="0" fontId="5" fillId="30" borderId="0" applyNumberFormat="0" applyBorder="0" applyAlignment="0" applyProtection="0"/>
    <xf numFmtId="0" fontId="5" fillId="36" borderId="0" applyNumberFormat="0" applyBorder="0" applyAlignment="0" applyProtection="0"/>
    <xf numFmtId="0" fontId="6" fillId="31"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6" fillId="2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6" fillId="41"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39" borderId="10" applyNumberFormat="0" applyFont="0" applyAlignment="0" applyProtection="0"/>
    <xf numFmtId="0" fontId="9" fillId="39" borderId="11" applyNumberFormat="0" applyFont="0" applyAlignment="0" applyProtection="0"/>
    <xf numFmtId="0" fontId="10" fillId="42" borderId="12" applyNumberFormat="0" applyAlignment="0" applyProtection="0"/>
    <xf numFmtId="0" fontId="11" fillId="43" borderId="11" applyNumberFormat="0" applyAlignment="0" applyProtection="0"/>
    <xf numFmtId="0" fontId="13" fillId="0" borderId="0" applyNumberFormat="0" applyFill="0" applyBorder="0" applyAlignment="0" applyProtection="0"/>
    <xf numFmtId="0" fontId="14" fillId="44" borderId="0" applyNumberFormat="0" applyBorder="0" applyAlignment="0" applyProtection="0"/>
    <xf numFmtId="0" fontId="5" fillId="34" borderId="0" applyNumberFormat="0" applyBorder="0" applyAlignment="0" applyProtection="0"/>
    <xf numFmtId="0" fontId="15" fillId="40" borderId="11" applyNumberFormat="0" applyAlignment="0" applyProtection="0"/>
    <xf numFmtId="0" fontId="16" fillId="36" borderId="13" applyNumberFormat="0" applyAlignment="0" applyProtection="0"/>
    <xf numFmtId="0" fontId="16" fillId="45" borderId="13" applyNumberFormat="0" applyAlignment="0" applyProtection="0"/>
    <xf numFmtId="0" fontId="4" fillId="3" borderId="0" applyNumberFormat="0" applyBorder="0" applyAlignment="0" applyProtection="0"/>
    <xf numFmtId="0" fontId="6" fillId="46" borderId="0" applyNumberFormat="0" applyBorder="0" applyAlignment="0" applyProtection="0"/>
    <xf numFmtId="0" fontId="4" fillId="7" borderId="0" applyNumberFormat="0" applyBorder="0" applyAlignment="0" applyProtection="0"/>
    <xf numFmtId="0" fontId="6" fillId="47" borderId="0" applyNumberFormat="0" applyBorder="0" applyAlignment="0" applyProtection="0"/>
    <xf numFmtId="0" fontId="4" fillId="11" borderId="0" applyNumberFormat="0" applyBorder="0" applyAlignment="0" applyProtection="0"/>
    <xf numFmtId="0" fontId="6" fillId="48" borderId="0" applyNumberFormat="0" applyBorder="0" applyAlignment="0" applyProtection="0"/>
    <xf numFmtId="0" fontId="4" fillId="15" borderId="0" applyNumberFormat="0" applyBorder="0" applyAlignment="0" applyProtection="0"/>
    <xf numFmtId="0" fontId="6" fillId="45" borderId="0" applyNumberFormat="0" applyBorder="0" applyAlignment="0" applyProtection="0"/>
    <xf numFmtId="0" fontId="4" fillId="19" borderId="0" applyNumberFormat="0" applyBorder="0" applyAlignment="0" applyProtection="0"/>
    <xf numFmtId="0" fontId="6" fillId="29" borderId="0" applyNumberFormat="0" applyBorder="0" applyAlignment="0" applyProtection="0"/>
    <xf numFmtId="0" fontId="4" fillId="23" borderId="0" applyNumberFormat="0" applyBorder="0" applyAlignment="0" applyProtection="0"/>
    <xf numFmtId="0" fontId="6" fillId="49" borderId="0" applyNumberFormat="0" applyBorder="0" applyAlignment="0" applyProtection="0"/>
    <xf numFmtId="0" fontId="14" fillId="40" borderId="0" applyNumberFormat="0" applyBorder="0" applyAlignment="0" applyProtection="0"/>
    <xf numFmtId="0" fontId="9" fillId="50" borderId="0"/>
    <xf numFmtId="0" fontId="1" fillId="0" borderId="0"/>
    <xf numFmtId="0" fontId="18" fillId="43" borderId="14" applyNumberFormat="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20" applyNumberFormat="0" applyFill="0" applyAlignment="0" applyProtection="0"/>
    <xf numFmtId="0" fontId="14" fillId="0" borderId="21" applyNumberFormat="0" applyFill="0" applyAlignment="0" applyProtection="0"/>
    <xf numFmtId="4" fontId="23" fillId="51" borderId="22" applyNumberFormat="0" applyProtection="0">
      <alignment vertical="center"/>
    </xf>
    <xf numFmtId="4" fontId="9" fillId="51" borderId="11" applyNumberFormat="0" applyProtection="0">
      <alignment vertical="center"/>
    </xf>
    <xf numFmtId="4" fontId="24" fillId="51" borderId="22" applyNumberFormat="0" applyProtection="0">
      <alignment vertical="center"/>
    </xf>
    <xf numFmtId="4" fontId="25" fillId="52" borderId="11" applyNumberFormat="0" applyProtection="0">
      <alignment vertical="center"/>
    </xf>
    <xf numFmtId="4" fontId="23" fillId="51" borderId="22" applyNumberFormat="0" applyProtection="0">
      <alignment horizontal="left" vertical="center" indent="1"/>
    </xf>
    <xf numFmtId="4" fontId="9" fillId="52" borderId="11" applyNumberFormat="0" applyProtection="0">
      <alignment horizontal="left" vertical="center" indent="1"/>
    </xf>
    <xf numFmtId="0" fontId="23" fillId="51" borderId="22" applyNumberFormat="0" applyProtection="0">
      <alignment horizontal="left" vertical="top" indent="1"/>
    </xf>
    <xf numFmtId="0" fontId="26" fillId="51" borderId="22" applyNumberFormat="0" applyProtection="0">
      <alignment horizontal="left" vertical="top" indent="1"/>
    </xf>
    <xf numFmtId="4" fontId="23" fillId="53" borderId="0" applyNumberFormat="0" applyProtection="0">
      <alignment horizontal="left" vertical="center" indent="1"/>
    </xf>
    <xf numFmtId="4" fontId="9" fillId="54" borderId="11" applyNumberFormat="0" applyProtection="0">
      <alignment horizontal="left" vertical="center" indent="1"/>
    </xf>
    <xf numFmtId="4" fontId="27" fillId="55" borderId="22" applyNumberFormat="0" applyProtection="0">
      <alignment horizontal="right" vertical="center"/>
    </xf>
    <xf numFmtId="4" fontId="9" fillId="55" borderId="11" applyNumberFormat="0" applyProtection="0">
      <alignment horizontal="right" vertical="center"/>
    </xf>
    <xf numFmtId="4" fontId="27" fillId="56" borderId="22" applyNumberFormat="0" applyProtection="0">
      <alignment horizontal="right" vertical="center"/>
    </xf>
    <xf numFmtId="4" fontId="9" fillId="57" borderId="11" applyNumberFormat="0" applyProtection="0">
      <alignment horizontal="right" vertical="center"/>
    </xf>
    <xf numFmtId="4" fontId="27" fillId="58" borderId="22" applyNumberFormat="0" applyProtection="0">
      <alignment horizontal="right" vertical="center"/>
    </xf>
    <xf numFmtId="4" fontId="9" fillId="58" borderId="23" applyNumberFormat="0" applyProtection="0">
      <alignment horizontal="right" vertical="center"/>
    </xf>
    <xf numFmtId="4" fontId="27" fillId="59" borderId="22" applyNumberFormat="0" applyProtection="0">
      <alignment horizontal="right" vertical="center"/>
    </xf>
    <xf numFmtId="4" fontId="9" fillId="59" borderId="11" applyNumberFormat="0" applyProtection="0">
      <alignment horizontal="right" vertical="center"/>
    </xf>
    <xf numFmtId="4" fontId="27" fillId="60" borderId="22" applyNumberFormat="0" applyProtection="0">
      <alignment horizontal="right" vertical="center"/>
    </xf>
    <xf numFmtId="4" fontId="9" fillId="60" borderId="11" applyNumberFormat="0" applyProtection="0">
      <alignment horizontal="right" vertical="center"/>
    </xf>
    <xf numFmtId="4" fontId="27" fillId="61" borderId="22" applyNumberFormat="0" applyProtection="0">
      <alignment horizontal="right" vertical="center"/>
    </xf>
    <xf numFmtId="4" fontId="9" fillId="61" borderId="11" applyNumberFormat="0" applyProtection="0">
      <alignment horizontal="right" vertical="center"/>
    </xf>
    <xf numFmtId="4" fontId="27" fillId="62" borderId="22" applyNumberFormat="0" applyProtection="0">
      <alignment horizontal="right" vertical="center"/>
    </xf>
    <xf numFmtId="4" fontId="9" fillId="62" borderId="11" applyNumberFormat="0" applyProtection="0">
      <alignment horizontal="right" vertical="center"/>
    </xf>
    <xf numFmtId="4" fontId="27" fillId="63" borderId="22" applyNumberFormat="0" applyProtection="0">
      <alignment horizontal="right" vertical="center"/>
    </xf>
    <xf numFmtId="4" fontId="9" fillId="63" borderId="11" applyNumberFormat="0" applyProtection="0">
      <alignment horizontal="right" vertical="center"/>
    </xf>
    <xf numFmtId="4" fontId="27" fillId="64" borderId="22" applyNumberFormat="0" applyProtection="0">
      <alignment horizontal="right" vertical="center"/>
    </xf>
    <xf numFmtId="4" fontId="9" fillId="64" borderId="11" applyNumberFormat="0" applyProtection="0">
      <alignment horizontal="right" vertical="center"/>
    </xf>
    <xf numFmtId="4" fontId="23" fillId="65" borderId="24" applyNumberFormat="0" applyProtection="0">
      <alignment horizontal="left" vertical="center" indent="1"/>
    </xf>
    <xf numFmtId="4" fontId="9" fillId="65" borderId="23" applyNumberFormat="0" applyProtection="0">
      <alignment horizontal="left" vertical="center" indent="1"/>
    </xf>
    <xf numFmtId="4" fontId="27" fillId="66" borderId="0" applyNumberFormat="0" applyProtection="0">
      <alignment horizontal="left" vertical="center" indent="1"/>
    </xf>
    <xf numFmtId="4" fontId="1" fillId="67" borderId="23" applyNumberFormat="0" applyProtection="0">
      <alignment horizontal="left" vertical="center" indent="1"/>
    </xf>
    <xf numFmtId="4" fontId="28" fillId="67" borderId="0" applyNumberFormat="0" applyProtection="0">
      <alignment horizontal="left" vertical="center" indent="1"/>
    </xf>
    <xf numFmtId="4" fontId="1" fillId="67" borderId="23" applyNumberFormat="0" applyProtection="0">
      <alignment horizontal="left" vertical="center" indent="1"/>
    </xf>
    <xf numFmtId="4" fontId="27" fillId="53" borderId="22" applyNumberFormat="0" applyProtection="0">
      <alignment horizontal="right" vertical="center"/>
    </xf>
    <xf numFmtId="4" fontId="9" fillId="53" borderId="11" applyNumberFormat="0" applyProtection="0">
      <alignment horizontal="right" vertical="center"/>
    </xf>
    <xf numFmtId="4" fontId="27" fillId="66" borderId="0" applyNumberFormat="0" applyProtection="0">
      <alignment horizontal="left" vertical="center" indent="1"/>
    </xf>
    <xf numFmtId="4" fontId="9" fillId="66" borderId="23" applyNumberFormat="0" applyProtection="0">
      <alignment horizontal="left" vertical="center" indent="1"/>
    </xf>
    <xf numFmtId="4" fontId="27" fillId="53" borderId="0" applyNumberFormat="0" applyProtection="0">
      <alignment horizontal="left" vertical="center" indent="1"/>
    </xf>
    <xf numFmtId="4" fontId="9" fillId="53" borderId="23" applyNumberFormat="0" applyProtection="0">
      <alignment horizontal="left" vertical="center" indent="1"/>
    </xf>
    <xf numFmtId="0" fontId="1" fillId="67" borderId="22" applyNumberFormat="0" applyProtection="0">
      <alignment horizontal="left" vertical="center" indent="1"/>
    </xf>
    <xf numFmtId="0" fontId="9" fillId="68" borderId="11" applyNumberFormat="0" applyProtection="0">
      <alignment horizontal="left" vertical="center" indent="1"/>
    </xf>
    <xf numFmtId="0" fontId="1" fillId="67" borderId="22" applyNumberFormat="0" applyProtection="0">
      <alignment horizontal="left" vertical="top" indent="1"/>
    </xf>
    <xf numFmtId="0" fontId="9" fillId="67" borderId="22" applyNumberFormat="0" applyProtection="0">
      <alignment horizontal="left" vertical="top" indent="1"/>
    </xf>
    <xf numFmtId="0" fontId="1" fillId="53" borderId="22" applyNumberFormat="0" applyProtection="0">
      <alignment horizontal="left" vertical="center" indent="1"/>
    </xf>
    <xf numFmtId="0" fontId="9" fillId="69" borderId="11" applyNumberFormat="0" applyProtection="0">
      <alignment horizontal="left" vertical="center" indent="1"/>
    </xf>
    <xf numFmtId="0" fontId="1" fillId="53" borderId="22" applyNumberFormat="0" applyProtection="0">
      <alignment horizontal="left" vertical="top" indent="1"/>
    </xf>
    <xf numFmtId="0" fontId="9" fillId="53" borderId="22" applyNumberFormat="0" applyProtection="0">
      <alignment horizontal="left" vertical="top" indent="1"/>
    </xf>
    <xf numFmtId="0" fontId="1" fillId="70" borderId="22" applyNumberFormat="0" applyProtection="0">
      <alignment horizontal="left" vertical="center" indent="1"/>
    </xf>
    <xf numFmtId="0" fontId="9" fillId="70" borderId="11" applyNumberFormat="0" applyProtection="0">
      <alignment horizontal="left" vertical="center" indent="1"/>
    </xf>
    <xf numFmtId="0" fontId="1" fillId="70" borderId="22" applyNumberFormat="0" applyProtection="0">
      <alignment horizontal="left" vertical="top" indent="1"/>
    </xf>
    <xf numFmtId="0" fontId="9" fillId="70" borderId="22" applyNumberFormat="0" applyProtection="0">
      <alignment horizontal="left" vertical="top" indent="1"/>
    </xf>
    <xf numFmtId="0" fontId="1" fillId="66" borderId="22" applyNumberFormat="0" applyProtection="0">
      <alignment horizontal="left" vertical="center" indent="1"/>
    </xf>
    <xf numFmtId="0" fontId="9" fillId="66" borderId="11" applyNumberFormat="0" applyProtection="0">
      <alignment horizontal="left" vertical="center" indent="1"/>
    </xf>
    <xf numFmtId="0" fontId="1" fillId="66" borderId="22" applyNumberFormat="0" applyProtection="0">
      <alignment horizontal="left" vertical="top" indent="1"/>
    </xf>
    <xf numFmtId="0" fontId="9" fillId="66" borderId="22" applyNumberFormat="0" applyProtection="0">
      <alignment horizontal="left" vertical="top" indent="1"/>
    </xf>
    <xf numFmtId="0" fontId="1" fillId="71" borderId="25" applyNumberFormat="0">
      <protection locked="0"/>
    </xf>
    <xf numFmtId="0" fontId="9" fillId="71" borderId="26" applyNumberFormat="0">
      <protection locked="0"/>
    </xf>
    <xf numFmtId="0" fontId="29" fillId="67" borderId="27" applyBorder="0"/>
    <xf numFmtId="4" fontId="27" fillId="72" borderId="22" applyNumberFormat="0" applyProtection="0">
      <alignment vertical="center"/>
    </xf>
    <xf numFmtId="4" fontId="30" fillId="72" borderId="22" applyNumberFormat="0" applyProtection="0">
      <alignment vertical="center"/>
    </xf>
    <xf numFmtId="4" fontId="31" fillId="72" borderId="22" applyNumberFormat="0" applyProtection="0">
      <alignment vertical="center"/>
    </xf>
    <xf numFmtId="4" fontId="25" fillId="73" borderId="25" applyNumberFormat="0" applyProtection="0">
      <alignment vertical="center"/>
    </xf>
    <xf numFmtId="4" fontId="27" fillId="72" borderId="22" applyNumberFormat="0" applyProtection="0">
      <alignment horizontal="left" vertical="center" indent="1"/>
    </xf>
    <xf numFmtId="4" fontId="30" fillId="68" borderId="22" applyNumberFormat="0" applyProtection="0">
      <alignment horizontal="left" vertical="center" indent="1"/>
    </xf>
    <xf numFmtId="0" fontId="27" fillId="72" borderId="22" applyNumberFormat="0" applyProtection="0">
      <alignment horizontal="left" vertical="top" indent="1"/>
    </xf>
    <xf numFmtId="0" fontId="30" fillId="72" borderId="22" applyNumberFormat="0" applyProtection="0">
      <alignment horizontal="left" vertical="top" indent="1"/>
    </xf>
    <xf numFmtId="4" fontId="27" fillId="66" borderId="22" applyNumberFormat="0" applyProtection="0">
      <alignment horizontal="right" vertical="center"/>
    </xf>
    <xf numFmtId="4" fontId="9" fillId="0" borderId="11" applyNumberFormat="0" applyProtection="0">
      <alignment horizontal="right" vertical="center"/>
    </xf>
    <xf numFmtId="4" fontId="31" fillId="66" borderId="22" applyNumberFormat="0" applyProtection="0">
      <alignment horizontal="right" vertical="center"/>
    </xf>
    <xf numFmtId="4" fontId="25" fillId="74" borderId="11" applyNumberFormat="0" applyProtection="0">
      <alignment horizontal="right" vertical="center"/>
    </xf>
    <xf numFmtId="4" fontId="27" fillId="53" borderId="22" applyNumberFormat="0" applyProtection="0">
      <alignment horizontal="left" vertical="center" indent="1"/>
    </xf>
    <xf numFmtId="4" fontId="9" fillId="54" borderId="11" applyNumberFormat="0" applyProtection="0">
      <alignment horizontal="left" vertical="center" indent="1"/>
    </xf>
    <xf numFmtId="0" fontId="27" fillId="53" borderId="22" applyNumberFormat="0" applyProtection="0">
      <alignment horizontal="left" vertical="top" indent="1"/>
    </xf>
    <xf numFmtId="0" fontId="30" fillId="53" borderId="22" applyNumberFormat="0" applyProtection="0">
      <alignment horizontal="left" vertical="top" indent="1"/>
    </xf>
    <xf numFmtId="4" fontId="32" fillId="75" borderId="0" applyNumberFormat="0" applyProtection="0">
      <alignment horizontal="left" vertical="center" indent="1"/>
    </xf>
    <xf numFmtId="4" fontId="33" fillId="75" borderId="23" applyNumberFormat="0" applyProtection="0">
      <alignment horizontal="left" vertical="center" indent="1"/>
    </xf>
    <xf numFmtId="0" fontId="9" fillId="76" borderId="25"/>
    <xf numFmtId="4" fontId="34" fillId="66" borderId="22" applyNumberFormat="0" applyProtection="0">
      <alignment horizontal="right" vertical="center"/>
    </xf>
    <xf numFmtId="4" fontId="35" fillId="71" borderId="11" applyNumberFormat="0" applyProtection="0">
      <alignment horizontal="right" vertical="center"/>
    </xf>
    <xf numFmtId="0" fontId="36" fillId="0" borderId="0" applyNumberFormat="0" applyFill="0" applyBorder="0" applyAlignment="0" applyProtection="0"/>
    <xf numFmtId="0" fontId="37" fillId="0" borderId="0" applyNumberFormat="0" applyFill="0" applyBorder="0" applyAlignment="0" applyProtection="0"/>
    <xf numFmtId="0" fontId="38" fillId="32" borderId="0" applyNumberFormat="0" applyBorder="0" applyAlignment="0" applyProtection="0"/>
    <xf numFmtId="0" fontId="39" fillId="39" borderId="0" applyNumberFormat="0" applyBorder="0" applyAlignment="0" applyProtection="0"/>
    <xf numFmtId="0" fontId="5" fillId="77" borderId="0" applyNumberFormat="0" applyBorder="0" applyAlignment="0" applyProtection="0"/>
    <xf numFmtId="0" fontId="5" fillId="55" borderId="0" applyNumberFormat="0" applyBorder="0" applyAlignment="0" applyProtection="0"/>
    <xf numFmtId="0" fontId="5" fillId="78" borderId="0" applyNumberFormat="0" applyBorder="0" applyAlignment="0" applyProtection="0"/>
    <xf numFmtId="0" fontId="5" fillId="79" borderId="0" applyNumberFormat="0" applyBorder="0" applyAlignment="0" applyProtection="0"/>
    <xf numFmtId="0" fontId="5" fillId="80" borderId="0" applyNumberFormat="0" applyBorder="0" applyAlignment="0" applyProtection="0"/>
    <xf numFmtId="0" fontId="5" fillId="81" borderId="0" applyNumberFormat="0" applyBorder="0" applyAlignment="0" applyProtection="0"/>
    <xf numFmtId="0" fontId="5" fillId="70" borderId="0" applyNumberFormat="0" applyBorder="0" applyAlignment="0" applyProtection="0"/>
    <xf numFmtId="0" fontId="5" fillId="56" borderId="0" applyNumberFormat="0" applyBorder="0" applyAlignment="0" applyProtection="0"/>
    <xf numFmtId="0" fontId="5" fillId="64" borderId="0" applyNumberFormat="0" applyBorder="0" applyAlignment="0" applyProtection="0"/>
    <xf numFmtId="0" fontId="5" fillId="79" borderId="0" applyNumberFormat="0" applyBorder="0" applyAlignment="0" applyProtection="0"/>
    <xf numFmtId="0" fontId="5" fillId="70" borderId="0" applyNumberFormat="0" applyBorder="0" applyAlignment="0" applyProtection="0"/>
    <xf numFmtId="0" fontId="5" fillId="59" borderId="0" applyNumberFormat="0" applyBorder="0" applyAlignment="0" applyProtection="0"/>
    <xf numFmtId="0" fontId="6" fillId="82" borderId="0" applyNumberFormat="0" applyBorder="0" applyAlignment="0" applyProtection="0"/>
    <xf numFmtId="0" fontId="6" fillId="56" borderId="0" applyNumberFormat="0" applyBorder="0" applyAlignment="0" applyProtection="0"/>
    <xf numFmtId="0" fontId="6" fillId="64" borderId="0" applyNumberFormat="0" applyBorder="0" applyAlignment="0" applyProtection="0"/>
    <xf numFmtId="0" fontId="6" fillId="83" borderId="0" applyNumberFormat="0" applyBorder="0" applyAlignment="0" applyProtection="0"/>
    <xf numFmtId="0" fontId="6" fillId="54" borderId="0" applyNumberFormat="0" applyBorder="0" applyAlignment="0" applyProtection="0"/>
    <xf numFmtId="0" fontId="6" fillId="60" borderId="0" applyNumberFormat="0" applyBorder="0" applyAlignment="0" applyProtection="0"/>
    <xf numFmtId="0" fontId="7" fillId="0" borderId="0" applyNumberFormat="0" applyFill="0" applyBorder="0" applyAlignment="0" applyProtection="0"/>
    <xf numFmtId="0" fontId="1" fillId="72" borderId="10" applyNumberFormat="0" applyFont="0" applyAlignment="0" applyProtection="0"/>
    <xf numFmtId="0" fontId="40" fillId="68" borderId="12"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1" fillId="0" borderId="0" applyNumberFormat="0" applyFill="0" applyBorder="0" applyAlignment="0" applyProtection="0"/>
    <xf numFmtId="0" fontId="14" fillId="78" borderId="0" applyNumberFormat="0" applyBorder="0" applyAlignment="0" applyProtection="0"/>
    <xf numFmtId="0" fontId="15" fillId="40" borderId="11" applyNumberFormat="0" applyAlignment="0" applyProtection="0"/>
    <xf numFmtId="164"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6" fillId="84" borderId="0" applyNumberFormat="0" applyBorder="0" applyAlignment="0" applyProtection="0"/>
    <xf numFmtId="0" fontId="6" fillId="58" borderId="0" applyNumberFormat="0" applyBorder="0" applyAlignment="0" applyProtection="0"/>
    <xf numFmtId="0" fontId="6" fillId="62" borderId="0" applyNumberFormat="0" applyBorder="0" applyAlignment="0" applyProtection="0"/>
    <xf numFmtId="0" fontId="6" fillId="83" borderId="0" applyNumberFormat="0" applyBorder="0" applyAlignment="0" applyProtection="0"/>
    <xf numFmtId="0" fontId="6" fillId="54" borderId="0" applyNumberFormat="0" applyBorder="0" applyAlignment="0" applyProtection="0"/>
    <xf numFmtId="0" fontId="6" fillId="61"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7" fillId="51" borderId="0" applyNumberFormat="0" applyBorder="0" applyAlignment="0" applyProtection="0"/>
    <xf numFmtId="3" fontId="1" fillId="0" borderId="0"/>
    <xf numFmtId="0" fontId="5" fillId="0" borderId="0"/>
    <xf numFmtId="0" fontId="9" fillId="50" borderId="0"/>
    <xf numFmtId="0" fontId="1" fillId="0" borderId="0"/>
    <xf numFmtId="0" fontId="42" fillId="0" borderId="0"/>
    <xf numFmtId="0" fontId="3" fillId="0" borderId="0"/>
    <xf numFmtId="0" fontId="42" fillId="0" borderId="0"/>
    <xf numFmtId="0" fontId="18" fillId="43" borderId="14" applyNumberFormat="0" applyAlignment="0" applyProtection="0"/>
    <xf numFmtId="0" fontId="43" fillId="0" borderId="29" applyNumberFormat="0" applyFill="0" applyAlignment="0" applyProtection="0"/>
    <xf numFmtId="0" fontId="19" fillId="0" borderId="15" applyNumberFormat="0" applyFill="0" applyAlignment="0" applyProtection="0"/>
    <xf numFmtId="0" fontId="20" fillId="0" borderId="17" applyNumberFormat="0" applyFill="0" applyAlignment="0" applyProtection="0"/>
    <xf numFmtId="0" fontId="44" fillId="0" borderId="30" applyNumberFormat="0" applyFill="0" applyAlignment="0" applyProtection="0"/>
    <xf numFmtId="0" fontId="21" fillId="0" borderId="0" applyNumberFormat="0" applyFill="0" applyBorder="0" applyAlignment="0" applyProtection="0"/>
    <xf numFmtId="0" fontId="44"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67" borderId="22" applyNumberFormat="0" applyProtection="0">
      <alignment horizontal="left" vertical="center" indent="1"/>
    </xf>
    <xf numFmtId="0" fontId="1" fillId="67" borderId="22" applyNumberFormat="0" applyProtection="0">
      <alignment horizontal="left" vertical="top" indent="1"/>
    </xf>
    <xf numFmtId="0" fontId="1" fillId="53" borderId="22" applyNumberFormat="0" applyProtection="0">
      <alignment horizontal="left" vertical="center" indent="1"/>
    </xf>
    <xf numFmtId="0" fontId="1" fillId="53" borderId="22" applyNumberFormat="0" applyProtection="0">
      <alignment horizontal="left" vertical="top" indent="1"/>
    </xf>
    <xf numFmtId="0" fontId="1" fillId="70" borderId="22" applyNumberFormat="0" applyProtection="0">
      <alignment horizontal="left" vertical="center" indent="1"/>
    </xf>
    <xf numFmtId="0" fontId="1" fillId="70" borderId="22" applyNumberFormat="0" applyProtection="0">
      <alignment horizontal="left" vertical="top" indent="1"/>
    </xf>
    <xf numFmtId="0" fontId="1" fillId="66" borderId="22" applyNumberFormat="0" applyProtection="0">
      <alignment horizontal="left" vertical="center" indent="1"/>
    </xf>
    <xf numFmtId="0" fontId="1" fillId="66" borderId="22" applyNumberFormat="0" applyProtection="0">
      <alignment horizontal="left" vertical="top" indent="1"/>
    </xf>
    <xf numFmtId="0" fontId="1" fillId="71" borderId="25" applyNumberFormat="0">
      <protection locked="0"/>
    </xf>
    <xf numFmtId="0" fontId="45" fillId="85" borderId="0"/>
    <xf numFmtId="49" fontId="46" fillId="85" borderId="0"/>
    <xf numFmtId="49" fontId="47" fillId="85" borderId="31">
      <alignment wrapText="1"/>
    </xf>
    <xf numFmtId="49" fontId="47" fillId="85" borderId="0">
      <alignment wrapText="1"/>
    </xf>
    <xf numFmtId="0" fontId="45" fillId="74" borderId="31">
      <protection locked="0"/>
    </xf>
    <xf numFmtId="0" fontId="45" fillId="85" borderId="0"/>
    <xf numFmtId="0" fontId="48" fillId="86" borderId="0"/>
    <xf numFmtId="0" fontId="48" fillId="87" borderId="0"/>
    <xf numFmtId="0" fontId="48" fillId="88" borderId="0"/>
    <xf numFmtId="0" fontId="49" fillId="0" borderId="0" applyFont="0" applyFill="0" applyBorder="0" applyAlignment="0" applyProtection="0"/>
    <xf numFmtId="0" fontId="50" fillId="0" borderId="0" applyNumberFormat="0" applyFill="0" applyBorder="0" applyAlignment="0" applyProtection="0"/>
    <xf numFmtId="0" fontId="12" fillId="0" borderId="28" applyNumberFormat="0" applyFill="0" applyAlignment="0" applyProtection="0"/>
    <xf numFmtId="0" fontId="12" fillId="0" borderId="32" applyNumberFormat="0" applyFill="0" applyAlignment="0" applyProtection="0"/>
    <xf numFmtId="0" fontId="51" fillId="0" borderId="0"/>
    <xf numFmtId="0" fontId="52" fillId="55"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4" fillId="0" borderId="0" applyNumberFormat="0" applyFill="0" applyBorder="0" applyAlignment="0" applyProtection="0"/>
    <xf numFmtId="0" fontId="75" fillId="0" borderId="0"/>
    <xf numFmtId="0" fontId="77" fillId="0" borderId="0" applyNumberFormat="0" applyFill="0" applyBorder="0" applyAlignment="0" applyProtection="0"/>
  </cellStyleXfs>
  <cellXfs count="289">
    <xf numFmtId="0" fontId="0" fillId="0" borderId="0" xfId="0"/>
    <xf numFmtId="0" fontId="0" fillId="2" borderId="3" xfId="0" applyFill="1" applyBorder="1"/>
    <xf numFmtId="0" fontId="0" fillId="2" borderId="1" xfId="0" applyFill="1" applyBorder="1"/>
    <xf numFmtId="0" fontId="0" fillId="2" borderId="5" xfId="0" applyFill="1" applyBorder="1"/>
    <xf numFmtId="0" fontId="0" fillId="2" borderId="0" xfId="0" applyFill="1"/>
    <xf numFmtId="14" fontId="53" fillId="2" borderId="0" xfId="67" applyNumberFormat="1" applyFont="1" applyFill="1" applyBorder="1" applyAlignment="1">
      <alignment horizontal="left"/>
    </xf>
    <xf numFmtId="0" fontId="56" fillId="2" borderId="0" xfId="0" applyFont="1" applyFill="1"/>
    <xf numFmtId="0" fontId="0" fillId="2" borderId="4" xfId="0" applyFill="1" applyBorder="1"/>
    <xf numFmtId="0" fontId="56" fillId="89" borderId="33" xfId="0" applyFont="1" applyFill="1" applyBorder="1" applyAlignment="1">
      <alignment horizontal="left"/>
    </xf>
    <xf numFmtId="0" fontId="58" fillId="2" borderId="1" xfId="0" applyFont="1" applyFill="1" applyBorder="1" applyAlignment="1">
      <alignment horizontal="center"/>
    </xf>
    <xf numFmtId="0" fontId="58" fillId="2" borderId="3" xfId="0" applyFont="1" applyFill="1" applyBorder="1"/>
    <xf numFmtId="0" fontId="0" fillId="2" borderId="6" xfId="0" applyFill="1" applyBorder="1"/>
    <xf numFmtId="1" fontId="0" fillId="0" borderId="0" xfId="0" applyNumberFormat="1" applyAlignment="1">
      <alignment horizontal="center"/>
    </xf>
    <xf numFmtId="0" fontId="0" fillId="2" borderId="0" xfId="0" applyFill="1" applyAlignment="1">
      <alignment horizontal="left" vertical="top" wrapText="1"/>
    </xf>
    <xf numFmtId="0" fontId="59" fillId="2" borderId="0" xfId="0" applyFont="1" applyFill="1"/>
    <xf numFmtId="0" fontId="61" fillId="2" borderId="0" xfId="0" applyFont="1" applyFill="1"/>
    <xf numFmtId="0" fontId="0" fillId="2" borderId="0" xfId="0" applyFill="1" applyAlignment="1">
      <alignment vertical="top" wrapText="1"/>
    </xf>
    <xf numFmtId="0" fontId="61" fillId="89" borderId="33" xfId="0" applyFont="1" applyFill="1" applyBorder="1" applyAlignment="1">
      <alignment vertical="center"/>
    </xf>
    <xf numFmtId="0" fontId="61" fillId="89" borderId="33" xfId="0" applyFont="1" applyFill="1" applyBorder="1" applyAlignment="1">
      <alignment horizontal="center" vertical="center" wrapText="1"/>
    </xf>
    <xf numFmtId="3" fontId="0" fillId="2" borderId="33" xfId="247" applyNumberFormat="1" applyFont="1" applyFill="1" applyBorder="1" applyAlignment="1">
      <alignment horizontal="center" vertical="center" wrapText="1"/>
    </xf>
    <xf numFmtId="3" fontId="0" fillId="2" borderId="33" xfId="0" applyNumberFormat="1" applyFill="1" applyBorder="1" applyAlignment="1">
      <alignment horizontal="center" vertical="center"/>
    </xf>
    <xf numFmtId="0" fontId="0" fillId="2" borderId="7" xfId="0" applyFill="1" applyBorder="1"/>
    <xf numFmtId="0" fontId="0" fillId="2" borderId="9" xfId="0" applyFill="1" applyBorder="1"/>
    <xf numFmtId="0" fontId="0" fillId="2" borderId="8" xfId="0" applyFill="1" applyBorder="1"/>
    <xf numFmtId="3" fontId="0" fillId="2" borderId="0" xfId="0" applyNumberFormat="1" applyFill="1" applyAlignment="1">
      <alignment horizontal="center" vertical="center"/>
    </xf>
    <xf numFmtId="0" fontId="63" fillId="2" borderId="0" xfId="0" applyFont="1" applyFill="1"/>
    <xf numFmtId="0" fontId="64" fillId="2" borderId="0" xfId="67" applyFont="1" applyFill="1" applyBorder="1"/>
    <xf numFmtId="14" fontId="64" fillId="2" borderId="0" xfId="67" applyNumberFormat="1" applyFont="1" applyFill="1" applyBorder="1" applyAlignment="1">
      <alignment horizontal="left"/>
    </xf>
    <xf numFmtId="0" fontId="56" fillId="0" borderId="0" xfId="0" applyFont="1"/>
    <xf numFmtId="0" fontId="0" fillId="89" borderId="33" xfId="0" applyFill="1" applyBorder="1" applyAlignment="1">
      <alignment horizontal="left" vertical="center" wrapText="1"/>
    </xf>
    <xf numFmtId="0" fontId="0" fillId="2" borderId="0" xfId="0" applyFill="1" applyAlignment="1">
      <alignment horizontal="left"/>
    </xf>
    <xf numFmtId="0" fontId="0" fillId="2" borderId="34" xfId="0" applyFill="1" applyBorder="1"/>
    <xf numFmtId="0" fontId="0" fillId="89" borderId="33" xfId="0" applyFill="1" applyBorder="1" applyAlignment="1">
      <alignment horizontal="left"/>
    </xf>
    <xf numFmtId="0" fontId="0" fillId="89" borderId="33" xfId="0" applyFill="1" applyBorder="1" applyAlignment="1">
      <alignment horizontal="left" vertical="top"/>
    </xf>
    <xf numFmtId="0" fontId="0" fillId="2" borderId="35" xfId="0" applyFill="1" applyBorder="1" applyAlignment="1">
      <alignment vertical="top" wrapText="1"/>
    </xf>
    <xf numFmtId="0" fontId="0" fillId="2" borderId="2" xfId="0" applyFill="1" applyBorder="1" applyAlignment="1">
      <alignment vertical="top" wrapText="1"/>
    </xf>
    <xf numFmtId="0" fontId="0" fillId="2" borderId="35" xfId="0" applyFill="1" applyBorder="1" applyAlignment="1" applyProtection="1">
      <alignment vertical="top" wrapText="1"/>
      <protection locked="0"/>
    </xf>
    <xf numFmtId="0" fontId="0" fillId="2" borderId="2" xfId="0" applyFill="1" applyBorder="1" applyAlignment="1" applyProtection="1">
      <alignment vertical="top" wrapText="1"/>
      <protection locked="0"/>
    </xf>
    <xf numFmtId="0" fontId="0" fillId="2" borderId="0" xfId="0" applyFill="1" applyAlignment="1" applyProtection="1">
      <alignment horizontal="left" vertical="top" wrapText="1"/>
      <protection locked="0"/>
    </xf>
    <xf numFmtId="0" fontId="0" fillId="2" borderId="36" xfId="0" applyFill="1" applyBorder="1"/>
    <xf numFmtId="0" fontId="54" fillId="0" borderId="0" xfId="248" applyFill="1" applyBorder="1"/>
    <xf numFmtId="0" fontId="60" fillId="2" borderId="0" xfId="0" applyFont="1" applyFill="1"/>
    <xf numFmtId="0" fontId="61" fillId="2" borderId="33" xfId="0" applyFont="1" applyFill="1" applyBorder="1" applyAlignment="1">
      <alignment horizontal="left" vertical="center"/>
    </xf>
    <xf numFmtId="3" fontId="61" fillId="2" borderId="33" xfId="0" applyNumberFormat="1" applyFont="1" applyFill="1" applyBorder="1"/>
    <xf numFmtId="0" fontId="61" fillId="2" borderId="33" xfId="0" applyFont="1" applyFill="1" applyBorder="1" applyAlignment="1">
      <alignment horizontal="left" vertical="center" wrapText="1"/>
    </xf>
    <xf numFmtId="3" fontId="61" fillId="2" borderId="33" xfId="0" applyNumberFormat="1" applyFont="1" applyFill="1" applyBorder="1" applyAlignment="1">
      <alignment horizontal="right"/>
    </xf>
    <xf numFmtId="0" fontId="61" fillId="2" borderId="33" xfId="0" applyFont="1" applyFill="1" applyBorder="1"/>
    <xf numFmtId="49" fontId="0" fillId="2" borderId="33" xfId="0" applyNumberFormat="1" applyFill="1" applyBorder="1" applyAlignment="1" applyProtection="1">
      <alignment horizontal="center" vertical="center" wrapText="1"/>
      <protection locked="0"/>
    </xf>
    <xf numFmtId="3" fontId="0" fillId="2" borderId="33" xfId="0" applyNumberFormat="1" applyFill="1" applyBorder="1" applyAlignment="1" applyProtection="1">
      <alignment horizontal="center" vertical="center" wrapText="1"/>
      <protection locked="0"/>
    </xf>
    <xf numFmtId="3" fontId="0" fillId="2" borderId="33" xfId="0" applyNumberFormat="1" applyFill="1" applyBorder="1" applyAlignment="1">
      <alignment horizontal="center" vertical="center" wrapText="1"/>
    </xf>
    <xf numFmtId="166" fontId="0" fillId="2" borderId="33" xfId="0" applyNumberFormat="1" applyFill="1" applyBorder="1" applyAlignment="1">
      <alignment horizontal="center" vertical="center" wrapText="1"/>
    </xf>
    <xf numFmtId="0" fontId="0" fillId="2" borderId="7" xfId="0" applyFill="1" applyBorder="1" applyAlignment="1">
      <alignment horizontal="right" vertical="top"/>
    </xf>
    <xf numFmtId="0" fontId="0" fillId="2" borderId="0" xfId="0" applyFill="1" applyAlignment="1" applyProtection="1">
      <alignment horizontal="center" vertical="center" wrapText="1"/>
      <protection locked="0"/>
    </xf>
    <xf numFmtId="49" fontId="0" fillId="2" borderId="3" xfId="0" applyNumberFormat="1" applyFill="1" applyBorder="1" applyAlignment="1" applyProtection="1">
      <alignment horizontal="center" vertical="center" wrapText="1"/>
      <protection locked="0"/>
    </xf>
    <xf numFmtId="3" fontId="0" fillId="2" borderId="0" xfId="0" applyNumberFormat="1" applyFill="1" applyAlignment="1" applyProtection="1">
      <alignment horizontal="center" vertical="center" wrapText="1"/>
      <protection locked="0"/>
    </xf>
    <xf numFmtId="3" fontId="0" fillId="2" borderId="0" xfId="0" applyNumberFormat="1" applyFill="1" applyAlignment="1">
      <alignment horizontal="center" vertical="center" wrapText="1"/>
    </xf>
    <xf numFmtId="3" fontId="0" fillId="2" borderId="0" xfId="1" applyNumberFormat="1" applyFont="1" applyFill="1" applyBorder="1" applyAlignment="1" applyProtection="1">
      <alignment horizontal="center" vertical="center" wrapText="1"/>
      <protection locked="0"/>
    </xf>
    <xf numFmtId="0" fontId="0" fillId="89" borderId="33" xfId="0" applyFill="1" applyBorder="1" applyAlignment="1">
      <alignment vertical="center" wrapText="1"/>
    </xf>
    <xf numFmtId="165" fontId="61" fillId="2" borderId="0" xfId="0" applyNumberFormat="1" applyFont="1" applyFill="1" applyAlignment="1">
      <alignment horizontal="center" wrapText="1"/>
    </xf>
    <xf numFmtId="0" fontId="0" fillId="89" borderId="33" xfId="0" applyFill="1" applyBorder="1"/>
    <xf numFmtId="0" fontId="65" fillId="2" borderId="0" xfId="0" applyFont="1" applyFill="1"/>
    <xf numFmtId="1" fontId="0" fillId="0" borderId="0" xfId="0" applyNumberFormat="1"/>
    <xf numFmtId="0" fontId="61" fillId="89" borderId="35" xfId="0" applyFont="1" applyFill="1" applyBorder="1" applyAlignment="1">
      <alignment horizontal="center" vertical="center" wrapText="1"/>
    </xf>
    <xf numFmtId="0" fontId="0" fillId="89" borderId="33" xfId="0" applyFill="1" applyBorder="1" applyAlignment="1">
      <alignment horizontal="center" vertical="center" wrapText="1"/>
    </xf>
    <xf numFmtId="0" fontId="60" fillId="2" borderId="7" xfId="0" applyFont="1" applyFill="1" applyBorder="1"/>
    <xf numFmtId="0" fontId="60" fillId="2" borderId="9" xfId="0" applyFont="1" applyFill="1" applyBorder="1" applyAlignment="1">
      <alignment wrapText="1"/>
    </xf>
    <xf numFmtId="0" fontId="60" fillId="2" borderId="9" xfId="0" applyFont="1" applyFill="1" applyBorder="1" applyAlignment="1">
      <alignment vertical="top" wrapText="1"/>
    </xf>
    <xf numFmtId="0" fontId="61" fillId="2" borderId="3" xfId="0" applyFont="1" applyFill="1" applyBorder="1" applyAlignment="1">
      <alignment horizontal="center" wrapText="1"/>
    </xf>
    <xf numFmtId="0" fontId="61" fillId="2" borderId="3" xfId="0" applyFont="1" applyFill="1" applyBorder="1"/>
    <xf numFmtId="3" fontId="0" fillId="2" borderId="9" xfId="0" applyNumberFormat="1" applyFill="1" applyBorder="1" applyAlignment="1">
      <alignment horizontal="center" vertical="center"/>
    </xf>
    <xf numFmtId="0" fontId="61" fillId="89" borderId="34" xfId="0" applyFont="1" applyFill="1" applyBorder="1" applyAlignment="1">
      <alignment horizontal="center" vertical="center" wrapText="1"/>
    </xf>
    <xf numFmtId="0" fontId="60" fillId="2" borderId="2" xfId="0" applyFont="1" applyFill="1" applyBorder="1" applyAlignment="1">
      <alignment wrapText="1"/>
    </xf>
    <xf numFmtId="0" fontId="54" fillId="2" borderId="0" xfId="248" applyFill="1"/>
    <xf numFmtId="0" fontId="61" fillId="2" borderId="0" xfId="0" applyFont="1" applyFill="1" applyAlignment="1">
      <alignment vertical="top"/>
    </xf>
    <xf numFmtId="0" fontId="61" fillId="89" borderId="2" xfId="0" applyFont="1" applyFill="1" applyBorder="1" applyAlignment="1">
      <alignment horizontal="center" vertical="center" wrapText="1"/>
    </xf>
    <xf numFmtId="165" fontId="0" fillId="2" borderId="33" xfId="0" applyNumberFormat="1" applyFill="1" applyBorder="1" applyAlignment="1" applyProtection="1">
      <alignment horizontal="center" vertical="center" wrapText="1"/>
      <protection locked="0"/>
    </xf>
    <xf numFmtId="165" fontId="0" fillId="2" borderId="33" xfId="0" applyNumberFormat="1" applyFill="1" applyBorder="1" applyAlignment="1">
      <alignment horizontal="center" vertical="center" wrapText="1"/>
    </xf>
    <xf numFmtId="165" fontId="0" fillId="2" borderId="33" xfId="1" applyNumberFormat="1" applyFont="1" applyFill="1" applyBorder="1" applyAlignment="1" applyProtection="1">
      <alignment horizontal="center" vertical="center" wrapText="1"/>
      <protection locked="0"/>
    </xf>
    <xf numFmtId="0" fontId="0" fillId="2" borderId="9" xfId="0" applyFill="1" applyBorder="1" applyAlignment="1">
      <alignment horizontal="right" vertical="top"/>
    </xf>
    <xf numFmtId="165" fontId="0" fillId="2" borderId="33" xfId="0" applyNumberFormat="1" applyFill="1" applyBorder="1" applyAlignment="1">
      <alignment horizontal="center" vertical="center"/>
    </xf>
    <xf numFmtId="0" fontId="60" fillId="2" borderId="9" xfId="0" applyFont="1" applyFill="1" applyBorder="1"/>
    <xf numFmtId="0" fontId="0" fillId="90" borderId="33" xfId="0" applyFill="1" applyBorder="1" applyAlignment="1">
      <alignment horizontal="center" vertical="center"/>
    </xf>
    <xf numFmtId="0" fontId="0" fillId="0" borderId="0" xfId="0" applyAlignment="1">
      <alignment horizontal="left" vertical="top" wrapText="1"/>
    </xf>
    <xf numFmtId="0" fontId="58" fillId="2" borderId="5" xfId="0" applyFont="1" applyFill="1" applyBorder="1" applyAlignment="1">
      <alignment horizontal="center"/>
    </xf>
    <xf numFmtId="0" fontId="58" fillId="2" borderId="0" xfId="0" applyFont="1" applyFill="1"/>
    <xf numFmtId="0" fontId="0" fillId="2" borderId="37" xfId="0" applyFill="1" applyBorder="1"/>
    <xf numFmtId="3" fontId="0" fillId="2" borderId="37" xfId="0" applyNumberFormat="1" applyFill="1" applyBorder="1" applyAlignment="1">
      <alignment horizontal="center" vertical="center"/>
    </xf>
    <xf numFmtId="0" fontId="61" fillId="2" borderId="0" xfId="0" applyFont="1" applyFill="1" applyAlignment="1">
      <alignment horizontal="center" wrapText="1"/>
    </xf>
    <xf numFmtId="49" fontId="0" fillId="2" borderId="33" xfId="0" applyNumberFormat="1" applyFill="1" applyBorder="1" applyAlignment="1">
      <alignment horizontal="left" vertical="top" wrapText="1"/>
    </xf>
    <xf numFmtId="3" fontId="0" fillId="2" borderId="35" xfId="0" applyNumberFormat="1" applyFill="1" applyBorder="1" applyAlignment="1">
      <alignment horizontal="left" vertical="top" wrapText="1"/>
    </xf>
    <xf numFmtId="3" fontId="0" fillId="2" borderId="2" xfId="0" applyNumberFormat="1" applyFill="1" applyBorder="1" applyAlignment="1">
      <alignment horizontal="left" vertical="top" wrapText="1"/>
    </xf>
    <xf numFmtId="3" fontId="0" fillId="2" borderId="34" xfId="0" applyNumberFormat="1" applyFill="1" applyBorder="1" applyAlignment="1">
      <alignment horizontal="left" vertical="top" wrapText="1"/>
    </xf>
    <xf numFmtId="0" fontId="0" fillId="2" borderId="2" xfId="0" applyFill="1" applyBorder="1"/>
    <xf numFmtId="3" fontId="0" fillId="2" borderId="4" xfId="0" applyNumberFormat="1" applyFill="1" applyBorder="1" applyAlignment="1">
      <alignment horizontal="center" vertical="center"/>
    </xf>
    <xf numFmtId="3" fontId="0" fillId="2" borderId="6" xfId="0" applyNumberFormat="1" applyFill="1" applyBorder="1" applyAlignment="1">
      <alignment horizontal="center" vertical="center"/>
    </xf>
    <xf numFmtId="3" fontId="0" fillId="2" borderId="8" xfId="0" applyNumberFormat="1" applyFill="1" applyBorder="1" applyAlignment="1">
      <alignment horizontal="center" vertical="center"/>
    </xf>
    <xf numFmtId="0" fontId="59" fillId="2" borderId="1" xfId="0" applyFont="1" applyFill="1" applyBorder="1"/>
    <xf numFmtId="0" fontId="59" fillId="2" borderId="3" xfId="0" applyFont="1" applyFill="1" applyBorder="1"/>
    <xf numFmtId="0" fontId="61" fillId="2" borderId="5" xfId="0" applyFont="1" applyFill="1" applyBorder="1" applyAlignment="1">
      <alignment vertical="top"/>
    </xf>
    <xf numFmtId="0" fontId="61" fillId="2" borderId="9" xfId="0" applyFont="1" applyFill="1" applyBorder="1"/>
    <xf numFmtId="3" fontId="61" fillId="2" borderId="9" xfId="0" applyNumberFormat="1" applyFont="1" applyFill="1" applyBorder="1"/>
    <xf numFmtId="0" fontId="72" fillId="0" borderId="33" xfId="0" applyFont="1" applyBorder="1" applyAlignment="1">
      <alignment vertical="center" wrapText="1"/>
    </xf>
    <xf numFmtId="0" fontId="73" fillId="0" borderId="38" xfId="0" applyFont="1" applyBorder="1" applyAlignment="1">
      <alignment horizontal="center" vertical="center" wrapText="1"/>
    </xf>
    <xf numFmtId="0" fontId="71" fillId="0" borderId="33" xfId="0" applyFont="1" applyBorder="1" applyAlignment="1">
      <alignment vertical="center" wrapText="1"/>
    </xf>
    <xf numFmtId="0" fontId="71" fillId="0" borderId="33" xfId="0" applyFont="1" applyBorder="1" applyAlignment="1">
      <alignment horizontal="center" vertical="center" wrapText="1"/>
    </xf>
    <xf numFmtId="0" fontId="72" fillId="0" borderId="33" xfId="0" applyFont="1" applyBorder="1" applyAlignment="1">
      <alignment horizontal="center" vertical="center" wrapText="1"/>
    </xf>
    <xf numFmtId="0" fontId="72" fillId="0" borderId="33" xfId="0" applyFont="1" applyBorder="1" applyAlignment="1">
      <alignment horizontal="right" vertical="center" wrapText="1"/>
    </xf>
    <xf numFmtId="3" fontId="72" fillId="0" borderId="33" xfId="0" applyNumberFormat="1" applyFont="1" applyBorder="1" applyAlignment="1">
      <alignment horizontal="right" vertical="center" wrapText="1"/>
    </xf>
    <xf numFmtId="0" fontId="0" fillId="2" borderId="5" xfId="0" applyFill="1" applyBorder="1" applyAlignment="1">
      <alignment horizontal="right" vertical="top"/>
    </xf>
    <xf numFmtId="0" fontId="56" fillId="2" borderId="0" xfId="0" applyFont="1" applyFill="1" applyAlignment="1">
      <alignment horizontal="left"/>
    </xf>
    <xf numFmtId="167" fontId="0" fillId="2" borderId="33" xfId="0" applyNumberFormat="1" applyFill="1" applyBorder="1" applyAlignment="1">
      <alignment horizontal="center" vertical="center"/>
    </xf>
    <xf numFmtId="2" fontId="0" fillId="2" borderId="0" xfId="0" applyNumberFormat="1" applyFill="1"/>
    <xf numFmtId="167" fontId="61" fillId="2" borderId="33" xfId="0" applyNumberFormat="1" applyFont="1" applyFill="1" applyBorder="1" applyAlignment="1">
      <alignment horizontal="center" vertical="center"/>
    </xf>
    <xf numFmtId="0" fontId="54" fillId="2" borderId="0" xfId="248" applyFill="1" applyBorder="1"/>
    <xf numFmtId="0" fontId="58" fillId="2" borderId="0" xfId="0" applyFont="1" applyFill="1" applyAlignment="1">
      <alignment vertical="top" wrapText="1"/>
    </xf>
    <xf numFmtId="0" fontId="58" fillId="2" borderId="0" xfId="0" applyFont="1" applyFill="1" applyAlignment="1">
      <alignment vertical="top"/>
    </xf>
    <xf numFmtId="4" fontId="0" fillId="2" borderId="33" xfId="0" applyNumberFormat="1" applyFill="1" applyBorder="1" applyAlignment="1">
      <alignment horizontal="center" vertical="center"/>
    </xf>
    <xf numFmtId="168" fontId="0" fillId="2" borderId="33" xfId="0" applyNumberFormat="1" applyFill="1" applyBorder="1" applyAlignment="1">
      <alignment horizontal="center" vertical="center" wrapText="1"/>
    </xf>
    <xf numFmtId="169" fontId="0" fillId="2" borderId="33" xfId="0" applyNumberFormat="1" applyFill="1" applyBorder="1" applyAlignment="1" applyProtection="1">
      <alignment horizontal="center" vertical="center" wrapText="1"/>
      <protection locked="0"/>
    </xf>
    <xf numFmtId="3" fontId="0" fillId="2" borderId="0" xfId="0" applyNumberFormat="1" applyFill="1"/>
    <xf numFmtId="3" fontId="0" fillId="0" borderId="33" xfId="0" applyNumberFormat="1" applyBorder="1" applyAlignment="1">
      <alignment horizontal="center" vertical="center" wrapText="1"/>
    </xf>
    <xf numFmtId="0" fontId="0" fillId="89" borderId="33" xfId="0" applyFill="1" applyBorder="1" applyAlignment="1">
      <alignment vertical="center"/>
    </xf>
    <xf numFmtId="167" fontId="0" fillId="0" borderId="33" xfId="0" applyNumberFormat="1" applyBorder="1" applyAlignment="1">
      <alignment horizontal="center" vertical="center"/>
    </xf>
    <xf numFmtId="0" fontId="0" fillId="2" borderId="33" xfId="0" applyFill="1" applyBorder="1" applyAlignment="1">
      <alignment horizontal="center" vertical="center"/>
    </xf>
    <xf numFmtId="3" fontId="0" fillId="0" borderId="33" xfId="0" applyNumberFormat="1" applyBorder="1"/>
    <xf numFmtId="0" fontId="0" fillId="0" borderId="33" xfId="0" applyBorder="1"/>
    <xf numFmtId="0" fontId="0" fillId="2" borderId="33" xfId="0" applyFill="1" applyBorder="1" applyAlignment="1" applyProtection="1">
      <alignment horizontal="left" vertical="top" wrapText="1"/>
      <protection locked="0"/>
    </xf>
    <xf numFmtId="0" fontId="0" fillId="89" borderId="33" xfId="0" applyFill="1" applyBorder="1" applyAlignment="1">
      <alignment horizontal="center"/>
    </xf>
    <xf numFmtId="0" fontId="0" fillId="2" borderId="33" xfId="0" applyFill="1" applyBorder="1" applyAlignment="1" applyProtection="1">
      <alignment horizontal="center" vertical="center" wrapText="1"/>
      <protection locked="0"/>
    </xf>
    <xf numFmtId="0" fontId="0" fillId="2" borderId="33" xfId="0" applyFill="1" applyBorder="1" applyAlignment="1" applyProtection="1">
      <alignment horizontal="center" vertical="top" wrapText="1"/>
      <protection locked="0"/>
    </xf>
    <xf numFmtId="0" fontId="58" fillId="2" borderId="0" xfId="0" applyFont="1" applyFill="1" applyAlignment="1">
      <alignment horizontal="left" vertical="top" wrapText="1"/>
    </xf>
    <xf numFmtId="0" fontId="56" fillId="89" borderId="33" xfId="0" applyFont="1" applyFill="1" applyBorder="1" applyAlignment="1">
      <alignment horizontal="left" vertical="top"/>
    </xf>
    <xf numFmtId="0" fontId="0" fillId="2" borderId="0" xfId="0" applyFill="1" applyAlignment="1">
      <alignment horizontal="center"/>
    </xf>
    <xf numFmtId="3" fontId="0" fillId="92" borderId="33" xfId="0" applyNumberFormat="1" applyFill="1" applyBorder="1" applyAlignment="1">
      <alignment horizontal="center" vertical="center"/>
    </xf>
    <xf numFmtId="0" fontId="58" fillId="92" borderId="0" xfId="0" applyFont="1" applyFill="1" applyAlignment="1">
      <alignment horizontal="left" vertical="top" wrapText="1"/>
    </xf>
    <xf numFmtId="0" fontId="75" fillId="2" borderId="0" xfId="249" applyFill="1"/>
    <xf numFmtId="0" fontId="76" fillId="0" borderId="33" xfId="249" applyFont="1" applyBorder="1" applyAlignment="1">
      <alignment vertical="center" wrapText="1"/>
    </xf>
    <xf numFmtId="0" fontId="77" fillId="0" borderId="33" xfId="250" applyBorder="1" applyAlignment="1">
      <alignment vertical="center" wrapText="1"/>
    </xf>
    <xf numFmtId="0" fontId="73" fillId="0" borderId="33" xfId="249" applyFont="1" applyBorder="1" applyAlignment="1">
      <alignment vertical="center" wrapText="1"/>
    </xf>
    <xf numFmtId="0" fontId="73" fillId="94" borderId="33" xfId="249" applyFont="1" applyFill="1" applyBorder="1" applyAlignment="1">
      <alignment vertical="center" wrapText="1"/>
    </xf>
    <xf numFmtId="0" fontId="73" fillId="95" borderId="33" xfId="249" applyFont="1" applyFill="1" applyBorder="1" applyAlignment="1">
      <alignment vertical="center" wrapText="1"/>
    </xf>
    <xf numFmtId="0" fontId="73" fillId="89" borderId="7" xfId="249" applyFont="1" applyFill="1" applyBorder="1" applyAlignment="1">
      <alignment horizontal="justify" vertical="center" wrapText="1"/>
    </xf>
    <xf numFmtId="0" fontId="73" fillId="89" borderId="33" xfId="249" applyFont="1" applyFill="1" applyBorder="1" applyAlignment="1">
      <alignment horizontal="justify" vertical="center" wrapText="1"/>
    </xf>
    <xf numFmtId="0" fontId="73" fillId="89" borderId="33" xfId="249" applyFont="1" applyFill="1" applyBorder="1" applyAlignment="1">
      <alignment horizontal="center" vertical="center" wrapText="1"/>
    </xf>
    <xf numFmtId="0" fontId="78" fillId="2" borderId="0" xfId="249" applyFont="1" applyFill="1" applyAlignment="1">
      <alignment horizontal="justify" vertical="center"/>
    </xf>
    <xf numFmtId="0" fontId="73" fillId="93" borderId="33" xfId="249" applyFont="1" applyFill="1" applyBorder="1" applyAlignment="1">
      <alignment vertical="center" wrapText="1"/>
    </xf>
    <xf numFmtId="0" fontId="79" fillId="2" borderId="0" xfId="249" applyFont="1" applyFill="1" applyAlignment="1">
      <alignment vertical="center"/>
    </xf>
    <xf numFmtId="0" fontId="73" fillId="91" borderId="33" xfId="249" applyFont="1" applyFill="1" applyBorder="1" applyAlignment="1">
      <alignment vertical="center" wrapText="1"/>
    </xf>
    <xf numFmtId="0" fontId="76" fillId="91" borderId="33" xfId="249" applyFont="1" applyFill="1" applyBorder="1" applyAlignment="1">
      <alignment vertical="center" wrapText="1"/>
    </xf>
    <xf numFmtId="0" fontId="76" fillId="94" borderId="33" xfId="249" applyFont="1" applyFill="1" applyBorder="1" applyAlignment="1">
      <alignment vertical="center" wrapText="1"/>
    </xf>
    <xf numFmtId="0" fontId="76" fillId="93" borderId="33" xfId="249" applyFont="1" applyFill="1" applyBorder="1" applyAlignment="1">
      <alignment vertical="center" wrapText="1"/>
    </xf>
    <xf numFmtId="0" fontId="0" fillId="0" borderId="33" xfId="0" applyBorder="1" applyAlignment="1">
      <alignment horizontal="center" vertical="center" wrapText="1"/>
    </xf>
    <xf numFmtId="0" fontId="0" fillId="2" borderId="33" xfId="0" applyFill="1" applyBorder="1" applyAlignment="1" applyProtection="1">
      <alignment vertical="top" wrapText="1"/>
      <protection locked="0"/>
    </xf>
    <xf numFmtId="0" fontId="54" fillId="0" borderId="0" xfId="248" applyBorder="1"/>
    <xf numFmtId="0" fontId="83" fillId="95" borderId="0" xfId="0" applyFont="1" applyFill="1" applyAlignment="1">
      <alignment horizontal="center" vertical="center" wrapText="1"/>
    </xf>
    <xf numFmtId="0" fontId="83" fillId="95" borderId="25" xfId="0" applyFont="1" applyFill="1" applyBorder="1" applyAlignment="1">
      <alignment horizontal="center" vertical="center" wrapText="1"/>
    </xf>
    <xf numFmtId="0" fontId="82" fillId="89" borderId="45" xfId="0" applyFont="1" applyFill="1" applyBorder="1" applyAlignment="1">
      <alignment vertical="top"/>
    </xf>
    <xf numFmtId="0" fontId="82" fillId="89" borderId="46" xfId="0" applyFont="1" applyFill="1" applyBorder="1" applyAlignment="1">
      <alignment vertical="top"/>
    </xf>
    <xf numFmtId="0" fontId="82" fillId="89" borderId="47" xfId="0" applyFont="1" applyFill="1" applyBorder="1" applyAlignment="1">
      <alignment vertical="top"/>
    </xf>
    <xf numFmtId="0" fontId="83" fillId="95" borderId="44" xfId="0" applyFont="1" applyFill="1" applyBorder="1" applyAlignment="1">
      <alignment horizontal="center" vertical="center" wrapText="1"/>
    </xf>
    <xf numFmtId="0" fontId="83" fillId="95" borderId="48" xfId="0" applyFont="1" applyFill="1" applyBorder="1" applyAlignment="1">
      <alignment horizontal="center" vertical="center" wrapText="1"/>
    </xf>
    <xf numFmtId="0" fontId="82" fillId="89" borderId="51" xfId="0" applyFont="1" applyFill="1" applyBorder="1" applyAlignment="1">
      <alignment vertical="top"/>
    </xf>
    <xf numFmtId="0" fontId="82" fillId="89" borderId="52" xfId="0" applyFont="1" applyFill="1" applyBorder="1" applyAlignment="1">
      <alignment vertical="top"/>
    </xf>
    <xf numFmtId="0" fontId="82" fillId="89" borderId="53" xfId="0" applyFont="1" applyFill="1" applyBorder="1" applyAlignment="1">
      <alignment vertical="top"/>
    </xf>
    <xf numFmtId="0" fontId="83" fillId="95" borderId="54" xfId="0" applyFont="1" applyFill="1" applyBorder="1" applyAlignment="1">
      <alignment horizontal="center" vertical="center" wrapText="1"/>
    </xf>
    <xf numFmtId="0" fontId="83" fillId="95" borderId="33" xfId="0" applyFont="1" applyFill="1" applyBorder="1" applyAlignment="1">
      <alignment horizontal="center" vertical="center" wrapText="1"/>
    </xf>
    <xf numFmtId="0" fontId="83" fillId="95" borderId="55" xfId="0" applyFont="1" applyFill="1" applyBorder="1" applyAlignment="1">
      <alignment horizontal="center" vertical="center" wrapText="1"/>
    </xf>
    <xf numFmtId="171" fontId="83" fillId="89" borderId="54" xfId="1" applyNumberFormat="1" applyFont="1" applyFill="1" applyBorder="1" applyAlignment="1">
      <alignment horizontal="center" vertical="center"/>
    </xf>
    <xf numFmtId="171" fontId="83" fillId="89" borderId="33" xfId="1" applyNumberFormat="1" applyFont="1" applyFill="1" applyBorder="1" applyAlignment="1">
      <alignment horizontal="center" vertical="center"/>
    </xf>
    <xf numFmtId="171" fontId="83" fillId="89" borderId="55" xfId="1" applyNumberFormat="1" applyFont="1" applyFill="1" applyBorder="1" applyAlignment="1">
      <alignment horizontal="center" vertical="center"/>
    </xf>
    <xf numFmtId="171" fontId="83" fillId="0" borderId="56" xfId="1" applyNumberFormat="1" applyFont="1" applyFill="1" applyBorder="1" applyAlignment="1">
      <alignment horizontal="center" vertical="center"/>
    </xf>
    <xf numFmtId="171" fontId="83" fillId="0" borderId="57" xfId="1" applyNumberFormat="1" applyFont="1" applyFill="1" applyBorder="1" applyAlignment="1">
      <alignment horizontal="center" vertical="center"/>
    </xf>
    <xf numFmtId="171" fontId="83" fillId="0" borderId="58" xfId="1" applyNumberFormat="1" applyFont="1" applyFill="1" applyBorder="1" applyAlignment="1">
      <alignment horizontal="center" vertical="center"/>
    </xf>
    <xf numFmtId="0" fontId="83" fillId="95" borderId="59" xfId="0" applyFont="1" applyFill="1" applyBorder="1" applyAlignment="1">
      <alignment horizontal="center" vertical="center" wrapText="1"/>
    </xf>
    <xf numFmtId="0" fontId="83" fillId="95" borderId="38" xfId="0" applyFont="1" applyFill="1" applyBorder="1" applyAlignment="1">
      <alignment horizontal="center" vertical="center" wrapText="1"/>
    </xf>
    <xf numFmtId="0" fontId="83" fillId="95" borderId="60" xfId="0" applyFont="1" applyFill="1" applyBorder="1" applyAlignment="1">
      <alignment horizontal="center" vertical="center" wrapText="1"/>
    </xf>
    <xf numFmtId="171" fontId="83" fillId="0" borderId="61" xfId="1" applyNumberFormat="1" applyFont="1" applyFill="1" applyBorder="1" applyAlignment="1">
      <alignment horizontal="center" vertical="center"/>
    </xf>
    <xf numFmtId="171" fontId="83" fillId="0" borderId="62" xfId="1" applyNumberFormat="1" applyFont="1" applyFill="1" applyBorder="1" applyAlignment="1">
      <alignment horizontal="center" vertical="center"/>
    </xf>
    <xf numFmtId="171" fontId="83" fillId="0" borderId="51" xfId="1" applyNumberFormat="1" applyFont="1" applyFill="1" applyBorder="1" applyAlignment="1">
      <alignment horizontal="center" vertical="center"/>
    </xf>
    <xf numFmtId="171" fontId="83" fillId="0" borderId="52" xfId="1" applyNumberFormat="1" applyFont="1" applyFill="1" applyBorder="1" applyAlignment="1">
      <alignment horizontal="center" vertical="center"/>
    </xf>
    <xf numFmtId="171" fontId="83" fillId="0" borderId="53" xfId="1" applyNumberFormat="1" applyFont="1" applyFill="1" applyBorder="1" applyAlignment="1">
      <alignment horizontal="center" vertical="center"/>
    </xf>
    <xf numFmtId="0" fontId="83" fillId="95" borderId="49" xfId="0" applyFont="1" applyFill="1" applyBorder="1" applyAlignment="1">
      <alignment horizontal="center" vertical="center" wrapText="1"/>
    </xf>
    <xf numFmtId="0" fontId="83" fillId="95" borderId="39" xfId="0" applyFont="1" applyFill="1" applyBorder="1" applyAlignment="1">
      <alignment horizontal="center" vertical="center" wrapText="1"/>
    </xf>
    <xf numFmtId="0" fontId="83" fillId="95" borderId="42" xfId="0" applyFont="1" applyFill="1" applyBorder="1" applyAlignment="1">
      <alignment horizontal="center" vertical="center" wrapText="1"/>
    </xf>
    <xf numFmtId="0" fontId="83" fillId="95" borderId="41" xfId="0" applyFont="1" applyFill="1" applyBorder="1" applyAlignment="1">
      <alignment horizontal="center" vertical="center" wrapText="1"/>
    </xf>
    <xf numFmtId="0" fontId="83" fillId="95" borderId="40" xfId="0" applyFont="1" applyFill="1" applyBorder="1" applyAlignment="1">
      <alignment horizontal="center" vertical="center" wrapText="1"/>
    </xf>
    <xf numFmtId="0" fontId="83" fillId="95" borderId="50" xfId="0" applyFont="1" applyFill="1" applyBorder="1" applyAlignment="1">
      <alignment horizontal="center" vertical="center" wrapText="1"/>
    </xf>
    <xf numFmtId="1" fontId="83" fillId="0" borderId="53" xfId="0" applyNumberFormat="1" applyFont="1" applyBorder="1" applyAlignment="1">
      <alignment vertical="center"/>
    </xf>
    <xf numFmtId="1" fontId="83" fillId="89" borderId="55" xfId="0" applyNumberFormat="1" applyFont="1" applyFill="1" applyBorder="1" applyAlignment="1">
      <alignment vertical="center"/>
    </xf>
    <xf numFmtId="1" fontId="83" fillId="0" borderId="58" xfId="0" applyNumberFormat="1" applyFont="1" applyBorder="1" applyAlignment="1">
      <alignment vertical="center"/>
    </xf>
    <xf numFmtId="170" fontId="83" fillId="0" borderId="51" xfId="1" applyNumberFormat="1" applyFont="1" applyFill="1" applyBorder="1" applyAlignment="1">
      <alignment horizontal="center" vertical="center"/>
    </xf>
    <xf numFmtId="170" fontId="83" fillId="0" borderId="52" xfId="1" applyNumberFormat="1" applyFont="1" applyFill="1" applyBorder="1" applyAlignment="1">
      <alignment horizontal="center" vertical="center"/>
    </xf>
    <xf numFmtId="170" fontId="83" fillId="0" borderId="53" xfId="1" applyNumberFormat="1" applyFont="1" applyFill="1" applyBorder="1" applyAlignment="1">
      <alignment horizontal="center" vertical="center"/>
    </xf>
    <xf numFmtId="170" fontId="83" fillId="89" borderId="54" xfId="1" applyNumberFormat="1" applyFont="1" applyFill="1" applyBorder="1" applyAlignment="1">
      <alignment horizontal="center" vertical="center"/>
    </xf>
    <xf numFmtId="170" fontId="83" fillId="89" borderId="33" xfId="1" applyNumberFormat="1" applyFont="1" applyFill="1" applyBorder="1" applyAlignment="1">
      <alignment horizontal="center" vertical="center"/>
    </xf>
    <xf numFmtId="170" fontId="83" fillId="89" borderId="55" xfId="1" applyNumberFormat="1" applyFont="1" applyFill="1" applyBorder="1" applyAlignment="1">
      <alignment horizontal="center" vertical="center"/>
    </xf>
    <xf numFmtId="170" fontId="83" fillId="0" borderId="56" xfId="1" applyNumberFormat="1" applyFont="1" applyFill="1" applyBorder="1" applyAlignment="1">
      <alignment horizontal="center" vertical="center"/>
    </xf>
    <xf numFmtId="170" fontId="83" fillId="0" borderId="57" xfId="1" applyNumberFormat="1" applyFont="1" applyFill="1" applyBorder="1" applyAlignment="1">
      <alignment horizontal="center" vertical="center"/>
    </xf>
    <xf numFmtId="170" fontId="83" fillId="0" borderId="58" xfId="1" applyNumberFormat="1" applyFont="1" applyFill="1" applyBorder="1" applyAlignment="1">
      <alignment horizontal="center" vertical="center"/>
    </xf>
    <xf numFmtId="171" fontId="83" fillId="0" borderId="59" xfId="1" applyNumberFormat="1" applyFont="1" applyFill="1" applyBorder="1" applyAlignment="1">
      <alignment horizontal="center" vertical="center"/>
    </xf>
    <xf numFmtId="171" fontId="83" fillId="0" borderId="38" xfId="1" applyNumberFormat="1" applyFont="1" applyFill="1" applyBorder="1" applyAlignment="1">
      <alignment horizontal="center" vertical="center"/>
    </xf>
    <xf numFmtId="171" fontId="83" fillId="0" borderId="60" xfId="1" applyNumberFormat="1" applyFont="1" applyFill="1" applyBorder="1" applyAlignment="1">
      <alignment horizontal="center" vertical="center"/>
    </xf>
    <xf numFmtId="171" fontId="83" fillId="0" borderId="65" xfId="1" applyNumberFormat="1" applyFont="1" applyFill="1" applyBorder="1" applyAlignment="1">
      <alignment horizontal="center" vertical="center"/>
    </xf>
    <xf numFmtId="171" fontId="83" fillId="89" borderId="34" xfId="1" applyNumberFormat="1" applyFont="1" applyFill="1" applyBorder="1" applyAlignment="1">
      <alignment horizontal="center" vertical="center"/>
    </xf>
    <xf numFmtId="171" fontId="83" fillId="0" borderId="67" xfId="1" applyNumberFormat="1" applyFont="1" applyFill="1" applyBorder="1" applyAlignment="1">
      <alignment horizontal="center" vertical="center"/>
    </xf>
    <xf numFmtId="171" fontId="83" fillId="0" borderId="4" xfId="1" applyNumberFormat="1" applyFont="1" applyFill="1" applyBorder="1" applyAlignment="1">
      <alignment horizontal="center" vertical="center"/>
    </xf>
    <xf numFmtId="171" fontId="83" fillId="0" borderId="8" xfId="1" applyNumberFormat="1" applyFont="1" applyFill="1" applyBorder="1" applyAlignment="1">
      <alignment horizontal="center" vertical="center"/>
    </xf>
    <xf numFmtId="171" fontId="83" fillId="0" borderId="64" xfId="1" applyNumberFormat="1" applyFont="1" applyFill="1" applyBorder="1" applyAlignment="1">
      <alignment horizontal="center" vertical="center"/>
    </xf>
    <xf numFmtId="171" fontId="83" fillId="89" borderId="35" xfId="1" applyNumberFormat="1" applyFont="1" applyFill="1" applyBorder="1" applyAlignment="1">
      <alignment horizontal="center" vertical="center"/>
    </xf>
    <xf numFmtId="171" fontId="83" fillId="0" borderId="66" xfId="1" applyNumberFormat="1" applyFont="1" applyFill="1" applyBorder="1" applyAlignment="1">
      <alignment horizontal="center" vertical="center"/>
    </xf>
    <xf numFmtId="171" fontId="83" fillId="0" borderId="7" xfId="1" applyNumberFormat="1" applyFont="1" applyFill="1" applyBorder="1" applyAlignment="1">
      <alignment horizontal="center" vertical="center"/>
    </xf>
    <xf numFmtId="171" fontId="83" fillId="0" borderId="1" xfId="1" applyNumberFormat="1" applyFont="1" applyFill="1" applyBorder="1" applyAlignment="1">
      <alignment horizontal="center" vertical="center"/>
    </xf>
    <xf numFmtId="0" fontId="80" fillId="2" borderId="33" xfId="249" applyFont="1" applyFill="1" applyBorder="1" applyAlignment="1">
      <alignment horizontal="justify" vertical="center"/>
    </xf>
    <xf numFmtId="0" fontId="58" fillId="2" borderId="6" xfId="0" applyFont="1" applyFill="1" applyBorder="1" applyAlignment="1">
      <alignment vertical="top" wrapText="1"/>
    </xf>
    <xf numFmtId="1" fontId="83" fillId="0" borderId="62" xfId="0" applyNumberFormat="1" applyFont="1" applyBorder="1" applyAlignment="1">
      <alignment vertical="center"/>
    </xf>
    <xf numFmtId="1" fontId="83" fillId="0" borderId="60" xfId="0" applyNumberFormat="1" applyFont="1" applyBorder="1" applyAlignment="1">
      <alignment vertical="center"/>
    </xf>
    <xf numFmtId="0" fontId="58" fillId="2" borderId="0" xfId="0" applyFont="1" applyFill="1" applyAlignment="1">
      <alignment horizontal="left" vertical="top"/>
    </xf>
    <xf numFmtId="0" fontId="54" fillId="2" borderId="0" xfId="248" applyFill="1" applyBorder="1" applyAlignment="1">
      <alignment vertical="top"/>
    </xf>
    <xf numFmtId="0" fontId="0" fillId="2" borderId="0" xfId="0" applyFill="1" applyAlignment="1">
      <alignment horizontal="right" vertical="top"/>
    </xf>
    <xf numFmtId="0" fontId="0" fillId="0" borderId="0" xfId="0" applyAlignment="1">
      <alignment horizontal="center" vertical="top" wrapText="1"/>
    </xf>
    <xf numFmtId="0" fontId="0" fillId="0" borderId="0" xfId="0" applyAlignment="1">
      <alignment vertical="top" wrapText="1"/>
    </xf>
    <xf numFmtId="0" fontId="59" fillId="89" borderId="33" xfId="0" applyFont="1" applyFill="1" applyBorder="1"/>
    <xf numFmtId="0" fontId="59" fillId="89" borderId="33" xfId="0" applyFont="1" applyFill="1" applyBorder="1" applyAlignment="1">
      <alignment horizontal="left" vertical="top" wrapText="1"/>
    </xf>
    <xf numFmtId="0" fontId="84" fillId="92" borderId="33" xfId="0" applyFont="1" applyFill="1" applyBorder="1" applyAlignment="1">
      <alignment horizontal="left" vertical="top" wrapText="1"/>
    </xf>
    <xf numFmtId="49" fontId="0" fillId="2" borderId="9" xfId="0" applyNumberFormat="1" applyFill="1" applyBorder="1" applyAlignment="1">
      <alignment horizontal="left" vertical="top" wrapText="1"/>
    </xf>
    <xf numFmtId="49" fontId="0" fillId="2" borderId="9" xfId="0" applyNumberFormat="1" applyFill="1" applyBorder="1" applyAlignment="1" applyProtection="1">
      <alignment horizontal="center" vertical="center" wrapText="1"/>
      <protection locked="0"/>
    </xf>
    <xf numFmtId="3" fontId="0" fillId="2" borderId="9" xfId="0" applyNumberFormat="1" applyFill="1" applyBorder="1" applyAlignment="1">
      <alignment horizontal="center" vertical="center" wrapText="1"/>
    </xf>
    <xf numFmtId="49" fontId="0" fillId="2" borderId="33" xfId="0" applyNumberFormat="1" applyFill="1" applyBorder="1" applyAlignment="1">
      <alignment horizontal="center" vertical="center" wrapText="1"/>
    </xf>
    <xf numFmtId="3" fontId="83" fillId="95" borderId="25" xfId="0" applyNumberFormat="1" applyFont="1" applyFill="1" applyBorder="1" applyAlignment="1">
      <alignment horizontal="center" vertical="center" wrapText="1"/>
    </xf>
    <xf numFmtId="0" fontId="0" fillId="2" borderId="44" xfId="0" applyFill="1" applyBorder="1"/>
    <xf numFmtId="0" fontId="0" fillId="2" borderId="48" xfId="0" applyFill="1" applyBorder="1"/>
    <xf numFmtId="3" fontId="83" fillId="95" borderId="48" xfId="0" applyNumberFormat="1" applyFont="1" applyFill="1" applyBorder="1" applyAlignment="1">
      <alignment horizontal="center" vertical="center" wrapText="1"/>
    </xf>
    <xf numFmtId="0" fontId="83" fillId="95" borderId="72" xfId="0" applyFont="1" applyFill="1" applyBorder="1" applyAlignment="1">
      <alignment horizontal="center" vertical="center" wrapText="1"/>
    </xf>
    <xf numFmtId="3" fontId="83" fillId="95" borderId="73" xfId="0" applyNumberFormat="1" applyFont="1" applyFill="1" applyBorder="1" applyAlignment="1">
      <alignment horizontal="center" vertical="center" wrapText="1"/>
    </xf>
    <xf numFmtId="3" fontId="83" fillId="95" borderId="74" xfId="0" applyNumberFormat="1" applyFont="1" applyFill="1" applyBorder="1" applyAlignment="1">
      <alignment horizontal="center" vertical="center" wrapText="1"/>
    </xf>
    <xf numFmtId="0" fontId="0" fillId="2" borderId="33" xfId="1" applyNumberFormat="1" applyFont="1" applyFill="1" applyBorder="1" applyAlignment="1" applyProtection="1">
      <alignment horizontal="center" vertical="center" wrapText="1"/>
      <protection locked="0"/>
    </xf>
    <xf numFmtId="0" fontId="54" fillId="0" borderId="33" xfId="248" applyBorder="1" applyAlignment="1">
      <alignment vertical="center" wrapText="1"/>
    </xf>
    <xf numFmtId="0" fontId="0" fillId="0" borderId="0" xfId="0" applyAlignment="1">
      <alignment horizontal="left" vertical="top"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0" fillId="0" borderId="61" xfId="0" applyBorder="1" applyAlignment="1">
      <alignment horizontal="left" vertical="top" wrapText="1"/>
    </xf>
    <xf numFmtId="0" fontId="0" fillId="2" borderId="33"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54" fillId="2" borderId="33" xfId="248" applyFill="1" applyBorder="1" applyAlignment="1" applyProtection="1">
      <alignment horizontal="left" vertical="top" wrapText="1"/>
      <protection locked="0"/>
    </xf>
    <xf numFmtId="0" fontId="0" fillId="2" borderId="35" xfId="0" applyFill="1" applyBorder="1" applyAlignment="1">
      <alignment horizontal="center"/>
    </xf>
    <xf numFmtId="0" fontId="0" fillId="2" borderId="2" xfId="0" applyFill="1" applyBorder="1" applyAlignment="1">
      <alignment horizontal="center"/>
    </xf>
    <xf numFmtId="0" fontId="0" fillId="2" borderId="2" xfId="0" applyFill="1" applyBorder="1" applyAlignment="1" applyProtection="1">
      <alignment horizontal="left" vertical="top" wrapText="1"/>
      <protection locked="0"/>
    </xf>
    <xf numFmtId="0" fontId="0" fillId="89" borderId="35" xfId="0" applyFill="1" applyBorder="1" applyAlignment="1">
      <alignment horizontal="left" vertical="center" wrapText="1"/>
    </xf>
    <xf numFmtId="0" fontId="0" fillId="89" borderId="2" xfId="0" applyFill="1" applyBorder="1" applyAlignment="1">
      <alignment horizontal="left" vertical="center" wrapText="1"/>
    </xf>
    <xf numFmtId="0" fontId="0" fillId="89" borderId="34" xfId="0" applyFill="1" applyBorder="1" applyAlignment="1">
      <alignment horizontal="left" vertical="center" wrapText="1"/>
    </xf>
    <xf numFmtId="0" fontId="0" fillId="2" borderId="1"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0" xfId="0" applyFill="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9" xfId="0" applyFill="1" applyBorder="1" applyAlignment="1">
      <alignment horizontal="center" vertical="top" wrapText="1"/>
    </xf>
    <xf numFmtId="0" fontId="0" fillId="2" borderId="8" xfId="0" applyFill="1" applyBorder="1" applyAlignment="1">
      <alignment horizontal="center" vertical="top" wrapText="1"/>
    </xf>
    <xf numFmtId="0" fontId="0" fillId="2" borderId="35"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4" xfId="0" applyFill="1" applyBorder="1" applyAlignment="1" applyProtection="1">
      <alignment horizontal="left" vertical="center" wrapText="1"/>
      <protection locked="0"/>
    </xf>
    <xf numFmtId="0" fontId="58" fillId="2" borderId="0" xfId="0" applyFont="1" applyFill="1" applyAlignment="1">
      <alignment horizontal="left" vertical="top" wrapText="1"/>
    </xf>
    <xf numFmtId="0" fontId="64" fillId="2" borderId="35" xfId="67" applyFont="1" applyFill="1" applyBorder="1" applyAlignment="1">
      <alignment horizontal="center"/>
    </xf>
    <xf numFmtId="0" fontId="64" fillId="2" borderId="2" xfId="67" applyFont="1" applyFill="1" applyBorder="1" applyAlignment="1">
      <alignment horizontal="center"/>
    </xf>
    <xf numFmtId="0" fontId="64" fillId="2" borderId="34" xfId="67" applyFont="1" applyFill="1" applyBorder="1" applyAlignment="1">
      <alignment horizontal="center"/>
    </xf>
    <xf numFmtId="0" fontId="82" fillId="89" borderId="71" xfId="0" applyFont="1" applyFill="1" applyBorder="1" applyAlignment="1">
      <alignment horizontal="left" vertical="top"/>
    </xf>
    <xf numFmtId="0" fontId="82" fillId="89" borderId="69" xfId="0" applyFont="1" applyFill="1" applyBorder="1" applyAlignment="1">
      <alignment horizontal="left" vertical="top"/>
    </xf>
    <xf numFmtId="0" fontId="82" fillId="89" borderId="70" xfId="0" applyFont="1" applyFill="1" applyBorder="1" applyAlignment="1">
      <alignment horizontal="left" vertical="top"/>
    </xf>
    <xf numFmtId="1" fontId="83" fillId="95" borderId="68" xfId="0" applyNumberFormat="1" applyFont="1" applyFill="1" applyBorder="1" applyAlignment="1">
      <alignment horizontal="left" vertical="top" wrapText="1"/>
    </xf>
    <xf numFmtId="1" fontId="83" fillId="95" borderId="43" xfId="0" applyNumberFormat="1" applyFont="1" applyFill="1" applyBorder="1" applyAlignment="1">
      <alignment horizontal="left" vertical="top" wrapText="1"/>
    </xf>
    <xf numFmtId="1" fontId="83" fillId="95" borderId="63" xfId="0" applyNumberFormat="1" applyFont="1" applyFill="1" applyBorder="1" applyAlignment="1">
      <alignment horizontal="left" vertical="top" wrapText="1"/>
    </xf>
    <xf numFmtId="1" fontId="83" fillId="95" borderId="41" xfId="0" applyNumberFormat="1" applyFont="1" applyFill="1" applyBorder="1" applyAlignment="1">
      <alignment horizontal="left" vertical="top" wrapText="1"/>
    </xf>
    <xf numFmtId="0" fontId="59" fillId="2" borderId="5" xfId="0" applyFont="1" applyFill="1" applyBorder="1" applyAlignment="1">
      <alignment horizontal="left" vertical="top" wrapText="1"/>
    </xf>
    <xf numFmtId="0" fontId="59" fillId="2" borderId="0" xfId="0" applyFont="1" applyFill="1" applyAlignment="1">
      <alignment horizontal="left" vertical="top" wrapText="1"/>
    </xf>
    <xf numFmtId="0" fontId="73" fillId="89" borderId="33" xfId="249" applyFont="1" applyFill="1" applyBorder="1" applyAlignment="1">
      <alignment horizontal="justify" vertical="center" wrapText="1"/>
    </xf>
    <xf numFmtId="0" fontId="73" fillId="89" borderId="33" xfId="249" applyFont="1" applyFill="1" applyBorder="1" applyAlignment="1">
      <alignment horizontal="center" vertical="center" wrapText="1"/>
    </xf>
    <xf numFmtId="0" fontId="73" fillId="89" borderId="1" xfId="249" applyFont="1" applyFill="1" applyBorder="1" applyAlignment="1">
      <alignment horizontal="justify" vertical="center" wrapText="1"/>
    </xf>
    <xf numFmtId="0" fontId="75" fillId="0" borderId="3" xfId="249" applyBorder="1"/>
    <xf numFmtId="0" fontId="75" fillId="0" borderId="4" xfId="249" applyBorder="1"/>
    <xf numFmtId="0" fontId="73" fillId="89" borderId="7" xfId="249" applyFont="1" applyFill="1" applyBorder="1" applyAlignment="1">
      <alignment horizontal="justify" vertical="center" wrapText="1"/>
    </xf>
    <xf numFmtId="0" fontId="75" fillId="0" borderId="9" xfId="249" applyBorder="1"/>
    <xf numFmtId="0" fontId="75" fillId="0" borderId="8" xfId="249" applyBorder="1"/>
    <xf numFmtId="0" fontId="72" fillId="0" borderId="33" xfId="0" applyFont="1" applyBorder="1" applyAlignment="1">
      <alignment vertical="center" wrapText="1"/>
    </xf>
    <xf numFmtId="0" fontId="72" fillId="0" borderId="33" xfId="0" applyFont="1" applyBorder="1" applyAlignment="1">
      <alignment horizontal="center" vertical="center" wrapText="1"/>
    </xf>
    <xf numFmtId="0" fontId="72" fillId="0" borderId="33" xfId="0" applyFont="1" applyBorder="1" applyAlignment="1">
      <alignment horizontal="right" vertical="center" wrapText="1"/>
    </xf>
    <xf numFmtId="3" fontId="72" fillId="0" borderId="33" xfId="0" applyNumberFormat="1" applyFont="1" applyBorder="1" applyAlignment="1">
      <alignment horizontal="right" vertical="center" wrapText="1"/>
    </xf>
    <xf numFmtId="0" fontId="0" fillId="89" borderId="9" xfId="0" applyFill="1" applyBorder="1" applyAlignment="1">
      <alignment horizontal="center"/>
    </xf>
    <xf numFmtId="0" fontId="0" fillId="89" borderId="0" xfId="0" applyFill="1" applyAlignment="1">
      <alignment horizontal="center"/>
    </xf>
  </cellXfs>
  <cellStyles count="251">
    <cellStyle name="20 % - Markeringsfarve1" xfId="3" xr:uid="{00000000-0005-0000-0000-000000000000}"/>
    <cellStyle name="20 % - Markeringsfarve1 2" xfId="159" xr:uid="{00000000-0005-0000-0000-000001000000}"/>
    <cellStyle name="20 % - Markeringsfarve2" xfId="4" xr:uid="{00000000-0005-0000-0000-000002000000}"/>
    <cellStyle name="20 % - Markeringsfarve2 2" xfId="160" xr:uid="{00000000-0005-0000-0000-000003000000}"/>
    <cellStyle name="20 % - Markeringsfarve3" xfId="5" xr:uid="{00000000-0005-0000-0000-000004000000}"/>
    <cellStyle name="20 % - Markeringsfarve3 2" xfId="161" xr:uid="{00000000-0005-0000-0000-000005000000}"/>
    <cellStyle name="20 % - Markeringsfarve4" xfId="6" xr:uid="{00000000-0005-0000-0000-000006000000}"/>
    <cellStyle name="20 % - Markeringsfarve4 2" xfId="162" xr:uid="{00000000-0005-0000-0000-000007000000}"/>
    <cellStyle name="20 % - Markeringsfarve5" xfId="7" xr:uid="{00000000-0005-0000-0000-000008000000}"/>
    <cellStyle name="20 % - Markeringsfarve5 2" xfId="163" xr:uid="{00000000-0005-0000-0000-000009000000}"/>
    <cellStyle name="20 % - Markeringsfarve6" xfId="8" xr:uid="{00000000-0005-0000-0000-00000A000000}"/>
    <cellStyle name="20 % - Markeringsfarve6 2" xfId="164" xr:uid="{00000000-0005-0000-0000-00000B000000}"/>
    <cellStyle name="40 % - Markeringsfarve1" xfId="9" xr:uid="{00000000-0005-0000-0000-00000C000000}"/>
    <cellStyle name="40 % - Markeringsfarve1 2" xfId="165" xr:uid="{00000000-0005-0000-0000-00000D000000}"/>
    <cellStyle name="40 % - Markeringsfarve2" xfId="10" xr:uid="{00000000-0005-0000-0000-00000E000000}"/>
    <cellStyle name="40 % - Markeringsfarve2 2" xfId="166" xr:uid="{00000000-0005-0000-0000-00000F000000}"/>
    <cellStyle name="40 % - Markeringsfarve3" xfId="11" xr:uid="{00000000-0005-0000-0000-000010000000}"/>
    <cellStyle name="40 % - Markeringsfarve3 2" xfId="167" xr:uid="{00000000-0005-0000-0000-000011000000}"/>
    <cellStyle name="40 % - Markeringsfarve4" xfId="12" xr:uid="{00000000-0005-0000-0000-000012000000}"/>
    <cellStyle name="40 % - Markeringsfarve4 2" xfId="168" xr:uid="{00000000-0005-0000-0000-000013000000}"/>
    <cellStyle name="40 % - Markeringsfarve5" xfId="13" xr:uid="{00000000-0005-0000-0000-000014000000}"/>
    <cellStyle name="40 % - Markeringsfarve5 2" xfId="169" xr:uid="{00000000-0005-0000-0000-000015000000}"/>
    <cellStyle name="40 % - Markeringsfarve6" xfId="14" xr:uid="{00000000-0005-0000-0000-000016000000}"/>
    <cellStyle name="40 % - Markeringsfarve6 2" xfId="170" xr:uid="{00000000-0005-0000-0000-000017000000}"/>
    <cellStyle name="60 % - Markeringsfarve1" xfId="15" xr:uid="{00000000-0005-0000-0000-000018000000}"/>
    <cellStyle name="60 % - Markeringsfarve1 2" xfId="171" xr:uid="{00000000-0005-0000-0000-000019000000}"/>
    <cellStyle name="60 % - Markeringsfarve2" xfId="16" xr:uid="{00000000-0005-0000-0000-00001A000000}"/>
    <cellStyle name="60 % - Markeringsfarve2 2" xfId="172" xr:uid="{00000000-0005-0000-0000-00001B000000}"/>
    <cellStyle name="60 % - Markeringsfarve3" xfId="17" xr:uid="{00000000-0005-0000-0000-00001C000000}"/>
    <cellStyle name="60 % - Markeringsfarve3 2" xfId="173" xr:uid="{00000000-0005-0000-0000-00001D000000}"/>
    <cellStyle name="60 % - Markeringsfarve4" xfId="18" xr:uid="{00000000-0005-0000-0000-00001E000000}"/>
    <cellStyle name="60 % - Markeringsfarve4 2" xfId="174" xr:uid="{00000000-0005-0000-0000-00001F000000}"/>
    <cellStyle name="60 % - Markeringsfarve5" xfId="19" xr:uid="{00000000-0005-0000-0000-000020000000}"/>
    <cellStyle name="60 % - Markeringsfarve5 2" xfId="175" xr:uid="{00000000-0005-0000-0000-000021000000}"/>
    <cellStyle name="60 % - Markeringsfarve6" xfId="20" xr:uid="{00000000-0005-0000-0000-000022000000}"/>
    <cellStyle name="60 % - Markeringsfarve6 2" xfId="176" xr:uid="{00000000-0005-0000-0000-000023000000}"/>
    <cellStyle name="Accent1 - 20%" xfId="21" xr:uid="{00000000-0005-0000-0000-000024000000}"/>
    <cellStyle name="Accent1 - 40%" xfId="22" xr:uid="{00000000-0005-0000-0000-000025000000}"/>
    <cellStyle name="Accent1 - 60%" xfId="23" xr:uid="{00000000-0005-0000-0000-000026000000}"/>
    <cellStyle name="Accent2 - 20%" xfId="24" xr:uid="{00000000-0005-0000-0000-000027000000}"/>
    <cellStyle name="Accent2 - 40%" xfId="25" xr:uid="{00000000-0005-0000-0000-000028000000}"/>
    <cellStyle name="Accent2 - 60%" xfId="26" xr:uid="{00000000-0005-0000-0000-000029000000}"/>
    <cellStyle name="Accent3 - 20%" xfId="27" xr:uid="{00000000-0005-0000-0000-00002A000000}"/>
    <cellStyle name="Accent3 - 40%" xfId="28" xr:uid="{00000000-0005-0000-0000-00002B000000}"/>
    <cellStyle name="Accent3 - 60%" xfId="29" xr:uid="{00000000-0005-0000-0000-00002C000000}"/>
    <cellStyle name="Accent4 - 20%" xfId="30" xr:uid="{00000000-0005-0000-0000-00002D000000}"/>
    <cellStyle name="Accent4 - 40%" xfId="31" xr:uid="{00000000-0005-0000-0000-00002E000000}"/>
    <cellStyle name="Accent4 - 60%" xfId="32" xr:uid="{00000000-0005-0000-0000-00002F000000}"/>
    <cellStyle name="Accent5 - 20%" xfId="33" xr:uid="{00000000-0005-0000-0000-000030000000}"/>
    <cellStyle name="Accent5 - 40%" xfId="34" xr:uid="{00000000-0005-0000-0000-000031000000}"/>
    <cellStyle name="Accent5 - 60%" xfId="35" xr:uid="{00000000-0005-0000-0000-000032000000}"/>
    <cellStyle name="Accent6 - 20%" xfId="36" xr:uid="{00000000-0005-0000-0000-000033000000}"/>
    <cellStyle name="Accent6 - 40%" xfId="37" xr:uid="{00000000-0005-0000-0000-000034000000}"/>
    <cellStyle name="Accent6 - 60%" xfId="38" xr:uid="{00000000-0005-0000-0000-000035000000}"/>
    <cellStyle name="Advarselstekst" xfId="39" xr:uid="{00000000-0005-0000-0000-000036000000}"/>
    <cellStyle name="Advarselstekst 2" xfId="40" xr:uid="{00000000-0005-0000-0000-000037000000}"/>
    <cellStyle name="Advarselstekst 3" xfId="177" xr:uid="{00000000-0005-0000-0000-000038000000}"/>
    <cellStyle name="Bemærk!" xfId="41" xr:uid="{00000000-0005-0000-0000-000039000000}"/>
    <cellStyle name="Bemærk! 2" xfId="42" xr:uid="{00000000-0005-0000-0000-00003A000000}"/>
    <cellStyle name="Bemærk! 3" xfId="178" xr:uid="{00000000-0005-0000-0000-00003B000000}"/>
    <cellStyle name="Beregning" xfId="43" xr:uid="{00000000-0005-0000-0000-00003C000000}"/>
    <cellStyle name="Beregning 2" xfId="44" xr:uid="{00000000-0005-0000-0000-00003D000000}"/>
    <cellStyle name="Beregning 3" xfId="179" xr:uid="{00000000-0005-0000-0000-00003E000000}"/>
    <cellStyle name="Comma 2" xfId="180" xr:uid="{00000000-0005-0000-0000-00003F000000}"/>
    <cellStyle name="Comma 2 2" xfId="181" xr:uid="{00000000-0005-0000-0000-000040000000}"/>
    <cellStyle name="Comma 2_Vand-tal" xfId="182" xr:uid="{00000000-0005-0000-0000-000041000000}"/>
    <cellStyle name="Comma 3" xfId="2" xr:uid="{00000000-0005-0000-0000-000042000000}"/>
    <cellStyle name="Comma 4" xfId="243" xr:uid="{00000000-0005-0000-0000-000043000000}"/>
    <cellStyle name="Comma 5" xfId="246" xr:uid="{00000000-0005-0000-0000-000044000000}"/>
    <cellStyle name="Comma 6" xfId="245" xr:uid="{00000000-0005-0000-0000-000045000000}"/>
    <cellStyle name="Comma 7" xfId="247" xr:uid="{00000000-0005-0000-0000-000046000000}"/>
    <cellStyle name="Comma 8" xfId="244" xr:uid="{00000000-0005-0000-0000-000047000000}"/>
    <cellStyle name="Forklarende tekst" xfId="45" xr:uid="{00000000-0005-0000-0000-000048000000}"/>
    <cellStyle name="Forklarende tekst 2" xfId="183" xr:uid="{00000000-0005-0000-0000-000049000000}"/>
    <cellStyle name="God" xfId="46" xr:uid="{00000000-0005-0000-0000-00004A000000}"/>
    <cellStyle name="God 2" xfId="47" xr:uid="{00000000-0005-0000-0000-00004B000000}"/>
    <cellStyle name="God 3" xfId="184" xr:uid="{00000000-0005-0000-0000-00004C000000}"/>
    <cellStyle name="Input 2" xfId="48" xr:uid="{00000000-0005-0000-0000-00004D000000}"/>
    <cellStyle name="Input 3" xfId="185" xr:uid="{00000000-0005-0000-0000-00004E000000}"/>
    <cellStyle name="Komma" xfId="1" builtinId="3"/>
    <cellStyle name="Komma 2" xfId="186" xr:uid="{00000000-0005-0000-0000-000050000000}"/>
    <cellStyle name="Komma 3" xfId="187" xr:uid="{00000000-0005-0000-0000-000051000000}"/>
    <cellStyle name="Komma 4" xfId="188" xr:uid="{00000000-0005-0000-0000-000052000000}"/>
    <cellStyle name="Kontroller celle" xfId="49" xr:uid="{00000000-0005-0000-0000-000053000000}"/>
    <cellStyle name="Kontroller celle 2" xfId="50" xr:uid="{00000000-0005-0000-0000-000054000000}"/>
    <cellStyle name="Link" xfId="248" builtinId="8"/>
    <cellStyle name="Link 2" xfId="250" xr:uid="{00000000-0005-0000-0000-000056000000}"/>
    <cellStyle name="Markeringsfarve1" xfId="51" xr:uid="{00000000-0005-0000-0000-000057000000}"/>
    <cellStyle name="Markeringsfarve1 2" xfId="52" xr:uid="{00000000-0005-0000-0000-000058000000}"/>
    <cellStyle name="Markeringsfarve1 3" xfId="189" xr:uid="{00000000-0005-0000-0000-000059000000}"/>
    <cellStyle name="Markeringsfarve2" xfId="53" xr:uid="{00000000-0005-0000-0000-00005A000000}"/>
    <cellStyle name="Markeringsfarve2 2" xfId="54" xr:uid="{00000000-0005-0000-0000-00005B000000}"/>
    <cellStyle name="Markeringsfarve2 3" xfId="190" xr:uid="{00000000-0005-0000-0000-00005C000000}"/>
    <cellStyle name="Markeringsfarve3" xfId="55" xr:uid="{00000000-0005-0000-0000-00005D000000}"/>
    <cellStyle name="Markeringsfarve3 2" xfId="56" xr:uid="{00000000-0005-0000-0000-00005E000000}"/>
    <cellStyle name="Markeringsfarve3 3" xfId="191" xr:uid="{00000000-0005-0000-0000-00005F000000}"/>
    <cellStyle name="Markeringsfarve4" xfId="57" xr:uid="{00000000-0005-0000-0000-000060000000}"/>
    <cellStyle name="Markeringsfarve4 2" xfId="58" xr:uid="{00000000-0005-0000-0000-000061000000}"/>
    <cellStyle name="Markeringsfarve4 3" xfId="192" xr:uid="{00000000-0005-0000-0000-000062000000}"/>
    <cellStyle name="Markeringsfarve5" xfId="59" xr:uid="{00000000-0005-0000-0000-000063000000}"/>
    <cellStyle name="Markeringsfarve5 2" xfId="60" xr:uid="{00000000-0005-0000-0000-000064000000}"/>
    <cellStyle name="Markeringsfarve5 3" xfId="193" xr:uid="{00000000-0005-0000-0000-000065000000}"/>
    <cellStyle name="Markeringsfarve6" xfId="61" xr:uid="{00000000-0005-0000-0000-000066000000}"/>
    <cellStyle name="Markeringsfarve6 2" xfId="62" xr:uid="{00000000-0005-0000-0000-000067000000}"/>
    <cellStyle name="Markeringsfarve6 3" xfId="194" xr:uid="{00000000-0005-0000-0000-000068000000}"/>
    <cellStyle name="Migliaia 2" xfId="195" xr:uid="{00000000-0005-0000-0000-000069000000}"/>
    <cellStyle name="Migliaia 3" xfId="196" xr:uid="{00000000-0005-0000-0000-00006A000000}"/>
    <cellStyle name="Migliaia 4" xfId="197" xr:uid="{00000000-0005-0000-0000-00006B000000}"/>
    <cellStyle name="Migliaia 5" xfId="198" xr:uid="{00000000-0005-0000-0000-00006C000000}"/>
    <cellStyle name="Migliaia 6" xfId="199" xr:uid="{00000000-0005-0000-0000-00006D000000}"/>
    <cellStyle name="Migliaia 7" xfId="200" xr:uid="{00000000-0005-0000-0000-00006E000000}"/>
    <cellStyle name="Neutral 2" xfId="63" xr:uid="{00000000-0005-0000-0000-00006F000000}"/>
    <cellStyle name="Neutral 3" xfId="201" xr:uid="{00000000-0005-0000-0000-000070000000}"/>
    <cellStyle name="Normal" xfId="0" builtinId="0"/>
    <cellStyle name="Normal 2" xfId="64" xr:uid="{00000000-0005-0000-0000-000072000000}"/>
    <cellStyle name="Normal 2 2" xfId="203" xr:uid="{00000000-0005-0000-0000-000073000000}"/>
    <cellStyle name="Normal 2_Energi- og brændselsdata" xfId="202" xr:uid="{00000000-0005-0000-0000-000074000000}"/>
    <cellStyle name="Normal 3" xfId="204" xr:uid="{00000000-0005-0000-0000-000075000000}"/>
    <cellStyle name="Normal 4" xfId="205" xr:uid="{00000000-0005-0000-0000-000076000000}"/>
    <cellStyle name="Normal 5" xfId="206" xr:uid="{00000000-0005-0000-0000-000077000000}"/>
    <cellStyle name="Normal 6" xfId="249" xr:uid="{00000000-0005-0000-0000-000078000000}"/>
    <cellStyle name="Normale 2" xfId="207" xr:uid="{00000000-0005-0000-0000-000079000000}"/>
    <cellStyle name="Normale 3" xfId="65" xr:uid="{00000000-0005-0000-0000-00007A000000}"/>
    <cellStyle name="Normale 4" xfId="208" xr:uid="{00000000-0005-0000-0000-00007B000000}"/>
    <cellStyle name="Output 2" xfId="66" xr:uid="{00000000-0005-0000-0000-00007C000000}"/>
    <cellStyle name="Output 3" xfId="209" xr:uid="{00000000-0005-0000-0000-00007D000000}"/>
    <cellStyle name="Overskrift 1" xfId="67" builtinId="16"/>
    <cellStyle name="Overskrift 1 2" xfId="210" xr:uid="{00000000-0005-0000-0000-00007F000000}"/>
    <cellStyle name="Overskrift 1 3" xfId="211" xr:uid="{00000000-0005-0000-0000-000080000000}"/>
    <cellStyle name="Overskrift 2" xfId="68" xr:uid="{00000000-0005-0000-0000-000081000000}"/>
    <cellStyle name="Overskrift 2 2" xfId="69" xr:uid="{00000000-0005-0000-0000-000082000000}"/>
    <cellStyle name="Overskrift 2 3" xfId="212" xr:uid="{00000000-0005-0000-0000-000083000000}"/>
    <cellStyle name="Overskrift 3" xfId="70" xr:uid="{00000000-0005-0000-0000-000084000000}"/>
    <cellStyle name="Overskrift 3 2" xfId="71" xr:uid="{00000000-0005-0000-0000-000085000000}"/>
    <cellStyle name="Overskrift 3 3" xfId="213" xr:uid="{00000000-0005-0000-0000-000086000000}"/>
    <cellStyle name="Overskrift 4" xfId="72" xr:uid="{00000000-0005-0000-0000-000087000000}"/>
    <cellStyle name="Overskrift 4 2" xfId="214" xr:uid="{00000000-0005-0000-0000-000088000000}"/>
    <cellStyle name="Overskrift 4 3" xfId="215" xr:uid="{00000000-0005-0000-0000-000089000000}"/>
    <cellStyle name="Percent 2" xfId="216" xr:uid="{00000000-0005-0000-0000-00008A000000}"/>
    <cellStyle name="Percentuale 2" xfId="217" xr:uid="{00000000-0005-0000-0000-00008B000000}"/>
    <cellStyle name="Procent 2" xfId="218" xr:uid="{00000000-0005-0000-0000-00008C000000}"/>
    <cellStyle name="Sammenkædet celle" xfId="73" xr:uid="{00000000-0005-0000-0000-00008D000000}"/>
    <cellStyle name="Sammenkædet celle 2" xfId="74" xr:uid="{00000000-0005-0000-0000-00008E000000}"/>
    <cellStyle name="SAPBEXaggData" xfId="75" xr:uid="{00000000-0005-0000-0000-00008F000000}"/>
    <cellStyle name="SAPBEXaggData 2" xfId="76" xr:uid="{00000000-0005-0000-0000-000090000000}"/>
    <cellStyle name="SAPBEXaggDataEmph" xfId="77" xr:uid="{00000000-0005-0000-0000-000091000000}"/>
    <cellStyle name="SAPBEXaggDataEmph 2" xfId="78" xr:uid="{00000000-0005-0000-0000-000092000000}"/>
    <cellStyle name="SAPBEXaggItem" xfId="79" xr:uid="{00000000-0005-0000-0000-000093000000}"/>
    <cellStyle name="SAPBEXaggItem 2" xfId="80" xr:uid="{00000000-0005-0000-0000-000094000000}"/>
    <cellStyle name="SAPBEXaggItemX" xfId="81" xr:uid="{00000000-0005-0000-0000-000095000000}"/>
    <cellStyle name="SAPBEXaggItemX 2" xfId="82" xr:uid="{00000000-0005-0000-0000-000096000000}"/>
    <cellStyle name="SAPBEXchaText" xfId="83" xr:uid="{00000000-0005-0000-0000-000097000000}"/>
    <cellStyle name="SAPBEXchaText 2" xfId="84" xr:uid="{00000000-0005-0000-0000-000098000000}"/>
    <cellStyle name="SAPBEXexcBad7" xfId="85" xr:uid="{00000000-0005-0000-0000-000099000000}"/>
    <cellStyle name="SAPBEXexcBad7 2" xfId="86" xr:uid="{00000000-0005-0000-0000-00009A000000}"/>
    <cellStyle name="SAPBEXexcBad8" xfId="87" xr:uid="{00000000-0005-0000-0000-00009B000000}"/>
    <cellStyle name="SAPBEXexcBad8 2" xfId="88" xr:uid="{00000000-0005-0000-0000-00009C000000}"/>
    <cellStyle name="SAPBEXexcBad9" xfId="89" xr:uid="{00000000-0005-0000-0000-00009D000000}"/>
    <cellStyle name="SAPBEXexcBad9 2" xfId="90" xr:uid="{00000000-0005-0000-0000-00009E000000}"/>
    <cellStyle name="SAPBEXexcCritical4" xfId="91" xr:uid="{00000000-0005-0000-0000-00009F000000}"/>
    <cellStyle name="SAPBEXexcCritical4 2" xfId="92" xr:uid="{00000000-0005-0000-0000-0000A0000000}"/>
    <cellStyle name="SAPBEXexcCritical5" xfId="93" xr:uid="{00000000-0005-0000-0000-0000A1000000}"/>
    <cellStyle name="SAPBEXexcCritical5 2" xfId="94" xr:uid="{00000000-0005-0000-0000-0000A2000000}"/>
    <cellStyle name="SAPBEXexcCritical6" xfId="95" xr:uid="{00000000-0005-0000-0000-0000A3000000}"/>
    <cellStyle name="SAPBEXexcCritical6 2" xfId="96" xr:uid="{00000000-0005-0000-0000-0000A4000000}"/>
    <cellStyle name="SAPBEXexcGood1" xfId="97" xr:uid="{00000000-0005-0000-0000-0000A5000000}"/>
    <cellStyle name="SAPBEXexcGood1 2" xfId="98" xr:uid="{00000000-0005-0000-0000-0000A6000000}"/>
    <cellStyle name="SAPBEXexcGood2" xfId="99" xr:uid="{00000000-0005-0000-0000-0000A7000000}"/>
    <cellStyle name="SAPBEXexcGood2 2" xfId="100" xr:uid="{00000000-0005-0000-0000-0000A8000000}"/>
    <cellStyle name="SAPBEXexcGood3" xfId="101" xr:uid="{00000000-0005-0000-0000-0000A9000000}"/>
    <cellStyle name="SAPBEXexcGood3 2" xfId="102" xr:uid="{00000000-0005-0000-0000-0000AA000000}"/>
    <cellStyle name="SAPBEXfilterDrill" xfId="103" xr:uid="{00000000-0005-0000-0000-0000AB000000}"/>
    <cellStyle name="SAPBEXfilterDrill 2" xfId="104" xr:uid="{00000000-0005-0000-0000-0000AC000000}"/>
    <cellStyle name="SAPBEXfilterItem" xfId="105" xr:uid="{00000000-0005-0000-0000-0000AD000000}"/>
    <cellStyle name="SAPBEXfilterItem 2" xfId="106" xr:uid="{00000000-0005-0000-0000-0000AE000000}"/>
    <cellStyle name="SAPBEXfilterText" xfId="107" xr:uid="{00000000-0005-0000-0000-0000AF000000}"/>
    <cellStyle name="SAPBEXfilterText 2" xfId="108" xr:uid="{00000000-0005-0000-0000-0000B0000000}"/>
    <cellStyle name="SAPBEXformats" xfId="109" xr:uid="{00000000-0005-0000-0000-0000B1000000}"/>
    <cellStyle name="SAPBEXformats 2" xfId="110" xr:uid="{00000000-0005-0000-0000-0000B2000000}"/>
    <cellStyle name="SAPBEXheaderItem" xfId="111" xr:uid="{00000000-0005-0000-0000-0000B3000000}"/>
    <cellStyle name="SAPBEXheaderItem 2" xfId="112" xr:uid="{00000000-0005-0000-0000-0000B4000000}"/>
    <cellStyle name="SAPBEXheaderText" xfId="113" xr:uid="{00000000-0005-0000-0000-0000B5000000}"/>
    <cellStyle name="SAPBEXheaderText 2" xfId="114" xr:uid="{00000000-0005-0000-0000-0000B6000000}"/>
    <cellStyle name="SAPBEXHLevel0" xfId="115" xr:uid="{00000000-0005-0000-0000-0000B7000000}"/>
    <cellStyle name="SAPBEXHLevel0 2" xfId="116" xr:uid="{00000000-0005-0000-0000-0000B8000000}"/>
    <cellStyle name="SAPBEXHLevel0 3" xfId="219" xr:uid="{00000000-0005-0000-0000-0000B9000000}"/>
    <cellStyle name="SAPBEXHLevel0X" xfId="117" xr:uid="{00000000-0005-0000-0000-0000BA000000}"/>
    <cellStyle name="SAPBEXHLevel0X 2" xfId="118" xr:uid="{00000000-0005-0000-0000-0000BB000000}"/>
    <cellStyle name="SAPBEXHLevel0X 3" xfId="220" xr:uid="{00000000-0005-0000-0000-0000BC000000}"/>
    <cellStyle name="SAPBEXHLevel1" xfId="119" xr:uid="{00000000-0005-0000-0000-0000BD000000}"/>
    <cellStyle name="SAPBEXHLevel1 2" xfId="120" xr:uid="{00000000-0005-0000-0000-0000BE000000}"/>
    <cellStyle name="SAPBEXHLevel1 3" xfId="221" xr:uid="{00000000-0005-0000-0000-0000BF000000}"/>
    <cellStyle name="SAPBEXHLevel1X" xfId="121" xr:uid="{00000000-0005-0000-0000-0000C0000000}"/>
    <cellStyle name="SAPBEXHLevel1X 2" xfId="122" xr:uid="{00000000-0005-0000-0000-0000C1000000}"/>
    <cellStyle name="SAPBEXHLevel1X 3" xfId="222" xr:uid="{00000000-0005-0000-0000-0000C2000000}"/>
    <cellStyle name="SAPBEXHLevel2" xfId="123" xr:uid="{00000000-0005-0000-0000-0000C3000000}"/>
    <cellStyle name="SAPBEXHLevel2 2" xfId="124" xr:uid="{00000000-0005-0000-0000-0000C4000000}"/>
    <cellStyle name="SAPBEXHLevel2 3" xfId="223" xr:uid="{00000000-0005-0000-0000-0000C5000000}"/>
    <cellStyle name="SAPBEXHLevel2X" xfId="125" xr:uid="{00000000-0005-0000-0000-0000C6000000}"/>
    <cellStyle name="SAPBEXHLevel2X 2" xfId="126" xr:uid="{00000000-0005-0000-0000-0000C7000000}"/>
    <cellStyle name="SAPBEXHLevel2X 3" xfId="224" xr:uid="{00000000-0005-0000-0000-0000C8000000}"/>
    <cellStyle name="SAPBEXHLevel3" xfId="127" xr:uid="{00000000-0005-0000-0000-0000C9000000}"/>
    <cellStyle name="SAPBEXHLevel3 2" xfId="128" xr:uid="{00000000-0005-0000-0000-0000CA000000}"/>
    <cellStyle name="SAPBEXHLevel3 3" xfId="225" xr:uid="{00000000-0005-0000-0000-0000CB000000}"/>
    <cellStyle name="SAPBEXHLevel3X" xfId="129" xr:uid="{00000000-0005-0000-0000-0000CC000000}"/>
    <cellStyle name="SAPBEXHLevel3X 2" xfId="130" xr:uid="{00000000-0005-0000-0000-0000CD000000}"/>
    <cellStyle name="SAPBEXHLevel3X 3" xfId="226" xr:uid="{00000000-0005-0000-0000-0000CE000000}"/>
    <cellStyle name="SAPBEXinputData" xfId="131" xr:uid="{00000000-0005-0000-0000-0000CF000000}"/>
    <cellStyle name="SAPBEXinputData 2" xfId="132" xr:uid="{00000000-0005-0000-0000-0000D0000000}"/>
    <cellStyle name="SAPBEXinputData 3" xfId="227" xr:uid="{00000000-0005-0000-0000-0000D1000000}"/>
    <cellStyle name="SAPBEXItemHeader" xfId="133" xr:uid="{00000000-0005-0000-0000-0000D2000000}"/>
    <cellStyle name="SAPBEXresData" xfId="134" xr:uid="{00000000-0005-0000-0000-0000D3000000}"/>
    <cellStyle name="SAPBEXresData 2" xfId="135" xr:uid="{00000000-0005-0000-0000-0000D4000000}"/>
    <cellStyle name="SAPBEXresDataEmph" xfId="136" xr:uid="{00000000-0005-0000-0000-0000D5000000}"/>
    <cellStyle name="SAPBEXresDataEmph 2" xfId="137" xr:uid="{00000000-0005-0000-0000-0000D6000000}"/>
    <cellStyle name="SAPBEXresItem" xfId="138" xr:uid="{00000000-0005-0000-0000-0000D7000000}"/>
    <cellStyle name="SAPBEXresItem 2" xfId="139" xr:uid="{00000000-0005-0000-0000-0000D8000000}"/>
    <cellStyle name="SAPBEXresItemX" xfId="140" xr:uid="{00000000-0005-0000-0000-0000D9000000}"/>
    <cellStyle name="SAPBEXresItemX 2" xfId="141" xr:uid="{00000000-0005-0000-0000-0000DA000000}"/>
    <cellStyle name="SAPBEXstdData" xfId="142" xr:uid="{00000000-0005-0000-0000-0000DB000000}"/>
    <cellStyle name="SAPBEXstdData 2" xfId="143" xr:uid="{00000000-0005-0000-0000-0000DC000000}"/>
    <cellStyle name="SAPBEXstdDataEmph" xfId="144" xr:uid="{00000000-0005-0000-0000-0000DD000000}"/>
    <cellStyle name="SAPBEXstdDataEmph 2" xfId="145" xr:uid="{00000000-0005-0000-0000-0000DE000000}"/>
    <cellStyle name="SAPBEXstdItem" xfId="146" xr:uid="{00000000-0005-0000-0000-0000DF000000}"/>
    <cellStyle name="SAPBEXstdItem 2" xfId="147" xr:uid="{00000000-0005-0000-0000-0000E0000000}"/>
    <cellStyle name="SAPBEXstdItemX" xfId="148" xr:uid="{00000000-0005-0000-0000-0000E1000000}"/>
    <cellStyle name="SAPBEXstdItemX 2" xfId="149" xr:uid="{00000000-0005-0000-0000-0000E2000000}"/>
    <cellStyle name="SAPBEXtitle" xfId="150" xr:uid="{00000000-0005-0000-0000-0000E3000000}"/>
    <cellStyle name="SAPBEXtitle 2" xfId="151" xr:uid="{00000000-0005-0000-0000-0000E4000000}"/>
    <cellStyle name="SAPBEXunassignedItem" xfId="152" xr:uid="{00000000-0005-0000-0000-0000E5000000}"/>
    <cellStyle name="SAPBEXundefined" xfId="153" xr:uid="{00000000-0005-0000-0000-0000E6000000}"/>
    <cellStyle name="SAPBEXundefined 2" xfId="154" xr:uid="{00000000-0005-0000-0000-0000E7000000}"/>
    <cellStyle name="SEM-BPS-data" xfId="228" xr:uid="{00000000-0005-0000-0000-0000E8000000}"/>
    <cellStyle name="SEM-BPS-head" xfId="229" xr:uid="{00000000-0005-0000-0000-0000E9000000}"/>
    <cellStyle name="SEM-BPS-headdata" xfId="230" xr:uid="{00000000-0005-0000-0000-0000EA000000}"/>
    <cellStyle name="SEM-BPS-headkey" xfId="231" xr:uid="{00000000-0005-0000-0000-0000EB000000}"/>
    <cellStyle name="SEM-BPS-input-on" xfId="232" xr:uid="{00000000-0005-0000-0000-0000EC000000}"/>
    <cellStyle name="SEM-BPS-key" xfId="233" xr:uid="{00000000-0005-0000-0000-0000ED000000}"/>
    <cellStyle name="SEM-BPS-sub1" xfId="234" xr:uid="{00000000-0005-0000-0000-0000EE000000}"/>
    <cellStyle name="SEM-BPS-sub2" xfId="235" xr:uid="{00000000-0005-0000-0000-0000EF000000}"/>
    <cellStyle name="SEM-BPS-total" xfId="236" xr:uid="{00000000-0005-0000-0000-0000F0000000}"/>
    <cellStyle name="Sheet Title" xfId="155" xr:uid="{00000000-0005-0000-0000-0000F1000000}"/>
    <cellStyle name="Style 1" xfId="237" xr:uid="{00000000-0005-0000-0000-0000F2000000}"/>
    <cellStyle name="Titel" xfId="156" xr:uid="{00000000-0005-0000-0000-0000F3000000}"/>
    <cellStyle name="Titel 2" xfId="238" xr:uid="{00000000-0005-0000-0000-0000F4000000}"/>
    <cellStyle name="Total 2" xfId="239" xr:uid="{00000000-0005-0000-0000-0000F5000000}"/>
    <cellStyle name="Total 3" xfId="240" xr:uid="{00000000-0005-0000-0000-0000F6000000}"/>
    <cellStyle name="Udefineret" xfId="241" xr:uid="{00000000-0005-0000-0000-0000F7000000}"/>
    <cellStyle name="Ugyldig" xfId="157" xr:uid="{00000000-0005-0000-0000-0000F8000000}"/>
    <cellStyle name="Ugyldig 2" xfId="158" xr:uid="{00000000-0005-0000-0000-0000F9000000}"/>
    <cellStyle name="Ugyldig 3" xfId="242" xr:uid="{00000000-0005-0000-0000-0000FA000000}"/>
  </cellStyles>
  <dxfs count="0"/>
  <tableStyles count="0" defaultTableStyle="TableStyleMedium2" defaultPivotStyle="PivotStyleLight16"/>
  <colors>
    <mruColors>
      <color rgb="FF0000FF"/>
      <color rgb="FF8F45C7"/>
      <color rgb="FF4C3A60"/>
      <color rgb="FFEE5854"/>
      <color rgb="FFF25E5E"/>
      <color rgb="FFADD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Fordeling</a:t>
            </a:r>
            <a:r>
              <a:rPr lang="da-DK" baseline="0"/>
              <a:t> af energiforbrug (kWh)</a:t>
            </a:r>
            <a:endParaRPr lang="da-DK"/>
          </a:p>
        </c:rich>
      </c:tx>
      <c:overlay val="0"/>
    </c:title>
    <c:autoTitleDeleted val="0"/>
    <c:view3D>
      <c:rotX val="15"/>
      <c:rotY val="20"/>
      <c:rAngAx val="0"/>
    </c:view3D>
    <c:floor>
      <c:thickness val="0"/>
    </c:floor>
    <c:sideWall>
      <c:thickness val="0"/>
    </c:sideWall>
    <c:backWall>
      <c:thickness val="0"/>
    </c:backWall>
    <c:plotArea>
      <c:layout/>
      <c:bar3DChart>
        <c:barDir val="col"/>
        <c:grouping val="clustered"/>
        <c:varyColors val="0"/>
        <c:ser>
          <c:idx val="0"/>
          <c:order val="0"/>
          <c:tx>
            <c:v>Varme</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Energiforbrug'!$D$12:$D$14</c:f>
              <c:numCache>
                <c:formatCode>#,##0</c:formatCode>
                <c:ptCount val="3"/>
              </c:numCache>
            </c:numRef>
          </c:val>
          <c:extLst>
            <c:ext xmlns:c16="http://schemas.microsoft.com/office/drawing/2014/chart" uri="{C3380CC4-5D6E-409C-BE32-E72D297353CC}">
              <c16:uniqueId val="{00000000-C0DC-434F-B1C4-DD2E53FE604D}"/>
            </c:ext>
          </c:extLst>
        </c:ser>
        <c:ser>
          <c:idx val="1"/>
          <c:order val="1"/>
          <c:tx>
            <c:v>Elektricitet</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Energiforbrug'!$E$12:$E$14</c:f>
              <c:numCache>
                <c:formatCode>#,##0</c:formatCode>
                <c:ptCount val="3"/>
              </c:numCache>
            </c:numRef>
          </c:val>
          <c:extLst>
            <c:ext xmlns:c16="http://schemas.microsoft.com/office/drawing/2014/chart" uri="{C3380CC4-5D6E-409C-BE32-E72D297353CC}">
              <c16:uniqueId val="{00000001-C0DC-434F-B1C4-DD2E53FE604D}"/>
            </c:ext>
          </c:extLst>
        </c:ser>
        <c:ser>
          <c:idx val="2"/>
          <c:order val="2"/>
          <c:tx>
            <c:v>Proces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Energiforbrug'!$F$12:$F$14</c:f>
              <c:numCache>
                <c:formatCode>#,##0</c:formatCode>
                <c:ptCount val="3"/>
              </c:numCache>
            </c:numRef>
          </c:val>
          <c:extLst>
            <c:ext xmlns:c16="http://schemas.microsoft.com/office/drawing/2014/chart" uri="{C3380CC4-5D6E-409C-BE32-E72D297353CC}">
              <c16:uniqueId val="{00000002-C0DC-434F-B1C4-DD2E53FE604D}"/>
            </c:ext>
          </c:extLst>
        </c:ser>
        <c:ser>
          <c:idx val="3"/>
          <c:order val="3"/>
          <c:tx>
            <c:v>Transport</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'Data stats'!$F$2:$F$4</c:f>
              <c:numCache>
                <c:formatCode>General</c:formatCode>
                <c:ptCount val="3"/>
                <c:pt idx="0">
                  <c:v>0</c:v>
                </c:pt>
                <c:pt idx="1">
                  <c:v>0</c:v>
                </c:pt>
                <c:pt idx="2">
                  <c:v>0</c:v>
                </c:pt>
              </c:numCache>
            </c:numRef>
          </c:val>
          <c:extLst>
            <c:ext xmlns:c16="http://schemas.microsoft.com/office/drawing/2014/chart" uri="{C3380CC4-5D6E-409C-BE32-E72D297353CC}">
              <c16:uniqueId val="{00000003-C0DC-434F-B1C4-DD2E53FE604D}"/>
            </c:ext>
          </c:extLst>
        </c:ser>
        <c:dLbls>
          <c:showLegendKey val="0"/>
          <c:showVal val="1"/>
          <c:showCatName val="0"/>
          <c:showSerName val="0"/>
          <c:showPercent val="0"/>
          <c:showBubbleSize val="0"/>
        </c:dLbls>
        <c:gapWidth val="150"/>
        <c:shape val="box"/>
        <c:axId val="370668288"/>
        <c:axId val="370669824"/>
        <c:axId val="0"/>
      </c:bar3DChart>
      <c:catAx>
        <c:axId val="370668288"/>
        <c:scaling>
          <c:orientation val="minMax"/>
        </c:scaling>
        <c:delete val="0"/>
        <c:axPos val="b"/>
        <c:numFmt formatCode="General" sourceLinked="1"/>
        <c:majorTickMark val="none"/>
        <c:minorTickMark val="none"/>
        <c:tickLblPos val="nextTo"/>
        <c:crossAx val="370669824"/>
        <c:crosses val="autoZero"/>
        <c:auto val="1"/>
        <c:lblAlgn val="ctr"/>
        <c:lblOffset val="100"/>
        <c:noMultiLvlLbl val="0"/>
      </c:catAx>
      <c:valAx>
        <c:axId val="370669824"/>
        <c:scaling>
          <c:orientation val="minMax"/>
        </c:scaling>
        <c:delete val="1"/>
        <c:axPos val="l"/>
        <c:numFmt formatCode="#,##0" sourceLinked="1"/>
        <c:majorTickMark val="none"/>
        <c:minorTickMark val="none"/>
        <c:tickLblPos val="nextTo"/>
        <c:crossAx val="370668288"/>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Fordeling</a:t>
            </a:r>
            <a:r>
              <a:rPr lang="da-DK" baseline="0"/>
              <a:t> af energinøgletal</a:t>
            </a:r>
            <a:endParaRPr lang="da-DK"/>
          </a:p>
        </c:rich>
      </c:tx>
      <c:overlay val="0"/>
    </c:title>
    <c:autoTitleDeleted val="0"/>
    <c:view3D>
      <c:rotX val="15"/>
      <c:rotY val="20"/>
      <c:rAngAx val="0"/>
    </c:view3D>
    <c:floor>
      <c:thickness val="0"/>
    </c:floor>
    <c:sideWall>
      <c:thickness val="0"/>
    </c:sideWall>
    <c:backWall>
      <c:thickness val="0"/>
    </c:backWall>
    <c:plotArea>
      <c:layout/>
      <c:bar3DChart>
        <c:barDir val="col"/>
        <c:grouping val="clustered"/>
        <c:varyColors val="0"/>
        <c:ser>
          <c:idx val="0"/>
          <c:order val="0"/>
          <c:tx>
            <c:strRef>
              <c:f>'2. Energiforbrug'!$I$11</c:f>
              <c:strCache>
                <c:ptCount val="1"/>
                <c:pt idx="0">
                  <c:v>Nøgletal for varme [kWh/m2]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Energiforbrug'!$I$12:$I$14</c:f>
              <c:numCache>
                <c:formatCode>#,##0</c:formatCode>
                <c:ptCount val="3"/>
                <c:pt idx="0">
                  <c:v>0</c:v>
                </c:pt>
                <c:pt idx="1">
                  <c:v>0</c:v>
                </c:pt>
                <c:pt idx="2">
                  <c:v>0</c:v>
                </c:pt>
              </c:numCache>
            </c:numRef>
          </c:val>
          <c:extLst>
            <c:ext xmlns:c16="http://schemas.microsoft.com/office/drawing/2014/chart" uri="{C3380CC4-5D6E-409C-BE32-E72D297353CC}">
              <c16:uniqueId val="{00000000-7FAD-4FA2-AB46-7D7D99256401}"/>
            </c:ext>
          </c:extLst>
        </c:ser>
        <c:ser>
          <c:idx val="1"/>
          <c:order val="1"/>
          <c:tx>
            <c:strRef>
              <c:f>'2. Energiforbrug'!$J$11</c:f>
              <c:strCache>
                <c:ptCount val="1"/>
                <c:pt idx="0">
                  <c:v>Nøgletal for el [kWh/antal]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Energiforbrug'!$J$12:$J$14</c:f>
              <c:numCache>
                <c:formatCode>#,##0</c:formatCode>
                <c:ptCount val="3"/>
                <c:pt idx="0">
                  <c:v>0</c:v>
                </c:pt>
                <c:pt idx="1">
                  <c:v>0</c:v>
                </c:pt>
                <c:pt idx="2">
                  <c:v>0</c:v>
                </c:pt>
              </c:numCache>
            </c:numRef>
          </c:val>
          <c:extLst>
            <c:ext xmlns:c16="http://schemas.microsoft.com/office/drawing/2014/chart" uri="{C3380CC4-5D6E-409C-BE32-E72D297353CC}">
              <c16:uniqueId val="{00000001-7FAD-4FA2-AB46-7D7D99256401}"/>
            </c:ext>
          </c:extLst>
        </c:ser>
        <c:ser>
          <c:idx val="2"/>
          <c:order val="2"/>
          <c:tx>
            <c:strRef>
              <c:f>'2. Energiforbrug'!$K$11</c:f>
              <c:strCache>
                <c:ptCount val="1"/>
                <c:pt idx="0">
                  <c:v>Nøgletal for proces [kWh/enhed]</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Energiforbrug'!$K$12:$K$14</c:f>
              <c:numCache>
                <c:formatCode>#,##0</c:formatCode>
                <c:ptCount val="3"/>
              </c:numCache>
            </c:numRef>
          </c:val>
          <c:extLst>
            <c:ext xmlns:c16="http://schemas.microsoft.com/office/drawing/2014/chart" uri="{C3380CC4-5D6E-409C-BE32-E72D297353CC}">
              <c16:uniqueId val="{00000002-7FAD-4FA2-AB46-7D7D99256401}"/>
            </c:ext>
          </c:extLst>
        </c:ser>
        <c:ser>
          <c:idx val="3"/>
          <c:order val="3"/>
          <c:tx>
            <c:strRef>
              <c:f>'2. Energiforbrug'!$F$17</c:f>
              <c:strCache>
                <c:ptCount val="1"/>
                <c:pt idx="0">
                  <c:v>Nøgletal for transport [liter/km]</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Energiforbrug'!$F$18:$F$20</c:f>
              <c:numCache>
                <c:formatCode>#,##0</c:formatCode>
                <c:ptCount val="3"/>
                <c:pt idx="0" formatCode="#,##0.00">
                  <c:v>0</c:v>
                </c:pt>
                <c:pt idx="1">
                  <c:v>0</c:v>
                </c:pt>
                <c:pt idx="2">
                  <c:v>0</c:v>
                </c:pt>
              </c:numCache>
            </c:numRef>
          </c:val>
          <c:extLst>
            <c:ext xmlns:c16="http://schemas.microsoft.com/office/drawing/2014/chart" uri="{C3380CC4-5D6E-409C-BE32-E72D297353CC}">
              <c16:uniqueId val="{00000003-7FAD-4FA2-AB46-7D7D99256401}"/>
            </c:ext>
          </c:extLst>
        </c:ser>
        <c:dLbls>
          <c:showLegendKey val="0"/>
          <c:showVal val="1"/>
          <c:showCatName val="0"/>
          <c:showSerName val="0"/>
          <c:showPercent val="0"/>
          <c:showBubbleSize val="0"/>
        </c:dLbls>
        <c:gapWidth val="150"/>
        <c:shape val="box"/>
        <c:axId val="397009280"/>
        <c:axId val="397010816"/>
        <c:axId val="0"/>
      </c:bar3DChart>
      <c:catAx>
        <c:axId val="397009280"/>
        <c:scaling>
          <c:orientation val="minMax"/>
        </c:scaling>
        <c:delete val="0"/>
        <c:axPos val="b"/>
        <c:numFmt formatCode="General" sourceLinked="1"/>
        <c:majorTickMark val="none"/>
        <c:minorTickMark val="none"/>
        <c:tickLblPos val="nextTo"/>
        <c:crossAx val="397010816"/>
        <c:crosses val="autoZero"/>
        <c:auto val="1"/>
        <c:lblAlgn val="ctr"/>
        <c:lblOffset val="100"/>
        <c:noMultiLvlLbl val="0"/>
      </c:catAx>
      <c:valAx>
        <c:axId val="397010816"/>
        <c:scaling>
          <c:orientation val="minMax"/>
        </c:scaling>
        <c:delete val="1"/>
        <c:axPos val="l"/>
        <c:numFmt formatCode="#,##0" sourceLinked="1"/>
        <c:majorTickMark val="none"/>
        <c:minorTickMark val="none"/>
        <c:tickLblPos val="nextTo"/>
        <c:crossAx val="397009280"/>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Fordeling</a:t>
            </a:r>
            <a:r>
              <a:rPr lang="da-DK" baseline="0"/>
              <a:t> af omkostninger (kr)</a:t>
            </a:r>
            <a:endParaRPr lang="da-DK"/>
          </a:p>
        </c:rich>
      </c:tx>
      <c:overlay val="0"/>
    </c:title>
    <c:autoTitleDeleted val="0"/>
    <c:view3D>
      <c:rotX val="15"/>
      <c:rotY val="20"/>
      <c:rAngAx val="0"/>
    </c:view3D>
    <c:floor>
      <c:thickness val="0"/>
    </c:floor>
    <c:sideWall>
      <c:thickness val="0"/>
    </c:sideWall>
    <c:backWall>
      <c:thickness val="0"/>
    </c:backWall>
    <c:plotArea>
      <c:layout/>
      <c:bar3DChart>
        <c:barDir val="col"/>
        <c:grouping val="clustered"/>
        <c:varyColors val="0"/>
        <c:ser>
          <c:idx val="0"/>
          <c:order val="0"/>
          <c:tx>
            <c:v>Varme</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Energiforbrug'!$D$24:$D$26</c:f>
              <c:numCache>
                <c:formatCode>#,##0</c:formatCode>
                <c:ptCount val="3"/>
              </c:numCache>
            </c:numRef>
          </c:val>
          <c:extLst>
            <c:ext xmlns:c16="http://schemas.microsoft.com/office/drawing/2014/chart" uri="{C3380CC4-5D6E-409C-BE32-E72D297353CC}">
              <c16:uniqueId val="{00000000-EEF6-4721-996C-68BA79A876AD}"/>
            </c:ext>
          </c:extLst>
        </c:ser>
        <c:ser>
          <c:idx val="1"/>
          <c:order val="1"/>
          <c:tx>
            <c:v>Elektricitet</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Energiforbrug'!$E$24:$E$26</c:f>
              <c:numCache>
                <c:formatCode>#,##0</c:formatCode>
                <c:ptCount val="3"/>
              </c:numCache>
            </c:numRef>
          </c:val>
          <c:extLst>
            <c:ext xmlns:c16="http://schemas.microsoft.com/office/drawing/2014/chart" uri="{C3380CC4-5D6E-409C-BE32-E72D297353CC}">
              <c16:uniqueId val="{00000001-EEF6-4721-996C-68BA79A876AD}"/>
            </c:ext>
          </c:extLst>
        </c:ser>
        <c:ser>
          <c:idx val="2"/>
          <c:order val="2"/>
          <c:tx>
            <c:v>Proces</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Energiforbrug'!$F$24:$F$26</c:f>
              <c:numCache>
                <c:formatCode>#,##0</c:formatCode>
                <c:ptCount val="3"/>
              </c:numCache>
            </c:numRef>
          </c:val>
          <c:extLst>
            <c:ext xmlns:c16="http://schemas.microsoft.com/office/drawing/2014/chart" uri="{C3380CC4-5D6E-409C-BE32-E72D297353CC}">
              <c16:uniqueId val="{00000002-EEF6-4721-996C-68BA79A876AD}"/>
            </c:ext>
          </c:extLst>
        </c:ser>
        <c:ser>
          <c:idx val="3"/>
          <c:order val="3"/>
          <c:tx>
            <c:v>Transport</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Energiforbrug'!$C$18:$C$20</c:f>
              <c:strCache>
                <c:ptCount val="3"/>
                <c:pt idx="0">
                  <c:v>Vælg</c:v>
                </c:pt>
                <c:pt idx="1">
                  <c:v>Vælg</c:v>
                </c:pt>
                <c:pt idx="2">
                  <c:v>Vælg</c:v>
                </c:pt>
              </c:strCache>
            </c:strRef>
          </c:cat>
          <c:val>
            <c:numRef>
              <c:f>'2. Energiforbrug'!$G$18:$G$20</c:f>
              <c:numCache>
                <c:formatCode>#,##0</c:formatCode>
                <c:ptCount val="3"/>
                <c:pt idx="0">
                  <c:v>0</c:v>
                </c:pt>
              </c:numCache>
            </c:numRef>
          </c:val>
          <c:extLst>
            <c:ext xmlns:c16="http://schemas.microsoft.com/office/drawing/2014/chart" uri="{C3380CC4-5D6E-409C-BE32-E72D297353CC}">
              <c16:uniqueId val="{00000003-EEF6-4721-996C-68BA79A876AD}"/>
            </c:ext>
          </c:extLst>
        </c:ser>
        <c:dLbls>
          <c:showLegendKey val="0"/>
          <c:showVal val="1"/>
          <c:showCatName val="0"/>
          <c:showSerName val="0"/>
          <c:showPercent val="0"/>
          <c:showBubbleSize val="0"/>
        </c:dLbls>
        <c:gapWidth val="150"/>
        <c:shape val="box"/>
        <c:axId val="404529152"/>
        <c:axId val="404530688"/>
        <c:axId val="0"/>
      </c:bar3DChart>
      <c:catAx>
        <c:axId val="404529152"/>
        <c:scaling>
          <c:orientation val="minMax"/>
        </c:scaling>
        <c:delete val="0"/>
        <c:axPos val="b"/>
        <c:majorGridlines/>
        <c:minorGridlines/>
        <c:numFmt formatCode="General" sourceLinked="1"/>
        <c:majorTickMark val="none"/>
        <c:minorTickMark val="none"/>
        <c:tickLblPos val="nextTo"/>
        <c:crossAx val="404530688"/>
        <c:crosses val="autoZero"/>
        <c:auto val="1"/>
        <c:lblAlgn val="ctr"/>
        <c:lblOffset val="100"/>
        <c:noMultiLvlLbl val="0"/>
      </c:catAx>
      <c:valAx>
        <c:axId val="404530688"/>
        <c:scaling>
          <c:orientation val="minMax"/>
        </c:scaling>
        <c:delete val="1"/>
        <c:axPos val="l"/>
        <c:numFmt formatCode="#,##0" sourceLinked="1"/>
        <c:majorTickMark val="none"/>
        <c:minorTickMark val="none"/>
        <c:tickLblPos val="nextTo"/>
        <c:crossAx val="404529152"/>
        <c:crosses val="autoZero"/>
        <c:crossBetween val="between"/>
      </c:valAx>
    </c:plotArea>
    <c:legend>
      <c:legendPos val="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Besparelsespotentiale (kWh)</a:t>
            </a:r>
          </a:p>
        </c:rich>
      </c:tx>
      <c:overlay val="0"/>
    </c:title>
    <c:autoTitleDeleted val="0"/>
    <c:view3D>
      <c:rotX val="60"/>
      <c:rotY val="90"/>
      <c:rAngAx val="0"/>
      <c:perspective val="20"/>
    </c:view3D>
    <c:floor>
      <c:thickness val="0"/>
    </c:floor>
    <c:sideWall>
      <c:thickness val="0"/>
    </c:sideWall>
    <c:backWall>
      <c:thickness val="0"/>
    </c:backWall>
    <c:plotArea>
      <c:layout/>
      <c:pie3DChart>
        <c:varyColors val="1"/>
        <c:ser>
          <c:idx val="0"/>
          <c:order val="0"/>
          <c:tx>
            <c:v>Besparelsespotentiale</c:v>
          </c:tx>
          <c:explosion val="25"/>
          <c:dLbls>
            <c:spPr>
              <a:noFill/>
              <a:ln>
                <a:noFill/>
              </a:ln>
              <a:effectLst/>
            </c:spPr>
            <c:dLblPos val="bestFit"/>
            <c:showLegendKey val="1"/>
            <c:showVal val="1"/>
            <c:showCatName val="0"/>
            <c:showSerName val="0"/>
            <c:showPercent val="0"/>
            <c:showBubbleSize val="0"/>
            <c:showLeaderLines val="1"/>
            <c:extLst>
              <c:ext xmlns:c15="http://schemas.microsoft.com/office/drawing/2012/chart" uri="{CE6537A1-D6FC-4f65-9D91-7224C49458BB}"/>
            </c:extLst>
          </c:dLbls>
          <c:cat>
            <c:strRef>
              <c:f>'Data stats'!$A$3:$A$4</c:f>
              <c:strCache>
                <c:ptCount val="2"/>
                <c:pt idx="0">
                  <c:v>Nuværende forbrug</c:v>
                </c:pt>
                <c:pt idx="1">
                  <c:v>Besparelsespotentiale</c:v>
                </c:pt>
              </c:strCache>
            </c:strRef>
          </c:cat>
          <c:val>
            <c:numRef>
              <c:f>'Data stats'!$B$3:$B$4</c:f>
              <c:numCache>
                <c:formatCode>#,##0</c:formatCode>
                <c:ptCount val="2"/>
                <c:pt idx="0">
                  <c:v>0</c:v>
                </c:pt>
                <c:pt idx="1">
                  <c:v>0</c:v>
                </c:pt>
              </c:numCache>
            </c:numRef>
          </c:val>
          <c:extLst>
            <c:ext xmlns:c16="http://schemas.microsoft.com/office/drawing/2014/chart" uri="{C3380CC4-5D6E-409C-BE32-E72D297353CC}">
              <c16:uniqueId val="{00000000-F232-4EF5-98E9-4B7998953CB5}"/>
            </c:ext>
          </c:extLst>
        </c:ser>
        <c:dLbls>
          <c:showLegendKey val="0"/>
          <c:showVal val="0"/>
          <c:showCatName val="0"/>
          <c:showSerName val="0"/>
          <c:showPercent val="0"/>
          <c:showBubbleSize val="0"/>
          <c:showLeaderLines val="1"/>
        </c:dLbls>
      </c:pie3DChart>
    </c:plotArea>
    <c:legend>
      <c:legendPos val="r"/>
      <c:overlay val="0"/>
      <c:txPr>
        <a:bodyPr/>
        <a:lstStyle/>
        <a:p>
          <a:pPr rtl="0">
            <a:defRPr/>
          </a:pPr>
          <a:endParaRPr lang="da-DK"/>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Besparelsespotentiale (kr)</a:t>
            </a:r>
          </a:p>
        </c:rich>
      </c:tx>
      <c:overlay val="0"/>
    </c:title>
    <c:autoTitleDeleted val="0"/>
    <c:view3D>
      <c:rotX val="60"/>
      <c:rotY val="90"/>
      <c:rAngAx val="0"/>
      <c:perspective val="20"/>
    </c:view3D>
    <c:floor>
      <c:thickness val="0"/>
    </c:floor>
    <c:sideWall>
      <c:thickness val="0"/>
    </c:sideWall>
    <c:backWall>
      <c:thickness val="0"/>
    </c:backWall>
    <c:plotArea>
      <c:layout/>
      <c:pie3DChart>
        <c:varyColors val="1"/>
        <c:ser>
          <c:idx val="0"/>
          <c:order val="0"/>
          <c:tx>
            <c:v>Besparelsespotentiale</c:v>
          </c:tx>
          <c:explosion val="25"/>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'Data stats'!$A$7:$A$8</c:f>
              <c:strCache>
                <c:ptCount val="2"/>
                <c:pt idx="0">
                  <c:v>Nuværende omkostninger</c:v>
                </c:pt>
                <c:pt idx="1">
                  <c:v>Besparelsespotentiale</c:v>
                </c:pt>
              </c:strCache>
            </c:strRef>
          </c:cat>
          <c:val>
            <c:numRef>
              <c:f>'Data stats'!$B$7:$B$8</c:f>
              <c:numCache>
                <c:formatCode>#,##0</c:formatCode>
                <c:ptCount val="2"/>
                <c:pt idx="0">
                  <c:v>0</c:v>
                </c:pt>
                <c:pt idx="1">
                  <c:v>0</c:v>
                </c:pt>
              </c:numCache>
            </c:numRef>
          </c:val>
          <c:extLst>
            <c:ext xmlns:c16="http://schemas.microsoft.com/office/drawing/2014/chart" uri="{C3380CC4-5D6E-409C-BE32-E72D297353CC}">
              <c16:uniqueId val="{00000000-E470-4BE9-B7B4-8DE8CB61AE0F}"/>
            </c:ext>
          </c:extLst>
        </c:ser>
        <c:dLbls>
          <c:showLegendKey val="0"/>
          <c:showVal val="0"/>
          <c:showCatName val="0"/>
          <c:showSerName val="0"/>
          <c:showPercent val="0"/>
          <c:showBubbleSize val="0"/>
          <c:showLeaderLines val="1"/>
        </c:dLbls>
      </c:pie3DChart>
    </c:plotArea>
    <c:legend>
      <c:legendPos val="r"/>
      <c:overlay val="0"/>
      <c:txPr>
        <a:bodyPr/>
        <a:lstStyle/>
        <a:p>
          <a:pPr rtl="0">
            <a:defRPr/>
          </a:pPr>
          <a:endParaRPr lang="da-DK"/>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Besparelsespotentiale (CO2)</a:t>
            </a:r>
          </a:p>
        </c:rich>
      </c:tx>
      <c:overlay val="0"/>
    </c:title>
    <c:autoTitleDeleted val="0"/>
    <c:view3D>
      <c:rotX val="60"/>
      <c:rotY val="90"/>
      <c:rAngAx val="0"/>
      <c:perspective val="20"/>
    </c:view3D>
    <c:floor>
      <c:thickness val="0"/>
    </c:floor>
    <c:sideWall>
      <c:thickness val="0"/>
    </c:sideWall>
    <c:backWall>
      <c:thickness val="0"/>
    </c:backWall>
    <c:plotArea>
      <c:layout/>
      <c:pie3DChart>
        <c:varyColors val="1"/>
        <c:ser>
          <c:idx val="0"/>
          <c:order val="0"/>
          <c:tx>
            <c:v>Besparelsespotentiale</c:v>
          </c:tx>
          <c:explosion val="25"/>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'Data stats'!$A$11:$A$12</c:f>
              <c:strCache>
                <c:ptCount val="2"/>
                <c:pt idx="0">
                  <c:v>Nuværende udledning</c:v>
                </c:pt>
                <c:pt idx="1">
                  <c:v>Besparelsespotentiale</c:v>
                </c:pt>
              </c:strCache>
            </c:strRef>
          </c:cat>
          <c:val>
            <c:numRef>
              <c:f>'Data stats'!$B$11:$B$12</c:f>
              <c:numCache>
                <c:formatCode>#,##0</c:formatCode>
                <c:ptCount val="2"/>
                <c:pt idx="0">
                  <c:v>0</c:v>
                </c:pt>
                <c:pt idx="1">
                  <c:v>0</c:v>
                </c:pt>
              </c:numCache>
            </c:numRef>
          </c:val>
          <c:extLst>
            <c:ext xmlns:c16="http://schemas.microsoft.com/office/drawing/2014/chart" uri="{C3380CC4-5D6E-409C-BE32-E72D297353CC}">
              <c16:uniqueId val="{00000000-4A93-455D-BF5F-FE4C57898C03}"/>
            </c:ext>
          </c:extLst>
        </c:ser>
        <c:dLbls>
          <c:showLegendKey val="0"/>
          <c:showVal val="0"/>
          <c:showCatName val="0"/>
          <c:showSerName val="0"/>
          <c:showPercent val="0"/>
          <c:showBubbleSize val="0"/>
          <c:showLeaderLines val="1"/>
        </c:dLbls>
      </c:pie3DChart>
    </c:plotArea>
    <c:legend>
      <c:legendPos val="r"/>
      <c:overlay val="0"/>
      <c:txPr>
        <a:bodyPr/>
        <a:lstStyle/>
        <a:p>
          <a:pPr rtl="0">
            <a:defRPr/>
          </a:pPr>
          <a:endParaRPr lang="da-DK"/>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15609097</xdr:colOff>
      <xdr:row>1</xdr:row>
      <xdr:rowOff>23815</xdr:rowOff>
    </xdr:from>
    <xdr:to>
      <xdr:col>3</xdr:col>
      <xdr:colOff>60635</xdr:colOff>
      <xdr:row>4</xdr:row>
      <xdr:rowOff>11909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835441" y="214315"/>
          <a:ext cx="1489382" cy="559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809626</xdr:colOff>
      <xdr:row>1</xdr:row>
      <xdr:rowOff>107156</xdr:rowOff>
    </xdr:from>
    <xdr:to>
      <xdr:col>6</xdr:col>
      <xdr:colOff>2416970</xdr:colOff>
      <xdr:row>4</xdr:row>
      <xdr:rowOff>56227</xdr:rowOff>
    </xdr:to>
    <xdr:pic>
      <xdr:nvPicPr>
        <xdr:cNvPr id="2" name="Bille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097001" y="297656"/>
          <a:ext cx="1607344" cy="603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609599</xdr:colOff>
      <xdr:row>24</xdr:row>
      <xdr:rowOff>4763</xdr:rowOff>
    </xdr:from>
    <xdr:to>
      <xdr:col>14</xdr:col>
      <xdr:colOff>561975</xdr:colOff>
      <xdr:row>43</xdr:row>
      <xdr:rowOff>171451</xdr:rowOff>
    </xdr:to>
    <xdr:graphicFrame macro="">
      <xdr:nvGraphicFramePr>
        <xdr:cNvPr id="2" name="Diagram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45</xdr:row>
      <xdr:rowOff>19050</xdr:rowOff>
    </xdr:from>
    <xdr:to>
      <xdr:col>14</xdr:col>
      <xdr:colOff>561976</xdr:colOff>
      <xdr:row>64</xdr:row>
      <xdr:rowOff>185738</xdr:rowOff>
    </xdr:to>
    <xdr:graphicFrame macro="">
      <xdr:nvGraphicFramePr>
        <xdr:cNvPr id="3" name="Diagram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3</xdr:row>
      <xdr:rowOff>9525</xdr:rowOff>
    </xdr:from>
    <xdr:to>
      <xdr:col>14</xdr:col>
      <xdr:colOff>571501</xdr:colOff>
      <xdr:row>22</xdr:row>
      <xdr:rowOff>176213</xdr:rowOff>
    </xdr:to>
    <xdr:graphicFrame macro="">
      <xdr:nvGraphicFramePr>
        <xdr:cNvPr id="4" name="Diagram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609599</xdr:colOff>
      <xdr:row>22</xdr:row>
      <xdr:rowOff>14286</xdr:rowOff>
    </xdr:from>
    <xdr:to>
      <xdr:col>23</xdr:col>
      <xdr:colOff>600074</xdr:colOff>
      <xdr:row>36</xdr:row>
      <xdr:rowOff>171449</xdr:rowOff>
    </xdr:to>
    <xdr:graphicFrame macro="">
      <xdr:nvGraphicFramePr>
        <xdr:cNvPr id="6" name="Diagram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6</xdr:row>
      <xdr:rowOff>9524</xdr:rowOff>
    </xdr:from>
    <xdr:to>
      <xdr:col>24</xdr:col>
      <xdr:colOff>19050</xdr:colOff>
      <xdr:row>20</xdr:row>
      <xdr:rowOff>171449</xdr:rowOff>
    </xdr:to>
    <xdr:graphicFrame macro="">
      <xdr:nvGraphicFramePr>
        <xdr:cNvPr id="7" name="Diagram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19050</xdr:colOff>
      <xdr:row>37</xdr:row>
      <xdr:rowOff>171449</xdr:rowOff>
    </xdr:from>
    <xdr:to>
      <xdr:col>24</xdr:col>
      <xdr:colOff>0</xdr:colOff>
      <xdr:row>52</xdr:row>
      <xdr:rowOff>180974</xdr:rowOff>
    </xdr:to>
    <xdr:graphicFrame macro="">
      <xdr:nvGraphicFramePr>
        <xdr:cNvPr id="8" name="Diagra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parenergi.dk/erhverv" TargetMode="External"/><Relationship Id="rId2" Type="http://schemas.openxmlformats.org/officeDocument/2006/relationships/hyperlink" Target="https://indberet.virk.dk/myndigheder/stat/ENS/Indberetning_af_obligatorisk_energisyn_i_store_virksomheder-0" TargetMode="External"/><Relationship Id="rId1" Type="http://schemas.openxmlformats.org/officeDocument/2006/relationships/hyperlink" Target="http://www.ens.dk/energisy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parenergi.dk/forbruger/materialer/noegletalsberegner-handel-og-servic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hyperlink" Target="https://www.byggeriogenergi.dk/energiloesninger/etageejendomme/tag-og-loft/" TargetMode="External"/><Relationship Id="rId21" Type="http://schemas.openxmlformats.org/officeDocument/2006/relationships/hyperlink" Target="https://test.evu.dk/wp-content/uploads/2019/06/Energih%C3%A5ndbogen-2019.pdf" TargetMode="External"/><Relationship Id="rId42" Type="http://schemas.openxmlformats.org/officeDocument/2006/relationships/hyperlink" Target="https://sparenergi.dk/erhverv/industri-og-produktion/kole-trykluft-og-vakuumanlaeg" TargetMode="External"/><Relationship Id="rId63" Type="http://schemas.openxmlformats.org/officeDocument/2006/relationships/hyperlink" Target="https://test.evu.dk/wp-content/uploads/2019/06/Energih%C3%A5ndbogen-2019.pdf" TargetMode="External"/><Relationship Id="rId84" Type="http://schemas.openxmlformats.org/officeDocument/2006/relationships/hyperlink" Target="https://elforsk.dk/sites/elforsk.dk/files/media/dokumenter/2018-02/Dansk_Energis_Den_lille_blaa_ventilation_3udgave.pdf" TargetMode="External"/><Relationship Id="rId138" Type="http://schemas.openxmlformats.org/officeDocument/2006/relationships/hyperlink" Target="https://test.evu.dk/wp-content/uploads/2019/06/Energih%C3%A5ndbogen-2019.pdf" TargetMode="External"/><Relationship Id="rId159" Type="http://schemas.openxmlformats.org/officeDocument/2006/relationships/hyperlink" Target="https://byggeriogenergi.dk/sites/default/files/download/2024-01/Guide_Bygningsautomatik_og_styresystemer.pdf" TargetMode="External"/><Relationship Id="rId170" Type="http://schemas.openxmlformats.org/officeDocument/2006/relationships/hyperlink" Target="http://www.teknologisk.dk/projekter/projekt-metode-til-klassificering-af-energibesparelser/33159" TargetMode="External"/><Relationship Id="rId107" Type="http://schemas.openxmlformats.org/officeDocument/2006/relationships/hyperlink" Target="http://www.teknologisk.dk/projekter/projekt-metode-til-klassificering-af-energibesparelser/33159" TargetMode="External"/><Relationship Id="rId11" Type="http://schemas.openxmlformats.org/officeDocument/2006/relationships/hyperlink" Target="https://byggeriogenergi.dk/kontor/renovering-af-belysningsanlaeg" TargetMode="External"/><Relationship Id="rId32" Type="http://schemas.openxmlformats.org/officeDocument/2006/relationships/hyperlink" Target="https://sparenergi.dk/offentlig/varme-og-koeling/ventilation" TargetMode="External"/><Relationship Id="rId53" Type="http://schemas.openxmlformats.org/officeDocument/2006/relationships/hyperlink" Target="https://test.evu.dk/wp-content/uploads/2019/06/Energih%C3%A5ndbogen-2019.pdf" TargetMode="External"/><Relationship Id="rId74" Type="http://schemas.openxmlformats.org/officeDocument/2006/relationships/hyperlink" Target="https://sparenergi.dk/offentlig/el/it-og-elektronik" TargetMode="External"/><Relationship Id="rId128" Type="http://schemas.openxmlformats.org/officeDocument/2006/relationships/hyperlink" Target="https://www.byggeriogenergi.dk/energiloesninger/etageejendomme/tag-og-loft/" TargetMode="External"/><Relationship Id="rId149" Type="http://schemas.openxmlformats.org/officeDocument/2006/relationships/hyperlink" Target="https://sparenergi.dk/offentlig/varme-og-koeling/opvarmning-af-bygninger" TargetMode="External"/><Relationship Id="rId5" Type="http://schemas.openxmlformats.org/officeDocument/2006/relationships/hyperlink" Target="https://byggeriogenergi.dk/kontor/renovering-af-belysningsanlaeg" TargetMode="External"/><Relationship Id="rId95" Type="http://schemas.openxmlformats.org/officeDocument/2006/relationships/hyperlink" Target="https://elforsk.dk/sites/elforsk.dk/files/media/dokumenter/2018-02/Dansk_Energis_Den_lille_blaa_om_varme.pdf" TargetMode="External"/><Relationship Id="rId160" Type="http://schemas.openxmlformats.org/officeDocument/2006/relationships/hyperlink" Target="https://byggeriogenergi.dk/sites/default/files/download/2024-01/Guide_Bygningsautomatik_og_styresystemer.pdf" TargetMode="External"/><Relationship Id="rId181" Type="http://schemas.openxmlformats.org/officeDocument/2006/relationships/hyperlink" Target="https://energivejlederen.dk/wp-content/uploads/2014/07/Energihaandbog_Tekniq_Feb_2009.pdf" TargetMode="External"/><Relationship Id="rId22" Type="http://schemas.openxmlformats.org/officeDocument/2006/relationships/hyperlink" Target="https://test.evu.dk/wp-content/uploads/2019/06/Energih%C3%A5ndbogen-2019.pdf" TargetMode="External"/><Relationship Id="rId43" Type="http://schemas.openxmlformats.org/officeDocument/2006/relationships/hyperlink" Target="https://sparenergi.dk/erhverv/industri-og-produktion/kole-trykluft-og-vakuumanlaeg" TargetMode="External"/><Relationship Id="rId64" Type="http://schemas.openxmlformats.org/officeDocument/2006/relationships/hyperlink" Target="https://test.evu.dk/wp-content/uploads/2019/06/Energih%C3%A5ndbogen-2019.pdf" TargetMode="External"/><Relationship Id="rId118" Type="http://schemas.openxmlformats.org/officeDocument/2006/relationships/hyperlink" Target="https://www.byggeriogenergi.dk/energiloesninger/etageejendomme/tag-og-loft/" TargetMode="External"/><Relationship Id="rId139" Type="http://schemas.openxmlformats.org/officeDocument/2006/relationships/hyperlink" Target="https://test.evu.dk/wp-content/uploads/2019/06/Energih%C3%A5ndbogen-2019.pdf" TargetMode="External"/><Relationship Id="rId85" Type="http://schemas.openxmlformats.org/officeDocument/2006/relationships/hyperlink" Target="https://elforsk.dk/sites/elforsk.dk/files/media/dokumenter/2018-02/Dansk_Energis_Den_lille_blaa_ventilation_3udgave.pdf" TargetMode="External"/><Relationship Id="rId150" Type="http://schemas.openxmlformats.org/officeDocument/2006/relationships/hyperlink" Target="https://sparenergi.dk/offentlig/varme-og-koeling/opvarmning-af-bygninger" TargetMode="External"/><Relationship Id="rId171" Type="http://schemas.openxmlformats.org/officeDocument/2006/relationships/hyperlink" Target="http://www.teknologisk.dk/projekter/projekt-metode-til-klassificering-af-energibesparelser/33159" TargetMode="External"/><Relationship Id="rId12" Type="http://schemas.openxmlformats.org/officeDocument/2006/relationships/hyperlink" Target="https://sparenergi.dk/offentlig/el/belysning" TargetMode="External"/><Relationship Id="rId33" Type="http://schemas.openxmlformats.org/officeDocument/2006/relationships/hyperlink" Target="https://sparenergi.dk/offentlig/varme-og-koeling/ventilation" TargetMode="External"/><Relationship Id="rId108" Type="http://schemas.openxmlformats.org/officeDocument/2006/relationships/hyperlink" Target="http://www.teknologisk.dk/projekter/projekt-metode-til-klassificering-af-energibesparelser/33159" TargetMode="External"/><Relationship Id="rId129" Type="http://schemas.openxmlformats.org/officeDocument/2006/relationships/hyperlink" Target="https://test.evu.dk/wp-content/uploads/2019/06/Energih%C3%A5ndbogen-2019.pdf" TargetMode="External"/><Relationship Id="rId54" Type="http://schemas.openxmlformats.org/officeDocument/2006/relationships/hyperlink" Target="https://byggeriogenergi.dk/etageejendomme/konvertering-af-oliefyret-varmecentral-til-fjernvarme" TargetMode="External"/><Relationship Id="rId75" Type="http://schemas.openxmlformats.org/officeDocument/2006/relationships/hyperlink" Target="https://sparenergi.dk/offentlig/el/it-og-elektronik" TargetMode="External"/><Relationship Id="rId96" Type="http://schemas.openxmlformats.org/officeDocument/2006/relationships/hyperlink" Target="https://elforsk.dk/sites/elforsk.dk/files/media/dokumenter/2018-02/Dansk_Energis_Den_lille_blaa_om_varme.pdf" TargetMode="External"/><Relationship Id="rId140" Type="http://schemas.openxmlformats.org/officeDocument/2006/relationships/hyperlink" Target="https://test.evu.dk/wp-content/uploads/2019/06/Energih%C3%A5ndbogen-2019.pdf" TargetMode="External"/><Relationship Id="rId161" Type="http://schemas.openxmlformats.org/officeDocument/2006/relationships/hyperlink" Target="https://byggeriogenergi.dk/sites/default/files/download/2024-01/Guide_Bygningsautomatik_og_styresystemer.pdf" TargetMode="External"/><Relationship Id="rId182" Type="http://schemas.openxmlformats.org/officeDocument/2006/relationships/hyperlink" Target="https://www.ds.dk/da/standardisering/ledelsesstandarder/energiledelse/energiledelse-for-mindre-og-mellemstore-virksomheder/energiguide" TargetMode="External"/><Relationship Id="rId6" Type="http://schemas.openxmlformats.org/officeDocument/2006/relationships/hyperlink" Target="https://byggeriogenergi.dk/kontor/renovering-af-belysningsanlaeg" TargetMode="External"/><Relationship Id="rId23" Type="http://schemas.openxmlformats.org/officeDocument/2006/relationships/hyperlink" Target="https://test.evu.dk/wp-content/uploads/2019/06/Energih%C3%A5ndbogen-2019.pdf" TargetMode="External"/><Relationship Id="rId119" Type="http://schemas.openxmlformats.org/officeDocument/2006/relationships/hyperlink" Target="http://www.besparelsesberegner.sbi.dk/" TargetMode="External"/><Relationship Id="rId44" Type="http://schemas.openxmlformats.org/officeDocument/2006/relationships/hyperlink" Target="https://sparenergi.dk/erhverv/industri-og-produktion/kole-trykluft-og-vakuumanlaeg" TargetMode="External"/><Relationship Id="rId65" Type="http://schemas.openxmlformats.org/officeDocument/2006/relationships/hyperlink" Target="https://test.evu.dk/wp-content/uploads/2019/06/Energih%C3%A5ndbogen-2019.pdf" TargetMode="External"/><Relationship Id="rId86" Type="http://schemas.openxmlformats.org/officeDocument/2006/relationships/hyperlink" Target="https://elforsk.dk/sites/elforsk.dk/files/media/dokumenter/2018-02/Dansk_Energis_Den_lille_blaa_ventilation_3udgave.pdf" TargetMode="External"/><Relationship Id="rId130" Type="http://schemas.openxmlformats.org/officeDocument/2006/relationships/hyperlink" Target="https://elforsk.dk/sites/elforsk.dk/files/media/dokumenter/2018-02/Dansk_Energis_Den_lille_blaa_om_varme.pdf" TargetMode="External"/><Relationship Id="rId151" Type="http://schemas.openxmlformats.org/officeDocument/2006/relationships/hyperlink" Target="https://sparenergi.dk/offentlig/varme-og-koeling/opvarmning-af-bygninger" TargetMode="External"/><Relationship Id="rId172" Type="http://schemas.openxmlformats.org/officeDocument/2006/relationships/hyperlink" Target="https://byggeriogenergi.dk/etageejendomme/solvarmeanlaeg-til-store-bygninger" TargetMode="External"/><Relationship Id="rId13" Type="http://schemas.openxmlformats.org/officeDocument/2006/relationships/hyperlink" Target="https://sparenergi.dk/offentlig/el/belysning" TargetMode="External"/><Relationship Id="rId18" Type="http://schemas.openxmlformats.org/officeDocument/2006/relationships/hyperlink" Target="https://byggeriogenergi.dk/kontor/renovering-af-belysningsanlaeg" TargetMode="External"/><Relationship Id="rId39" Type="http://schemas.openxmlformats.org/officeDocument/2006/relationships/hyperlink" Target="https://byggeriogenergi.dk/energiloesninger-vedr-tag-og-loftkonstruktioner-i-etageejendomme" TargetMode="External"/><Relationship Id="rId109" Type="http://schemas.openxmlformats.org/officeDocument/2006/relationships/hyperlink" Target="http://www.teknologisk.dk/projekter/projekt-metode-til-klassificering-af-energibesparelser/33159" TargetMode="External"/><Relationship Id="rId34" Type="http://schemas.openxmlformats.org/officeDocument/2006/relationships/hyperlink" Target="https://byggeriogenergi.dk/kontor/renovering-af-mekanisk-ventilation" TargetMode="External"/><Relationship Id="rId50" Type="http://schemas.openxmlformats.org/officeDocument/2006/relationships/hyperlink" Target="https://test.evu.dk/wp-content/uploads/2019/06/Energih%C3%A5ndbogen-2019.pdf" TargetMode="External"/><Relationship Id="rId55" Type="http://schemas.openxmlformats.org/officeDocument/2006/relationships/hyperlink" Target="https://byggeriogenergi.dk/etageejendomme/udskiftning-af-varmtvandsbeholder" TargetMode="External"/><Relationship Id="rId76" Type="http://schemas.openxmlformats.org/officeDocument/2006/relationships/hyperlink" Target="https://energivejlederen.dk/wp-content/uploads/2014/07/Energihaandbog_Tekniq_Feb_2009.pdf" TargetMode="External"/><Relationship Id="rId97" Type="http://schemas.openxmlformats.org/officeDocument/2006/relationships/hyperlink" Target="https://elforsk.dk/sites/elforsk.dk/files/media/dokumenter/2018-02/Dansk_Energis_Den_lille_blaa_om_varme.pdf" TargetMode="External"/><Relationship Id="rId104" Type="http://schemas.openxmlformats.org/officeDocument/2006/relationships/hyperlink" Target="http://www.teknologisk.dk/projekter/projekt-metode-til-klassificering-af-energibesparelser/33159" TargetMode="External"/><Relationship Id="rId120" Type="http://schemas.openxmlformats.org/officeDocument/2006/relationships/hyperlink" Target="http://www.besparelsesberegner.sbi.dk/" TargetMode="External"/><Relationship Id="rId125" Type="http://schemas.openxmlformats.org/officeDocument/2006/relationships/hyperlink" Target="https://www.byggeriogenergi.dk/energiloesninger/etageejendomme/tag-og-loft/" TargetMode="External"/><Relationship Id="rId141" Type="http://schemas.openxmlformats.org/officeDocument/2006/relationships/hyperlink" Target="https://test.evu.dk/wp-content/uploads/2019/06/Energih%C3%A5ndbogen-2019.pdf" TargetMode="External"/><Relationship Id="rId146" Type="http://schemas.openxmlformats.org/officeDocument/2006/relationships/hyperlink" Target="https://byggeriogenergi.dk/sites/default/files/download/2024-01/Energieffektiv_drift_og_vedligehold.pdf" TargetMode="External"/><Relationship Id="rId167" Type="http://schemas.openxmlformats.org/officeDocument/2006/relationships/hyperlink" Target="https://byggeriogenergi.dk/sites/default/files/download/2024-01/Guide_belysningssystemer.pdf" TargetMode="External"/><Relationship Id="rId7" Type="http://schemas.openxmlformats.org/officeDocument/2006/relationships/hyperlink" Target="https://byggeriogenergi.dk/kontor/renovering-af-belysningsanlaeg" TargetMode="External"/><Relationship Id="rId71" Type="http://schemas.openxmlformats.org/officeDocument/2006/relationships/hyperlink" Target="https://energivejlederen.dk/wp-content/uploads/2014/07/Energihaandbog_Tekniq_Feb_2009.pdf" TargetMode="External"/><Relationship Id="rId92" Type="http://schemas.openxmlformats.org/officeDocument/2006/relationships/hyperlink" Target="https://elforsk.dk/sites/elforsk.dk/files/media/dokumenter/2018-02/Dansk_Energis_Den_lille_blaa_om_varme.pdf" TargetMode="External"/><Relationship Id="rId162" Type="http://schemas.openxmlformats.org/officeDocument/2006/relationships/hyperlink" Target="https://byggeriogenergi.dk/sites/default/files/download/2024-01/Guide_belysningssystemer.pdf" TargetMode="External"/><Relationship Id="rId183" Type="http://schemas.openxmlformats.org/officeDocument/2006/relationships/hyperlink" Target="https://sparenergi.dk/forbruger/materialer/results?combine=&amp;field_pub_category_tid=57&amp;date_filter%5Bmin%5D%5Bdate%5D=&amp;date_filter%5Bmax%5D%5Bdate%5D=&amp;items_per_page=10&amp;submit=S%C3%B8g" TargetMode="External"/><Relationship Id="rId2" Type="http://schemas.openxmlformats.org/officeDocument/2006/relationships/hyperlink" Target="https://byggeriogenergi.dk/kontor/renovering-af-belysningsanlaeg" TargetMode="External"/><Relationship Id="rId29" Type="http://schemas.openxmlformats.org/officeDocument/2006/relationships/hyperlink" Target="https://sparenergi.dk/offentlig/varme-og-koeling/ventilation" TargetMode="External"/><Relationship Id="rId24" Type="http://schemas.openxmlformats.org/officeDocument/2006/relationships/hyperlink" Target="https://test.evu.dk/wp-content/uploads/2019/06/Energih%C3%A5ndbogen-2019.pdf" TargetMode="External"/><Relationship Id="rId40" Type="http://schemas.openxmlformats.org/officeDocument/2006/relationships/hyperlink" Target="https://byggeriogenergi.dk/energiloesninger-vedr-ydervaegge-i-etageejendomme" TargetMode="External"/><Relationship Id="rId45" Type="http://schemas.openxmlformats.org/officeDocument/2006/relationships/hyperlink" Target="https://sparenergi.dk/erhverv/industri-og-produktion/kole-trykluft-og-vakuumanlaeg" TargetMode="External"/><Relationship Id="rId66" Type="http://schemas.openxmlformats.org/officeDocument/2006/relationships/hyperlink" Target="https://test.evu.dk/wp-content/uploads/2019/06/Energih%C3%A5ndbogen-2019.pdf" TargetMode="External"/><Relationship Id="rId87" Type="http://schemas.openxmlformats.org/officeDocument/2006/relationships/hyperlink" Target="https://elforsk.dk/sites/elforsk.dk/files/media/dokumenter/2018-02/Dansk_Energis_Den_lille_blaa_ventilation_3udgave.pdf" TargetMode="External"/><Relationship Id="rId110" Type="http://schemas.openxmlformats.org/officeDocument/2006/relationships/hyperlink" Target="http://www.teknologisk.dk/projekter/projekt-metode-til-klassificering-af-energibesparelser/33159" TargetMode="External"/><Relationship Id="rId115" Type="http://schemas.openxmlformats.org/officeDocument/2006/relationships/hyperlink" Target="https://www.byggeriogenergi.dk/energiloesninger/etageejendomme/tag-og-loft/" TargetMode="External"/><Relationship Id="rId131" Type="http://schemas.openxmlformats.org/officeDocument/2006/relationships/hyperlink" Target="https://elforsk.dk/sites/elforsk.dk/files/media/dokumenter/2018-02/Dansk_Energis_Den_lille_blaa_om_varme.pdf" TargetMode="External"/><Relationship Id="rId136" Type="http://schemas.openxmlformats.org/officeDocument/2006/relationships/hyperlink" Target="https://test.evu.dk/wp-content/uploads/2019/06/Energih%C3%A5ndbogen-2019.pdf" TargetMode="External"/><Relationship Id="rId157" Type="http://schemas.openxmlformats.org/officeDocument/2006/relationships/hyperlink" Target="https://sparenergi.dk/offentlig/varme-og-koeling/opvarmning-af-bygninger" TargetMode="External"/><Relationship Id="rId178" Type="http://schemas.openxmlformats.org/officeDocument/2006/relationships/hyperlink" Target="https://test.evu.dk/wp-content/uploads/2019/06/Energih%C3%A5ndbogen-2019.pdf" TargetMode="External"/><Relationship Id="rId61" Type="http://schemas.openxmlformats.org/officeDocument/2006/relationships/hyperlink" Target="https://test.evu.dk/wp-content/uploads/2019/06/Energih%C3%A5ndbogen-2019.pdf" TargetMode="External"/><Relationship Id="rId82" Type="http://schemas.openxmlformats.org/officeDocument/2006/relationships/hyperlink" Target="https://elforsk.dk/sites/elforsk.dk/files/media/dokumenter/2018-02/Dansk_Energis_Den_lille_blaa_ventilation_3udgave.pdf" TargetMode="External"/><Relationship Id="rId152" Type="http://schemas.openxmlformats.org/officeDocument/2006/relationships/hyperlink" Target="https://sparenergi.dk/offentlig/varme-og-koeling/opvarmning-af-bygninger" TargetMode="External"/><Relationship Id="rId173" Type="http://schemas.openxmlformats.org/officeDocument/2006/relationships/hyperlink" Target="https://test.evu.dk/wp-content/uploads/2019/06/Energih%C3%A5ndbogen-2019.pdf" TargetMode="External"/><Relationship Id="rId19" Type="http://schemas.openxmlformats.org/officeDocument/2006/relationships/hyperlink" Target="https://test.evu.dk/wp-content/uploads/2019/06/Energih%C3%A5ndbogen-2019.pdf" TargetMode="External"/><Relationship Id="rId14" Type="http://schemas.openxmlformats.org/officeDocument/2006/relationships/hyperlink" Target="https://sparenergi.dk/offentlig/el/belysning" TargetMode="External"/><Relationship Id="rId30" Type="http://schemas.openxmlformats.org/officeDocument/2006/relationships/hyperlink" Target="https://sparenergi.dk/offentlig/varme-og-koeling/ventilation" TargetMode="External"/><Relationship Id="rId35" Type="http://schemas.openxmlformats.org/officeDocument/2006/relationships/hyperlink" Target="https://sparenergi.dk/offentlig/bygninger/isolering" TargetMode="External"/><Relationship Id="rId56" Type="http://schemas.openxmlformats.org/officeDocument/2006/relationships/hyperlink" Target="https://byggeriogenergi.dk/etageejendomme/isolering-af-roerinstallation-til-centralvarme-og-varmt-brugsvand" TargetMode="External"/><Relationship Id="rId77" Type="http://schemas.openxmlformats.org/officeDocument/2006/relationships/hyperlink" Target="https://energivejlederen.dk/wp-content/uploads/2014/07/Energihaandbog_Tekniq_Feb_2009.pdf" TargetMode="External"/><Relationship Id="rId100" Type="http://schemas.openxmlformats.org/officeDocument/2006/relationships/hyperlink" Target="https://www.byggeriogenergi.dk/media/1781/renovering-af-naturgasfyret-varmecentral_ok.pdf" TargetMode="External"/><Relationship Id="rId105" Type="http://schemas.openxmlformats.org/officeDocument/2006/relationships/hyperlink" Target="http://www.teknologisk.dk/projekter/projekt-metode-til-klassificering-af-energibesparelser/33159" TargetMode="External"/><Relationship Id="rId126" Type="http://schemas.openxmlformats.org/officeDocument/2006/relationships/hyperlink" Target="https://www.byggeriogenergi.dk/energiloesninger/etageejendomme/tag-og-loft/" TargetMode="External"/><Relationship Id="rId147" Type="http://schemas.openxmlformats.org/officeDocument/2006/relationships/hyperlink" Target="https://byggeriogenergi.dk/sites/default/files/download/2024-01/Energieffektiv_drift_og_vedligehold.pdf" TargetMode="External"/><Relationship Id="rId168" Type="http://schemas.openxmlformats.org/officeDocument/2006/relationships/hyperlink" Target="http://www.teknologisk.dk/projekter/projekt-metode-til-klassificering-af-energibesparelser/33159" TargetMode="External"/><Relationship Id="rId8" Type="http://schemas.openxmlformats.org/officeDocument/2006/relationships/hyperlink" Target="https://byggeriogenergi.dk/kontor/renovering-af-mekanisk-ventilation" TargetMode="External"/><Relationship Id="rId51" Type="http://schemas.openxmlformats.org/officeDocument/2006/relationships/hyperlink" Target="https://test.evu.dk/wp-content/uploads/2019/06/Energih%C3%A5ndbogen-2019.pdf" TargetMode="External"/><Relationship Id="rId72" Type="http://schemas.openxmlformats.org/officeDocument/2006/relationships/hyperlink" Target="https://sparenergi.dk/offentlig/el/it-og-elektronik" TargetMode="External"/><Relationship Id="rId93" Type="http://schemas.openxmlformats.org/officeDocument/2006/relationships/hyperlink" Target="https://elforsk.dk/sites/elforsk.dk/files/media/dokumenter/2018-02/Dansk_Energis_Den_lille_blaa_om_varme.pdf" TargetMode="External"/><Relationship Id="rId98" Type="http://schemas.openxmlformats.org/officeDocument/2006/relationships/hyperlink" Target="https://elforsk.dk/sites/elforsk.dk/files/media/dokumenter/2018-02/Dansk_Energis_Den_lille_blaa_om_varme.pdf" TargetMode="External"/><Relationship Id="rId121" Type="http://schemas.openxmlformats.org/officeDocument/2006/relationships/hyperlink" Target="http://www.besparelsesberegner.sbi.dk/" TargetMode="External"/><Relationship Id="rId142" Type="http://schemas.openxmlformats.org/officeDocument/2006/relationships/hyperlink" Target="https://test.evu.dk/wp-content/uploads/2019/06/Energih%C3%A5ndbogen-2019.pdf" TargetMode="External"/><Relationship Id="rId163" Type="http://schemas.openxmlformats.org/officeDocument/2006/relationships/hyperlink" Target="https://byggeriogenergi.dk/sites/default/files/download/2024-01/Guide_belysningssystemer.pdf" TargetMode="External"/><Relationship Id="rId184" Type="http://schemas.openxmlformats.org/officeDocument/2006/relationships/printerSettings" Target="../printerSettings/printerSettings6.bin"/><Relationship Id="rId3" Type="http://schemas.openxmlformats.org/officeDocument/2006/relationships/hyperlink" Target="https://byggeriogenergi.dk/kontor/renovering-af-mekanisk-ventilation" TargetMode="External"/><Relationship Id="rId25" Type="http://schemas.openxmlformats.org/officeDocument/2006/relationships/hyperlink" Target="https://sparenergi.dk/offentlig/varme-og-koeling/ventilation" TargetMode="External"/><Relationship Id="rId46" Type="http://schemas.openxmlformats.org/officeDocument/2006/relationships/hyperlink" Target="https://sparenergi.dk/erhverv/industri-og-produktion/kole-trykluft-og-vakuumanlaeg" TargetMode="External"/><Relationship Id="rId67" Type="http://schemas.openxmlformats.org/officeDocument/2006/relationships/hyperlink" Target="https://test.evu.dk/wp-content/uploads/2019/06/Energih%C3%A5ndbogen-2019.pdf" TargetMode="External"/><Relationship Id="rId116" Type="http://schemas.openxmlformats.org/officeDocument/2006/relationships/hyperlink" Target="https://www.byggeriogenergi.dk/energiloesninger/etageejendomme/tag-og-loft/" TargetMode="External"/><Relationship Id="rId137" Type="http://schemas.openxmlformats.org/officeDocument/2006/relationships/hyperlink" Target="https://test.evu.dk/wp-content/uploads/2019/06/Energih%C3%A5ndbogen-2019.pdf" TargetMode="External"/><Relationship Id="rId158" Type="http://schemas.openxmlformats.org/officeDocument/2006/relationships/hyperlink" Target="https://byggeriogenergi.dk/sites/default/files/download/2024-01/Guide_Bygningsautomatik_og_styresystemer.pdf" TargetMode="External"/><Relationship Id="rId20" Type="http://schemas.openxmlformats.org/officeDocument/2006/relationships/hyperlink" Target="https://test.evu.dk/wp-content/uploads/2019/06/Energih%C3%A5ndbogen-2019.pdf" TargetMode="External"/><Relationship Id="rId41" Type="http://schemas.openxmlformats.org/officeDocument/2006/relationships/hyperlink" Target="https://byggeriogenergi.dk/etageejendomme/efterisolering-af-hulrum-i-etageadskillelser" TargetMode="External"/><Relationship Id="rId62" Type="http://schemas.openxmlformats.org/officeDocument/2006/relationships/hyperlink" Target="https://test.evu.dk/wp-content/uploads/2019/06/Energih%C3%A5ndbogen-2019.pdf" TargetMode="External"/><Relationship Id="rId83" Type="http://schemas.openxmlformats.org/officeDocument/2006/relationships/hyperlink" Target="https://elforsk.dk/sites/elforsk.dk/files/media/dokumenter/2018-02/Dansk_Energis_Den_lille_blaa_ventilation_3udgave.pdf" TargetMode="External"/><Relationship Id="rId88" Type="http://schemas.openxmlformats.org/officeDocument/2006/relationships/hyperlink" Target="https://elforsk.dk/sites/elforsk.dk/files/media/dokumenter/2018-02/Dansk_Energis_Den_lille_blaa_ventilation_3udgave.pdf" TargetMode="External"/><Relationship Id="rId111" Type="http://schemas.openxmlformats.org/officeDocument/2006/relationships/hyperlink" Target="http://www.teknologisk.dk/projekter/projekt-metode-til-klassificering-af-energibesparelser/33159" TargetMode="External"/><Relationship Id="rId132" Type="http://schemas.openxmlformats.org/officeDocument/2006/relationships/hyperlink" Target="https://elforsk.dk/sites/elforsk.dk/files/media/dokumenter/2018-02/Dansk_Energis_Den_lille_blaa_om_varme.pdf" TargetMode="External"/><Relationship Id="rId153" Type="http://schemas.openxmlformats.org/officeDocument/2006/relationships/hyperlink" Target="https://sparenergi.dk/offentlig/varme-og-koeling/opvarmning-af-bygninger" TargetMode="External"/><Relationship Id="rId174" Type="http://schemas.openxmlformats.org/officeDocument/2006/relationships/hyperlink" Target="http://www.besparelsesberegner.sbi.dk/" TargetMode="External"/><Relationship Id="rId179" Type="http://schemas.openxmlformats.org/officeDocument/2006/relationships/hyperlink" Target="https://energivejlederen.dk/wp-content/uploads/2014/07/Energihaandbog_Tekniq_Feb_2009.pdf" TargetMode="External"/><Relationship Id="rId15" Type="http://schemas.openxmlformats.org/officeDocument/2006/relationships/hyperlink" Target="https://sparenergi.dk/offentlig/el/belysning" TargetMode="External"/><Relationship Id="rId36" Type="http://schemas.openxmlformats.org/officeDocument/2006/relationships/hyperlink" Target="https://sparenergi.dk/offentlig/bygninger/isolering" TargetMode="External"/><Relationship Id="rId57" Type="http://schemas.openxmlformats.org/officeDocument/2006/relationships/hyperlink" Target="https://byggeriogenergi.dk/etageejendomme/udskiftning-af-stoerre-cirkulationspumper" TargetMode="External"/><Relationship Id="rId106" Type="http://schemas.openxmlformats.org/officeDocument/2006/relationships/hyperlink" Target="http://www.teknologisk.dk/projekter/projekt-metode-til-klassificering-af-energibesparelser/33159" TargetMode="External"/><Relationship Id="rId127" Type="http://schemas.openxmlformats.org/officeDocument/2006/relationships/hyperlink" Target="https://www.byggeriogenergi.dk/energiloesninger/etageejendomme/tag-og-loft/" TargetMode="External"/><Relationship Id="rId10" Type="http://schemas.openxmlformats.org/officeDocument/2006/relationships/hyperlink" Target="https://byggeriogenergi.dk/kontor/renovering-af-mekanisk-ventilation" TargetMode="External"/><Relationship Id="rId31" Type="http://schemas.openxmlformats.org/officeDocument/2006/relationships/hyperlink" Target="https://sparenergi.dk/offentlig/varme-og-koeling/ventilation" TargetMode="External"/><Relationship Id="rId52" Type="http://schemas.openxmlformats.org/officeDocument/2006/relationships/hyperlink" Target="https://test.evu.dk/wp-content/uploads/2019/06/Energih%C3%A5ndbogen-2019.pdf" TargetMode="External"/><Relationship Id="rId73" Type="http://schemas.openxmlformats.org/officeDocument/2006/relationships/hyperlink" Target="https://sparenergi.dk/offentlig/el/it-og-elektronik" TargetMode="External"/><Relationship Id="rId78" Type="http://schemas.openxmlformats.org/officeDocument/2006/relationships/hyperlink" Target="https://sparenergi.dk/erhverv/hotel-og-restauration/storkoekken" TargetMode="External"/><Relationship Id="rId94" Type="http://schemas.openxmlformats.org/officeDocument/2006/relationships/hyperlink" Target="https://elforsk.dk/sites/elforsk.dk/files/media/dokumenter/2018-02/Dansk_Energis_Den_lille_blaa_om_varme.pdf" TargetMode="External"/><Relationship Id="rId99" Type="http://schemas.openxmlformats.org/officeDocument/2006/relationships/hyperlink" Target="https://elforsk.dk/sites/elforsk.dk/files/media/dokumenter/2018-02/Dansk_Energis_Den_lille_blaa_om_varme.pdf" TargetMode="External"/><Relationship Id="rId101" Type="http://schemas.openxmlformats.org/officeDocument/2006/relationships/hyperlink" Target="https://elforsk.dk/sites/elforsk.dk/files/media/dokumenter/2018-02/Dansk_Energis_Den_lille_blaa_om_varme.pdf" TargetMode="External"/><Relationship Id="rId122" Type="http://schemas.openxmlformats.org/officeDocument/2006/relationships/hyperlink" Target="http://www.besparelsesberegner.sbi.dk/" TargetMode="External"/><Relationship Id="rId143" Type="http://schemas.openxmlformats.org/officeDocument/2006/relationships/hyperlink" Target="https://test.evu.dk/wp-content/uploads/2019/06/Energih%C3%A5ndbogen-2019.pdf" TargetMode="External"/><Relationship Id="rId148" Type="http://schemas.openxmlformats.org/officeDocument/2006/relationships/hyperlink" Target="https://sparenergi.dk/offentlig/varme-og-koeling/opvarmning-af-bygninger" TargetMode="External"/><Relationship Id="rId164" Type="http://schemas.openxmlformats.org/officeDocument/2006/relationships/hyperlink" Target="https://byggeriogenergi.dk/sites/default/files/download/2024-01/Guide_belysningssystemer.pdf" TargetMode="External"/><Relationship Id="rId169" Type="http://schemas.openxmlformats.org/officeDocument/2006/relationships/hyperlink" Target="https://sparenergi.dk/forbruger/el/solceller" TargetMode="External"/><Relationship Id="rId185" Type="http://schemas.openxmlformats.org/officeDocument/2006/relationships/vmlDrawing" Target="../drawings/vmlDrawing1.vml"/><Relationship Id="rId4" Type="http://schemas.openxmlformats.org/officeDocument/2006/relationships/hyperlink" Target="https://byggeriogenergi.dk/kontor/renovering-af-mekanisk-ventilation" TargetMode="External"/><Relationship Id="rId9" Type="http://schemas.openxmlformats.org/officeDocument/2006/relationships/hyperlink" Target="https://byggeriogenergi.dk/kontor/renovering-af-mekanisk-ventilation" TargetMode="External"/><Relationship Id="rId180" Type="http://schemas.openxmlformats.org/officeDocument/2006/relationships/hyperlink" Target="https://energivejlederen.dk/wp-content/uploads/2014/07/Energihaandbog_Tekniq_Feb_2009.pdf" TargetMode="External"/><Relationship Id="rId26" Type="http://schemas.openxmlformats.org/officeDocument/2006/relationships/hyperlink" Target="https://sparenergi.dk/offentlig/varme-og-koeling/ventilation" TargetMode="External"/><Relationship Id="rId47" Type="http://schemas.openxmlformats.org/officeDocument/2006/relationships/hyperlink" Target="https://sparenergi.dk/erhverv/industri-og-produktion/kole-trykluft-og-vakuumanlaeg" TargetMode="External"/><Relationship Id="rId68" Type="http://schemas.openxmlformats.org/officeDocument/2006/relationships/hyperlink" Target="https://test.evu.dk/wp-content/uploads/2019/06/Energih%C3%A5ndbogen-2019.pdf" TargetMode="External"/><Relationship Id="rId89" Type="http://schemas.openxmlformats.org/officeDocument/2006/relationships/hyperlink" Target="https://elforsk.dk/sites/elforsk.dk/files/media/dokumenter/2018-02/Dansk_Energis_Den_lille_blaa_ventilation_3udgave.pdf" TargetMode="External"/><Relationship Id="rId112" Type="http://schemas.openxmlformats.org/officeDocument/2006/relationships/hyperlink" Target="http://www.teknologisk.dk/projekter/projekt-metode-til-klassificering-af-energibesparelser/33159" TargetMode="External"/><Relationship Id="rId133" Type="http://schemas.openxmlformats.org/officeDocument/2006/relationships/hyperlink" Target="https://elforsk.dk/sites/elforsk.dk/files/media/dokumenter/2018-02/Dansk_Energis_Den_lille_blaa_om_varme.pdf" TargetMode="External"/><Relationship Id="rId154" Type="http://schemas.openxmlformats.org/officeDocument/2006/relationships/hyperlink" Target="https://sparenergi.dk/offentlig/varme-og-koeling/opvarmning-af-bygninger" TargetMode="External"/><Relationship Id="rId175" Type="http://schemas.openxmlformats.org/officeDocument/2006/relationships/hyperlink" Target="http://www.besparelsesberegner.sbi.dk/" TargetMode="External"/><Relationship Id="rId16" Type="http://schemas.openxmlformats.org/officeDocument/2006/relationships/hyperlink" Target="https://sparenergi.dk/offentlig/el/belysning" TargetMode="External"/><Relationship Id="rId37" Type="http://schemas.openxmlformats.org/officeDocument/2006/relationships/hyperlink" Target="https://sparenergi.dk/offentlig/bygninger/isolering" TargetMode="External"/><Relationship Id="rId58" Type="http://schemas.openxmlformats.org/officeDocument/2006/relationships/hyperlink" Target="https://byggeriogenergi.dk/etageejendomme/renovering-af-naturgasfyret-varmecentral" TargetMode="External"/><Relationship Id="rId79" Type="http://schemas.openxmlformats.org/officeDocument/2006/relationships/hyperlink" Target="https://sparenergi.dk/erhverv/hotel-og-restauration/storkoekken" TargetMode="External"/><Relationship Id="rId102" Type="http://schemas.openxmlformats.org/officeDocument/2006/relationships/hyperlink" Target="http://www.teknologisk.dk/projekter/projekt-metode-til-klassificering-af-energibesparelser/33159" TargetMode="External"/><Relationship Id="rId123" Type="http://schemas.openxmlformats.org/officeDocument/2006/relationships/hyperlink" Target="https://www.byggeriogenergi.dk/energiloesninger/etageejendomme/tag-og-loft/" TargetMode="External"/><Relationship Id="rId144" Type="http://schemas.openxmlformats.org/officeDocument/2006/relationships/hyperlink" Target="https://test.evu.dk/wp-content/uploads/2019/06/Energih%C3%A5ndbogen-2019.pdf" TargetMode="External"/><Relationship Id="rId90" Type="http://schemas.openxmlformats.org/officeDocument/2006/relationships/hyperlink" Target="https://elforsk.dk/sites/elforsk.dk/files/media/dokumenter/2018-02/Dansk_Energis_Den_lille_blaa_ventilation_3udgave.pdf" TargetMode="External"/><Relationship Id="rId165" Type="http://schemas.openxmlformats.org/officeDocument/2006/relationships/hyperlink" Target="https://byggeriogenergi.dk/sites/default/files/download/2024-01/Guide_belysningssystemer.pdf" TargetMode="External"/><Relationship Id="rId186" Type="http://schemas.openxmlformats.org/officeDocument/2006/relationships/comments" Target="../comments1.xml"/><Relationship Id="rId27" Type="http://schemas.openxmlformats.org/officeDocument/2006/relationships/hyperlink" Target="https://sparenergi.dk/offentlig/varme-og-koeling/ventilation" TargetMode="External"/><Relationship Id="rId48" Type="http://schemas.openxmlformats.org/officeDocument/2006/relationships/hyperlink" Target="https://test.evu.dk/wp-content/uploads/2019/06/Energih%C3%A5ndbogen-2019.pdf" TargetMode="External"/><Relationship Id="rId69" Type="http://schemas.openxmlformats.org/officeDocument/2006/relationships/hyperlink" Target="https://energivejlederen.dk/wp-content/uploads/2014/07/Energihaandbog_Tekniq_Feb_2009.pdf" TargetMode="External"/><Relationship Id="rId113" Type="http://schemas.openxmlformats.org/officeDocument/2006/relationships/hyperlink" Target="http://www.teknologisk.dk/projekter/projekt-metode-til-klassificering-af-energibesparelser/33159" TargetMode="External"/><Relationship Id="rId134" Type="http://schemas.openxmlformats.org/officeDocument/2006/relationships/hyperlink" Target="https://test.evu.dk/wp-content/uploads/2019/06/Energih%C3%A5ndbogen-2019.pdf" TargetMode="External"/><Relationship Id="rId80" Type="http://schemas.openxmlformats.org/officeDocument/2006/relationships/hyperlink" Target="https://sparenergi.dk/erhverv/hotel-og-restauration/storkoekken" TargetMode="External"/><Relationship Id="rId155" Type="http://schemas.openxmlformats.org/officeDocument/2006/relationships/hyperlink" Target="https://sparenergi.dk/offentlig/varme-og-koeling/opvarmning-af-bygninger" TargetMode="External"/><Relationship Id="rId176" Type="http://schemas.openxmlformats.org/officeDocument/2006/relationships/hyperlink" Target="http://www.besparelsesberegner.sbi.dk/" TargetMode="External"/><Relationship Id="rId17" Type="http://schemas.openxmlformats.org/officeDocument/2006/relationships/hyperlink" Target="https://byggeriogenergi.dk/sites/default/files/download/2024-01/Guide_belysningssystemer.pdf" TargetMode="External"/><Relationship Id="rId38" Type="http://schemas.openxmlformats.org/officeDocument/2006/relationships/hyperlink" Target="https://sparenergi.dk/offentlig/bygninger/isolering" TargetMode="External"/><Relationship Id="rId59" Type="http://schemas.openxmlformats.org/officeDocument/2006/relationships/hyperlink" Target="https://test.evu.dk/wp-content/uploads/2019/06/Energih%C3%A5ndbogen-2019.pdf" TargetMode="External"/><Relationship Id="rId103" Type="http://schemas.openxmlformats.org/officeDocument/2006/relationships/hyperlink" Target="http://www.teknologisk.dk/projekter/projekt-metode-til-klassificering-af-energibesparelser/33159" TargetMode="External"/><Relationship Id="rId124" Type="http://schemas.openxmlformats.org/officeDocument/2006/relationships/hyperlink" Target="https://www.byggeriogenergi.dk/energiloesninger/etageejendomme/tag-og-loft/" TargetMode="External"/><Relationship Id="rId70" Type="http://schemas.openxmlformats.org/officeDocument/2006/relationships/hyperlink" Target="https://energivejlederen.dk/wp-content/uploads/2014/07/Energihaandbog_Tekniq_Feb_2009.pdf" TargetMode="External"/><Relationship Id="rId91" Type="http://schemas.openxmlformats.org/officeDocument/2006/relationships/hyperlink" Target="https://elforsk.dk/sites/elforsk.dk/files/media/dokumenter/2018-02/Dansk_Energis_Den_lille_blaa_ventilation_3udgave.pdf" TargetMode="External"/><Relationship Id="rId145" Type="http://schemas.openxmlformats.org/officeDocument/2006/relationships/hyperlink" Target="https://test.evu.dk/wp-content/uploads/2019/06/Energih%C3%A5ndbogen-2019.pdf" TargetMode="External"/><Relationship Id="rId166" Type="http://schemas.openxmlformats.org/officeDocument/2006/relationships/hyperlink" Target="https://byggeriogenergi.dk/sites/default/files/download/2024-01/Guide_belysningssystemer.pdf" TargetMode="External"/><Relationship Id="rId1" Type="http://schemas.openxmlformats.org/officeDocument/2006/relationships/hyperlink" Target="https://byggeriogenergi.dk/kontor/renovering-af-mekanisk-ventilation" TargetMode="External"/><Relationship Id="rId28" Type="http://schemas.openxmlformats.org/officeDocument/2006/relationships/hyperlink" Target="https://sparenergi.dk/offentlig/varme-og-koeling/ventilation" TargetMode="External"/><Relationship Id="rId49" Type="http://schemas.openxmlformats.org/officeDocument/2006/relationships/hyperlink" Target="https://test.evu.dk/wp-content/uploads/2019/06/Energih%C3%A5ndbogen-2019.pdf" TargetMode="External"/><Relationship Id="rId114" Type="http://schemas.openxmlformats.org/officeDocument/2006/relationships/hyperlink" Target="http://www.teknologisk.dk/projekter/projekt-metode-til-klassificering-af-energibesparelser/33159" TargetMode="External"/><Relationship Id="rId60" Type="http://schemas.openxmlformats.org/officeDocument/2006/relationships/hyperlink" Target="https://energivejlederen.dk/wp-content/uploads/2014/07/Energihaandbog_Tekniq_Feb_2009.pdf" TargetMode="External"/><Relationship Id="rId81" Type="http://schemas.openxmlformats.org/officeDocument/2006/relationships/hyperlink" Target="https://elforsk.dk/sites/elforsk.dk/files/media/dokumenter/2018-02/Dansk_Energis_Den_lille_blaa_ventilation_3udgave.pdf" TargetMode="External"/><Relationship Id="rId135" Type="http://schemas.openxmlformats.org/officeDocument/2006/relationships/hyperlink" Target="https://test.evu.dk/wp-content/uploads/2019/06/Energih%C3%A5ndbogen-2019.pdf" TargetMode="External"/><Relationship Id="rId156" Type="http://schemas.openxmlformats.org/officeDocument/2006/relationships/hyperlink" Target="https://sparenergi.dk/offentlig/varme-og-koeling/opvarmning-af-bygninger" TargetMode="External"/><Relationship Id="rId177" Type="http://schemas.openxmlformats.org/officeDocument/2006/relationships/hyperlink" Target="https://energivejlederen.dk/wp-content/uploads/2014/07/Energihaandbog_Tekniq_Feb_200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sparenergi.dk/erhver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3"/>
  <dimension ref="B2:D43"/>
  <sheetViews>
    <sheetView zoomScale="80" zoomScaleNormal="80" workbookViewId="0">
      <selection activeCell="C10" sqref="C10"/>
    </sheetView>
  </sheetViews>
  <sheetFormatPr defaultColWidth="9.140625" defaultRowHeight="15"/>
  <cols>
    <col min="1" max="1" width="9.140625" style="4"/>
    <col min="2" max="2" width="9.28515625" style="4" customWidth="1"/>
    <col min="3" max="3" width="255.42578125" style="4" customWidth="1"/>
    <col min="4" max="4" width="3.42578125" style="4" customWidth="1"/>
    <col min="5" max="9" width="15.7109375" style="4" customWidth="1"/>
    <col min="10" max="16384" width="9.140625" style="4"/>
  </cols>
  <sheetData>
    <row r="2" spans="2:4">
      <c r="B2" s="2"/>
      <c r="C2" s="1"/>
      <c r="D2" s="7"/>
    </row>
    <row r="3" spans="2:4">
      <c r="B3" s="3"/>
      <c r="C3" s="26" t="s">
        <v>55</v>
      </c>
      <c r="D3" s="11"/>
    </row>
    <row r="4" spans="2:4">
      <c r="B4" s="3"/>
      <c r="C4" s="27"/>
      <c r="D4" s="11"/>
    </row>
    <row r="5" spans="2:4" ht="15" customHeight="1">
      <c r="B5" s="3"/>
      <c r="C5" s="237" t="s">
        <v>408</v>
      </c>
      <c r="D5" s="11"/>
    </row>
    <row r="6" spans="2:4">
      <c r="B6" s="3"/>
      <c r="C6" s="237"/>
      <c r="D6" s="11"/>
    </row>
    <row r="7" spans="2:4" ht="15" customHeight="1">
      <c r="B7" s="3"/>
      <c r="D7" s="11"/>
    </row>
    <row r="8" spans="2:4" ht="15" customHeight="1">
      <c r="B8" s="3"/>
      <c r="C8" s="4" t="s">
        <v>16</v>
      </c>
      <c r="D8" s="11"/>
    </row>
    <row r="9" spans="2:4" ht="15" customHeight="1">
      <c r="B9" s="3"/>
      <c r="C9" s="40" t="s">
        <v>59</v>
      </c>
      <c r="D9" s="11"/>
    </row>
    <row r="10" spans="2:4" ht="15" customHeight="1">
      <c r="B10" s="3"/>
      <c r="D10" s="11"/>
    </row>
    <row r="11" spans="2:4" ht="15" customHeight="1">
      <c r="B11" s="3"/>
      <c r="C11" s="237" t="s">
        <v>78</v>
      </c>
      <c r="D11" s="11"/>
    </row>
    <row r="12" spans="2:4" ht="15" customHeight="1">
      <c r="B12" s="3"/>
      <c r="C12" s="237"/>
      <c r="D12" s="11"/>
    </row>
    <row r="13" spans="2:4" ht="15" customHeight="1">
      <c r="B13" s="3"/>
      <c r="C13" s="72" t="s">
        <v>97</v>
      </c>
      <c r="D13" s="11"/>
    </row>
    <row r="14" spans="2:4" ht="15" customHeight="1">
      <c r="B14" s="3"/>
      <c r="C14" s="72"/>
      <c r="D14" s="11"/>
    </row>
    <row r="15" spans="2:4" ht="15" customHeight="1">
      <c r="B15" s="3"/>
      <c r="C15" s="82" t="s">
        <v>79</v>
      </c>
      <c r="D15" s="11"/>
    </row>
    <row r="16" spans="2:4" ht="15" customHeight="1">
      <c r="B16" s="3"/>
      <c r="C16" s="113"/>
      <c r="D16" s="11"/>
    </row>
    <row r="17" spans="2:4" ht="15" customHeight="1">
      <c r="B17" s="3"/>
      <c r="C17" s="26" t="s">
        <v>257</v>
      </c>
      <c r="D17" s="11"/>
    </row>
    <row r="18" spans="2:4" ht="15" customHeight="1">
      <c r="B18" s="3"/>
      <c r="C18" s="220" t="s">
        <v>258</v>
      </c>
      <c r="D18" s="11"/>
    </row>
    <row r="19" spans="2:4" ht="15" customHeight="1">
      <c r="B19" s="21"/>
      <c r="C19" s="22"/>
      <c r="D19" s="23"/>
    </row>
    <row r="20" spans="2:4" ht="15" customHeight="1">
      <c r="B20" s="2"/>
      <c r="C20" s="1"/>
      <c r="D20" s="11"/>
    </row>
    <row r="21" spans="2:4" ht="15" customHeight="1">
      <c r="B21" s="3"/>
      <c r="C21" s="26" t="s">
        <v>54</v>
      </c>
      <c r="D21" s="11"/>
    </row>
    <row r="22" spans="2:4" ht="15" customHeight="1">
      <c r="B22" s="3"/>
      <c r="C22" s="27" t="s">
        <v>96</v>
      </c>
      <c r="D22" s="11"/>
    </row>
    <row r="23" spans="2:4" ht="15" customHeight="1">
      <c r="B23" s="3"/>
      <c r="D23" s="11"/>
    </row>
    <row r="24" spans="2:4" ht="15" customHeight="1">
      <c r="B24" s="3"/>
      <c r="C24" s="221" t="s">
        <v>386</v>
      </c>
      <c r="D24" s="11"/>
    </row>
    <row r="25" spans="2:4" ht="15" customHeight="1">
      <c r="B25" s="3"/>
      <c r="C25" s="223" t="s">
        <v>392</v>
      </c>
      <c r="D25" s="11"/>
    </row>
    <row r="26" spans="2:4" ht="15" customHeight="1">
      <c r="B26" s="3"/>
      <c r="C26" s="13"/>
      <c r="D26" s="11"/>
    </row>
    <row r="27" spans="2:4" ht="15" customHeight="1">
      <c r="B27" s="3"/>
      <c r="C27" s="222" t="s">
        <v>387</v>
      </c>
      <c r="D27" s="11"/>
    </row>
    <row r="28" spans="2:4" ht="15" customHeight="1">
      <c r="B28" s="3"/>
      <c r="C28" s="223" t="s">
        <v>398</v>
      </c>
      <c r="D28" s="11"/>
    </row>
    <row r="29" spans="2:4">
      <c r="B29" s="3"/>
      <c r="C29" s="13"/>
      <c r="D29" s="11"/>
    </row>
    <row r="30" spans="2:4">
      <c r="B30" s="3"/>
      <c r="C30" s="222" t="s">
        <v>388</v>
      </c>
      <c r="D30" s="11"/>
    </row>
    <row r="31" spans="2:4">
      <c r="B31" s="3"/>
      <c r="C31" s="223" t="s">
        <v>397</v>
      </c>
      <c r="D31" s="11"/>
    </row>
    <row r="32" spans="2:4">
      <c r="B32" s="3"/>
      <c r="C32" s="219"/>
      <c r="D32" s="11"/>
    </row>
    <row r="33" spans="2:4">
      <c r="B33" s="3"/>
      <c r="C33" s="222" t="s">
        <v>395</v>
      </c>
      <c r="D33" s="11"/>
    </row>
    <row r="34" spans="2:4">
      <c r="B34" s="3"/>
      <c r="C34" s="223" t="s">
        <v>399</v>
      </c>
      <c r="D34" s="11"/>
    </row>
    <row r="35" spans="2:4">
      <c r="B35" s="3"/>
      <c r="C35" s="219"/>
      <c r="D35" s="11"/>
    </row>
    <row r="36" spans="2:4">
      <c r="B36" s="3"/>
      <c r="C36" s="222" t="s">
        <v>58</v>
      </c>
      <c r="D36" s="11"/>
    </row>
    <row r="37" spans="2:4" ht="78" customHeight="1">
      <c r="B37" s="3"/>
      <c r="C37" s="238" t="s">
        <v>396</v>
      </c>
      <c r="D37" s="11"/>
    </row>
    <row r="38" spans="2:4">
      <c r="B38" s="3"/>
      <c r="C38" s="239"/>
      <c r="D38" s="11"/>
    </row>
    <row r="39" spans="2:4">
      <c r="B39" s="3"/>
      <c r="C39" s="240"/>
      <c r="D39" s="11"/>
    </row>
    <row r="40" spans="2:4">
      <c r="B40" s="3"/>
      <c r="C40" s="4" t="s">
        <v>229</v>
      </c>
      <c r="D40" s="11"/>
    </row>
    <row r="41" spans="2:4">
      <c r="B41" s="3"/>
      <c r="C41" s="113" t="s">
        <v>228</v>
      </c>
      <c r="D41" s="11"/>
    </row>
    <row r="42" spans="2:4">
      <c r="B42" s="3"/>
      <c r="C42" s="132"/>
      <c r="D42" s="11"/>
    </row>
    <row r="43" spans="2:4">
      <c r="B43" s="21"/>
      <c r="C43" s="22"/>
      <c r="D43" s="23"/>
    </row>
  </sheetData>
  <mergeCells count="3">
    <mergeCell ref="C5:C6"/>
    <mergeCell ref="C11:C12"/>
    <mergeCell ref="C37:C39"/>
  </mergeCells>
  <hyperlinks>
    <hyperlink ref="C9" r:id="rId1" xr:uid="{00000000-0004-0000-0000-000000000000}"/>
    <hyperlink ref="C13" r:id="rId2" xr:uid="{00000000-0004-0000-0000-000001000000}"/>
    <hyperlink ref="C41" r:id="rId3" xr:uid="{00000000-0004-0000-0000-000002000000}"/>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B3:I35"/>
  <sheetViews>
    <sheetView zoomScale="80" zoomScaleNormal="80" workbookViewId="0">
      <selection activeCell="C35" sqref="C35"/>
    </sheetView>
  </sheetViews>
  <sheetFormatPr defaultColWidth="8.85546875" defaultRowHeight="15"/>
  <cols>
    <col min="2" max="4" width="32.42578125" customWidth="1"/>
    <col min="5" max="5" width="33.85546875" customWidth="1"/>
    <col min="6" max="6" width="112.140625" bestFit="1" customWidth="1"/>
    <col min="7" max="7" width="61.28515625" bestFit="1" customWidth="1"/>
    <col min="8" max="9" width="61.28515625" customWidth="1"/>
  </cols>
  <sheetData>
    <row r="3" spans="2:9">
      <c r="B3" t="s">
        <v>10</v>
      </c>
      <c r="C3" t="s">
        <v>236</v>
      </c>
      <c r="E3" t="s">
        <v>8</v>
      </c>
      <c r="F3" t="s">
        <v>51</v>
      </c>
      <c r="G3" t="s">
        <v>99</v>
      </c>
      <c r="H3" t="s">
        <v>19</v>
      </c>
      <c r="I3" t="s">
        <v>110</v>
      </c>
    </row>
    <row r="4" spans="2:9">
      <c r="B4" t="s">
        <v>11</v>
      </c>
      <c r="E4" t="s">
        <v>11</v>
      </c>
      <c r="F4" t="s">
        <v>11</v>
      </c>
      <c r="G4" t="s">
        <v>11</v>
      </c>
      <c r="H4" t="s">
        <v>11</v>
      </c>
      <c r="I4" t="s">
        <v>11</v>
      </c>
    </row>
    <row r="5" spans="2:9">
      <c r="B5" t="s">
        <v>213</v>
      </c>
      <c r="C5" s="12">
        <f>206</f>
        <v>206</v>
      </c>
      <c r="E5" t="s">
        <v>85</v>
      </c>
      <c r="F5" t="s">
        <v>35</v>
      </c>
      <c r="G5" t="s">
        <v>72</v>
      </c>
      <c r="H5" t="s">
        <v>88</v>
      </c>
      <c r="I5" t="s">
        <v>100</v>
      </c>
    </row>
    <row r="6" spans="2:9">
      <c r="B6" t="s">
        <v>214</v>
      </c>
      <c r="C6" s="12">
        <f>25*3.6</f>
        <v>90</v>
      </c>
      <c r="E6" t="s">
        <v>12</v>
      </c>
      <c r="F6" t="s">
        <v>42</v>
      </c>
      <c r="G6" t="s">
        <v>61</v>
      </c>
      <c r="H6" t="s">
        <v>100</v>
      </c>
      <c r="I6" t="s">
        <v>101</v>
      </c>
    </row>
    <row r="7" spans="2:9">
      <c r="B7" t="s">
        <v>22</v>
      </c>
      <c r="C7" s="12">
        <f>25*3.6</f>
        <v>90</v>
      </c>
      <c r="F7" t="s">
        <v>36</v>
      </c>
      <c r="G7" t="s">
        <v>62</v>
      </c>
      <c r="H7" t="s">
        <v>101</v>
      </c>
      <c r="I7" t="s">
        <v>102</v>
      </c>
    </row>
    <row r="8" spans="2:9" ht="17.25">
      <c r="B8" t="s">
        <v>77</v>
      </c>
      <c r="C8" s="12">
        <v>205.20000000000002</v>
      </c>
      <c r="F8" t="s">
        <v>37</v>
      </c>
      <c r="G8" t="s">
        <v>63</v>
      </c>
      <c r="H8" t="s">
        <v>102</v>
      </c>
      <c r="I8" t="s">
        <v>103</v>
      </c>
    </row>
    <row r="9" spans="2:9">
      <c r="B9" t="s">
        <v>215</v>
      </c>
      <c r="C9" s="12">
        <v>262.8</v>
      </c>
      <c r="F9" t="s">
        <v>43</v>
      </c>
      <c r="G9" t="s">
        <v>64</v>
      </c>
      <c r="H9" t="s">
        <v>103</v>
      </c>
      <c r="I9" t="s">
        <v>7</v>
      </c>
    </row>
    <row r="10" spans="2:9">
      <c r="B10" t="s">
        <v>216</v>
      </c>
      <c r="C10" s="12">
        <v>266.40000000000003</v>
      </c>
      <c r="F10" t="s">
        <v>38</v>
      </c>
      <c r="G10" t="s">
        <v>65</v>
      </c>
      <c r="H10" t="s">
        <v>7</v>
      </c>
      <c r="I10" t="s">
        <v>104</v>
      </c>
    </row>
    <row r="11" spans="2:9">
      <c r="B11" t="s">
        <v>81</v>
      </c>
      <c r="C11" s="12">
        <v>133.20000000000002</v>
      </c>
      <c r="F11" t="s">
        <v>39</v>
      </c>
      <c r="G11" t="s">
        <v>66</v>
      </c>
      <c r="H11" t="s">
        <v>115</v>
      </c>
      <c r="I11" t="s">
        <v>105</v>
      </c>
    </row>
    <row r="12" spans="2:9">
      <c r="B12" t="s">
        <v>15</v>
      </c>
      <c r="C12" s="12">
        <v>0</v>
      </c>
      <c r="F12" t="s">
        <v>41</v>
      </c>
      <c r="G12" t="s">
        <v>67</v>
      </c>
      <c r="H12" t="s">
        <v>104</v>
      </c>
      <c r="I12" t="s">
        <v>106</v>
      </c>
    </row>
    <row r="13" spans="2:9">
      <c r="B13" t="s">
        <v>217</v>
      </c>
      <c r="C13" s="12">
        <v>0</v>
      </c>
      <c r="F13" t="s">
        <v>40</v>
      </c>
      <c r="G13" t="s">
        <v>68</v>
      </c>
      <c r="H13" t="s">
        <v>105</v>
      </c>
      <c r="I13" t="s">
        <v>107</v>
      </c>
    </row>
    <row r="14" spans="2:9" ht="17.25">
      <c r="B14" t="s">
        <v>73</v>
      </c>
      <c r="C14" s="12">
        <v>0</v>
      </c>
      <c r="F14" t="s">
        <v>30</v>
      </c>
      <c r="G14" t="s">
        <v>69</v>
      </c>
      <c r="H14" t="s">
        <v>1</v>
      </c>
      <c r="I14" t="s">
        <v>108</v>
      </c>
    </row>
    <row r="15" spans="2:9" ht="17.25">
      <c r="B15" t="s">
        <v>74</v>
      </c>
      <c r="C15" s="12">
        <v>0</v>
      </c>
      <c r="F15" t="s">
        <v>31</v>
      </c>
      <c r="G15" t="s">
        <v>70</v>
      </c>
      <c r="I15" t="s">
        <v>109</v>
      </c>
    </row>
    <row r="16" spans="2:9" ht="17.25">
      <c r="B16" t="s">
        <v>75</v>
      </c>
      <c r="C16" s="12">
        <v>242.76483870967743</v>
      </c>
      <c r="F16" t="s">
        <v>44</v>
      </c>
      <c r="G16" t="s">
        <v>71</v>
      </c>
    </row>
    <row r="17" spans="2:6">
      <c r="B17" t="s">
        <v>17</v>
      </c>
      <c r="C17" s="12">
        <v>266.40000000000003</v>
      </c>
      <c r="F17" t="s">
        <v>32</v>
      </c>
    </row>
    <row r="18" spans="2:6">
      <c r="B18" t="s">
        <v>18</v>
      </c>
      <c r="C18" s="12">
        <v>0</v>
      </c>
      <c r="F18" t="s">
        <v>33</v>
      </c>
    </row>
    <row r="19" spans="2:6">
      <c r="B19" t="s">
        <v>82</v>
      </c>
      <c r="C19" s="12">
        <v>0</v>
      </c>
      <c r="F19" t="s">
        <v>45</v>
      </c>
    </row>
    <row r="20" spans="2:6">
      <c r="B20" t="s">
        <v>83</v>
      </c>
      <c r="C20" s="12">
        <v>0</v>
      </c>
      <c r="F20" t="s">
        <v>46</v>
      </c>
    </row>
    <row r="21" spans="2:6">
      <c r="B21" t="s">
        <v>84</v>
      </c>
      <c r="C21" s="12">
        <v>0</v>
      </c>
      <c r="F21" t="s">
        <v>47</v>
      </c>
    </row>
    <row r="22" spans="2:6">
      <c r="B22" t="s">
        <v>20</v>
      </c>
      <c r="C22" s="61"/>
      <c r="F22" t="s">
        <v>34</v>
      </c>
    </row>
    <row r="23" spans="2:6">
      <c r="F23" t="s">
        <v>48</v>
      </c>
    </row>
    <row r="24" spans="2:6">
      <c r="F24" t="s">
        <v>49</v>
      </c>
    </row>
    <row r="25" spans="2:6">
      <c r="F25" t="s">
        <v>50</v>
      </c>
    </row>
    <row r="26" spans="2:6">
      <c r="B26" t="s">
        <v>400</v>
      </c>
    </row>
    <row r="27" spans="2:6">
      <c r="B27" t="s">
        <v>11</v>
      </c>
    </row>
    <row r="28" spans="2:6">
      <c r="B28">
        <v>2017</v>
      </c>
    </row>
    <row r="29" spans="2:6">
      <c r="B29">
        <v>2018</v>
      </c>
    </row>
    <row r="30" spans="2:6">
      <c r="B30">
        <v>2019</v>
      </c>
    </row>
    <row r="31" spans="2:6">
      <c r="B31">
        <v>2020</v>
      </c>
    </row>
    <row r="32" spans="2:6">
      <c r="B32">
        <v>2021</v>
      </c>
    </row>
    <row r="33" spans="2:2">
      <c r="B33">
        <v>2022</v>
      </c>
    </row>
    <row r="34" spans="2:2">
      <c r="B34">
        <v>2023</v>
      </c>
    </row>
    <row r="35" spans="2:2">
      <c r="B35">
        <v>2024</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workbookViewId="0">
      <selection activeCell="H13" sqref="H13"/>
    </sheetView>
  </sheetViews>
  <sheetFormatPr defaultColWidth="8.85546875" defaultRowHeight="15"/>
  <cols>
    <col min="1" max="1" width="24.7109375" customWidth="1"/>
    <col min="2" max="3" width="12.28515625" customWidth="1"/>
    <col min="5" max="5" width="22" customWidth="1"/>
  </cols>
  <sheetData>
    <row r="1" spans="1:6">
      <c r="E1" s="288" t="s">
        <v>246</v>
      </c>
      <c r="F1" s="288"/>
    </row>
    <row r="2" spans="1:6">
      <c r="A2" s="287" t="s">
        <v>241</v>
      </c>
      <c r="B2" s="287"/>
      <c r="E2" t="str">
        <f>'2. Energiforbrug'!C18</f>
        <v>Vælg</v>
      </c>
      <c r="F2">
        <f>'2. Energiforbrug'!D18*(('2. Energiforbrug'!$Q$34+'2. Energiforbrug'!$Q$39)/2)</f>
        <v>0</v>
      </c>
    </row>
    <row r="3" spans="1:6">
      <c r="A3" s="125" t="s">
        <v>239</v>
      </c>
      <c r="B3" s="124">
        <f>SUM('2. Energiforbrug'!D12:F12)+'2. Energiforbrug'!D18*(('2. Energiforbrug'!Q34+'2. Energiforbrug'!Q39)/2)</f>
        <v>0</v>
      </c>
      <c r="E3" t="str">
        <f>'2. Energiforbrug'!C19</f>
        <v>Vælg</v>
      </c>
      <c r="F3">
        <f>'2. Energiforbrug'!D19*(('2. Energiforbrug'!$Q$34+'2. Energiforbrug'!$Q$39)/2)</f>
        <v>0</v>
      </c>
    </row>
    <row r="4" spans="1:6">
      <c r="A4" s="125" t="s">
        <v>240</v>
      </c>
      <c r="B4" s="124">
        <f>SUM('3. Besparelsespotentialer'!G29:G40)</f>
        <v>0</v>
      </c>
      <c r="E4" t="str">
        <f>'2. Energiforbrug'!C20</f>
        <v>Vælg</v>
      </c>
      <c r="F4">
        <f>'2. Energiforbrug'!D20*(('2. Energiforbrug'!$Q$34+'2. Energiforbrug'!$Q$39)/2)</f>
        <v>0</v>
      </c>
    </row>
    <row r="6" spans="1:6">
      <c r="A6" s="287" t="s">
        <v>242</v>
      </c>
      <c r="B6" s="287"/>
    </row>
    <row r="7" spans="1:6">
      <c r="A7" s="125" t="s">
        <v>243</v>
      </c>
      <c r="B7" s="124">
        <f>SUM('2. Energiforbrug'!D24:F24)+'2. Energiforbrug'!G18</f>
        <v>0</v>
      </c>
    </row>
    <row r="8" spans="1:6">
      <c r="A8" s="125" t="s">
        <v>240</v>
      </c>
      <c r="B8" s="124">
        <f>SUM('3. Besparelsespotentialer'!I29:I40)</f>
        <v>0</v>
      </c>
    </row>
    <row r="10" spans="1:6">
      <c r="A10" s="287" t="s">
        <v>244</v>
      </c>
      <c r="B10" s="287"/>
    </row>
    <row r="11" spans="1:6">
      <c r="A11" s="125" t="s">
        <v>245</v>
      </c>
      <c r="B11" s="124">
        <f>SUM('2. Energiforbrug'!H39:H48)</f>
        <v>0</v>
      </c>
    </row>
    <row r="12" spans="1:6">
      <c r="A12" s="125" t="s">
        <v>240</v>
      </c>
      <c r="B12" s="124">
        <f>SUM('3. Besparelsespotentialer'!J29:J40)</f>
        <v>0</v>
      </c>
    </row>
  </sheetData>
  <mergeCells count="4">
    <mergeCell ref="A2:B2"/>
    <mergeCell ref="A6:B6"/>
    <mergeCell ref="A10:B10"/>
    <mergeCell ref="E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
    <tabColor theme="9" tint="0.39997558519241921"/>
    <pageSetUpPr fitToPage="1"/>
  </sheetPr>
  <dimension ref="B2:I38"/>
  <sheetViews>
    <sheetView topLeftCell="A3" zoomScale="80" zoomScaleNormal="80" workbookViewId="0">
      <selection activeCell="E24" sqref="E24"/>
    </sheetView>
  </sheetViews>
  <sheetFormatPr defaultColWidth="9.140625" defaultRowHeight="15"/>
  <cols>
    <col min="1" max="1" width="5.42578125" style="4" customWidth="1"/>
    <col min="2" max="2" width="9.140625" style="4"/>
    <col min="3" max="3" width="51.42578125" style="4" customWidth="1"/>
    <col min="4" max="4" width="15.7109375" style="4" customWidth="1"/>
    <col min="5" max="5" width="43.42578125" style="4" customWidth="1"/>
    <col min="6" max="6" width="74.28515625" style="4" customWidth="1"/>
    <col min="7" max="7" width="37.140625" style="4" customWidth="1"/>
    <col min="8" max="16384" width="9.140625" style="4"/>
  </cols>
  <sheetData>
    <row r="2" spans="2:8">
      <c r="B2" s="2"/>
      <c r="C2" s="1"/>
      <c r="D2" s="1"/>
      <c r="E2" s="1"/>
      <c r="F2" s="1"/>
      <c r="G2" s="1"/>
      <c r="H2" s="7"/>
    </row>
    <row r="3" spans="2:8" ht="20.25" customHeight="1">
      <c r="B3" s="3"/>
      <c r="C3" s="5">
        <f ca="1">TODAY()</f>
        <v>45370</v>
      </c>
      <c r="D3" s="27"/>
      <c r="E3" s="26"/>
      <c r="H3" s="11"/>
    </row>
    <row r="4" spans="2:8" ht="15.75">
      <c r="B4" s="3"/>
      <c r="C4" s="25" t="s">
        <v>2</v>
      </c>
      <c r="D4" s="28"/>
      <c r="E4" s="26"/>
      <c r="H4" s="11"/>
    </row>
    <row r="5" spans="2:8">
      <c r="B5" s="3"/>
      <c r="C5" s="30"/>
      <c r="H5" s="11"/>
    </row>
    <row r="6" spans="2:8">
      <c r="B6" s="3"/>
      <c r="C6" s="8" t="s">
        <v>25</v>
      </c>
      <c r="D6" s="244"/>
      <c r="E6" s="245"/>
      <c r="F6" s="245"/>
      <c r="G6" s="31"/>
      <c r="H6" s="11"/>
    </row>
    <row r="7" spans="2:8">
      <c r="B7" s="3"/>
      <c r="C7" s="32" t="s">
        <v>3</v>
      </c>
      <c r="D7" s="241"/>
      <c r="E7" s="241"/>
      <c r="F7" s="242"/>
      <c r="G7" s="31"/>
      <c r="H7" s="11"/>
    </row>
    <row r="8" spans="2:8" ht="15" customHeight="1">
      <c r="B8" s="3"/>
      <c r="C8" s="32" t="s">
        <v>27</v>
      </c>
      <c r="D8" s="242"/>
      <c r="E8" s="246"/>
      <c r="F8" s="246"/>
      <c r="G8" s="31"/>
      <c r="H8" s="11"/>
    </row>
    <row r="9" spans="2:8">
      <c r="B9" s="3"/>
      <c r="C9" s="32" t="s">
        <v>5</v>
      </c>
      <c r="D9" s="241"/>
      <c r="E9" s="241"/>
      <c r="F9" s="242"/>
      <c r="G9" s="31"/>
      <c r="H9" s="11"/>
    </row>
    <row r="10" spans="2:8">
      <c r="B10" s="3"/>
      <c r="C10" s="32" t="s">
        <v>6</v>
      </c>
      <c r="D10" s="243"/>
      <c r="E10" s="241"/>
      <c r="F10" s="242"/>
      <c r="G10" s="31"/>
      <c r="H10" s="11"/>
    </row>
    <row r="11" spans="2:8">
      <c r="B11" s="3"/>
      <c r="C11" s="30"/>
      <c r="D11" s="13"/>
      <c r="E11" s="13"/>
      <c r="F11" s="13"/>
      <c r="G11" s="13"/>
      <c r="H11" s="11"/>
    </row>
    <row r="12" spans="2:8" ht="17.25" customHeight="1">
      <c r="B12" s="3"/>
      <c r="C12" s="109" t="s">
        <v>255</v>
      </c>
      <c r="D12" s="13"/>
      <c r="E12" s="13"/>
      <c r="F12" s="13"/>
      <c r="G12" s="13"/>
      <c r="H12" s="11"/>
    </row>
    <row r="13" spans="2:8">
      <c r="B13" s="3"/>
      <c r="C13" s="8" t="s">
        <v>256</v>
      </c>
      <c r="D13" s="34"/>
      <c r="E13" s="35"/>
      <c r="F13" s="35"/>
      <c r="G13" s="31"/>
      <c r="H13" s="11"/>
    </row>
    <row r="14" spans="2:8">
      <c r="B14" s="3"/>
      <c r="C14" s="32" t="s">
        <v>26</v>
      </c>
      <c r="D14" s="241"/>
      <c r="E14" s="241"/>
      <c r="F14" s="242"/>
      <c r="G14" s="31"/>
      <c r="H14" s="11"/>
    </row>
    <row r="15" spans="2:8">
      <c r="B15" s="3"/>
      <c r="C15" s="33" t="s">
        <v>3</v>
      </c>
      <c r="D15" s="241"/>
      <c r="E15" s="241"/>
      <c r="F15" s="242"/>
      <c r="G15" s="31"/>
      <c r="H15" s="11"/>
    </row>
    <row r="16" spans="2:8">
      <c r="B16" s="3"/>
      <c r="C16" s="33" t="s">
        <v>27</v>
      </c>
      <c r="D16" s="36"/>
      <c r="E16" s="37"/>
      <c r="F16" s="37"/>
      <c r="G16" s="31"/>
      <c r="H16" s="11"/>
    </row>
    <row r="17" spans="2:8">
      <c r="B17" s="3"/>
      <c r="C17" s="33" t="s">
        <v>14</v>
      </c>
      <c r="D17" s="241"/>
      <c r="E17" s="241"/>
      <c r="F17" s="242"/>
      <c r="G17" s="23"/>
      <c r="H17" s="11"/>
    </row>
    <row r="18" spans="2:8">
      <c r="B18" s="3"/>
      <c r="C18" s="30"/>
      <c r="D18" s="38"/>
      <c r="E18" s="38"/>
      <c r="F18" s="38"/>
      <c r="H18" s="11"/>
    </row>
    <row r="19" spans="2:8">
      <c r="B19" s="3"/>
      <c r="C19" s="131" t="s">
        <v>248</v>
      </c>
      <c r="D19" s="127" t="s">
        <v>249</v>
      </c>
      <c r="E19" s="127" t="s">
        <v>26</v>
      </c>
      <c r="F19" s="127" t="s">
        <v>4</v>
      </c>
      <c r="G19" s="127" t="s">
        <v>52</v>
      </c>
      <c r="H19" s="11"/>
    </row>
    <row r="20" spans="2:8">
      <c r="B20" s="3"/>
      <c r="C20" s="33" t="s">
        <v>250</v>
      </c>
      <c r="D20" s="128">
        <f>D8</f>
        <v>0</v>
      </c>
      <c r="E20" s="152"/>
      <c r="F20" s="152"/>
      <c r="G20" s="129" t="s">
        <v>11</v>
      </c>
      <c r="H20" s="11"/>
    </row>
    <row r="21" spans="2:8">
      <c r="B21" s="3"/>
      <c r="C21" s="33" t="s">
        <v>251</v>
      </c>
      <c r="D21" s="128"/>
      <c r="E21" s="128"/>
      <c r="F21" s="126"/>
      <c r="G21" s="129" t="s">
        <v>11</v>
      </c>
      <c r="H21" s="11"/>
    </row>
    <row r="22" spans="2:8">
      <c r="B22" s="3"/>
      <c r="C22" s="33" t="s">
        <v>252</v>
      </c>
      <c r="D22" s="128"/>
      <c r="E22" s="128"/>
      <c r="F22" s="126"/>
      <c r="G22" s="129" t="s">
        <v>11</v>
      </c>
      <c r="H22" s="11"/>
    </row>
    <row r="23" spans="2:8">
      <c r="B23" s="3"/>
      <c r="C23" s="33" t="s">
        <v>253</v>
      </c>
      <c r="D23" s="259" t="s">
        <v>254</v>
      </c>
      <c r="E23" s="260"/>
      <c r="F23" s="260"/>
      <c r="G23" s="261"/>
      <c r="H23" s="11"/>
    </row>
    <row r="24" spans="2:8">
      <c r="B24" s="21"/>
      <c r="C24" s="22"/>
      <c r="D24" s="22"/>
      <c r="E24" s="22"/>
      <c r="F24" s="22"/>
      <c r="G24" s="22"/>
      <c r="H24" s="23"/>
    </row>
    <row r="27" spans="2:8">
      <c r="B27" s="2"/>
      <c r="C27" s="1"/>
      <c r="D27" s="1"/>
      <c r="E27" s="1"/>
      <c r="F27" s="1"/>
      <c r="G27" s="1"/>
      <c r="H27" s="7"/>
    </row>
    <row r="28" spans="2:8">
      <c r="B28" s="3"/>
      <c r="C28" s="247" t="s">
        <v>247</v>
      </c>
      <c r="D28" s="248"/>
      <c r="E28" s="248"/>
      <c r="F28" s="248"/>
      <c r="G28" s="249"/>
      <c r="H28" s="11"/>
    </row>
    <row r="29" spans="2:8">
      <c r="B29" s="3"/>
      <c r="C29" s="250"/>
      <c r="D29" s="251"/>
      <c r="E29" s="251"/>
      <c r="F29" s="251"/>
      <c r="G29" s="252"/>
      <c r="H29" s="11"/>
    </row>
    <row r="30" spans="2:8">
      <c r="B30" s="3"/>
      <c r="C30" s="253"/>
      <c r="D30" s="254"/>
      <c r="E30" s="254"/>
      <c r="F30" s="254"/>
      <c r="G30" s="255"/>
      <c r="H30" s="11"/>
    </row>
    <row r="31" spans="2:8">
      <c r="B31" s="3"/>
      <c r="C31" s="253"/>
      <c r="D31" s="254"/>
      <c r="E31" s="254"/>
      <c r="F31" s="254"/>
      <c r="G31" s="255"/>
      <c r="H31" s="11"/>
    </row>
    <row r="32" spans="2:8">
      <c r="B32" s="3"/>
      <c r="C32" s="253"/>
      <c r="D32" s="254"/>
      <c r="E32" s="254"/>
      <c r="F32" s="254"/>
      <c r="G32" s="255"/>
      <c r="H32" s="11"/>
    </row>
    <row r="33" spans="2:9">
      <c r="B33" s="3"/>
      <c r="C33" s="253"/>
      <c r="D33" s="254"/>
      <c r="E33" s="254"/>
      <c r="F33" s="254"/>
      <c r="G33" s="255"/>
      <c r="H33" s="11"/>
    </row>
    <row r="34" spans="2:9">
      <c r="B34" s="3"/>
      <c r="C34" s="253"/>
      <c r="D34" s="254"/>
      <c r="E34" s="254"/>
      <c r="F34" s="254"/>
      <c r="G34" s="255"/>
      <c r="H34" s="11"/>
    </row>
    <row r="35" spans="2:9">
      <c r="B35" s="3"/>
      <c r="C35" s="253"/>
      <c r="D35" s="254"/>
      <c r="E35" s="254"/>
      <c r="F35" s="254"/>
      <c r="G35" s="255"/>
      <c r="H35" s="11"/>
    </row>
    <row r="36" spans="2:9">
      <c r="B36" s="3"/>
      <c r="C36" s="253"/>
      <c r="D36" s="254"/>
      <c r="E36" s="254"/>
      <c r="F36" s="254"/>
      <c r="G36" s="255"/>
      <c r="H36" s="11"/>
    </row>
    <row r="37" spans="2:9">
      <c r="B37" s="39"/>
      <c r="C37" s="256"/>
      <c r="D37" s="257"/>
      <c r="E37" s="257"/>
      <c r="F37" s="257"/>
      <c r="G37" s="258"/>
      <c r="H37" s="39"/>
    </row>
    <row r="38" spans="2:9">
      <c r="B38" s="21"/>
      <c r="C38" s="22"/>
      <c r="D38" s="22"/>
      <c r="E38" s="22"/>
      <c r="F38" s="22"/>
      <c r="G38" s="22"/>
      <c r="H38" s="22"/>
      <c r="I38" s="3"/>
    </row>
  </sheetData>
  <mergeCells count="11">
    <mergeCell ref="C28:G28"/>
    <mergeCell ref="C29:G37"/>
    <mergeCell ref="D17:F17"/>
    <mergeCell ref="D14:F14"/>
    <mergeCell ref="D15:F15"/>
    <mergeCell ref="D23:G23"/>
    <mergeCell ref="D9:F9"/>
    <mergeCell ref="D10:F10"/>
    <mergeCell ref="D6:F6"/>
    <mergeCell ref="D7:F7"/>
    <mergeCell ref="D8:F8"/>
  </mergeCells>
  <dataValidations count="1">
    <dataValidation type="textLength" operator="equal" allowBlank="1" showInputMessage="1" showErrorMessage="1" error="Indtast virksomhedens 8 cifret CVR nummer" sqref="D20:D22 E21:E22 D8:F8" xr:uid="{00000000-0002-0000-0100-000000000000}">
      <formula1>8</formula1>
    </dataValidation>
  </dataValidations>
  <pageMargins left="0.7" right="0.7" top="0.75" bottom="0.75" header="0.3" footer="0.3"/>
  <pageSetup paperSize="9" scale="7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DATA!$F$4:$F$25</xm:f>
          </x14:formula1>
          <xm:sqref>G20:G22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B2:R61"/>
  <sheetViews>
    <sheetView zoomScale="80" zoomScaleNormal="80" workbookViewId="0">
      <selection activeCell="C13" sqref="C13"/>
    </sheetView>
  </sheetViews>
  <sheetFormatPr defaultColWidth="9.140625" defaultRowHeight="15"/>
  <cols>
    <col min="1" max="1" width="4.42578125" style="4" customWidth="1"/>
    <col min="2" max="2" width="3.42578125" style="4" customWidth="1"/>
    <col min="3" max="3" width="25.28515625" style="4" customWidth="1"/>
    <col min="4" max="4" width="38.140625" style="4" customWidth="1"/>
    <col min="5" max="5" width="36.7109375" style="4" bestFit="1" customWidth="1"/>
    <col min="6" max="6" width="32.140625" style="4" bestFit="1" customWidth="1"/>
    <col min="7" max="7" width="29.42578125" style="4" bestFit="1" customWidth="1"/>
    <col min="8" max="8" width="22.7109375" style="4" customWidth="1"/>
    <col min="9" max="9" width="26.42578125" style="4" bestFit="1" customWidth="1"/>
    <col min="10" max="10" width="21.42578125" style="4" bestFit="1" customWidth="1"/>
    <col min="11" max="14" width="22.7109375" style="4" customWidth="1"/>
    <col min="15" max="15" width="4.42578125" style="4" customWidth="1"/>
    <col min="16" max="16" width="31.42578125" style="4" bestFit="1" customWidth="1"/>
    <col min="17" max="17" width="16.28515625" style="4" bestFit="1" customWidth="1"/>
    <col min="18" max="18" width="15" style="4" bestFit="1" customWidth="1"/>
    <col min="19" max="19" width="16.28515625" style="4" bestFit="1" customWidth="1"/>
    <col min="20" max="20" width="15.7109375" style="4" bestFit="1" customWidth="1"/>
    <col min="21" max="16384" width="9.140625" style="4"/>
  </cols>
  <sheetData>
    <row r="2" spans="2:15" ht="23.25">
      <c r="B2" s="60" t="s">
        <v>121</v>
      </c>
      <c r="C2" s="15"/>
    </row>
    <row r="3" spans="2:15" ht="15" customHeight="1">
      <c r="N3" s="58"/>
    </row>
    <row r="4" spans="2:15">
      <c r="B4" s="9"/>
      <c r="C4" s="10"/>
      <c r="D4" s="1"/>
      <c r="E4" s="1"/>
      <c r="F4" s="1"/>
      <c r="G4" s="1"/>
      <c r="H4" s="1"/>
      <c r="I4" s="1"/>
      <c r="J4" s="1"/>
      <c r="K4" s="1"/>
      <c r="L4" s="1"/>
      <c r="M4" s="1"/>
      <c r="N4" s="1"/>
      <c r="O4" s="7"/>
    </row>
    <row r="5" spans="2:15" ht="15" customHeight="1">
      <c r="B5" s="83"/>
      <c r="C5" s="262" t="s">
        <v>230</v>
      </c>
      <c r="D5" s="262"/>
      <c r="E5" s="262"/>
      <c r="F5" s="262"/>
      <c r="G5" s="262"/>
      <c r="H5" s="262"/>
      <c r="I5" s="262"/>
      <c r="J5" s="262"/>
      <c r="K5" s="262"/>
      <c r="L5" s="262"/>
      <c r="M5" s="262"/>
      <c r="N5" s="262"/>
      <c r="O5" s="11"/>
    </row>
    <row r="6" spans="2:15">
      <c r="B6" s="83"/>
      <c r="C6" s="262"/>
      <c r="D6" s="262"/>
      <c r="E6" s="262"/>
      <c r="F6" s="262"/>
      <c r="G6" s="262"/>
      <c r="H6" s="262"/>
      <c r="I6" s="262"/>
      <c r="J6" s="262"/>
      <c r="K6" s="262"/>
      <c r="L6" s="262"/>
      <c r="M6" s="262"/>
      <c r="N6" s="262"/>
      <c r="O6" s="11"/>
    </row>
    <row r="7" spans="2:15">
      <c r="B7" s="83"/>
      <c r="C7" s="262"/>
      <c r="D7" s="262"/>
      <c r="E7" s="262"/>
      <c r="F7" s="262"/>
      <c r="G7" s="262"/>
      <c r="H7" s="262"/>
      <c r="I7" s="262"/>
      <c r="J7" s="262"/>
      <c r="K7" s="262"/>
      <c r="L7" s="262"/>
      <c r="M7" s="262"/>
      <c r="N7" s="262"/>
      <c r="O7" s="11"/>
    </row>
    <row r="8" spans="2:15">
      <c r="B8" s="83"/>
      <c r="C8" s="262"/>
      <c r="D8" s="262"/>
      <c r="E8" s="262"/>
      <c r="F8" s="262"/>
      <c r="G8" s="262"/>
      <c r="H8" s="262"/>
      <c r="I8" s="262"/>
      <c r="J8" s="262"/>
      <c r="K8" s="262"/>
      <c r="L8" s="262"/>
      <c r="M8" s="262"/>
      <c r="N8" s="262"/>
      <c r="O8" s="11"/>
    </row>
    <row r="9" spans="2:15">
      <c r="B9" s="83"/>
      <c r="D9" s="130"/>
      <c r="E9" s="130"/>
      <c r="F9" s="130"/>
      <c r="G9" s="130"/>
      <c r="H9" s="130"/>
      <c r="I9" s="130"/>
      <c r="J9" s="130"/>
      <c r="K9" s="130"/>
      <c r="L9" s="130"/>
      <c r="M9" s="130"/>
      <c r="N9" s="130"/>
      <c r="O9" s="11"/>
    </row>
    <row r="10" spans="2:15">
      <c r="B10" s="83"/>
      <c r="C10" s="134" t="s">
        <v>259</v>
      </c>
      <c r="D10" s="84"/>
      <c r="E10" s="84"/>
      <c r="F10" s="84"/>
      <c r="G10" s="84"/>
      <c r="H10" s="84"/>
      <c r="I10" s="84"/>
      <c r="J10" s="84"/>
      <c r="L10" s="84"/>
      <c r="M10" s="84"/>
      <c r="N10" s="84"/>
      <c r="O10" s="11"/>
    </row>
    <row r="11" spans="2:15" ht="30">
      <c r="B11" s="3"/>
      <c r="D11" s="62" t="s">
        <v>199</v>
      </c>
      <c r="E11" s="18" t="s">
        <v>200</v>
      </c>
      <c r="F11" s="63" t="s">
        <v>201</v>
      </c>
      <c r="G11" s="18" t="s">
        <v>91</v>
      </c>
      <c r="H11" s="62" t="s">
        <v>89</v>
      </c>
      <c r="I11" s="18" t="s">
        <v>202</v>
      </c>
      <c r="J11" s="18" t="s">
        <v>203</v>
      </c>
      <c r="K11" s="18" t="s">
        <v>204</v>
      </c>
      <c r="O11" s="11"/>
    </row>
    <row r="12" spans="2:15" ht="17.100000000000001" customHeight="1">
      <c r="B12" s="3"/>
      <c r="C12" s="81" t="s">
        <v>11</v>
      </c>
      <c r="D12" s="133"/>
      <c r="E12" s="133"/>
      <c r="F12" s="133"/>
      <c r="G12" s="133"/>
      <c r="H12" s="133"/>
      <c r="I12" s="20" t="str">
        <f t="shared" ref="I12:J14" si="0">IFERROR(D12/G12,"-")</f>
        <v>-</v>
      </c>
      <c r="J12" s="20" t="str">
        <f t="shared" si="0"/>
        <v>-</v>
      </c>
      <c r="K12" s="20"/>
      <c r="O12" s="11"/>
    </row>
    <row r="13" spans="2:15" ht="17.100000000000001" customHeight="1">
      <c r="B13" s="3"/>
      <c r="C13" s="81" t="s">
        <v>11</v>
      </c>
      <c r="D13" s="133"/>
      <c r="E13" s="133"/>
      <c r="F13" s="133"/>
      <c r="G13" s="133"/>
      <c r="H13" s="133"/>
      <c r="I13" s="20" t="str">
        <f t="shared" si="0"/>
        <v>-</v>
      </c>
      <c r="J13" s="20" t="str">
        <f t="shared" si="0"/>
        <v>-</v>
      </c>
      <c r="K13" s="20"/>
      <c r="O13" s="11"/>
    </row>
    <row r="14" spans="2:15" ht="17.100000000000001" customHeight="1">
      <c r="B14" s="3"/>
      <c r="C14" s="81" t="s">
        <v>11</v>
      </c>
      <c r="D14" s="133"/>
      <c r="E14" s="133"/>
      <c r="F14" s="133"/>
      <c r="G14" s="133"/>
      <c r="H14" s="133"/>
      <c r="I14" s="20" t="str">
        <f t="shared" si="0"/>
        <v>-</v>
      </c>
      <c r="J14" s="20" t="str">
        <f t="shared" si="0"/>
        <v>-</v>
      </c>
      <c r="K14" s="20"/>
      <c r="O14" s="11"/>
    </row>
    <row r="15" spans="2:15" ht="17.100000000000001" customHeight="1">
      <c r="B15" s="3"/>
      <c r="C15" s="24"/>
      <c r="D15" s="24"/>
      <c r="E15" s="24"/>
      <c r="F15" s="24"/>
      <c r="G15" s="24"/>
      <c r="H15" s="24"/>
      <c r="I15" s="24"/>
      <c r="J15" s="24"/>
      <c r="K15" s="24"/>
      <c r="L15" s="24"/>
      <c r="M15" s="24"/>
      <c r="N15" s="24"/>
      <c r="O15" s="11"/>
    </row>
    <row r="16" spans="2:15" ht="17.100000000000001" customHeight="1">
      <c r="B16" s="3"/>
      <c r="C16" s="115" t="s">
        <v>231</v>
      </c>
      <c r="D16" s="24"/>
      <c r="E16" s="24"/>
      <c r="F16" s="24"/>
      <c r="G16" s="24"/>
      <c r="H16" s="24"/>
      <c r="I16" s="24"/>
      <c r="J16" s="24"/>
      <c r="K16" s="24"/>
      <c r="L16" s="24"/>
      <c r="M16" s="24"/>
      <c r="N16" s="24"/>
      <c r="O16" s="11"/>
    </row>
    <row r="17" spans="2:18">
      <c r="B17" s="3"/>
      <c r="D17" s="63" t="s">
        <v>197</v>
      </c>
      <c r="E17" s="62" t="s">
        <v>90</v>
      </c>
      <c r="F17" s="18" t="s">
        <v>232</v>
      </c>
      <c r="G17" s="62" t="s">
        <v>94</v>
      </c>
      <c r="H17" s="18" t="s">
        <v>205</v>
      </c>
      <c r="I17" s="24"/>
      <c r="J17" s="24"/>
      <c r="K17" s="24"/>
      <c r="L17" s="24"/>
      <c r="M17" s="24"/>
      <c r="N17" s="24"/>
      <c r="O17" s="11"/>
    </row>
    <row r="18" spans="2:18" ht="17.100000000000001" customHeight="1">
      <c r="B18" s="3"/>
      <c r="C18" s="81" t="str">
        <f>C12</f>
        <v>Vælg</v>
      </c>
      <c r="D18" s="133"/>
      <c r="E18" s="133"/>
      <c r="F18" s="116" t="str">
        <f>IFERROR(D18/E18,"-")</f>
        <v>-</v>
      </c>
      <c r="G18" s="20">
        <f>D18*9</f>
        <v>0</v>
      </c>
      <c r="H18" s="116" t="str">
        <f>IFERROR(G18/E18,"-")</f>
        <v>-</v>
      </c>
      <c r="I18" s="24"/>
      <c r="J18" s="24"/>
      <c r="K18" s="24"/>
      <c r="L18" s="24"/>
      <c r="M18" s="24"/>
      <c r="N18" s="24"/>
      <c r="O18" s="11"/>
    </row>
    <row r="19" spans="2:18" ht="17.100000000000001" customHeight="1">
      <c r="B19" s="3"/>
      <c r="C19" s="81" t="str">
        <f>C13</f>
        <v>Vælg</v>
      </c>
      <c r="D19" s="133"/>
      <c r="E19" s="133"/>
      <c r="F19" s="20" t="str">
        <f>IFERROR(D19/E19,"-")</f>
        <v>-</v>
      </c>
      <c r="G19" s="20"/>
      <c r="H19" s="20" t="str">
        <f>IFERROR(G19/E19,"-")</f>
        <v>-</v>
      </c>
      <c r="I19" s="24"/>
      <c r="J19" s="24"/>
      <c r="K19" s="24"/>
      <c r="L19" s="24"/>
      <c r="M19" s="24"/>
      <c r="N19" s="24"/>
      <c r="O19" s="11"/>
    </row>
    <row r="20" spans="2:18" ht="17.100000000000001" customHeight="1">
      <c r="B20" s="3"/>
      <c r="C20" s="81" t="str">
        <f>C14</f>
        <v>Vælg</v>
      </c>
      <c r="D20" s="133"/>
      <c r="E20" s="133"/>
      <c r="F20" s="20" t="str">
        <f>IFERROR(D20/E20,"-")</f>
        <v>-</v>
      </c>
      <c r="G20" s="20"/>
      <c r="H20" s="20" t="str">
        <f>IFERROR(G20/E20,"-")</f>
        <v>-</v>
      </c>
      <c r="I20" s="24"/>
      <c r="J20" s="24"/>
      <c r="K20" s="24"/>
      <c r="L20" s="24"/>
      <c r="M20" s="24"/>
      <c r="N20" s="24"/>
      <c r="O20" s="11"/>
    </row>
    <row r="21" spans="2:18" ht="17.100000000000001" customHeight="1">
      <c r="B21" s="3"/>
      <c r="D21" s="114"/>
      <c r="E21" s="114"/>
      <c r="F21" s="114"/>
      <c r="G21" s="114"/>
      <c r="H21" s="114"/>
      <c r="I21" s="114"/>
      <c r="J21" s="114"/>
      <c r="K21" s="114"/>
      <c r="L21" s="114"/>
      <c r="M21" s="114"/>
      <c r="N21" s="114"/>
      <c r="O21" s="11"/>
    </row>
    <row r="22" spans="2:18" ht="17.100000000000001" customHeight="1">
      <c r="B22" s="3"/>
      <c r="C22" s="115" t="s">
        <v>119</v>
      </c>
      <c r="D22" s="114"/>
      <c r="E22" s="114"/>
      <c r="F22" s="114"/>
      <c r="G22" s="114"/>
      <c r="H22" s="114"/>
      <c r="I22" s="114"/>
      <c r="J22" s="114"/>
      <c r="K22" s="114"/>
      <c r="L22" s="114"/>
      <c r="M22" s="114"/>
      <c r="N22" s="114"/>
      <c r="O22" s="11"/>
    </row>
    <row r="23" spans="2:18" ht="15" customHeight="1">
      <c r="B23" s="3"/>
      <c r="D23" s="62" t="s">
        <v>92</v>
      </c>
      <c r="E23" s="62" t="s">
        <v>93</v>
      </c>
      <c r="F23" s="18" t="s">
        <v>95</v>
      </c>
      <c r="G23" s="18" t="s">
        <v>404</v>
      </c>
      <c r="H23" s="18" t="s">
        <v>405</v>
      </c>
      <c r="I23" s="18" t="s">
        <v>406</v>
      </c>
      <c r="L23" s="24"/>
      <c r="M23" s="24"/>
      <c r="N23" s="24"/>
      <c r="O23" s="11"/>
    </row>
    <row r="24" spans="2:18" ht="17.100000000000001" customHeight="1">
      <c r="B24" s="3"/>
      <c r="C24" s="81" t="str">
        <f>C12</f>
        <v>Vælg</v>
      </c>
      <c r="D24" s="133"/>
      <c r="E24" s="133"/>
      <c r="F24" s="133"/>
      <c r="G24" s="20" t="str">
        <f>IFERROR(D12/D24,"-")</f>
        <v>-</v>
      </c>
      <c r="H24" s="20" t="str">
        <f>IFERROR(E12/E24,"-")</f>
        <v>-</v>
      </c>
      <c r="I24" s="20" t="str">
        <f>IFERROR(F12/F24,"-")</f>
        <v>-</v>
      </c>
      <c r="L24" s="24"/>
      <c r="M24" s="24"/>
      <c r="N24" s="24"/>
      <c r="O24" s="11"/>
    </row>
    <row r="25" spans="2:18" ht="17.100000000000001" customHeight="1">
      <c r="B25" s="3"/>
      <c r="C25" s="81" t="str">
        <f>C13</f>
        <v>Vælg</v>
      </c>
      <c r="D25" s="133"/>
      <c r="E25" s="133"/>
      <c r="F25" s="133"/>
      <c r="G25" s="20" t="str">
        <f t="shared" ref="G25:G26" si="1">IFERROR(D13/D25,"-")</f>
        <v>-</v>
      </c>
      <c r="H25" s="20" t="str">
        <f t="shared" ref="H25:H26" si="2">IFERROR(E13/E25,"-")</f>
        <v>-</v>
      </c>
      <c r="I25" s="20" t="str">
        <f t="shared" ref="I25:I26" si="3">IFERROR(F13/F25,"-")</f>
        <v>-</v>
      </c>
      <c r="L25" s="24"/>
      <c r="M25" s="24"/>
      <c r="N25" s="24"/>
      <c r="O25" s="11"/>
    </row>
    <row r="26" spans="2:18" ht="17.100000000000001" customHeight="1">
      <c r="B26" s="3"/>
      <c r="C26" s="81" t="str">
        <f>C14</f>
        <v>Vælg</v>
      </c>
      <c r="D26" s="133"/>
      <c r="E26" s="133"/>
      <c r="F26" s="133"/>
      <c r="G26" s="20" t="str">
        <f t="shared" si="1"/>
        <v>-</v>
      </c>
      <c r="H26" s="20" t="str">
        <f t="shared" si="2"/>
        <v>-</v>
      </c>
      <c r="I26" s="20" t="str">
        <f t="shared" si="3"/>
        <v>-</v>
      </c>
      <c r="L26" s="24"/>
      <c r="M26" s="24"/>
      <c r="N26" s="24"/>
      <c r="O26" s="11"/>
    </row>
    <row r="27" spans="2:18" ht="17.100000000000001" customHeight="1">
      <c r="B27" s="21"/>
      <c r="C27" s="69"/>
      <c r="D27" s="69"/>
      <c r="E27" s="69"/>
      <c r="F27" s="69"/>
      <c r="G27" s="69"/>
      <c r="H27" s="69"/>
      <c r="I27" s="69"/>
      <c r="J27" s="69"/>
      <c r="K27" s="69"/>
      <c r="L27" s="69"/>
      <c r="M27" s="69"/>
      <c r="N27" s="69"/>
      <c r="O27" s="23"/>
    </row>
    <row r="28" spans="2:18" s="85" customFormat="1" ht="17.100000000000001" customHeight="1" thickBot="1">
      <c r="C28" s="86"/>
      <c r="D28" s="86"/>
      <c r="E28" s="86"/>
      <c r="F28" s="86"/>
      <c r="G28" s="86"/>
      <c r="H28" s="86"/>
      <c r="I28" s="86"/>
      <c r="J28" s="86"/>
      <c r="K28" s="86"/>
      <c r="L28" s="86"/>
      <c r="M28" s="86"/>
      <c r="N28" s="86"/>
    </row>
    <row r="29" spans="2:18" ht="17.100000000000001" customHeight="1">
      <c r="C29" s="24"/>
      <c r="D29" s="24"/>
      <c r="E29" s="24"/>
      <c r="F29" s="24"/>
      <c r="G29" s="24"/>
      <c r="H29" s="24"/>
      <c r="I29" s="24"/>
      <c r="J29" s="24"/>
      <c r="K29" s="24"/>
      <c r="L29" s="24"/>
      <c r="M29" s="24"/>
      <c r="N29" s="24"/>
    </row>
    <row r="30" spans="2:18" ht="17.100000000000001" customHeight="1">
      <c r="C30" s="24"/>
      <c r="D30" s="24"/>
      <c r="E30" s="24"/>
      <c r="F30" s="24"/>
      <c r="G30" s="24"/>
      <c r="H30" s="24"/>
      <c r="I30" s="24"/>
      <c r="J30" s="24"/>
      <c r="K30" s="24"/>
      <c r="L30" s="24"/>
      <c r="M30" s="24"/>
      <c r="N30" s="24"/>
    </row>
    <row r="31" spans="2:18" ht="17.100000000000001" customHeight="1">
      <c r="B31" s="2"/>
      <c r="C31" s="67"/>
      <c r="D31" s="67"/>
      <c r="E31" s="67"/>
      <c r="F31" s="68"/>
      <c r="G31" s="1"/>
      <c r="H31" s="1"/>
      <c r="I31" s="1"/>
      <c r="J31" s="1"/>
      <c r="K31" s="1"/>
      <c r="L31" s="1"/>
      <c r="M31" s="1"/>
      <c r="N31" s="93"/>
      <c r="P31" s="263" t="s">
        <v>24</v>
      </c>
      <c r="Q31" s="264"/>
      <c r="R31" s="265"/>
    </row>
    <row r="32" spans="2:18" ht="17.100000000000001" customHeight="1">
      <c r="B32" s="3"/>
      <c r="C32" s="262" t="s">
        <v>120</v>
      </c>
      <c r="D32" s="262"/>
      <c r="E32" s="262"/>
      <c r="F32" s="262"/>
      <c r="G32" s="262"/>
      <c r="H32" s="262"/>
      <c r="I32" s="262"/>
      <c r="J32" s="262"/>
      <c r="K32" s="262"/>
      <c r="L32" s="262"/>
      <c r="N32" s="94"/>
      <c r="P32" s="17" t="s">
        <v>0</v>
      </c>
      <c r="Q32" s="17" t="s">
        <v>206</v>
      </c>
      <c r="R32" s="59" t="s">
        <v>207</v>
      </c>
    </row>
    <row r="33" spans="2:18" ht="17.100000000000001" customHeight="1">
      <c r="B33" s="3"/>
      <c r="C33" s="262"/>
      <c r="D33" s="262"/>
      <c r="E33" s="262"/>
      <c r="F33" s="262"/>
      <c r="G33" s="262"/>
      <c r="H33" s="262"/>
      <c r="I33" s="262"/>
      <c r="J33" s="262"/>
      <c r="K33" s="262"/>
      <c r="L33" s="262"/>
      <c r="N33" s="94"/>
      <c r="P33" s="17" t="s">
        <v>225</v>
      </c>
      <c r="Q33" s="112">
        <v>2.9444444444444402</v>
      </c>
      <c r="R33" s="110">
        <v>0.13320000000000001</v>
      </c>
    </row>
    <row r="34" spans="2:18" ht="17.100000000000001" customHeight="1">
      <c r="B34" s="3"/>
      <c r="C34" s="262"/>
      <c r="D34" s="262"/>
      <c r="E34" s="262"/>
      <c r="F34" s="262"/>
      <c r="G34" s="262"/>
      <c r="H34" s="262"/>
      <c r="I34" s="262"/>
      <c r="J34" s="262"/>
      <c r="K34" s="262"/>
      <c r="L34" s="262"/>
      <c r="N34" s="94"/>
      <c r="P34" s="17" t="s">
        <v>208</v>
      </c>
      <c r="Q34" s="112">
        <v>9.1300000000000008</v>
      </c>
      <c r="R34" s="110">
        <v>0.26279999999999998</v>
      </c>
    </row>
    <row r="35" spans="2:18" ht="17.100000000000001" customHeight="1">
      <c r="B35" s="3"/>
      <c r="C35" s="262"/>
      <c r="D35" s="262"/>
      <c r="E35" s="262"/>
      <c r="F35" s="262"/>
      <c r="G35" s="262"/>
      <c r="H35" s="262"/>
      <c r="I35" s="262"/>
      <c r="J35" s="262"/>
      <c r="K35" s="262"/>
      <c r="L35" s="262"/>
      <c r="N35" s="94"/>
      <c r="P35" s="17" t="s">
        <v>226</v>
      </c>
      <c r="Q35" s="112">
        <v>7.42</v>
      </c>
      <c r="R35" s="110">
        <v>0</v>
      </c>
    </row>
    <row r="36" spans="2:18" ht="17.100000000000001" customHeight="1">
      <c r="B36" s="3"/>
      <c r="C36" s="87"/>
      <c r="D36" s="87"/>
      <c r="E36" s="87"/>
      <c r="F36" s="15"/>
      <c r="N36" s="94"/>
      <c r="P36" s="17" t="s">
        <v>209</v>
      </c>
      <c r="Q36" s="112">
        <v>10.42</v>
      </c>
      <c r="R36" s="110">
        <v>0</v>
      </c>
    </row>
    <row r="37" spans="2:18" ht="17.25">
      <c r="B37" s="3"/>
      <c r="C37" s="81" t="s">
        <v>11</v>
      </c>
      <c r="K37" s="22"/>
      <c r="M37" s="22"/>
      <c r="N37" s="94"/>
      <c r="P37" s="17" t="s">
        <v>218</v>
      </c>
      <c r="Q37" s="112">
        <v>6.39</v>
      </c>
      <c r="R37" s="110">
        <v>0</v>
      </c>
    </row>
    <row r="38" spans="2:18" ht="33">
      <c r="B38" s="3"/>
      <c r="C38" s="18" t="s">
        <v>19</v>
      </c>
      <c r="D38" s="18" t="s">
        <v>116</v>
      </c>
      <c r="E38" s="18" t="s">
        <v>23</v>
      </c>
      <c r="F38" s="18" t="s">
        <v>117</v>
      </c>
      <c r="G38" s="18" t="s">
        <v>212</v>
      </c>
      <c r="H38" s="18" t="s">
        <v>237</v>
      </c>
      <c r="I38" s="18" t="s">
        <v>235</v>
      </c>
      <c r="J38" s="18" t="s">
        <v>60</v>
      </c>
      <c r="K38" s="62" t="s">
        <v>13</v>
      </c>
      <c r="L38" s="74"/>
      <c r="M38" s="70"/>
      <c r="N38" s="94"/>
      <c r="P38" s="17" t="s">
        <v>219</v>
      </c>
      <c r="Q38" s="112">
        <v>5.6</v>
      </c>
      <c r="R38" s="110">
        <v>0</v>
      </c>
    </row>
    <row r="39" spans="2:18" ht="30" customHeight="1">
      <c r="B39" s="3"/>
      <c r="C39" s="19" t="s">
        <v>11</v>
      </c>
      <c r="D39" s="88"/>
      <c r="E39" s="47" t="s">
        <v>11</v>
      </c>
      <c r="F39" s="49"/>
      <c r="G39" s="49" t="str">
        <f t="shared" ref="G39:G48" si="4">IFERROR(F39*VLOOKUP(E39,$P$33:$R$49,2,FALSE),"-")</f>
        <v>-</v>
      </c>
      <c r="H39" s="120" t="str">
        <f t="shared" ref="H39:H48" si="5">IFERROR(G39*VLOOKUP(E39,$P$33:$R$49,3,FALSE),"-")</f>
        <v>-</v>
      </c>
      <c r="I39" s="117"/>
      <c r="J39" s="79" t="str">
        <f>IFERROR(IF(G39*I39=0,"-",G39*I39),"-")</f>
        <v>-</v>
      </c>
      <c r="K39" s="89"/>
      <c r="L39" s="90"/>
      <c r="M39" s="91"/>
      <c r="N39" s="94"/>
      <c r="P39" s="17" t="s">
        <v>210</v>
      </c>
      <c r="Q39" s="112">
        <v>9.9600000000000009</v>
      </c>
      <c r="R39" s="110">
        <v>0.26640000000000003</v>
      </c>
    </row>
    <row r="40" spans="2:18" ht="30" customHeight="1">
      <c r="B40" s="3"/>
      <c r="C40" s="19" t="s">
        <v>11</v>
      </c>
      <c r="D40" s="88"/>
      <c r="E40" s="47" t="s">
        <v>11</v>
      </c>
      <c r="F40" s="49"/>
      <c r="G40" s="49" t="str">
        <f t="shared" si="4"/>
        <v>-</v>
      </c>
      <c r="H40" s="120" t="str">
        <f t="shared" si="5"/>
        <v>-</v>
      </c>
      <c r="I40" s="117"/>
      <c r="J40" s="79" t="str">
        <f>IFERROR(IF(G40*I40=0,"-",G40*I40),"-")</f>
        <v>-</v>
      </c>
      <c r="K40" s="89"/>
      <c r="L40" s="90"/>
      <c r="M40" s="91"/>
      <c r="N40" s="94"/>
      <c r="P40" s="121" t="s">
        <v>213</v>
      </c>
      <c r="Q40" s="122">
        <v>1</v>
      </c>
      <c r="R40" s="122">
        <v>0.20599999999999999</v>
      </c>
    </row>
    <row r="41" spans="2:18" ht="30" customHeight="1">
      <c r="B41" s="3"/>
      <c r="C41" s="19" t="s">
        <v>11</v>
      </c>
      <c r="D41" s="88"/>
      <c r="E41" s="47" t="s">
        <v>11</v>
      </c>
      <c r="F41" s="49"/>
      <c r="G41" s="49" t="str">
        <f t="shared" si="4"/>
        <v>-</v>
      </c>
      <c r="H41" s="120" t="str">
        <f t="shared" si="5"/>
        <v>-</v>
      </c>
      <c r="I41" s="117"/>
      <c r="J41" s="79" t="str">
        <f t="shared" ref="J41:J48" si="6">IFERROR(IF(G41*I41=0,"-",G41*I41),"-")</f>
        <v>-</v>
      </c>
      <c r="K41" s="89"/>
      <c r="L41" s="90"/>
      <c r="M41" s="91"/>
      <c r="N41" s="94"/>
      <c r="P41" s="17" t="s">
        <v>211</v>
      </c>
      <c r="Q41" s="112">
        <v>6.2</v>
      </c>
      <c r="R41" s="110">
        <v>0.24276483870967699</v>
      </c>
    </row>
    <row r="42" spans="2:18" ht="30" customHeight="1">
      <c r="B42" s="3"/>
      <c r="C42" s="19" t="s">
        <v>11</v>
      </c>
      <c r="D42" s="88"/>
      <c r="E42" s="47" t="s">
        <v>11</v>
      </c>
      <c r="F42" s="49"/>
      <c r="G42" s="49" t="str">
        <f t="shared" si="4"/>
        <v>-</v>
      </c>
      <c r="H42" s="120" t="str">
        <f t="shared" si="5"/>
        <v>-</v>
      </c>
      <c r="I42" s="49"/>
      <c r="J42" s="79" t="str">
        <f t="shared" si="6"/>
        <v>-</v>
      </c>
      <c r="K42" s="89"/>
      <c r="L42" s="90"/>
      <c r="M42" s="91"/>
      <c r="N42" s="94"/>
      <c r="P42" s="121" t="s">
        <v>214</v>
      </c>
      <c r="Q42" s="123">
        <v>1</v>
      </c>
      <c r="R42" s="110">
        <v>0.09</v>
      </c>
    </row>
    <row r="43" spans="2:18" ht="30" customHeight="1">
      <c r="B43" s="3"/>
      <c r="C43" s="19" t="s">
        <v>11</v>
      </c>
      <c r="D43" s="88"/>
      <c r="E43" s="47" t="s">
        <v>11</v>
      </c>
      <c r="F43" s="49"/>
      <c r="G43" s="49" t="str">
        <f t="shared" si="4"/>
        <v>-</v>
      </c>
      <c r="H43" s="120" t="str">
        <f t="shared" si="5"/>
        <v>-</v>
      </c>
      <c r="I43" s="49"/>
      <c r="J43" s="79" t="str">
        <f t="shared" si="6"/>
        <v>-</v>
      </c>
      <c r="K43" s="89"/>
      <c r="L43" s="90"/>
      <c r="M43" s="91"/>
      <c r="N43" s="94"/>
      <c r="P43" s="17" t="s">
        <v>76</v>
      </c>
      <c r="Q43" s="112">
        <v>0.04</v>
      </c>
      <c r="R43" s="110">
        <v>0.09</v>
      </c>
    </row>
    <row r="44" spans="2:18" ht="30" customHeight="1">
      <c r="B44" s="3"/>
      <c r="C44" s="19" t="s">
        <v>11</v>
      </c>
      <c r="D44" s="88"/>
      <c r="E44" s="47" t="s">
        <v>11</v>
      </c>
      <c r="F44" s="49"/>
      <c r="G44" s="49" t="str">
        <f t="shared" si="4"/>
        <v>-</v>
      </c>
      <c r="H44" s="120" t="str">
        <f t="shared" si="5"/>
        <v>-</v>
      </c>
      <c r="I44" s="49"/>
      <c r="J44" s="79" t="str">
        <f t="shared" si="6"/>
        <v>-</v>
      </c>
      <c r="K44" s="89"/>
      <c r="L44" s="90"/>
      <c r="M44" s="91"/>
      <c r="N44" s="94"/>
      <c r="P44" s="17" t="s">
        <v>17</v>
      </c>
      <c r="Q44" s="112">
        <v>10.157</v>
      </c>
      <c r="R44" s="110">
        <v>0.26640000000000003</v>
      </c>
    </row>
    <row r="45" spans="2:18" ht="30" customHeight="1">
      <c r="B45" s="3"/>
      <c r="C45" s="19" t="s">
        <v>11</v>
      </c>
      <c r="D45" s="88"/>
      <c r="E45" s="47" t="s">
        <v>11</v>
      </c>
      <c r="F45" s="49"/>
      <c r="G45" s="49" t="str">
        <f t="shared" si="4"/>
        <v>-</v>
      </c>
      <c r="H45" s="120" t="str">
        <f t="shared" si="5"/>
        <v>-</v>
      </c>
      <c r="I45" s="49"/>
      <c r="J45" s="79" t="str">
        <f t="shared" si="6"/>
        <v>-</v>
      </c>
      <c r="K45" s="89"/>
      <c r="L45" s="90"/>
      <c r="M45" s="91"/>
      <c r="N45" s="94"/>
      <c r="P45" s="17" t="s">
        <v>220</v>
      </c>
      <c r="Q45" s="112">
        <v>4.03</v>
      </c>
      <c r="R45" s="110">
        <v>0</v>
      </c>
    </row>
    <row r="46" spans="2:18" ht="30" customHeight="1">
      <c r="B46" s="3"/>
      <c r="C46" s="19" t="s">
        <v>11</v>
      </c>
      <c r="D46" s="88"/>
      <c r="E46" s="47" t="s">
        <v>11</v>
      </c>
      <c r="F46" s="49"/>
      <c r="G46" s="49" t="str">
        <f t="shared" si="4"/>
        <v>-</v>
      </c>
      <c r="H46" s="120" t="str">
        <f t="shared" si="5"/>
        <v>-</v>
      </c>
      <c r="I46" s="49"/>
      <c r="J46" s="79" t="str">
        <f t="shared" si="6"/>
        <v>-</v>
      </c>
      <c r="K46" s="89"/>
      <c r="L46" s="90"/>
      <c r="M46" s="91"/>
      <c r="N46" s="94"/>
      <c r="P46" s="17" t="s">
        <v>221</v>
      </c>
      <c r="Q46" s="112">
        <v>11</v>
      </c>
      <c r="R46" s="110">
        <v>0.20519999999999999</v>
      </c>
    </row>
    <row r="47" spans="2:18" ht="30" customHeight="1">
      <c r="B47" s="3"/>
      <c r="C47" s="19" t="s">
        <v>11</v>
      </c>
      <c r="D47" s="88"/>
      <c r="E47" s="47" t="s">
        <v>11</v>
      </c>
      <c r="F47" s="49"/>
      <c r="G47" s="49" t="str">
        <f t="shared" si="4"/>
        <v>-</v>
      </c>
      <c r="H47" s="120" t="str">
        <f t="shared" si="5"/>
        <v>-</v>
      </c>
      <c r="I47" s="49"/>
      <c r="J47" s="79" t="str">
        <f t="shared" si="6"/>
        <v>-</v>
      </c>
      <c r="K47" s="89"/>
      <c r="L47" s="90"/>
      <c r="M47" s="91"/>
      <c r="N47" s="94"/>
      <c r="P47" s="17" t="s">
        <v>222</v>
      </c>
      <c r="Q47" s="112">
        <v>2.5833333333333335</v>
      </c>
      <c r="R47" s="110">
        <v>0</v>
      </c>
    </row>
    <row r="48" spans="2:18" ht="30" customHeight="1">
      <c r="B48" s="3"/>
      <c r="C48" s="19" t="s">
        <v>11</v>
      </c>
      <c r="D48" s="88"/>
      <c r="E48" s="47" t="s">
        <v>11</v>
      </c>
      <c r="F48" s="49"/>
      <c r="G48" s="49" t="str">
        <f t="shared" si="4"/>
        <v>-</v>
      </c>
      <c r="H48" s="120" t="str">
        <f t="shared" si="5"/>
        <v>-</v>
      </c>
      <c r="I48" s="49"/>
      <c r="J48" s="79" t="str">
        <f t="shared" si="6"/>
        <v>-</v>
      </c>
      <c r="K48" s="89"/>
      <c r="L48" s="90"/>
      <c r="M48" s="91"/>
      <c r="N48" s="94"/>
      <c r="P48" s="17" t="s">
        <v>223</v>
      </c>
      <c r="Q48" s="112">
        <v>11.638888888888888</v>
      </c>
      <c r="R48" s="110">
        <v>0</v>
      </c>
    </row>
    <row r="49" spans="2:18" ht="30" customHeight="1">
      <c r="B49" s="3"/>
      <c r="C49" s="227" t="s">
        <v>401</v>
      </c>
      <c r="D49" s="224"/>
      <c r="E49" s="225"/>
      <c r="F49" s="226"/>
      <c r="G49" s="49">
        <f>SUM(G39:G48)</f>
        <v>0</v>
      </c>
      <c r="H49" s="49">
        <f>SUM(H39:H48)</f>
        <v>0</v>
      </c>
      <c r="I49" s="49">
        <f t="shared" ref="I49:J49" si="7">SUM(I39:I48)</f>
        <v>0</v>
      </c>
      <c r="J49" s="49">
        <f t="shared" si="7"/>
        <v>0</v>
      </c>
      <c r="K49" s="89"/>
      <c r="L49" s="90"/>
      <c r="M49" s="91"/>
      <c r="N49" s="94"/>
      <c r="P49" s="17" t="s">
        <v>224</v>
      </c>
      <c r="Q49" s="112">
        <v>4.8611111111111107</v>
      </c>
      <c r="R49" s="110">
        <v>0</v>
      </c>
    </row>
    <row r="50" spans="2:18" s="41" customFormat="1" ht="15" customHeight="1">
      <c r="B50" s="64"/>
      <c r="C50" s="65"/>
      <c r="D50" s="65"/>
      <c r="E50" s="65"/>
      <c r="F50" s="66"/>
      <c r="G50" s="65"/>
      <c r="H50" s="65"/>
      <c r="I50" s="65"/>
      <c r="J50" s="71"/>
      <c r="K50" s="65"/>
      <c r="L50" s="80"/>
      <c r="M50" s="92"/>
      <c r="N50" s="95"/>
    </row>
    <row r="51" spans="2:18" ht="15" customHeight="1">
      <c r="F51" s="16"/>
    </row>
    <row r="52" spans="2:18">
      <c r="G52" s="119"/>
    </row>
    <row r="57" spans="2:18">
      <c r="F57" s="111"/>
    </row>
    <row r="61" spans="2:18">
      <c r="F61" s="111"/>
    </row>
  </sheetData>
  <dataConsolidate/>
  <mergeCells count="3">
    <mergeCell ref="C32:L35"/>
    <mergeCell ref="C5:N8"/>
    <mergeCell ref="P31:R31"/>
  </mergeCells>
  <dataValidations count="3">
    <dataValidation type="decimal" operator="greaterThan" allowBlank="1" showInputMessage="1" showErrorMessage="1" sqref="N31:N50 D24:F26 D15:H16 G18:G20 D27:N30 J15:N20 I15:I17 I19:I20" xr:uid="{00000000-0002-0000-0200-000000000000}">
      <formula1>0</formula1>
    </dataValidation>
    <dataValidation operator="greaterThan" allowBlank="1" showInputMessage="1" showErrorMessage="1" sqref="H18:H20 G24:I26" xr:uid="{00000000-0002-0000-0200-000001000000}"/>
    <dataValidation type="decimal" errorStyle="information" operator="greaterThan" allowBlank="1" promptTitle="test" prompt="test" sqref="I18" xr:uid="{00000000-0002-0000-0200-000002000000}">
      <formula1>0</formula1>
    </dataValidation>
  </dataValidations>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DATA!$H$4:$H$14</xm:f>
          </x14:formula1>
          <xm:sqref>C39:C48</xm:sqref>
        </x14:dataValidation>
        <x14:dataValidation type="list" allowBlank="1" showInputMessage="1" showErrorMessage="1" xr:uid="{00000000-0002-0000-0200-000004000000}">
          <x14:formula1>
            <xm:f>DATA!$B$4:$B$22</xm:f>
          </x14:formula1>
          <xm:sqref>E39:E49</xm:sqref>
        </x14:dataValidation>
        <x14:dataValidation type="list" allowBlank="1" showInputMessage="1" showErrorMessage="1" xr:uid="{00000000-0002-0000-0200-000005000000}">
          <x14:formula1>
            <xm:f>DATA!$B$27:$B$33</xm:f>
          </x14:formula1>
          <xm:sqref>C37</xm:sqref>
        </x14:dataValidation>
        <x14:dataValidation type="list" allowBlank="1" showInputMessage="1" showErrorMessage="1" xr:uid="{00000000-0002-0000-0200-000006000000}">
          <x14:formula1>
            <xm:f>DATA!$B$27:$B$34</xm:f>
          </x14:formula1>
          <xm:sqref>C12 C13 C14 C18 C19 C20 C24 C25 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V110"/>
  <sheetViews>
    <sheetView zoomScale="80" zoomScaleNormal="80" workbookViewId="0">
      <pane ySplit="11" topLeftCell="A12" activePane="bottomLeft" state="frozen"/>
      <selection pane="bottomLeft" activeCell="T30" sqref="T30"/>
    </sheetView>
  </sheetViews>
  <sheetFormatPr defaultColWidth="9.140625" defaultRowHeight="15"/>
  <cols>
    <col min="1" max="1" width="4.42578125" style="4" customWidth="1"/>
    <col min="2" max="2" width="20.7109375" style="4" customWidth="1"/>
    <col min="3" max="3" width="7.7109375" style="4" customWidth="1"/>
    <col min="4" max="15" width="10.7109375" style="4" customWidth="1"/>
    <col min="16" max="16" width="9.140625" style="4"/>
    <col min="17" max="20" width="10.7109375" style="4" customWidth="1"/>
    <col min="21" max="21" width="13.85546875" style="4" bestFit="1" customWidth="1"/>
    <col min="22" max="22" width="38" style="4" bestFit="1" customWidth="1"/>
    <col min="23" max="16384" width="9.140625" style="4"/>
  </cols>
  <sheetData>
    <row r="1" spans="2:22" ht="15.75" thickBot="1"/>
    <row r="2" spans="2:22">
      <c r="B2" s="9"/>
      <c r="C2" s="10"/>
      <c r="D2" s="1"/>
      <c r="E2" s="1"/>
      <c r="F2" s="1"/>
      <c r="G2" s="1"/>
      <c r="H2" s="1"/>
      <c r="I2" s="1"/>
      <c r="J2" s="1"/>
      <c r="K2" s="1"/>
      <c r="L2" s="1"/>
      <c r="M2" s="1"/>
      <c r="N2" s="1"/>
      <c r="O2" s="7"/>
      <c r="Q2" s="266" t="s">
        <v>402</v>
      </c>
      <c r="R2" s="267"/>
      <c r="S2" s="267"/>
      <c r="T2" s="268"/>
    </row>
    <row r="3" spans="2:22" ht="15" customHeight="1">
      <c r="B3" s="83"/>
      <c r="C3" s="262" t="s">
        <v>383</v>
      </c>
      <c r="D3" s="262"/>
      <c r="E3" s="262"/>
      <c r="F3" s="262"/>
      <c r="G3" s="262"/>
      <c r="H3" s="262"/>
      <c r="I3" s="262"/>
      <c r="J3" s="262"/>
      <c r="K3" s="262"/>
      <c r="L3" s="262"/>
      <c r="M3" s="262"/>
      <c r="N3" s="262"/>
      <c r="O3" s="11"/>
      <c r="Q3" s="229"/>
      <c r="R3" s="155" t="s">
        <v>338</v>
      </c>
      <c r="S3" s="155" t="s">
        <v>337</v>
      </c>
      <c r="T3" s="230" t="s">
        <v>403</v>
      </c>
    </row>
    <row r="4" spans="2:22">
      <c r="B4" s="83"/>
      <c r="C4" s="262"/>
      <c r="D4" s="262"/>
      <c r="E4" s="262"/>
      <c r="F4" s="262"/>
      <c r="G4" s="262"/>
      <c r="H4" s="262"/>
      <c r="I4" s="262"/>
      <c r="J4" s="262"/>
      <c r="K4" s="262"/>
      <c r="L4" s="262"/>
      <c r="M4" s="262"/>
      <c r="N4" s="262"/>
      <c r="O4" s="11"/>
      <c r="Q4" s="159" t="str">
        <f>'2. Energiforbrug'!C12</f>
        <v>Vælg</v>
      </c>
      <c r="R4" s="228" t="str">
        <f>'2. Energiforbrug'!I12</f>
        <v>-</v>
      </c>
      <c r="S4" s="228" t="str">
        <f>'2. Energiforbrug'!J12</f>
        <v>-</v>
      </c>
      <c r="T4" s="231">
        <f>(SUM('2. Energiforbrug'!G24:I24))/1000</f>
        <v>0</v>
      </c>
    </row>
    <row r="5" spans="2:22">
      <c r="B5" s="83"/>
      <c r="C5" s="262"/>
      <c r="D5" s="262"/>
      <c r="E5" s="262"/>
      <c r="F5" s="262"/>
      <c r="G5" s="262"/>
      <c r="H5" s="262"/>
      <c r="I5" s="262"/>
      <c r="J5" s="262"/>
      <c r="K5" s="262"/>
      <c r="L5" s="262"/>
      <c r="M5" s="262"/>
      <c r="N5" s="262"/>
      <c r="O5" s="11"/>
      <c r="Q5" s="159" t="str">
        <f>'2. Energiforbrug'!C13</f>
        <v>Vælg</v>
      </c>
      <c r="R5" s="228" t="str">
        <f>'2. Energiforbrug'!I13</f>
        <v>-</v>
      </c>
      <c r="S5" s="228" t="str">
        <f>'2. Energiforbrug'!J13</f>
        <v>-</v>
      </c>
      <c r="T5" s="231">
        <f>(SUM('2. Energiforbrug'!G25:I25))/1000</f>
        <v>0</v>
      </c>
    </row>
    <row r="6" spans="2:22" ht="15.75" thickBot="1">
      <c r="B6" s="21"/>
      <c r="C6" s="22"/>
      <c r="D6" s="22"/>
      <c r="E6" s="22"/>
      <c r="F6" s="22"/>
      <c r="G6" s="22"/>
      <c r="H6" s="22"/>
      <c r="I6" s="22"/>
      <c r="J6" s="22"/>
      <c r="K6" s="22"/>
      <c r="L6" s="22"/>
      <c r="M6" s="22"/>
      <c r="N6" s="22"/>
      <c r="O6" s="23"/>
      <c r="Q6" s="232" t="str">
        <f>'2. Energiforbrug'!C14</f>
        <v>Vælg</v>
      </c>
      <c r="R6" s="233" t="str">
        <f>'2. Energiforbrug'!I14</f>
        <v>-</v>
      </c>
      <c r="S6" s="233" t="str">
        <f>'2. Energiforbrug'!J14</f>
        <v>-</v>
      </c>
      <c r="T6" s="234">
        <f>(SUM('2. Energiforbrug'!G26:I26))/1000</f>
        <v>0</v>
      </c>
    </row>
    <row r="8" spans="2:22" ht="15.75" thickBot="1"/>
    <row r="9" spans="2:22">
      <c r="D9" s="161" t="s">
        <v>380</v>
      </c>
      <c r="E9" s="162"/>
      <c r="F9" s="162"/>
      <c r="G9" s="163"/>
      <c r="H9" s="156" t="s">
        <v>381</v>
      </c>
      <c r="I9" s="157"/>
      <c r="J9" s="157"/>
      <c r="K9" s="158"/>
      <c r="L9" s="156" t="s">
        <v>382</v>
      </c>
      <c r="M9" s="157"/>
      <c r="N9" s="157"/>
      <c r="O9" s="158"/>
      <c r="U9" s="4" t="s">
        <v>378</v>
      </c>
      <c r="V9" s="153" t="s">
        <v>379</v>
      </c>
    </row>
    <row r="10" spans="2:22">
      <c r="D10" s="164" t="s">
        <v>338</v>
      </c>
      <c r="E10" s="165" t="s">
        <v>339</v>
      </c>
      <c r="F10" s="165" t="s">
        <v>340</v>
      </c>
      <c r="G10" s="166" t="s">
        <v>337</v>
      </c>
      <c r="H10" s="159" t="s">
        <v>338</v>
      </c>
      <c r="I10" s="155" t="s">
        <v>339</v>
      </c>
      <c r="J10" s="155" t="s">
        <v>340</v>
      </c>
      <c r="K10" s="160" t="s">
        <v>337</v>
      </c>
      <c r="L10" s="159" t="s">
        <v>338</v>
      </c>
      <c r="M10" s="155" t="s">
        <v>339</v>
      </c>
      <c r="N10" s="155" t="s">
        <v>340</v>
      </c>
      <c r="O10" s="160" t="s">
        <v>337</v>
      </c>
    </row>
    <row r="11" spans="2:22" ht="15.75" thickBot="1">
      <c r="D11" s="173" t="s">
        <v>341</v>
      </c>
      <c r="E11" s="174" t="s">
        <v>341</v>
      </c>
      <c r="F11" s="174" t="s">
        <v>341</v>
      </c>
      <c r="G11" s="175" t="s">
        <v>341</v>
      </c>
      <c r="H11" s="181" t="s">
        <v>341</v>
      </c>
      <c r="I11" s="154" t="s">
        <v>341</v>
      </c>
      <c r="J11" s="182" t="s">
        <v>341</v>
      </c>
      <c r="K11" s="183" t="s">
        <v>341</v>
      </c>
      <c r="L11" s="184" t="s">
        <v>341</v>
      </c>
      <c r="M11" s="185" t="s">
        <v>341</v>
      </c>
      <c r="N11" s="185" t="s">
        <v>341</v>
      </c>
      <c r="O11" s="186" t="s">
        <v>341</v>
      </c>
    </row>
    <row r="12" spans="2:22">
      <c r="B12" s="271" t="s">
        <v>342</v>
      </c>
      <c r="C12" s="187" t="s">
        <v>343</v>
      </c>
      <c r="D12" s="178">
        <v>41.958396911621001</v>
      </c>
      <c r="E12" s="179">
        <v>0</v>
      </c>
      <c r="F12" s="179">
        <v>17.153347015380859</v>
      </c>
      <c r="G12" s="180">
        <v>12.546845436096191</v>
      </c>
      <c r="H12" s="190">
        <v>1746.891357421875</v>
      </c>
      <c r="I12" s="191">
        <v>0</v>
      </c>
      <c r="J12" s="191">
        <v>3238.9404296875</v>
      </c>
      <c r="K12" s="192">
        <v>2530.3798828125</v>
      </c>
      <c r="L12" s="178">
        <v>0.7984766960144043</v>
      </c>
      <c r="M12" s="179">
        <v>0</v>
      </c>
      <c r="N12" s="179">
        <v>0.90955567359924316</v>
      </c>
      <c r="O12" s="180">
        <v>0.84329652786254883</v>
      </c>
    </row>
    <row r="13" spans="2:22">
      <c r="B13" s="272"/>
      <c r="C13" s="188" t="s">
        <v>344</v>
      </c>
      <c r="D13" s="167">
        <v>66.31378173828125</v>
      </c>
      <c r="E13" s="168">
        <v>0</v>
      </c>
      <c r="F13" s="168">
        <v>38.774787902832031</v>
      </c>
      <c r="G13" s="169">
        <v>24.086206436157227</v>
      </c>
      <c r="H13" s="193">
        <v>2892.935302734375</v>
      </c>
      <c r="I13" s="194">
        <v>0</v>
      </c>
      <c r="J13" s="194">
        <v>5590.8759765625</v>
      </c>
      <c r="K13" s="195">
        <v>4321.7763671875</v>
      </c>
      <c r="L13" s="167">
        <v>1.7968686819076538</v>
      </c>
      <c r="M13" s="168">
        <v>0</v>
      </c>
      <c r="N13" s="168">
        <v>1.9305033683776855</v>
      </c>
      <c r="O13" s="169">
        <v>2.0485916137695313</v>
      </c>
    </row>
    <row r="14" spans="2:22" ht="15.75" thickBot="1">
      <c r="B14" s="270"/>
      <c r="C14" s="189" t="s">
        <v>345</v>
      </c>
      <c r="D14" s="199">
        <v>99.924766540527344</v>
      </c>
      <c r="E14" s="200">
        <v>0</v>
      </c>
      <c r="F14" s="200">
        <v>62.702499389648438</v>
      </c>
      <c r="G14" s="201">
        <v>45.131816864013672</v>
      </c>
      <c r="H14" s="196">
        <v>6011.21728515625</v>
      </c>
      <c r="I14" s="197">
        <v>0</v>
      </c>
      <c r="J14" s="197">
        <v>8208.548828125</v>
      </c>
      <c r="K14" s="198">
        <v>8001</v>
      </c>
      <c r="L14" s="170">
        <v>3.7666380405426025</v>
      </c>
      <c r="M14" s="171">
        <v>0</v>
      </c>
      <c r="N14" s="171">
        <v>4.7369852066040039</v>
      </c>
      <c r="O14" s="172">
        <v>4.9220986366271973</v>
      </c>
    </row>
    <row r="15" spans="2:22" ht="15" customHeight="1">
      <c r="B15" s="271" t="s">
        <v>346</v>
      </c>
      <c r="C15" s="187" t="s">
        <v>343</v>
      </c>
      <c r="D15" s="178">
        <v>0</v>
      </c>
      <c r="E15" s="179">
        <v>4.1034817695617676</v>
      </c>
      <c r="F15" s="179">
        <v>19.308582305908203</v>
      </c>
      <c r="G15" s="180">
        <v>13.295687675476074</v>
      </c>
      <c r="H15" s="190">
        <v>0</v>
      </c>
      <c r="I15" s="191">
        <v>2587.814208984375</v>
      </c>
      <c r="J15" s="191">
        <v>4831.64453125</v>
      </c>
      <c r="K15" s="192">
        <v>3308.7412109375</v>
      </c>
      <c r="L15" s="178">
        <v>0</v>
      </c>
      <c r="M15" s="179">
        <v>0.27032697200775146</v>
      </c>
      <c r="N15" s="179">
        <v>0.53888297080993652</v>
      </c>
      <c r="O15" s="180">
        <v>0.56357854604721069</v>
      </c>
    </row>
    <row r="16" spans="2:22">
      <c r="B16" s="272"/>
      <c r="C16" s="188" t="s">
        <v>344</v>
      </c>
      <c r="D16" s="167">
        <v>0</v>
      </c>
      <c r="E16" s="168">
        <v>11.258630752563477</v>
      </c>
      <c r="F16" s="168">
        <v>43.752838134765625</v>
      </c>
      <c r="G16" s="169">
        <v>28.845756530761719</v>
      </c>
      <c r="H16" s="193">
        <v>0</v>
      </c>
      <c r="I16" s="194">
        <v>5581.31689453125</v>
      </c>
      <c r="J16" s="194">
        <v>12335.0546875</v>
      </c>
      <c r="K16" s="195">
        <v>11379.6982421875</v>
      </c>
      <c r="L16" s="167">
        <v>0</v>
      </c>
      <c r="M16" s="168">
        <v>0.79136407375335693</v>
      </c>
      <c r="N16" s="168">
        <v>1.7606898546218872</v>
      </c>
      <c r="O16" s="169">
        <v>1.4729230403900146</v>
      </c>
    </row>
    <row r="17" spans="2:15" ht="15.75" thickBot="1">
      <c r="B17" s="270"/>
      <c r="C17" s="189" t="s">
        <v>345</v>
      </c>
      <c r="D17" s="170">
        <v>0</v>
      </c>
      <c r="E17" s="171">
        <v>33.026802062988281</v>
      </c>
      <c r="F17" s="171">
        <v>96.42449951171875</v>
      </c>
      <c r="G17" s="172">
        <v>57.632366180419922</v>
      </c>
      <c r="H17" s="196">
        <v>0</v>
      </c>
      <c r="I17" s="197">
        <v>19847.86328125</v>
      </c>
      <c r="J17" s="197">
        <v>45390.5234375</v>
      </c>
      <c r="K17" s="198">
        <v>29360.9765625</v>
      </c>
      <c r="L17" s="170">
        <v>0</v>
      </c>
      <c r="M17" s="171">
        <v>1.9841442108154297</v>
      </c>
      <c r="N17" s="171">
        <v>5.1567654609680176</v>
      </c>
      <c r="O17" s="172">
        <v>4.0011501312255859</v>
      </c>
    </row>
    <row r="18" spans="2:15" ht="15" customHeight="1">
      <c r="B18" s="271" t="s">
        <v>347</v>
      </c>
      <c r="C18" s="187" t="s">
        <v>343</v>
      </c>
      <c r="D18" s="178">
        <v>30.086902618408203</v>
      </c>
      <c r="E18" s="179">
        <v>9.7650728225708008</v>
      </c>
      <c r="F18" s="179">
        <v>13.203594207763672</v>
      </c>
      <c r="G18" s="180">
        <v>20.832048416137695</v>
      </c>
      <c r="H18" s="190">
        <v>2231.92431640625</v>
      </c>
      <c r="I18" s="191">
        <v>1838.378173828125</v>
      </c>
      <c r="J18" s="191">
        <v>2026.64794921875</v>
      </c>
      <c r="K18" s="192">
        <v>2821.67333984375</v>
      </c>
      <c r="L18" s="202">
        <v>0.41375741362571716</v>
      </c>
      <c r="M18" s="179">
        <v>0.44857430458068848</v>
      </c>
      <c r="N18" s="179">
        <v>0.43854480981826782</v>
      </c>
      <c r="O18" s="180">
        <v>0.63549703359603882</v>
      </c>
    </row>
    <row r="19" spans="2:15">
      <c r="B19" s="272"/>
      <c r="C19" s="188" t="s">
        <v>344</v>
      </c>
      <c r="D19" s="167">
        <v>55.997699737548828</v>
      </c>
      <c r="E19" s="168">
        <v>19.166496276855469</v>
      </c>
      <c r="F19" s="168">
        <v>27.830329895019531</v>
      </c>
      <c r="G19" s="169">
        <v>54.462310791015625</v>
      </c>
      <c r="H19" s="193">
        <v>4888.1708984375</v>
      </c>
      <c r="I19" s="194">
        <v>4167.0966796875</v>
      </c>
      <c r="J19" s="194">
        <v>4031.713623046875</v>
      </c>
      <c r="K19" s="195">
        <v>6825.85546875</v>
      </c>
      <c r="L19" s="203">
        <v>1.1066997051239014</v>
      </c>
      <c r="M19" s="168">
        <v>1.1308708190917969</v>
      </c>
      <c r="N19" s="168">
        <v>1.0179435014724731</v>
      </c>
      <c r="O19" s="169">
        <v>1.848707914352417</v>
      </c>
    </row>
    <row r="20" spans="2:15" ht="15.75" thickBot="1">
      <c r="B20" s="270"/>
      <c r="C20" s="189" t="s">
        <v>345</v>
      </c>
      <c r="D20" s="170">
        <v>96.549026489257813</v>
      </c>
      <c r="E20" s="171">
        <v>41.044471740722656</v>
      </c>
      <c r="F20" s="171">
        <v>56.995326995849609</v>
      </c>
      <c r="G20" s="172">
        <v>139.99832153320313</v>
      </c>
      <c r="H20" s="196">
        <v>10299.3662109375</v>
      </c>
      <c r="I20" s="197">
        <v>8290.83203125</v>
      </c>
      <c r="J20" s="197">
        <v>7894.9423828125</v>
      </c>
      <c r="K20" s="198">
        <v>18755.1015625</v>
      </c>
      <c r="L20" s="204">
        <v>2.8986704349517822</v>
      </c>
      <c r="M20" s="171">
        <v>2.20735764503479</v>
      </c>
      <c r="N20" s="171">
        <v>2.7425894737243652</v>
      </c>
      <c r="O20" s="172">
        <v>5.0113430023193359</v>
      </c>
    </row>
    <row r="21" spans="2:15" ht="15" customHeight="1" thickBot="1">
      <c r="B21" s="269" t="s">
        <v>348</v>
      </c>
      <c r="C21" s="187" t="s">
        <v>343</v>
      </c>
      <c r="D21" s="202">
        <v>42.874446868896484</v>
      </c>
      <c r="E21" s="179">
        <v>11.964052200317383</v>
      </c>
      <c r="F21" s="179">
        <v>16.756620407104492</v>
      </c>
      <c r="G21" s="207">
        <v>12.275053024291992</v>
      </c>
      <c r="H21" s="190">
        <v>2579.238525390625</v>
      </c>
      <c r="I21" s="191">
        <v>2363.3564453125</v>
      </c>
      <c r="J21" s="191">
        <v>2488.406982421875</v>
      </c>
      <c r="K21" s="192">
        <v>1921.9295654296875</v>
      </c>
      <c r="L21" s="202">
        <v>0.92083126306533813</v>
      </c>
      <c r="M21" s="179">
        <v>0.92030298709869385</v>
      </c>
      <c r="N21" s="179">
        <v>0.85373711585998535</v>
      </c>
      <c r="O21" s="180">
        <v>0.62655496597290039</v>
      </c>
    </row>
    <row r="22" spans="2:15" ht="15.75" thickBot="1">
      <c r="B22" s="269"/>
      <c r="C22" s="188" t="s">
        <v>344</v>
      </c>
      <c r="D22" s="203">
        <v>64.164520263671875</v>
      </c>
      <c r="E22" s="168">
        <v>22.026313781738281</v>
      </c>
      <c r="F22" s="168">
        <v>35.534782409667969</v>
      </c>
      <c r="G22" s="208">
        <v>23.376598358154297</v>
      </c>
      <c r="H22" s="193">
        <v>5183.5068359375</v>
      </c>
      <c r="I22" s="194">
        <v>3852.4658203125</v>
      </c>
      <c r="J22" s="194">
        <v>5209.19189453125</v>
      </c>
      <c r="K22" s="195">
        <v>3531.687744140625</v>
      </c>
      <c r="L22" s="203">
        <v>2.0563309192657471</v>
      </c>
      <c r="M22" s="168">
        <v>1.8302669525146484</v>
      </c>
      <c r="N22" s="168">
        <v>1.7526012659072876</v>
      </c>
      <c r="O22" s="169">
        <v>1.3651387691497803</v>
      </c>
    </row>
    <row r="23" spans="2:15" ht="15.75" thickBot="1">
      <c r="B23" s="269"/>
      <c r="C23" s="189" t="s">
        <v>345</v>
      </c>
      <c r="D23" s="204">
        <v>92.116592407226563</v>
      </c>
      <c r="E23" s="171">
        <v>43.941432952880859</v>
      </c>
      <c r="F23" s="171">
        <v>59.247753143310547</v>
      </c>
      <c r="G23" s="209">
        <v>42.198257446289063</v>
      </c>
      <c r="H23" s="196">
        <v>10583.337890625</v>
      </c>
      <c r="I23" s="197">
        <v>7545.61669921875</v>
      </c>
      <c r="J23" s="197">
        <v>8666.5732421875</v>
      </c>
      <c r="K23" s="198">
        <v>6593.220703125</v>
      </c>
      <c r="L23" s="204">
        <v>4.6984939575195313</v>
      </c>
      <c r="M23" s="171">
        <v>3.3201415538787842</v>
      </c>
      <c r="N23" s="171">
        <v>4.0499725341796875</v>
      </c>
      <c r="O23" s="172">
        <v>3.1090655326843262</v>
      </c>
    </row>
    <row r="24" spans="2:15" ht="15.75" thickBot="1">
      <c r="B24" s="269" t="s">
        <v>349</v>
      </c>
      <c r="C24" s="214" t="s">
        <v>343</v>
      </c>
      <c r="D24" s="206">
        <v>53.271041870117188</v>
      </c>
      <c r="E24" s="176">
        <v>0</v>
      </c>
      <c r="F24" s="176">
        <v>28.041036605834961</v>
      </c>
      <c r="G24" s="210">
        <v>17.891931533813477</v>
      </c>
      <c r="H24" s="190">
        <v>2548.453369140625</v>
      </c>
      <c r="I24" s="191">
        <v>0</v>
      </c>
      <c r="J24" s="191">
        <v>2154.2626953125</v>
      </c>
      <c r="K24" s="192">
        <v>2122.171630859375</v>
      </c>
      <c r="L24" s="206">
        <v>0.61552917957305908</v>
      </c>
      <c r="M24" s="176">
        <v>0</v>
      </c>
      <c r="N24" s="176">
        <v>0.53085112571716309</v>
      </c>
      <c r="O24" s="177">
        <v>0.59206372499465942</v>
      </c>
    </row>
    <row r="25" spans="2:15" ht="15.75" thickBot="1">
      <c r="B25" s="269"/>
      <c r="C25" s="188" t="s">
        <v>344</v>
      </c>
      <c r="D25" s="203">
        <v>70.35430908203125</v>
      </c>
      <c r="E25" s="168">
        <v>0</v>
      </c>
      <c r="F25" s="168">
        <v>50.558296203613281</v>
      </c>
      <c r="G25" s="208">
        <v>35.247016906738281</v>
      </c>
      <c r="H25" s="193">
        <v>4631.5244140625</v>
      </c>
      <c r="I25" s="194">
        <v>0</v>
      </c>
      <c r="J25" s="194">
        <v>4207.921875</v>
      </c>
      <c r="K25" s="195">
        <v>4101</v>
      </c>
      <c r="L25" s="203">
        <v>1.395622730255127</v>
      </c>
      <c r="M25" s="168">
        <v>0</v>
      </c>
      <c r="N25" s="168">
        <v>1.1267958879470825</v>
      </c>
      <c r="O25" s="169">
        <v>1.1304279565811157</v>
      </c>
    </row>
    <row r="26" spans="2:15" ht="15.75" thickBot="1">
      <c r="B26" s="269"/>
      <c r="C26" s="215" t="s">
        <v>345</v>
      </c>
      <c r="D26" s="205">
        <v>96.640243530273438</v>
      </c>
      <c r="E26" s="200">
        <v>0</v>
      </c>
      <c r="F26" s="200">
        <v>69.731513977050781</v>
      </c>
      <c r="G26" s="211">
        <v>76.479698181152344</v>
      </c>
      <c r="H26" s="196">
        <v>9536.7353515625</v>
      </c>
      <c r="I26" s="197">
        <v>0</v>
      </c>
      <c r="J26" s="197">
        <v>7632.99658203125</v>
      </c>
      <c r="K26" s="198">
        <v>7847</v>
      </c>
      <c r="L26" s="205">
        <v>2.8321561813354492</v>
      </c>
      <c r="M26" s="200">
        <v>0</v>
      </c>
      <c r="N26" s="200">
        <v>2.1763715744018555</v>
      </c>
      <c r="O26" s="201">
        <v>2.568584680557251</v>
      </c>
    </row>
    <row r="27" spans="2:15" ht="15" customHeight="1" thickBot="1">
      <c r="B27" s="270" t="s">
        <v>350</v>
      </c>
      <c r="C27" s="187" t="s">
        <v>343</v>
      </c>
      <c r="D27" s="202">
        <v>42.398078918457031</v>
      </c>
      <c r="E27" s="179">
        <v>9.6304569244384766</v>
      </c>
      <c r="F27" s="179">
        <v>19.74481201171875</v>
      </c>
      <c r="G27" s="207">
        <v>16.470588684082031</v>
      </c>
      <c r="H27" s="190">
        <v>2516.180419921875</v>
      </c>
      <c r="I27" s="191">
        <v>1769.389892578125</v>
      </c>
      <c r="J27" s="191">
        <v>2308.226318359375</v>
      </c>
      <c r="K27" s="192">
        <v>2438.46142578125</v>
      </c>
      <c r="L27" s="202">
        <v>0.97227931022644043</v>
      </c>
      <c r="M27" s="179">
        <v>0.64980381727218628</v>
      </c>
      <c r="N27" s="179">
        <v>0.82916218042373657</v>
      </c>
      <c r="O27" s="180">
        <v>0.88116967678070068</v>
      </c>
    </row>
    <row r="28" spans="2:15" ht="15.75" thickBot="1">
      <c r="B28" s="269"/>
      <c r="C28" s="188" t="s">
        <v>344</v>
      </c>
      <c r="D28" s="203">
        <v>67.412910461425781</v>
      </c>
      <c r="E28" s="168">
        <v>19.435491561889648</v>
      </c>
      <c r="F28" s="168">
        <v>34.950260162353516</v>
      </c>
      <c r="G28" s="208">
        <v>27.231950759887695</v>
      </c>
      <c r="H28" s="193">
        <v>5325.1640625</v>
      </c>
      <c r="I28" s="194">
        <v>3922.517578125</v>
      </c>
      <c r="J28" s="194">
        <v>4905.138671875</v>
      </c>
      <c r="K28" s="195">
        <v>4044.05859375</v>
      </c>
      <c r="L28" s="203">
        <v>2.2878766059875488</v>
      </c>
      <c r="M28" s="168">
        <v>1.3442022800445557</v>
      </c>
      <c r="N28" s="168">
        <v>1.7977752685546875</v>
      </c>
      <c r="O28" s="169">
        <v>1.5528526306152344</v>
      </c>
    </row>
    <row r="29" spans="2:15" ht="15.75" thickBot="1">
      <c r="B29" s="269"/>
      <c r="C29" s="189" t="s">
        <v>345</v>
      </c>
      <c r="D29" s="204">
        <v>96.360076904296875</v>
      </c>
      <c r="E29" s="171">
        <v>36.474830627441406</v>
      </c>
      <c r="F29" s="171">
        <v>57.689876556396484</v>
      </c>
      <c r="G29" s="209">
        <v>43.978927612304688</v>
      </c>
      <c r="H29" s="196">
        <v>9928.482421875</v>
      </c>
      <c r="I29" s="197">
        <v>6842.32080078125</v>
      </c>
      <c r="J29" s="197">
        <v>8471.8916015625</v>
      </c>
      <c r="K29" s="198">
        <v>7199.5576171875</v>
      </c>
      <c r="L29" s="204">
        <v>4.4364838600158691</v>
      </c>
      <c r="M29" s="171">
        <v>2.5358684062957764</v>
      </c>
      <c r="N29" s="171">
        <v>3.6451950073242188</v>
      </c>
      <c r="O29" s="172">
        <v>3.2712700366973877</v>
      </c>
    </row>
    <row r="30" spans="2:15" ht="15.75" thickBot="1">
      <c r="B30" s="269" t="s">
        <v>351</v>
      </c>
      <c r="C30" s="187" t="s">
        <v>343</v>
      </c>
      <c r="D30" s="202">
        <v>25.101282119750977</v>
      </c>
      <c r="E30" s="179">
        <v>7.6857504844665527</v>
      </c>
      <c r="F30" s="179">
        <v>12.930924415588379</v>
      </c>
      <c r="G30" s="207">
        <v>13.84761905670166</v>
      </c>
      <c r="H30" s="190">
        <v>3025.751220703125</v>
      </c>
      <c r="I30" s="191">
        <v>2091.984375</v>
      </c>
      <c r="J30" s="191">
        <v>2510.99462890625</v>
      </c>
      <c r="K30" s="192">
        <v>2574.36474609375</v>
      </c>
      <c r="L30" s="202">
        <v>0.94735991954803467</v>
      </c>
      <c r="M30" s="179">
        <v>0.67621362209320068</v>
      </c>
      <c r="N30" s="179">
        <v>0.79371720552444458</v>
      </c>
      <c r="O30" s="180">
        <v>0.78816187381744385</v>
      </c>
    </row>
    <row r="31" spans="2:15" ht="15.75" thickBot="1">
      <c r="B31" s="269"/>
      <c r="C31" s="188" t="s">
        <v>344</v>
      </c>
      <c r="D31" s="203">
        <v>52.741977691650391</v>
      </c>
      <c r="E31" s="168">
        <v>17.862388610839844</v>
      </c>
      <c r="F31" s="168">
        <v>25.018655776977539</v>
      </c>
      <c r="G31" s="208">
        <v>25.160356521606445</v>
      </c>
      <c r="H31" s="193">
        <v>6348.1650390625</v>
      </c>
      <c r="I31" s="194">
        <v>4142.146484375</v>
      </c>
      <c r="J31" s="194">
        <v>4787.2587890625</v>
      </c>
      <c r="K31" s="195">
        <v>4872.1298828125</v>
      </c>
      <c r="L31" s="203">
        <v>2.1869018077850342</v>
      </c>
      <c r="M31" s="168">
        <v>1.4718536138534546</v>
      </c>
      <c r="N31" s="168">
        <v>1.6466429233551025</v>
      </c>
      <c r="O31" s="169">
        <v>1.7551507949829102</v>
      </c>
    </row>
    <row r="32" spans="2:15" ht="15.75" thickBot="1">
      <c r="B32" s="269"/>
      <c r="C32" s="189" t="s">
        <v>345</v>
      </c>
      <c r="D32" s="204">
        <v>86.326591491699219</v>
      </c>
      <c r="E32" s="171">
        <v>32.488338470458984</v>
      </c>
      <c r="F32" s="171">
        <v>52.314956665039063</v>
      </c>
      <c r="G32" s="209">
        <v>42.677822113037109</v>
      </c>
      <c r="H32" s="196">
        <v>12501.4228515625</v>
      </c>
      <c r="I32" s="197">
        <v>7679.79736328125</v>
      </c>
      <c r="J32" s="197">
        <v>8540.740234375</v>
      </c>
      <c r="K32" s="198">
        <v>8819.5234375</v>
      </c>
      <c r="L32" s="204">
        <v>4.5440936088562012</v>
      </c>
      <c r="M32" s="171">
        <v>3.809028148651123</v>
      </c>
      <c r="N32" s="171">
        <v>3.305159330368042</v>
      </c>
      <c r="O32" s="172">
        <v>3.4532384872436523</v>
      </c>
    </row>
    <row r="33" spans="2:15" ht="15" customHeight="1" thickBot="1">
      <c r="B33" s="269" t="s">
        <v>352</v>
      </c>
      <c r="C33" s="187" t="s">
        <v>343</v>
      </c>
      <c r="D33" s="202">
        <v>31.357894897460938</v>
      </c>
      <c r="E33" s="179">
        <v>20.181028366088867</v>
      </c>
      <c r="F33" s="179">
        <v>14.815502166748047</v>
      </c>
      <c r="G33" s="207">
        <v>181.72248840332031</v>
      </c>
      <c r="H33" s="190">
        <v>3388.043701171875</v>
      </c>
      <c r="I33" s="191">
        <v>2274.916015625</v>
      </c>
      <c r="J33" s="191">
        <v>1620.716064453125</v>
      </c>
      <c r="K33" s="192">
        <v>20373.673828125</v>
      </c>
      <c r="L33" s="202">
        <v>1.1826844215393066</v>
      </c>
      <c r="M33" s="179">
        <v>0.75723248720169067</v>
      </c>
      <c r="N33" s="179">
        <v>0.559825599193573</v>
      </c>
      <c r="O33" s="180">
        <v>6.9686160087585449</v>
      </c>
    </row>
    <row r="34" spans="2:15" ht="15.75" thickBot="1">
      <c r="B34" s="269"/>
      <c r="C34" s="188" t="s">
        <v>344</v>
      </c>
      <c r="D34" s="203">
        <v>54.292350769042969</v>
      </c>
      <c r="E34" s="168">
        <v>34.356243133544922</v>
      </c>
      <c r="F34" s="168">
        <v>26.750324249267578</v>
      </c>
      <c r="G34" s="208">
        <v>240.5946044921875</v>
      </c>
      <c r="H34" s="193">
        <v>5889.1591796875</v>
      </c>
      <c r="I34" s="194">
        <v>3922.326904296875</v>
      </c>
      <c r="J34" s="194">
        <v>3095.91650390625</v>
      </c>
      <c r="K34" s="195">
        <v>26888.146484375</v>
      </c>
      <c r="L34" s="203">
        <v>2.1954236030578613</v>
      </c>
      <c r="M34" s="168">
        <v>1.4258939027786255</v>
      </c>
      <c r="N34" s="168">
        <v>1.1833279132843018</v>
      </c>
      <c r="O34" s="169">
        <v>9.7623386383056641</v>
      </c>
    </row>
    <row r="35" spans="2:15" ht="15.75" thickBot="1">
      <c r="B35" s="269"/>
      <c r="C35" s="189" t="s">
        <v>345</v>
      </c>
      <c r="D35" s="204">
        <v>80.987419128417969</v>
      </c>
      <c r="E35" s="171">
        <v>48.101203918457031</v>
      </c>
      <c r="F35" s="171">
        <v>47.155773162841797</v>
      </c>
      <c r="G35" s="209">
        <v>293.58685302734375</v>
      </c>
      <c r="H35" s="196">
        <v>9763.9150390625</v>
      </c>
      <c r="I35" s="197">
        <v>5915.2333984375</v>
      </c>
      <c r="J35" s="197">
        <v>5843.58447265625</v>
      </c>
      <c r="K35" s="198">
        <v>33266.6328125</v>
      </c>
      <c r="L35" s="204">
        <v>3.9006433486938477</v>
      </c>
      <c r="M35" s="171">
        <v>2.2577166557312012</v>
      </c>
      <c r="N35" s="171">
        <v>2.1975364685058594</v>
      </c>
      <c r="O35" s="172">
        <v>12.688879013061523</v>
      </c>
    </row>
    <row r="36" spans="2:15" ht="15" customHeight="1" thickBot="1">
      <c r="B36" s="269" t="s">
        <v>353</v>
      </c>
      <c r="C36" s="187" t="s">
        <v>343</v>
      </c>
      <c r="D36" s="202">
        <v>53.633476257324219</v>
      </c>
      <c r="E36" s="179">
        <v>48.982872009277344</v>
      </c>
      <c r="F36" s="179">
        <v>19.742712020874023</v>
      </c>
      <c r="G36" s="207">
        <v>48.692958831787109</v>
      </c>
      <c r="H36" s="190">
        <v>2757.70068359375</v>
      </c>
      <c r="I36" s="191">
        <v>2566.921875</v>
      </c>
      <c r="J36" s="191">
        <v>2000.972900390625</v>
      </c>
      <c r="K36" s="192">
        <v>4988.3330078125</v>
      </c>
      <c r="L36" s="202">
        <v>2.181293249130249</v>
      </c>
      <c r="M36" s="179">
        <v>2.105008602142334</v>
      </c>
      <c r="N36" s="179">
        <v>1.1412930488586426</v>
      </c>
      <c r="O36" s="180">
        <v>2.7789530754089355</v>
      </c>
    </row>
    <row r="37" spans="2:15" ht="15.75" thickBot="1">
      <c r="B37" s="269"/>
      <c r="C37" s="188" t="s">
        <v>344</v>
      </c>
      <c r="D37" s="203">
        <v>83.193397521972656</v>
      </c>
      <c r="E37" s="168">
        <v>75.177803039550781</v>
      </c>
      <c r="F37" s="168">
        <v>50.596275329589844</v>
      </c>
      <c r="G37" s="208">
        <v>177.1575927734375</v>
      </c>
      <c r="H37" s="193">
        <v>5379.0830078125</v>
      </c>
      <c r="I37" s="194">
        <v>4677.091796875</v>
      </c>
      <c r="J37" s="194">
        <v>3985.36181640625</v>
      </c>
      <c r="K37" s="195">
        <v>11474.904296875</v>
      </c>
      <c r="L37" s="203">
        <v>4.2319269180297852</v>
      </c>
      <c r="M37" s="168">
        <v>3.5512244701385498</v>
      </c>
      <c r="N37" s="168">
        <v>2.4789223670959473</v>
      </c>
      <c r="O37" s="169">
        <v>9.7122325897216797</v>
      </c>
    </row>
    <row r="38" spans="2:15" ht="15.75" thickBot="1">
      <c r="B38" s="269"/>
      <c r="C38" s="189" t="s">
        <v>345</v>
      </c>
      <c r="D38" s="204">
        <v>112.86602783203125</v>
      </c>
      <c r="E38" s="171">
        <v>140.38946533203125</v>
      </c>
      <c r="F38" s="171">
        <v>73.491127014160156</v>
      </c>
      <c r="G38" s="209">
        <v>383.63491821289063</v>
      </c>
      <c r="H38" s="196">
        <v>9532.2109375</v>
      </c>
      <c r="I38" s="197">
        <v>7592.646484375</v>
      </c>
      <c r="J38" s="197">
        <v>7260.4638671875</v>
      </c>
      <c r="K38" s="198">
        <v>20324.0859375</v>
      </c>
      <c r="L38" s="204">
        <v>7.6480851173400879</v>
      </c>
      <c r="M38" s="171">
        <v>6.0454039573669434</v>
      </c>
      <c r="N38" s="171">
        <v>4.8075504302978516</v>
      </c>
      <c r="O38" s="172">
        <v>17.399505615234375</v>
      </c>
    </row>
    <row r="39" spans="2:15" ht="15.75" thickBot="1">
      <c r="B39" s="269" t="s">
        <v>354</v>
      </c>
      <c r="C39" s="187" t="s">
        <v>343</v>
      </c>
      <c r="D39" s="202">
        <v>24.106159210205078</v>
      </c>
      <c r="E39" s="179">
        <v>19.249893188476563</v>
      </c>
      <c r="F39" s="179">
        <v>14.700370788574219</v>
      </c>
      <c r="G39" s="207">
        <v>246.53164672851563</v>
      </c>
      <c r="H39" s="190">
        <v>1830.8260498046875</v>
      </c>
      <c r="I39" s="191">
        <v>1447.92236328125</v>
      </c>
      <c r="J39" s="191">
        <v>1119.98681640625</v>
      </c>
      <c r="K39" s="192">
        <v>24002.1640625</v>
      </c>
      <c r="L39" s="202">
        <v>0.50674337148666382</v>
      </c>
      <c r="M39" s="179">
        <v>0.33202773332595825</v>
      </c>
      <c r="N39" s="179">
        <v>0.27519679069519043</v>
      </c>
      <c r="O39" s="180">
        <v>4.5190553665161133</v>
      </c>
    </row>
    <row r="40" spans="2:15" ht="15.75" thickBot="1">
      <c r="B40" s="269"/>
      <c r="C40" s="188" t="s">
        <v>344</v>
      </c>
      <c r="D40" s="203">
        <v>43.486408233642578</v>
      </c>
      <c r="E40" s="168">
        <v>31.294057846069336</v>
      </c>
      <c r="F40" s="168">
        <v>28.116962432861328</v>
      </c>
      <c r="G40" s="208">
        <v>374.02642822265625</v>
      </c>
      <c r="H40" s="193">
        <v>3671.146240234375</v>
      </c>
      <c r="I40" s="194">
        <v>2560.589111328125</v>
      </c>
      <c r="J40" s="194">
        <v>1831.2274169921875</v>
      </c>
      <c r="K40" s="195">
        <v>31114.333984375</v>
      </c>
      <c r="L40" s="203">
        <v>1.271485447883606</v>
      </c>
      <c r="M40" s="168">
        <v>0.75913518667221069</v>
      </c>
      <c r="N40" s="168">
        <v>0.75428307056427002</v>
      </c>
      <c r="O40" s="169">
        <v>9.3703775405883789</v>
      </c>
    </row>
    <row r="41" spans="2:15" ht="15.75" thickBot="1">
      <c r="B41" s="269"/>
      <c r="C41" s="189" t="s">
        <v>345</v>
      </c>
      <c r="D41" s="204">
        <v>69.921157836914063</v>
      </c>
      <c r="E41" s="171">
        <v>48.457553863525391</v>
      </c>
      <c r="F41" s="171">
        <v>42.349288940429688</v>
      </c>
      <c r="G41" s="209">
        <v>587.21453857421875</v>
      </c>
      <c r="H41" s="196">
        <v>7136.1142578125</v>
      </c>
      <c r="I41" s="197">
        <v>4728.43017578125</v>
      </c>
      <c r="J41" s="197">
        <v>3555.697265625</v>
      </c>
      <c r="K41" s="198">
        <v>40528.72265625</v>
      </c>
      <c r="L41" s="204">
        <v>2.8075997829437256</v>
      </c>
      <c r="M41" s="171">
        <v>1.9104723930358887</v>
      </c>
      <c r="N41" s="171">
        <v>1.4896247386932373</v>
      </c>
      <c r="O41" s="172">
        <v>19.518243789672852</v>
      </c>
    </row>
    <row r="42" spans="2:15" ht="15" customHeight="1" thickBot="1">
      <c r="B42" s="269" t="s">
        <v>355</v>
      </c>
      <c r="C42" s="187" t="s">
        <v>343</v>
      </c>
      <c r="D42" s="202">
        <v>46.156097412109375</v>
      </c>
      <c r="E42" s="179">
        <v>0</v>
      </c>
      <c r="F42" s="179">
        <v>0</v>
      </c>
      <c r="G42" s="207">
        <v>24.076141357421875</v>
      </c>
      <c r="H42" s="190">
        <v>2706.83837890625</v>
      </c>
      <c r="I42" s="191">
        <v>0</v>
      </c>
      <c r="J42" s="191">
        <v>0</v>
      </c>
      <c r="K42" s="192">
        <v>2958.921630859375</v>
      </c>
      <c r="L42" s="202">
        <v>1.2541124820709229</v>
      </c>
      <c r="M42" s="179">
        <v>0</v>
      </c>
      <c r="N42" s="179">
        <v>0</v>
      </c>
      <c r="O42" s="180">
        <v>1.5712361335754395</v>
      </c>
    </row>
    <row r="43" spans="2:15" ht="15.75" thickBot="1">
      <c r="B43" s="269"/>
      <c r="C43" s="188" t="s">
        <v>344</v>
      </c>
      <c r="D43" s="203">
        <v>68.740409851074219</v>
      </c>
      <c r="E43" s="168">
        <v>0</v>
      </c>
      <c r="F43" s="168">
        <v>0</v>
      </c>
      <c r="G43" s="208">
        <v>58.222747802734375</v>
      </c>
      <c r="H43" s="193">
        <v>4880.13232421875</v>
      </c>
      <c r="I43" s="194">
        <v>0</v>
      </c>
      <c r="J43" s="194">
        <v>0</v>
      </c>
      <c r="K43" s="195">
        <v>6216.99072265625</v>
      </c>
      <c r="L43" s="203">
        <v>2.4577836990356445</v>
      </c>
      <c r="M43" s="168">
        <v>0</v>
      </c>
      <c r="N43" s="168">
        <v>0</v>
      </c>
      <c r="O43" s="169">
        <v>2.752399206161499</v>
      </c>
    </row>
    <row r="44" spans="2:15" ht="15.75" thickBot="1">
      <c r="B44" s="269"/>
      <c r="C44" s="189" t="s">
        <v>345</v>
      </c>
      <c r="D44" s="204">
        <v>95.627174377441406</v>
      </c>
      <c r="E44" s="171">
        <v>0</v>
      </c>
      <c r="F44" s="171">
        <v>0</v>
      </c>
      <c r="G44" s="209">
        <v>120.59385681152344</v>
      </c>
      <c r="H44" s="196">
        <v>8966.1884765625</v>
      </c>
      <c r="I44" s="197">
        <v>0</v>
      </c>
      <c r="J44" s="197">
        <v>0</v>
      </c>
      <c r="K44" s="198">
        <v>10120.47265625</v>
      </c>
      <c r="L44" s="204">
        <v>4.8334903717041016</v>
      </c>
      <c r="M44" s="171">
        <v>0</v>
      </c>
      <c r="N44" s="171">
        <v>0</v>
      </c>
      <c r="O44" s="172">
        <v>4.6556358337402344</v>
      </c>
    </row>
    <row r="45" spans="2:15" ht="15" customHeight="1" thickBot="1">
      <c r="B45" s="269" t="s">
        <v>356</v>
      </c>
      <c r="C45" s="187" t="s">
        <v>343</v>
      </c>
      <c r="D45" s="202">
        <v>44.764808654785156</v>
      </c>
      <c r="E45" s="179">
        <v>11.917067527770996</v>
      </c>
      <c r="F45" s="179">
        <v>15.22181510925293</v>
      </c>
      <c r="G45" s="207">
        <v>22.734167098999023</v>
      </c>
      <c r="H45" s="190">
        <v>3505.83447265625</v>
      </c>
      <c r="I45" s="191">
        <v>2870.517822265625</v>
      </c>
      <c r="J45" s="191">
        <v>2693.51416015625</v>
      </c>
      <c r="K45" s="192">
        <v>3053.893798828125</v>
      </c>
      <c r="L45" s="202">
        <v>2.2566993236541748</v>
      </c>
      <c r="M45" s="179">
        <v>1.7617397308349609</v>
      </c>
      <c r="N45" s="179">
        <v>1.4681359529495239</v>
      </c>
      <c r="O45" s="180">
        <v>1.9138085842132568</v>
      </c>
    </row>
    <row r="46" spans="2:15" ht="15.75" thickBot="1">
      <c r="B46" s="269"/>
      <c r="C46" s="188" t="s">
        <v>344</v>
      </c>
      <c r="D46" s="203">
        <v>69.988800048828125</v>
      </c>
      <c r="E46" s="168">
        <v>25.714679718017578</v>
      </c>
      <c r="F46" s="168">
        <v>35.616916656494141</v>
      </c>
      <c r="G46" s="208">
        <v>46.572231292724609</v>
      </c>
      <c r="H46" s="193">
        <v>7201.3720703125</v>
      </c>
      <c r="I46" s="194">
        <v>6463.517578125</v>
      </c>
      <c r="J46" s="194">
        <v>5143.43701171875</v>
      </c>
      <c r="K46" s="195">
        <v>6343.646484375</v>
      </c>
      <c r="L46" s="203">
        <v>4.8982601165771484</v>
      </c>
      <c r="M46" s="168">
        <v>4.0743727684020996</v>
      </c>
      <c r="N46" s="168">
        <v>3.2702794075012207</v>
      </c>
      <c r="O46" s="169">
        <v>4.0765042304992676</v>
      </c>
    </row>
    <row r="47" spans="2:15" ht="15.75" thickBot="1">
      <c r="B47" s="269"/>
      <c r="C47" s="189" t="s">
        <v>345</v>
      </c>
      <c r="D47" s="204">
        <v>97.064460754394531</v>
      </c>
      <c r="E47" s="171">
        <v>56.074333190917969</v>
      </c>
      <c r="F47" s="171">
        <v>58.852790832519531</v>
      </c>
      <c r="G47" s="209">
        <v>83.392189025878906</v>
      </c>
      <c r="H47" s="196">
        <v>13594.984375</v>
      </c>
      <c r="I47" s="197">
        <v>12199.4501953125</v>
      </c>
      <c r="J47" s="197">
        <v>10936.0615234375</v>
      </c>
      <c r="K47" s="198">
        <v>10941.9091796875</v>
      </c>
      <c r="L47" s="204">
        <v>9.4153947830200195</v>
      </c>
      <c r="M47" s="171">
        <v>7.7971944808959961</v>
      </c>
      <c r="N47" s="171">
        <v>6.5204582214355469</v>
      </c>
      <c r="O47" s="172">
        <v>7.2131223678588867</v>
      </c>
    </row>
    <row r="48" spans="2:15" ht="15" customHeight="1" thickBot="1">
      <c r="B48" s="269" t="s">
        <v>357</v>
      </c>
      <c r="C48" s="187" t="s">
        <v>343</v>
      </c>
      <c r="D48" s="202">
        <v>40.432140350341797</v>
      </c>
      <c r="E48" s="179">
        <v>0</v>
      </c>
      <c r="F48" s="179">
        <v>20.253759384155273</v>
      </c>
      <c r="G48" s="207">
        <v>23.104000091552734</v>
      </c>
      <c r="H48" s="190">
        <v>3859.95849609375</v>
      </c>
      <c r="I48" s="191">
        <v>0</v>
      </c>
      <c r="J48" s="191">
        <v>3128.084716796875</v>
      </c>
      <c r="K48" s="192">
        <v>3229.059814453125</v>
      </c>
      <c r="L48" s="202">
        <v>2.3870258331298828</v>
      </c>
      <c r="M48" s="179">
        <v>0</v>
      </c>
      <c r="N48" s="179">
        <v>1.7369446754455566</v>
      </c>
      <c r="O48" s="180">
        <v>2.0490846633911133</v>
      </c>
    </row>
    <row r="49" spans="2:15" ht="15.75" thickBot="1">
      <c r="B49" s="269"/>
      <c r="C49" s="188" t="s">
        <v>344</v>
      </c>
      <c r="D49" s="203">
        <v>64.541374206542969</v>
      </c>
      <c r="E49" s="168">
        <v>0</v>
      </c>
      <c r="F49" s="168">
        <v>39.459800720214844</v>
      </c>
      <c r="G49" s="208">
        <v>47.576797485351563</v>
      </c>
      <c r="H49" s="193">
        <v>7840.6923828125</v>
      </c>
      <c r="I49" s="194">
        <v>0</v>
      </c>
      <c r="J49" s="194">
        <v>5584.35595703125</v>
      </c>
      <c r="K49" s="195">
        <v>6731.30712890625</v>
      </c>
      <c r="L49" s="203">
        <v>4.9492740631103516</v>
      </c>
      <c r="M49" s="168">
        <v>0</v>
      </c>
      <c r="N49" s="168">
        <v>2.9907286167144775</v>
      </c>
      <c r="O49" s="169">
        <v>4.226654052734375</v>
      </c>
    </row>
    <row r="50" spans="2:15" ht="15.75" thickBot="1">
      <c r="B50" s="269"/>
      <c r="C50" s="189" t="s">
        <v>345</v>
      </c>
      <c r="D50" s="204">
        <v>90.416694641113281</v>
      </c>
      <c r="E50" s="171">
        <v>0</v>
      </c>
      <c r="F50" s="171">
        <v>60.940048217773438</v>
      </c>
      <c r="G50" s="209">
        <v>80.80255126953125</v>
      </c>
      <c r="H50" s="196">
        <v>13485.994140625</v>
      </c>
      <c r="I50" s="197">
        <v>0</v>
      </c>
      <c r="J50" s="197">
        <v>9183.1181640625</v>
      </c>
      <c r="K50" s="198">
        <v>11994.48828125</v>
      </c>
      <c r="L50" s="204">
        <v>9.1103973388671875</v>
      </c>
      <c r="M50" s="171">
        <v>0</v>
      </c>
      <c r="N50" s="171">
        <v>6.1174893379211426</v>
      </c>
      <c r="O50" s="172">
        <v>7.1717782020568848</v>
      </c>
    </row>
    <row r="51" spans="2:15" ht="15" customHeight="1" thickBot="1">
      <c r="B51" s="269" t="s">
        <v>358</v>
      </c>
      <c r="C51" s="187" t="s">
        <v>343</v>
      </c>
      <c r="D51" s="202">
        <v>46.803024291992188</v>
      </c>
      <c r="E51" s="179">
        <v>0</v>
      </c>
      <c r="F51" s="179">
        <v>20.749744415283203</v>
      </c>
      <c r="G51" s="207">
        <v>23.507352828979492</v>
      </c>
      <c r="H51" s="190">
        <v>3895.345947265625</v>
      </c>
      <c r="I51" s="191">
        <v>0</v>
      </c>
      <c r="J51" s="191">
        <v>2725.43408203125</v>
      </c>
      <c r="K51" s="192">
        <v>3170.71142578125</v>
      </c>
      <c r="L51" s="202">
        <v>2.9374535083770752</v>
      </c>
      <c r="M51" s="179">
        <v>0</v>
      </c>
      <c r="N51" s="179">
        <v>1.6238418817520142</v>
      </c>
      <c r="O51" s="180">
        <v>2.3025364875793457</v>
      </c>
    </row>
    <row r="52" spans="2:15" ht="15.75" thickBot="1">
      <c r="B52" s="269"/>
      <c r="C52" s="188" t="s">
        <v>344</v>
      </c>
      <c r="D52" s="203">
        <v>70.216392517089844</v>
      </c>
      <c r="E52" s="168">
        <v>0</v>
      </c>
      <c r="F52" s="168">
        <v>32.545326232910156</v>
      </c>
      <c r="G52" s="208">
        <v>56.914936065673828</v>
      </c>
      <c r="H52" s="193">
        <v>7847.166015625</v>
      </c>
      <c r="I52" s="194">
        <v>0</v>
      </c>
      <c r="J52" s="194">
        <v>5345.45068359375</v>
      </c>
      <c r="K52" s="195">
        <v>6681.4501953125</v>
      </c>
      <c r="L52" s="203">
        <v>5.5508036613464355</v>
      </c>
      <c r="M52" s="168">
        <v>0</v>
      </c>
      <c r="N52" s="168">
        <v>3.3097243309020996</v>
      </c>
      <c r="O52" s="169">
        <v>4.7960004806518555</v>
      </c>
    </row>
    <row r="53" spans="2:15" ht="15.75" thickBot="1">
      <c r="B53" s="269"/>
      <c r="C53" s="189" t="s">
        <v>345</v>
      </c>
      <c r="D53" s="204">
        <v>94.183364868164063</v>
      </c>
      <c r="E53" s="171">
        <v>0</v>
      </c>
      <c r="F53" s="171">
        <v>102.52283477783203</v>
      </c>
      <c r="G53" s="209">
        <v>91.846405029296875</v>
      </c>
      <c r="H53" s="196">
        <v>13496.7978515625</v>
      </c>
      <c r="I53" s="197">
        <v>0</v>
      </c>
      <c r="J53" s="197">
        <v>7883.63818359375</v>
      </c>
      <c r="K53" s="198">
        <v>11593.9609375</v>
      </c>
      <c r="L53" s="204">
        <v>9.9889926910400391</v>
      </c>
      <c r="M53" s="171">
        <v>0</v>
      </c>
      <c r="N53" s="171">
        <v>5.5242705345153809</v>
      </c>
      <c r="O53" s="172">
        <v>8.4095382690429688</v>
      </c>
    </row>
    <row r="54" spans="2:15" ht="15" customHeight="1" thickBot="1">
      <c r="B54" s="269" t="s">
        <v>359</v>
      </c>
      <c r="C54" s="187" t="s">
        <v>343</v>
      </c>
      <c r="D54" s="202">
        <v>0</v>
      </c>
      <c r="E54" s="179">
        <v>0</v>
      </c>
      <c r="F54" s="179">
        <v>0</v>
      </c>
      <c r="G54" s="207">
        <v>0</v>
      </c>
      <c r="H54" s="190">
        <v>0</v>
      </c>
      <c r="I54" s="191">
        <v>0</v>
      </c>
      <c r="J54" s="191">
        <v>0</v>
      </c>
      <c r="K54" s="192">
        <v>0</v>
      </c>
      <c r="L54" s="202">
        <v>0</v>
      </c>
      <c r="M54" s="179">
        <v>0</v>
      </c>
      <c r="N54" s="179">
        <v>0</v>
      </c>
      <c r="O54" s="180">
        <v>0</v>
      </c>
    </row>
    <row r="55" spans="2:15" ht="15.75" thickBot="1">
      <c r="B55" s="269"/>
      <c r="C55" s="188" t="s">
        <v>344</v>
      </c>
      <c r="D55" s="203">
        <v>0</v>
      </c>
      <c r="E55" s="168">
        <v>0</v>
      </c>
      <c r="F55" s="168">
        <v>0</v>
      </c>
      <c r="G55" s="208">
        <v>0</v>
      </c>
      <c r="H55" s="193">
        <v>0</v>
      </c>
      <c r="I55" s="194">
        <v>0</v>
      </c>
      <c r="J55" s="194">
        <v>0</v>
      </c>
      <c r="K55" s="195">
        <v>0</v>
      </c>
      <c r="L55" s="203">
        <v>0</v>
      </c>
      <c r="M55" s="168">
        <v>0</v>
      </c>
      <c r="N55" s="168">
        <v>0</v>
      </c>
      <c r="O55" s="169">
        <v>0</v>
      </c>
    </row>
    <row r="56" spans="2:15" ht="15.75" thickBot="1">
      <c r="B56" s="269"/>
      <c r="C56" s="189" t="s">
        <v>345</v>
      </c>
      <c r="D56" s="204">
        <v>0</v>
      </c>
      <c r="E56" s="171">
        <v>0</v>
      </c>
      <c r="F56" s="171">
        <v>0</v>
      </c>
      <c r="G56" s="209">
        <v>0</v>
      </c>
      <c r="H56" s="196">
        <v>0</v>
      </c>
      <c r="I56" s="197">
        <v>0</v>
      </c>
      <c r="J56" s="197">
        <v>0</v>
      </c>
      <c r="K56" s="198">
        <v>0</v>
      </c>
      <c r="L56" s="204">
        <v>0</v>
      </c>
      <c r="M56" s="171">
        <v>0</v>
      </c>
      <c r="N56" s="171">
        <v>0</v>
      </c>
      <c r="O56" s="172">
        <v>0</v>
      </c>
    </row>
    <row r="57" spans="2:15" ht="15.75" thickBot="1">
      <c r="B57" s="269" t="s">
        <v>360</v>
      </c>
      <c r="C57" s="187" t="s">
        <v>343</v>
      </c>
      <c r="D57" s="202">
        <v>77.73907470703125</v>
      </c>
      <c r="E57" s="179">
        <v>14.551337242126465</v>
      </c>
      <c r="F57" s="179">
        <v>20.480684280395508</v>
      </c>
      <c r="G57" s="207">
        <v>42.997451782226563</v>
      </c>
      <c r="H57" s="190">
        <v>14489.12890625</v>
      </c>
      <c r="I57" s="191">
        <v>4076.255859375</v>
      </c>
      <c r="J57" s="191">
        <v>3641.48388671875</v>
      </c>
      <c r="K57" s="192">
        <v>9590.90234375</v>
      </c>
      <c r="L57" s="202">
        <v>17.005744934082031</v>
      </c>
      <c r="M57" s="179">
        <v>4.5632991790771484</v>
      </c>
      <c r="N57" s="179">
        <v>3.9136769771575928</v>
      </c>
      <c r="O57" s="180">
        <v>10.47947883605957</v>
      </c>
    </row>
    <row r="58" spans="2:15" ht="15.75" thickBot="1">
      <c r="B58" s="269"/>
      <c r="C58" s="188" t="s">
        <v>344</v>
      </c>
      <c r="D58" s="203">
        <v>107.77174377441406</v>
      </c>
      <c r="E58" s="168">
        <v>37.456817626953125</v>
      </c>
      <c r="F58" s="168">
        <v>49.527469635009766</v>
      </c>
      <c r="G58" s="208">
        <v>63.490974426269531</v>
      </c>
      <c r="H58" s="193">
        <v>24347.505859375</v>
      </c>
      <c r="I58" s="194">
        <v>7172.6123046875</v>
      </c>
      <c r="J58" s="194">
        <v>9831.1611328125</v>
      </c>
      <c r="K58" s="195">
        <v>14323.23828125</v>
      </c>
      <c r="L58" s="203">
        <v>24.91874885559082</v>
      </c>
      <c r="M58" s="168">
        <v>7.9851493835449219</v>
      </c>
      <c r="N58" s="168">
        <v>12.911476135253906</v>
      </c>
      <c r="O58" s="169">
        <v>15.998863220214844</v>
      </c>
    </row>
    <row r="59" spans="2:15" ht="15.75" thickBot="1">
      <c r="B59" s="269"/>
      <c r="C59" s="189" t="s">
        <v>345</v>
      </c>
      <c r="D59" s="204">
        <v>134.38130187988281</v>
      </c>
      <c r="E59" s="171">
        <v>55.75054931640625</v>
      </c>
      <c r="F59" s="171">
        <v>99.406906127929688</v>
      </c>
      <c r="G59" s="209">
        <v>96.250579833984375</v>
      </c>
      <c r="H59" s="196">
        <v>40357.66015625</v>
      </c>
      <c r="I59" s="197">
        <v>15651.244140625</v>
      </c>
      <c r="J59" s="197">
        <v>20626.51953125</v>
      </c>
      <c r="K59" s="198">
        <v>21882.62109375</v>
      </c>
      <c r="L59" s="204">
        <v>39.904582977294922</v>
      </c>
      <c r="M59" s="171">
        <v>15.625505447387695</v>
      </c>
      <c r="N59" s="171">
        <v>24.984573364257813</v>
      </c>
      <c r="O59" s="172">
        <v>23.020057678222656</v>
      </c>
    </row>
    <row r="60" spans="2:15" ht="15" customHeight="1" thickBot="1">
      <c r="B60" s="269" t="s">
        <v>361</v>
      </c>
      <c r="C60" s="187" t="s">
        <v>343</v>
      </c>
      <c r="D60" s="202">
        <v>0</v>
      </c>
      <c r="E60" s="179">
        <v>0</v>
      </c>
      <c r="F60" s="179">
        <v>0</v>
      </c>
      <c r="G60" s="207">
        <v>34.342571258544922</v>
      </c>
      <c r="H60" s="190">
        <v>0</v>
      </c>
      <c r="I60" s="191">
        <v>0</v>
      </c>
      <c r="J60" s="191">
        <v>0</v>
      </c>
      <c r="K60" s="192">
        <v>9593.0234375</v>
      </c>
      <c r="L60" s="202">
        <v>0</v>
      </c>
      <c r="M60" s="179">
        <v>0</v>
      </c>
      <c r="N60" s="179">
        <v>0</v>
      </c>
      <c r="O60" s="180">
        <v>10.476868629455566</v>
      </c>
    </row>
    <row r="61" spans="2:15" ht="15.75" thickBot="1">
      <c r="B61" s="269"/>
      <c r="C61" s="188" t="s">
        <v>344</v>
      </c>
      <c r="D61" s="203">
        <v>0</v>
      </c>
      <c r="E61" s="168">
        <v>0</v>
      </c>
      <c r="F61" s="168">
        <v>0</v>
      </c>
      <c r="G61" s="208">
        <v>58.5284423828125</v>
      </c>
      <c r="H61" s="193">
        <v>0</v>
      </c>
      <c r="I61" s="194">
        <v>0</v>
      </c>
      <c r="J61" s="194">
        <v>0</v>
      </c>
      <c r="K61" s="195">
        <v>14339.3642578125</v>
      </c>
      <c r="L61" s="203">
        <v>0</v>
      </c>
      <c r="M61" s="168">
        <v>0</v>
      </c>
      <c r="N61" s="168">
        <v>0</v>
      </c>
      <c r="O61" s="169">
        <v>17.046302795410156</v>
      </c>
    </row>
    <row r="62" spans="2:15" ht="15.75" thickBot="1">
      <c r="B62" s="269"/>
      <c r="C62" s="189" t="s">
        <v>345</v>
      </c>
      <c r="D62" s="204">
        <v>0</v>
      </c>
      <c r="E62" s="171">
        <v>0</v>
      </c>
      <c r="F62" s="171">
        <v>0</v>
      </c>
      <c r="G62" s="209">
        <v>89.798263549804688</v>
      </c>
      <c r="H62" s="196">
        <v>0</v>
      </c>
      <c r="I62" s="197">
        <v>0</v>
      </c>
      <c r="J62" s="197">
        <v>0</v>
      </c>
      <c r="K62" s="198">
        <v>19444.89453125</v>
      </c>
      <c r="L62" s="204">
        <v>0</v>
      </c>
      <c r="M62" s="171">
        <v>0</v>
      </c>
      <c r="N62" s="171">
        <v>0</v>
      </c>
      <c r="O62" s="172">
        <v>23.570993423461914</v>
      </c>
    </row>
    <row r="63" spans="2:15" ht="15" customHeight="1" thickBot="1">
      <c r="B63" s="269" t="s">
        <v>362</v>
      </c>
      <c r="C63" s="187" t="s">
        <v>343</v>
      </c>
      <c r="D63" s="202">
        <v>0</v>
      </c>
      <c r="E63" s="179">
        <v>0</v>
      </c>
      <c r="F63" s="179">
        <v>0</v>
      </c>
      <c r="G63" s="207">
        <v>31.777885437011719</v>
      </c>
      <c r="H63" s="190">
        <v>0</v>
      </c>
      <c r="I63" s="191">
        <v>0</v>
      </c>
      <c r="J63" s="191">
        <v>0</v>
      </c>
      <c r="K63" s="192">
        <v>8026.2294921875</v>
      </c>
      <c r="L63" s="202">
        <v>0</v>
      </c>
      <c r="M63" s="179">
        <v>0</v>
      </c>
      <c r="N63" s="179">
        <v>0</v>
      </c>
      <c r="O63" s="180">
        <v>8.9759654998779297</v>
      </c>
    </row>
    <row r="64" spans="2:15" ht="15.75" thickBot="1">
      <c r="B64" s="269"/>
      <c r="C64" s="188" t="s">
        <v>344</v>
      </c>
      <c r="D64" s="203">
        <v>0</v>
      </c>
      <c r="E64" s="168">
        <v>0</v>
      </c>
      <c r="F64" s="168">
        <v>0</v>
      </c>
      <c r="G64" s="208">
        <v>45.482303619384766</v>
      </c>
      <c r="H64" s="193">
        <v>0</v>
      </c>
      <c r="I64" s="194">
        <v>0</v>
      </c>
      <c r="J64" s="194">
        <v>0</v>
      </c>
      <c r="K64" s="195">
        <v>15092.982421875</v>
      </c>
      <c r="L64" s="203">
        <v>0</v>
      </c>
      <c r="M64" s="168">
        <v>0</v>
      </c>
      <c r="N64" s="168">
        <v>0</v>
      </c>
      <c r="O64" s="169">
        <v>18.645174026489258</v>
      </c>
    </row>
    <row r="65" spans="2:15" ht="15.75" thickBot="1">
      <c r="B65" s="269"/>
      <c r="C65" s="189" t="s">
        <v>345</v>
      </c>
      <c r="D65" s="204">
        <v>0</v>
      </c>
      <c r="E65" s="171">
        <v>0</v>
      </c>
      <c r="F65" s="171">
        <v>0</v>
      </c>
      <c r="G65" s="209">
        <v>83.584487915039063</v>
      </c>
      <c r="H65" s="196">
        <v>0</v>
      </c>
      <c r="I65" s="197">
        <v>0</v>
      </c>
      <c r="J65" s="197">
        <v>0</v>
      </c>
      <c r="K65" s="198">
        <v>33430.4296875</v>
      </c>
      <c r="L65" s="204">
        <v>0</v>
      </c>
      <c r="M65" s="171">
        <v>0</v>
      </c>
      <c r="N65" s="171">
        <v>0</v>
      </c>
      <c r="O65" s="172">
        <v>33.017913818359375</v>
      </c>
    </row>
    <row r="66" spans="2:15" ht="15.75" thickBot="1">
      <c r="B66" s="269" t="s">
        <v>363</v>
      </c>
      <c r="C66" s="187" t="s">
        <v>343</v>
      </c>
      <c r="D66" s="202">
        <v>0</v>
      </c>
      <c r="E66" s="179">
        <v>18.448125839233398</v>
      </c>
      <c r="F66" s="179">
        <v>0</v>
      </c>
      <c r="G66" s="207">
        <v>103.57012176513672</v>
      </c>
      <c r="H66" s="190">
        <v>0</v>
      </c>
      <c r="I66" s="191">
        <v>7132.0654296875</v>
      </c>
      <c r="J66" s="191">
        <v>0</v>
      </c>
      <c r="K66" s="192">
        <v>35334.203125</v>
      </c>
      <c r="L66" s="202">
        <v>0</v>
      </c>
      <c r="M66" s="179">
        <v>5.3750572204589844</v>
      </c>
      <c r="N66" s="179">
        <v>0</v>
      </c>
      <c r="O66" s="180">
        <v>25.475536346435547</v>
      </c>
    </row>
    <row r="67" spans="2:15" ht="15.75" thickBot="1">
      <c r="B67" s="269"/>
      <c r="C67" s="188" t="s">
        <v>344</v>
      </c>
      <c r="D67" s="203">
        <v>0</v>
      </c>
      <c r="E67" s="168">
        <v>35.8455810546875</v>
      </c>
      <c r="F67" s="168">
        <v>0</v>
      </c>
      <c r="G67" s="208">
        <v>153.10653686523438</v>
      </c>
      <c r="H67" s="193">
        <v>0</v>
      </c>
      <c r="I67" s="194">
        <v>16667.017578125</v>
      </c>
      <c r="J67" s="194">
        <v>0</v>
      </c>
      <c r="K67" s="195">
        <v>53749.7265625</v>
      </c>
      <c r="L67" s="203">
        <v>0</v>
      </c>
      <c r="M67" s="168">
        <v>9.8867292404174805</v>
      </c>
      <c r="N67" s="168">
        <v>0</v>
      </c>
      <c r="O67" s="169">
        <v>39.222335815429688</v>
      </c>
    </row>
    <row r="68" spans="2:15" ht="15.75" thickBot="1">
      <c r="B68" s="269"/>
      <c r="C68" s="189" t="s">
        <v>345</v>
      </c>
      <c r="D68" s="204">
        <v>0</v>
      </c>
      <c r="E68" s="171">
        <v>56.925849914550781</v>
      </c>
      <c r="F68" s="171">
        <v>0</v>
      </c>
      <c r="G68" s="209">
        <v>207.1474609375</v>
      </c>
      <c r="H68" s="196">
        <v>0</v>
      </c>
      <c r="I68" s="197">
        <v>23789.6171875</v>
      </c>
      <c r="J68" s="197">
        <v>0</v>
      </c>
      <c r="K68" s="198">
        <v>92018.1796875</v>
      </c>
      <c r="L68" s="204">
        <v>0</v>
      </c>
      <c r="M68" s="171">
        <v>13.881196022033691</v>
      </c>
      <c r="N68" s="171">
        <v>0</v>
      </c>
      <c r="O68" s="172">
        <v>50.552967071533203</v>
      </c>
    </row>
    <row r="69" spans="2:15" ht="15" customHeight="1" thickBot="1">
      <c r="B69" s="269" t="s">
        <v>364</v>
      </c>
      <c r="C69" s="187" t="s">
        <v>343</v>
      </c>
      <c r="D69" s="202">
        <v>0</v>
      </c>
      <c r="E69" s="179">
        <v>0</v>
      </c>
      <c r="F69" s="179">
        <v>0</v>
      </c>
      <c r="G69" s="207">
        <v>0</v>
      </c>
      <c r="H69" s="190">
        <v>0</v>
      </c>
      <c r="I69" s="191">
        <v>0</v>
      </c>
      <c r="J69" s="191">
        <v>0</v>
      </c>
      <c r="K69" s="192">
        <v>0</v>
      </c>
      <c r="L69" s="202">
        <v>0</v>
      </c>
      <c r="M69" s="179">
        <v>0</v>
      </c>
      <c r="N69" s="179">
        <v>0</v>
      </c>
      <c r="O69" s="180">
        <v>0</v>
      </c>
    </row>
    <row r="70" spans="2:15" ht="15.75" thickBot="1">
      <c r="B70" s="269"/>
      <c r="C70" s="188" t="s">
        <v>344</v>
      </c>
      <c r="D70" s="203">
        <v>0</v>
      </c>
      <c r="E70" s="168">
        <v>0</v>
      </c>
      <c r="F70" s="168">
        <v>0</v>
      </c>
      <c r="G70" s="208">
        <v>0</v>
      </c>
      <c r="H70" s="193">
        <v>0</v>
      </c>
      <c r="I70" s="194">
        <v>0</v>
      </c>
      <c r="J70" s="194">
        <v>0</v>
      </c>
      <c r="K70" s="195">
        <v>0</v>
      </c>
      <c r="L70" s="203">
        <v>0</v>
      </c>
      <c r="M70" s="168">
        <v>0</v>
      </c>
      <c r="N70" s="168">
        <v>0</v>
      </c>
      <c r="O70" s="169">
        <v>0</v>
      </c>
    </row>
    <row r="71" spans="2:15" ht="15.75" thickBot="1">
      <c r="B71" s="269"/>
      <c r="C71" s="189" t="s">
        <v>345</v>
      </c>
      <c r="D71" s="204">
        <v>0</v>
      </c>
      <c r="E71" s="171">
        <v>0</v>
      </c>
      <c r="F71" s="171">
        <v>0</v>
      </c>
      <c r="G71" s="209">
        <v>0</v>
      </c>
      <c r="H71" s="196">
        <v>0</v>
      </c>
      <c r="I71" s="197">
        <v>0</v>
      </c>
      <c r="J71" s="197">
        <v>0</v>
      </c>
      <c r="K71" s="198">
        <v>0</v>
      </c>
      <c r="L71" s="204">
        <v>0</v>
      </c>
      <c r="M71" s="171">
        <v>0</v>
      </c>
      <c r="N71" s="171">
        <v>0</v>
      </c>
      <c r="O71" s="172">
        <v>0</v>
      </c>
    </row>
    <row r="72" spans="2:15" ht="15.75" thickBot="1">
      <c r="B72" s="269" t="s">
        <v>365</v>
      </c>
      <c r="C72" s="187" t="s">
        <v>343</v>
      </c>
      <c r="D72" s="202">
        <v>73.234016418457031</v>
      </c>
      <c r="E72" s="179">
        <v>24.979949951171875</v>
      </c>
      <c r="F72" s="179">
        <v>29.607097625732422</v>
      </c>
      <c r="G72" s="207">
        <v>46.603660583496094</v>
      </c>
      <c r="H72" s="190">
        <v>3895.8056640625</v>
      </c>
      <c r="I72" s="191">
        <v>3219.821044921875</v>
      </c>
      <c r="J72" s="191">
        <v>2739.71435546875</v>
      </c>
      <c r="K72" s="192">
        <v>4592.9462890625</v>
      </c>
      <c r="L72" s="202">
        <v>4.7882556915283203</v>
      </c>
      <c r="M72" s="179">
        <v>3.7161712646484375</v>
      </c>
      <c r="N72" s="179">
        <v>3.3157439231872559</v>
      </c>
      <c r="O72" s="180">
        <v>5.5672860145568848</v>
      </c>
    </row>
    <row r="73" spans="2:15" ht="15.75" thickBot="1">
      <c r="B73" s="269"/>
      <c r="C73" s="188" t="s">
        <v>344</v>
      </c>
      <c r="D73" s="203">
        <v>100.49773406982422</v>
      </c>
      <c r="E73" s="168">
        <v>44.222160339355469</v>
      </c>
      <c r="F73" s="168">
        <v>62.710098266601563</v>
      </c>
      <c r="G73" s="208">
        <v>111.75341796875</v>
      </c>
      <c r="H73" s="193">
        <v>8117.1767578125</v>
      </c>
      <c r="I73" s="194">
        <v>6118.76220703125</v>
      </c>
      <c r="J73" s="194">
        <v>5634.31494140625</v>
      </c>
      <c r="K73" s="195">
        <v>12735.4501953125</v>
      </c>
      <c r="L73" s="203">
        <v>9.4053936004638672</v>
      </c>
      <c r="M73" s="168">
        <v>7.0797834396362305</v>
      </c>
      <c r="N73" s="168">
        <v>6.7149171829223633</v>
      </c>
      <c r="O73" s="169">
        <v>14.977140426635742</v>
      </c>
    </row>
    <row r="74" spans="2:15" ht="15.75" thickBot="1">
      <c r="B74" s="269"/>
      <c r="C74" s="189" t="s">
        <v>345</v>
      </c>
      <c r="D74" s="204">
        <v>137.49552917480469</v>
      </c>
      <c r="E74" s="171">
        <v>73.495353698730469</v>
      </c>
      <c r="F74" s="171">
        <v>106.47666168212891</v>
      </c>
      <c r="G74" s="209">
        <v>226.35649108886719</v>
      </c>
      <c r="H74" s="196">
        <v>18045.818359375</v>
      </c>
      <c r="I74" s="197">
        <v>13024.7421875</v>
      </c>
      <c r="J74" s="197">
        <v>11957.8046875</v>
      </c>
      <c r="K74" s="198">
        <v>22901.931640625</v>
      </c>
      <c r="L74" s="204">
        <v>22.089733123779297</v>
      </c>
      <c r="M74" s="171">
        <v>14.287101745605469</v>
      </c>
      <c r="N74" s="171">
        <v>12.356785774230957</v>
      </c>
      <c r="O74" s="172">
        <v>24.211277008056641</v>
      </c>
    </row>
    <row r="75" spans="2:15" ht="15" customHeight="1" thickBot="1">
      <c r="B75" s="269" t="s">
        <v>366</v>
      </c>
      <c r="C75" s="187" t="s">
        <v>343</v>
      </c>
      <c r="D75" s="202">
        <v>65.298088073730469</v>
      </c>
      <c r="E75" s="179">
        <v>0</v>
      </c>
      <c r="F75" s="179">
        <v>25.288887023925781</v>
      </c>
      <c r="G75" s="207">
        <v>61.186916351318359</v>
      </c>
      <c r="H75" s="190">
        <v>3499.756103515625</v>
      </c>
      <c r="I75" s="191">
        <v>0</v>
      </c>
      <c r="J75" s="191">
        <v>2766.8671875</v>
      </c>
      <c r="K75" s="192">
        <v>5761.90478515625</v>
      </c>
      <c r="L75" s="202">
        <v>3.5692245960235596</v>
      </c>
      <c r="M75" s="179">
        <v>0</v>
      </c>
      <c r="N75" s="179">
        <v>3.0552768707275391</v>
      </c>
      <c r="O75" s="180">
        <v>6.8483591079711914</v>
      </c>
    </row>
    <row r="76" spans="2:15" ht="15.75" thickBot="1">
      <c r="B76" s="269"/>
      <c r="C76" s="188" t="s">
        <v>344</v>
      </c>
      <c r="D76" s="203">
        <v>87.303962707519531</v>
      </c>
      <c r="E76" s="168">
        <v>0</v>
      </c>
      <c r="F76" s="168">
        <v>67.899337768554688</v>
      </c>
      <c r="G76" s="208">
        <v>224.89241027832031</v>
      </c>
      <c r="H76" s="193">
        <v>7742.154296875</v>
      </c>
      <c r="I76" s="194">
        <v>0</v>
      </c>
      <c r="J76" s="194">
        <v>5455.00634765625</v>
      </c>
      <c r="K76" s="195">
        <v>18936.865234375</v>
      </c>
      <c r="L76" s="203">
        <v>7.6316385269165039</v>
      </c>
      <c r="M76" s="168">
        <v>0</v>
      </c>
      <c r="N76" s="168">
        <v>6.0106582641601563</v>
      </c>
      <c r="O76" s="169">
        <v>20.923286437988281</v>
      </c>
    </row>
    <row r="77" spans="2:15" ht="15.75" thickBot="1">
      <c r="B77" s="269"/>
      <c r="C77" s="189" t="s">
        <v>345</v>
      </c>
      <c r="D77" s="204">
        <v>113.09396362304688</v>
      </c>
      <c r="E77" s="171">
        <v>0</v>
      </c>
      <c r="F77" s="171">
        <v>132.83062744140625</v>
      </c>
      <c r="G77" s="209">
        <v>412.30612182617188</v>
      </c>
      <c r="H77" s="196">
        <v>18537.578125</v>
      </c>
      <c r="I77" s="197">
        <v>0</v>
      </c>
      <c r="J77" s="197">
        <v>11795.4462890625</v>
      </c>
      <c r="K77" s="198">
        <v>33447.328125</v>
      </c>
      <c r="L77" s="204">
        <v>19.795166015625</v>
      </c>
      <c r="M77" s="171">
        <v>0</v>
      </c>
      <c r="N77" s="171">
        <v>11.876810073852539</v>
      </c>
      <c r="O77" s="172">
        <v>32.251174926757813</v>
      </c>
    </row>
    <row r="78" spans="2:15" ht="15.75" thickBot="1">
      <c r="B78" s="269" t="s">
        <v>367</v>
      </c>
      <c r="C78" s="187" t="s">
        <v>343</v>
      </c>
      <c r="D78" s="202">
        <v>82.712532043457031</v>
      </c>
      <c r="E78" s="179">
        <v>0</v>
      </c>
      <c r="F78" s="179">
        <v>0</v>
      </c>
      <c r="G78" s="207">
        <v>28.867856979370117</v>
      </c>
      <c r="H78" s="190">
        <v>4709.8203125</v>
      </c>
      <c r="I78" s="191">
        <v>0</v>
      </c>
      <c r="J78" s="191">
        <v>0</v>
      </c>
      <c r="K78" s="192">
        <v>3748.42529296875</v>
      </c>
      <c r="L78" s="202">
        <v>5.2378463745117188</v>
      </c>
      <c r="M78" s="179">
        <v>0</v>
      </c>
      <c r="N78" s="179">
        <v>0</v>
      </c>
      <c r="O78" s="180">
        <v>3.0158915519714355</v>
      </c>
    </row>
    <row r="79" spans="2:15" ht="15.75" thickBot="1">
      <c r="B79" s="269"/>
      <c r="C79" s="188" t="s">
        <v>344</v>
      </c>
      <c r="D79" s="203">
        <v>105.10391235351563</v>
      </c>
      <c r="E79" s="168">
        <v>0</v>
      </c>
      <c r="F79" s="168">
        <v>0</v>
      </c>
      <c r="G79" s="208">
        <v>76.093864440917969</v>
      </c>
      <c r="H79" s="193">
        <v>13574.2548828125</v>
      </c>
      <c r="I79" s="194">
        <v>0</v>
      </c>
      <c r="J79" s="194">
        <v>0</v>
      </c>
      <c r="K79" s="195">
        <v>12029.4931640625</v>
      </c>
      <c r="L79" s="203">
        <v>12.183218002319336</v>
      </c>
      <c r="M79" s="168">
        <v>0</v>
      </c>
      <c r="N79" s="168">
        <v>0</v>
      </c>
      <c r="O79" s="169">
        <v>10.887590408325195</v>
      </c>
    </row>
    <row r="80" spans="2:15" ht="15.75" thickBot="1">
      <c r="B80" s="269"/>
      <c r="C80" s="189" t="s">
        <v>345</v>
      </c>
      <c r="D80" s="204">
        <v>143.49209594726563</v>
      </c>
      <c r="E80" s="171">
        <v>0</v>
      </c>
      <c r="F80" s="171">
        <v>0</v>
      </c>
      <c r="G80" s="209">
        <v>160.55380249023438</v>
      </c>
      <c r="H80" s="196">
        <v>63316.38671875</v>
      </c>
      <c r="I80" s="197">
        <v>0</v>
      </c>
      <c r="J80" s="197">
        <v>0</v>
      </c>
      <c r="K80" s="198">
        <v>25383.5625</v>
      </c>
      <c r="L80" s="204">
        <v>57.331817626953125</v>
      </c>
      <c r="M80" s="171">
        <v>0</v>
      </c>
      <c r="N80" s="171">
        <v>0</v>
      </c>
      <c r="O80" s="172">
        <v>23.176193237304688</v>
      </c>
    </row>
    <row r="81" spans="2:15" ht="15" customHeight="1" thickBot="1">
      <c r="B81" s="269" t="s">
        <v>368</v>
      </c>
      <c r="C81" s="187" t="s">
        <v>343</v>
      </c>
      <c r="D81" s="202">
        <v>61.788162231445313</v>
      </c>
      <c r="E81" s="179">
        <v>0</v>
      </c>
      <c r="F81" s="179">
        <v>38.797409057617188</v>
      </c>
      <c r="G81" s="207">
        <v>33.030979156494141</v>
      </c>
      <c r="H81" s="190">
        <v>20628.96875</v>
      </c>
      <c r="I81" s="191">
        <v>0</v>
      </c>
      <c r="J81" s="191">
        <v>4229.21728515625</v>
      </c>
      <c r="K81" s="192">
        <v>9028.70703125</v>
      </c>
      <c r="L81" s="202">
        <v>27.125923156738281</v>
      </c>
      <c r="M81" s="179">
        <v>0</v>
      </c>
      <c r="N81" s="179">
        <v>4.6383895874023438</v>
      </c>
      <c r="O81" s="180">
        <v>11.964597702026367</v>
      </c>
    </row>
    <row r="82" spans="2:15" ht="15.75" thickBot="1">
      <c r="B82" s="269"/>
      <c r="C82" s="188" t="s">
        <v>344</v>
      </c>
      <c r="D82" s="203">
        <v>90.286231994628906</v>
      </c>
      <c r="E82" s="168">
        <v>0</v>
      </c>
      <c r="F82" s="168">
        <v>68.91070556640625</v>
      </c>
      <c r="G82" s="208">
        <v>57.83135986328125</v>
      </c>
      <c r="H82" s="193">
        <v>139483.75</v>
      </c>
      <c r="I82" s="194">
        <v>0</v>
      </c>
      <c r="J82" s="194">
        <v>12181.22265625</v>
      </c>
      <c r="K82" s="195">
        <v>56235.921875</v>
      </c>
      <c r="L82" s="203">
        <v>185.45704650878906</v>
      </c>
      <c r="M82" s="168">
        <v>0</v>
      </c>
      <c r="N82" s="168">
        <v>12.236063003540039</v>
      </c>
      <c r="O82" s="169">
        <v>66.679603576660156</v>
      </c>
    </row>
    <row r="83" spans="2:15" ht="15.75" thickBot="1">
      <c r="B83" s="269"/>
      <c r="C83" s="189" t="s">
        <v>345</v>
      </c>
      <c r="D83" s="204">
        <v>126.16368103027344</v>
      </c>
      <c r="E83" s="171">
        <v>0</v>
      </c>
      <c r="F83" s="171">
        <v>96.969131469726563</v>
      </c>
      <c r="G83" s="209">
        <v>130.85427856445313</v>
      </c>
      <c r="H83" s="196">
        <v>336567.875</v>
      </c>
      <c r="I83" s="197">
        <v>0</v>
      </c>
      <c r="J83" s="197">
        <v>32239.2421875</v>
      </c>
      <c r="K83" s="198">
        <v>199633.109375</v>
      </c>
      <c r="L83" s="204">
        <v>401.33441162109375</v>
      </c>
      <c r="M83" s="171">
        <v>0</v>
      </c>
      <c r="N83" s="171">
        <v>41.057994842529297</v>
      </c>
      <c r="O83" s="172">
        <v>229.51106262207031</v>
      </c>
    </row>
    <row r="84" spans="2:15" ht="15" customHeight="1" thickBot="1">
      <c r="B84" s="269" t="s">
        <v>369</v>
      </c>
      <c r="C84" s="187" t="s">
        <v>343</v>
      </c>
      <c r="D84" s="202">
        <v>66.699043273925781</v>
      </c>
      <c r="E84" s="179">
        <v>0</v>
      </c>
      <c r="F84" s="179">
        <v>43.176357269287109</v>
      </c>
      <c r="G84" s="207">
        <v>27.697044372558594</v>
      </c>
      <c r="H84" s="190">
        <v>4410.93505859375</v>
      </c>
      <c r="I84" s="191">
        <v>0</v>
      </c>
      <c r="J84" s="191">
        <v>3061.77685546875</v>
      </c>
      <c r="K84" s="192">
        <v>2767.33203125</v>
      </c>
      <c r="L84" s="202">
        <v>5.0497589111328125</v>
      </c>
      <c r="M84" s="179">
        <v>0</v>
      </c>
      <c r="N84" s="179">
        <v>3.6188907623291016</v>
      </c>
      <c r="O84" s="180">
        <v>3.8698630332946777</v>
      </c>
    </row>
    <row r="85" spans="2:15" ht="15.75" thickBot="1">
      <c r="B85" s="269"/>
      <c r="C85" s="188" t="s">
        <v>344</v>
      </c>
      <c r="D85" s="203">
        <v>95.442405700683594</v>
      </c>
      <c r="E85" s="168">
        <v>0</v>
      </c>
      <c r="F85" s="168">
        <v>73.573081970214844</v>
      </c>
      <c r="G85" s="208">
        <v>79.730979919433594</v>
      </c>
      <c r="H85" s="193">
        <v>8431.3779296875</v>
      </c>
      <c r="I85" s="194">
        <v>0</v>
      </c>
      <c r="J85" s="194">
        <v>5441.8818359375</v>
      </c>
      <c r="K85" s="195">
        <v>9397.6328125</v>
      </c>
      <c r="L85" s="203">
        <v>9.1727705001831055</v>
      </c>
      <c r="M85" s="168">
        <v>0</v>
      </c>
      <c r="N85" s="168">
        <v>6.0791230201721191</v>
      </c>
      <c r="O85" s="169">
        <v>10.630269050598145</v>
      </c>
    </row>
    <row r="86" spans="2:15" ht="15.75" thickBot="1">
      <c r="B86" s="269"/>
      <c r="C86" s="189" t="s">
        <v>345</v>
      </c>
      <c r="D86" s="204">
        <v>125.85811614990234</v>
      </c>
      <c r="E86" s="171">
        <v>0</v>
      </c>
      <c r="F86" s="171">
        <v>104.59480285644531</v>
      </c>
      <c r="G86" s="209">
        <v>160.20158386230469</v>
      </c>
      <c r="H86" s="196">
        <v>14351.5068359375</v>
      </c>
      <c r="I86" s="197">
        <v>0</v>
      </c>
      <c r="J86" s="197">
        <v>12674.4619140625</v>
      </c>
      <c r="K86" s="198">
        <v>16464.638671875</v>
      </c>
      <c r="L86" s="204">
        <v>17.604061126708984</v>
      </c>
      <c r="M86" s="171">
        <v>0</v>
      </c>
      <c r="N86" s="171">
        <v>14.576464653015137</v>
      </c>
      <c r="O86" s="172">
        <v>18.338180541992188</v>
      </c>
    </row>
    <row r="87" spans="2:15" ht="15.75" thickBot="1">
      <c r="B87" s="269" t="s">
        <v>370</v>
      </c>
      <c r="C87" s="187" t="s">
        <v>343</v>
      </c>
      <c r="D87" s="202">
        <v>64.982460021972656</v>
      </c>
      <c r="E87" s="179">
        <v>0</v>
      </c>
      <c r="F87" s="179">
        <v>0</v>
      </c>
      <c r="G87" s="207">
        <v>4.8554925918579102</v>
      </c>
      <c r="H87" s="190">
        <v>3725.919677734375</v>
      </c>
      <c r="I87" s="191">
        <v>0</v>
      </c>
      <c r="J87" s="191">
        <v>0</v>
      </c>
      <c r="K87" s="192">
        <v>1494.801025390625</v>
      </c>
      <c r="L87" s="202">
        <v>3.3843586444854736</v>
      </c>
      <c r="M87" s="179">
        <v>0</v>
      </c>
      <c r="N87" s="179">
        <v>0</v>
      </c>
      <c r="O87" s="180">
        <v>1.4386452436447144</v>
      </c>
    </row>
    <row r="88" spans="2:15" ht="15.75" thickBot="1">
      <c r="B88" s="269"/>
      <c r="C88" s="188" t="s">
        <v>344</v>
      </c>
      <c r="D88" s="203">
        <v>93.455230712890625</v>
      </c>
      <c r="E88" s="168">
        <v>0</v>
      </c>
      <c r="F88" s="168">
        <v>0</v>
      </c>
      <c r="G88" s="208">
        <v>26.643234252929688</v>
      </c>
      <c r="H88" s="193">
        <v>6509.2744140625</v>
      </c>
      <c r="I88" s="194">
        <v>0</v>
      </c>
      <c r="J88" s="194">
        <v>0</v>
      </c>
      <c r="K88" s="195">
        <v>2703.57958984375</v>
      </c>
      <c r="L88" s="203">
        <v>6.7985162734985352</v>
      </c>
      <c r="M88" s="168">
        <v>0</v>
      </c>
      <c r="N88" s="168">
        <v>0</v>
      </c>
      <c r="O88" s="169">
        <v>2.4589629173278809</v>
      </c>
    </row>
    <row r="89" spans="2:15" ht="15.75" thickBot="1">
      <c r="B89" s="269"/>
      <c r="C89" s="189" t="s">
        <v>345</v>
      </c>
      <c r="D89" s="204">
        <v>136.87382507324219</v>
      </c>
      <c r="E89" s="171">
        <v>0</v>
      </c>
      <c r="F89" s="171">
        <v>0</v>
      </c>
      <c r="G89" s="209">
        <v>46.732521057128906</v>
      </c>
      <c r="H89" s="196">
        <v>13599.9931640625</v>
      </c>
      <c r="I89" s="197">
        <v>0</v>
      </c>
      <c r="J89" s="197">
        <v>0</v>
      </c>
      <c r="K89" s="198">
        <v>4925</v>
      </c>
      <c r="L89" s="204">
        <v>14.963890075683594</v>
      </c>
      <c r="M89" s="171">
        <v>0</v>
      </c>
      <c r="N89" s="171">
        <v>0</v>
      </c>
      <c r="O89" s="172">
        <v>4.8462343215942383</v>
      </c>
    </row>
    <row r="90" spans="2:15" ht="15.75" thickBot="1">
      <c r="B90" s="269" t="s">
        <v>371</v>
      </c>
      <c r="C90" s="187" t="s">
        <v>343</v>
      </c>
      <c r="D90" s="202">
        <v>66.107833862304688</v>
      </c>
      <c r="E90" s="179">
        <v>0</v>
      </c>
      <c r="F90" s="179">
        <v>22.182676315307617</v>
      </c>
      <c r="G90" s="207">
        <v>16.643478393554688</v>
      </c>
      <c r="H90" s="190">
        <v>2162.3056640625</v>
      </c>
      <c r="I90" s="191">
        <v>0</v>
      </c>
      <c r="J90" s="191">
        <v>2491.824462890625</v>
      </c>
      <c r="K90" s="192">
        <v>1459.0980224609375</v>
      </c>
      <c r="L90" s="202">
        <v>2.825498104095459</v>
      </c>
      <c r="M90" s="179">
        <v>0</v>
      </c>
      <c r="N90" s="179">
        <v>2.8572149276733398</v>
      </c>
      <c r="O90" s="180">
        <v>1.8323529958724976</v>
      </c>
    </row>
    <row r="91" spans="2:15" ht="15.75" thickBot="1">
      <c r="B91" s="269"/>
      <c r="C91" s="188" t="s">
        <v>344</v>
      </c>
      <c r="D91" s="203">
        <v>86.60906982421875</v>
      </c>
      <c r="E91" s="168">
        <v>0</v>
      </c>
      <c r="F91" s="168">
        <v>50.603595733642578</v>
      </c>
      <c r="G91" s="208">
        <v>32.221080780029297</v>
      </c>
      <c r="H91" s="193">
        <v>3508.0283203125</v>
      </c>
      <c r="I91" s="194">
        <v>0</v>
      </c>
      <c r="J91" s="194">
        <v>4337.0322265625</v>
      </c>
      <c r="K91" s="195">
        <v>2648.006103515625</v>
      </c>
      <c r="L91" s="203">
        <v>4.6137638092041016</v>
      </c>
      <c r="M91" s="168">
        <v>0</v>
      </c>
      <c r="N91" s="168">
        <v>5.036466121673584</v>
      </c>
      <c r="O91" s="169">
        <v>3.502011775970459</v>
      </c>
    </row>
    <row r="92" spans="2:15" ht="15.75" thickBot="1">
      <c r="B92" s="269"/>
      <c r="C92" s="189" t="s">
        <v>345</v>
      </c>
      <c r="D92" s="204">
        <v>117.40856170654297</v>
      </c>
      <c r="E92" s="171">
        <v>0</v>
      </c>
      <c r="F92" s="171">
        <v>88.371444702148438</v>
      </c>
      <c r="G92" s="209">
        <v>59.230575561523438</v>
      </c>
      <c r="H92" s="196">
        <v>5826.8798828125</v>
      </c>
      <c r="I92" s="197">
        <v>0</v>
      </c>
      <c r="J92" s="197">
        <v>6995.81884765625</v>
      </c>
      <c r="K92" s="198">
        <v>5640.29833984375</v>
      </c>
      <c r="L92" s="204">
        <v>7.5283017158508301</v>
      </c>
      <c r="M92" s="171">
        <v>0</v>
      </c>
      <c r="N92" s="171">
        <v>8.8613510131835938</v>
      </c>
      <c r="O92" s="172">
        <v>7.1609587669372559</v>
      </c>
    </row>
    <row r="93" spans="2:15" ht="15" customHeight="1" thickBot="1">
      <c r="B93" s="269" t="s">
        <v>372</v>
      </c>
      <c r="C93" s="187" t="s">
        <v>343</v>
      </c>
      <c r="D93" s="202">
        <v>69.05621337890625</v>
      </c>
      <c r="E93" s="179">
        <v>9.1861782073974609</v>
      </c>
      <c r="F93" s="179">
        <v>25.135982513427734</v>
      </c>
      <c r="G93" s="207">
        <v>9.9246101379394531</v>
      </c>
      <c r="H93" s="190">
        <v>1987.1260986328125</v>
      </c>
      <c r="I93" s="191">
        <v>3430.26904296875</v>
      </c>
      <c r="J93" s="191">
        <v>4456.1376953125</v>
      </c>
      <c r="K93" s="192">
        <v>2228</v>
      </c>
      <c r="L93" s="202">
        <v>1.6496152877807617</v>
      </c>
      <c r="M93" s="179">
        <v>2.8139591217041016</v>
      </c>
      <c r="N93" s="179">
        <v>3.4737136363983154</v>
      </c>
      <c r="O93" s="180">
        <v>1.8051598072052002</v>
      </c>
    </row>
    <row r="94" spans="2:15" ht="15.75" thickBot="1">
      <c r="B94" s="269"/>
      <c r="C94" s="188" t="s">
        <v>344</v>
      </c>
      <c r="D94" s="203">
        <v>96.260635375976563</v>
      </c>
      <c r="E94" s="168">
        <v>41.410903930664063</v>
      </c>
      <c r="F94" s="168">
        <v>59.068828582763672</v>
      </c>
      <c r="G94" s="208">
        <v>30.545562744140625</v>
      </c>
      <c r="H94" s="193">
        <v>3171.412109375</v>
      </c>
      <c r="I94" s="194">
        <v>8298.3779296875</v>
      </c>
      <c r="J94" s="194">
        <v>7131.7900390625</v>
      </c>
      <c r="K94" s="195">
        <v>4557.7705078125</v>
      </c>
      <c r="L94" s="203">
        <v>2.8207070827484131</v>
      </c>
      <c r="M94" s="168">
        <v>7.979158878326416</v>
      </c>
      <c r="N94" s="168">
        <v>6.152336597442627</v>
      </c>
      <c r="O94" s="169">
        <v>3.9860658645629883</v>
      </c>
    </row>
    <row r="95" spans="2:15" ht="15.75" thickBot="1">
      <c r="B95" s="269"/>
      <c r="C95" s="189" t="s">
        <v>345</v>
      </c>
      <c r="D95" s="204">
        <v>131.62261962890625</v>
      </c>
      <c r="E95" s="171">
        <v>129.68328857421875</v>
      </c>
      <c r="F95" s="171">
        <v>124.13032531738281</v>
      </c>
      <c r="G95" s="209">
        <v>102.60714721679688</v>
      </c>
      <c r="H95" s="196">
        <v>5557.177734375</v>
      </c>
      <c r="I95" s="197">
        <v>15051.8046875</v>
      </c>
      <c r="J95" s="197">
        <v>11063.2626953125</v>
      </c>
      <c r="K95" s="198">
        <v>8741</v>
      </c>
      <c r="L95" s="204">
        <v>5.9817891120910645</v>
      </c>
      <c r="M95" s="171">
        <v>13.684983253479004</v>
      </c>
      <c r="N95" s="171">
        <v>9.74029541015625</v>
      </c>
      <c r="O95" s="172">
        <v>8.5188283920288086</v>
      </c>
    </row>
    <row r="96" spans="2:15" ht="15" customHeight="1" thickBot="1">
      <c r="B96" s="269" t="s">
        <v>373</v>
      </c>
      <c r="C96" s="187" t="s">
        <v>343</v>
      </c>
      <c r="D96" s="202">
        <v>57.443527221679688</v>
      </c>
      <c r="E96" s="179">
        <v>10.015213012695313</v>
      </c>
      <c r="F96" s="179">
        <v>30.009853363037109</v>
      </c>
      <c r="G96" s="207">
        <v>14.948734283447266</v>
      </c>
      <c r="H96" s="190">
        <v>1860.54296875</v>
      </c>
      <c r="I96" s="191">
        <v>3162.627197265625</v>
      </c>
      <c r="J96" s="191">
        <v>2879.825927734375</v>
      </c>
      <c r="K96" s="192">
        <v>1749.4346923828125</v>
      </c>
      <c r="L96" s="202">
        <v>1.532068133354187</v>
      </c>
      <c r="M96" s="179">
        <v>2.7087855339050293</v>
      </c>
      <c r="N96" s="179">
        <v>2.092747688293457</v>
      </c>
      <c r="O96" s="180">
        <v>1.4991450309753418</v>
      </c>
    </row>
    <row r="97" spans="2:15" ht="15.75" thickBot="1">
      <c r="B97" s="269"/>
      <c r="C97" s="188" t="s">
        <v>344</v>
      </c>
      <c r="D97" s="203">
        <v>86.52557373046875</v>
      </c>
      <c r="E97" s="168">
        <v>33.372039794921875</v>
      </c>
      <c r="F97" s="168">
        <v>52.886547088623047</v>
      </c>
      <c r="G97" s="208">
        <v>33.6895751953125</v>
      </c>
      <c r="H97" s="193">
        <v>3230.388671875</v>
      </c>
      <c r="I97" s="194">
        <v>6321.8544921875</v>
      </c>
      <c r="J97" s="194">
        <v>5003.09619140625</v>
      </c>
      <c r="K97" s="195">
        <v>3584.014892578125</v>
      </c>
      <c r="L97" s="203">
        <v>3.2636642456054688</v>
      </c>
      <c r="M97" s="168">
        <v>5.4732913970947266</v>
      </c>
      <c r="N97" s="168">
        <v>4.2703304290771484</v>
      </c>
      <c r="O97" s="169">
        <v>3.133126974105835</v>
      </c>
    </row>
    <row r="98" spans="2:15" ht="15.75" thickBot="1">
      <c r="B98" s="269"/>
      <c r="C98" s="189" t="s">
        <v>345</v>
      </c>
      <c r="D98" s="204">
        <v>124.09636688232422</v>
      </c>
      <c r="E98" s="171">
        <v>66.632789611816406</v>
      </c>
      <c r="F98" s="171">
        <v>87.984970092773438</v>
      </c>
      <c r="G98" s="209">
        <v>65.301483154296875</v>
      </c>
      <c r="H98" s="196">
        <v>7078.0244140625</v>
      </c>
      <c r="I98" s="197">
        <v>10306.197265625</v>
      </c>
      <c r="J98" s="197">
        <v>8673.470703125</v>
      </c>
      <c r="K98" s="198">
        <v>6897.65966796875</v>
      </c>
      <c r="L98" s="204">
        <v>7.0789656639099121</v>
      </c>
      <c r="M98" s="171">
        <v>8.9274578094482422</v>
      </c>
      <c r="N98" s="171">
        <v>8.4092006683349609</v>
      </c>
      <c r="O98" s="172">
        <v>7.129878044128418</v>
      </c>
    </row>
    <row r="99" spans="2:15" ht="15.75" thickBot="1">
      <c r="B99" s="269" t="s">
        <v>374</v>
      </c>
      <c r="C99" s="187" t="s">
        <v>343</v>
      </c>
      <c r="D99" s="202">
        <v>0</v>
      </c>
      <c r="E99" s="179">
        <v>0</v>
      </c>
      <c r="F99" s="179">
        <v>0</v>
      </c>
      <c r="G99" s="207">
        <v>17.324836730957031</v>
      </c>
      <c r="H99" s="190">
        <v>0</v>
      </c>
      <c r="I99" s="191">
        <v>0</v>
      </c>
      <c r="J99" s="191">
        <v>0</v>
      </c>
      <c r="K99" s="192">
        <v>2938.059814453125</v>
      </c>
      <c r="L99" s="202">
        <v>0</v>
      </c>
      <c r="M99" s="179">
        <v>0</v>
      </c>
      <c r="N99" s="179">
        <v>0</v>
      </c>
      <c r="O99" s="180">
        <v>2.2584774494171143</v>
      </c>
    </row>
    <row r="100" spans="2:15" ht="15.75" thickBot="1">
      <c r="B100" s="269"/>
      <c r="C100" s="188" t="s">
        <v>344</v>
      </c>
      <c r="D100" s="203">
        <v>0</v>
      </c>
      <c r="E100" s="168">
        <v>0</v>
      </c>
      <c r="F100" s="168">
        <v>0</v>
      </c>
      <c r="G100" s="208">
        <v>58.159828186035156</v>
      </c>
      <c r="H100" s="193">
        <v>0</v>
      </c>
      <c r="I100" s="194">
        <v>0</v>
      </c>
      <c r="J100" s="194">
        <v>0</v>
      </c>
      <c r="K100" s="195">
        <v>6848.7158203125</v>
      </c>
      <c r="L100" s="203">
        <v>0</v>
      </c>
      <c r="M100" s="168">
        <v>0</v>
      </c>
      <c r="N100" s="168">
        <v>0</v>
      </c>
      <c r="O100" s="169">
        <v>5.5825738906860352</v>
      </c>
    </row>
    <row r="101" spans="2:15" ht="15.75" thickBot="1">
      <c r="B101" s="269"/>
      <c r="C101" s="189" t="s">
        <v>345</v>
      </c>
      <c r="D101" s="204">
        <v>0</v>
      </c>
      <c r="E101" s="171">
        <v>0</v>
      </c>
      <c r="F101" s="171">
        <v>0</v>
      </c>
      <c r="G101" s="209">
        <v>123.5880126953125</v>
      </c>
      <c r="H101" s="196">
        <v>0</v>
      </c>
      <c r="I101" s="197">
        <v>0</v>
      </c>
      <c r="J101" s="197">
        <v>0</v>
      </c>
      <c r="K101" s="198">
        <v>17391.693359375</v>
      </c>
      <c r="L101" s="204">
        <v>0</v>
      </c>
      <c r="M101" s="171">
        <v>0</v>
      </c>
      <c r="N101" s="171">
        <v>0</v>
      </c>
      <c r="O101" s="172">
        <v>16.849224090576172</v>
      </c>
    </row>
    <row r="102" spans="2:15" ht="15" customHeight="1" thickBot="1">
      <c r="B102" s="269" t="s">
        <v>375</v>
      </c>
      <c r="C102" s="187" t="s">
        <v>343</v>
      </c>
      <c r="D102" s="202">
        <v>72.747695922851563</v>
      </c>
      <c r="E102" s="179">
        <v>0</v>
      </c>
      <c r="F102" s="179">
        <v>15.57561206817627</v>
      </c>
      <c r="G102" s="207">
        <v>6.4285712242126465</v>
      </c>
      <c r="H102" s="190">
        <v>2297.46826171875</v>
      </c>
      <c r="I102" s="191">
        <v>0</v>
      </c>
      <c r="J102" s="191">
        <v>3575.239990234375</v>
      </c>
      <c r="K102" s="192">
        <v>1543.640380859375</v>
      </c>
      <c r="L102" s="202">
        <v>1.9067952632904053</v>
      </c>
      <c r="M102" s="179">
        <v>0</v>
      </c>
      <c r="N102" s="179">
        <v>2.9050793647766113</v>
      </c>
      <c r="O102" s="180">
        <v>1.2389792203903198</v>
      </c>
    </row>
    <row r="103" spans="2:15" ht="15.75" thickBot="1">
      <c r="B103" s="269"/>
      <c r="C103" s="188" t="s">
        <v>344</v>
      </c>
      <c r="D103" s="203">
        <v>96.76702880859375</v>
      </c>
      <c r="E103" s="168">
        <v>0</v>
      </c>
      <c r="F103" s="168">
        <v>46.280296325683594</v>
      </c>
      <c r="G103" s="208">
        <v>20.082439422607422</v>
      </c>
      <c r="H103" s="193">
        <v>3573.14794921875</v>
      </c>
      <c r="I103" s="194">
        <v>0</v>
      </c>
      <c r="J103" s="194">
        <v>6231.23779296875</v>
      </c>
      <c r="K103" s="195">
        <v>3734.5</v>
      </c>
      <c r="L103" s="203">
        <v>3.4384829998016357</v>
      </c>
      <c r="M103" s="168">
        <v>0</v>
      </c>
      <c r="N103" s="168">
        <v>5.1292858123779297</v>
      </c>
      <c r="O103" s="169">
        <v>3.1554737091064453</v>
      </c>
    </row>
    <row r="104" spans="2:15" ht="15.75" thickBot="1">
      <c r="B104" s="269"/>
      <c r="C104" s="189" t="s">
        <v>345</v>
      </c>
      <c r="D104" s="204">
        <v>135.38259887695313</v>
      </c>
      <c r="E104" s="171">
        <v>0</v>
      </c>
      <c r="F104" s="171">
        <v>75.033164978027344</v>
      </c>
      <c r="G104" s="209">
        <v>52.6644287109375</v>
      </c>
      <c r="H104" s="196">
        <v>9008.3603515625</v>
      </c>
      <c r="I104" s="197">
        <v>0</v>
      </c>
      <c r="J104" s="197">
        <v>9863.791015625</v>
      </c>
      <c r="K104" s="198">
        <v>7474</v>
      </c>
      <c r="L104" s="204">
        <v>7.9699687957763672</v>
      </c>
      <c r="M104" s="171">
        <v>0</v>
      </c>
      <c r="N104" s="171">
        <v>10.688992500305176</v>
      </c>
      <c r="O104" s="172">
        <v>6.738762378692627</v>
      </c>
    </row>
    <row r="105" spans="2:15" ht="15.75" thickBot="1">
      <c r="B105" s="269" t="s">
        <v>376</v>
      </c>
      <c r="C105" s="187" t="s">
        <v>343</v>
      </c>
      <c r="D105" s="202">
        <v>66.036369323730469</v>
      </c>
      <c r="E105" s="179">
        <v>0</v>
      </c>
      <c r="F105" s="179">
        <v>34.1416015625</v>
      </c>
      <c r="G105" s="207">
        <v>7.8976449966430664</v>
      </c>
      <c r="H105" s="190">
        <v>2511.86474609375</v>
      </c>
      <c r="I105" s="191">
        <v>0</v>
      </c>
      <c r="J105" s="191">
        <v>3774.745361328125</v>
      </c>
      <c r="K105" s="192">
        <v>1992.5347900390625</v>
      </c>
      <c r="L105" s="202">
        <v>1.9737863540649414</v>
      </c>
      <c r="M105" s="179">
        <v>0</v>
      </c>
      <c r="N105" s="179">
        <v>2.2504119873046875</v>
      </c>
      <c r="O105" s="180">
        <v>1.4998958110809326</v>
      </c>
    </row>
    <row r="106" spans="2:15" ht="15.75" thickBot="1">
      <c r="B106" s="269"/>
      <c r="C106" s="188" t="s">
        <v>344</v>
      </c>
      <c r="D106" s="203">
        <v>94.616897583007813</v>
      </c>
      <c r="E106" s="168">
        <v>0</v>
      </c>
      <c r="F106" s="168">
        <v>72.302581787109375</v>
      </c>
      <c r="G106" s="208">
        <v>23.869281768798828</v>
      </c>
      <c r="H106" s="193">
        <v>3758.283447265625</v>
      </c>
      <c r="I106" s="194">
        <v>0</v>
      </c>
      <c r="J106" s="194">
        <v>6534.8671875</v>
      </c>
      <c r="K106" s="195">
        <v>3774.358154296875</v>
      </c>
      <c r="L106" s="203">
        <v>3.7467446327209473</v>
      </c>
      <c r="M106" s="168">
        <v>0</v>
      </c>
      <c r="N106" s="168">
        <v>4.5714950561523438</v>
      </c>
      <c r="O106" s="169">
        <v>3.2878193855285645</v>
      </c>
    </row>
    <row r="107" spans="2:15" ht="15.75" thickBot="1">
      <c r="B107" s="269"/>
      <c r="C107" s="189" t="s">
        <v>345</v>
      </c>
      <c r="D107" s="204">
        <v>127.47441864013672</v>
      </c>
      <c r="E107" s="171">
        <v>0</v>
      </c>
      <c r="F107" s="171">
        <v>201.05389404296875</v>
      </c>
      <c r="G107" s="209">
        <v>57.02923583984375</v>
      </c>
      <c r="H107" s="196">
        <v>9448.66015625</v>
      </c>
      <c r="I107" s="197">
        <v>0</v>
      </c>
      <c r="J107" s="197">
        <v>9615.78515625</v>
      </c>
      <c r="K107" s="198">
        <v>6852.5</v>
      </c>
      <c r="L107" s="204">
        <v>8.8352489471435547</v>
      </c>
      <c r="M107" s="171">
        <v>0</v>
      </c>
      <c r="N107" s="171">
        <v>8.5855226516723633</v>
      </c>
      <c r="O107" s="172">
        <v>7.0425267219543457</v>
      </c>
    </row>
    <row r="108" spans="2:15" ht="15.75" thickBot="1">
      <c r="B108" s="269" t="s">
        <v>377</v>
      </c>
      <c r="C108" s="214" t="s">
        <v>343</v>
      </c>
      <c r="D108" s="206">
        <v>51.278327941894531</v>
      </c>
      <c r="E108" s="176">
        <v>0</v>
      </c>
      <c r="F108" s="176">
        <v>23.394248962402344</v>
      </c>
      <c r="G108" s="210">
        <v>28.771999359130859</v>
      </c>
      <c r="H108" s="190">
        <v>3322.832763671875</v>
      </c>
      <c r="I108" s="191">
        <v>0</v>
      </c>
      <c r="J108" s="191">
        <v>2116.2763671875</v>
      </c>
      <c r="K108" s="192">
        <v>2367.75146484375</v>
      </c>
      <c r="L108" s="206">
        <v>3.3719809055328369</v>
      </c>
      <c r="M108" s="176">
        <v>0</v>
      </c>
      <c r="N108" s="176">
        <v>1.7822868824005127</v>
      </c>
      <c r="O108" s="177">
        <v>2.2263624668121338</v>
      </c>
    </row>
    <row r="109" spans="2:15" ht="15.75" thickBot="1">
      <c r="B109" s="269"/>
      <c r="C109" s="188" t="s">
        <v>344</v>
      </c>
      <c r="D109" s="203">
        <v>75.077140808105469</v>
      </c>
      <c r="E109" s="168">
        <v>0</v>
      </c>
      <c r="F109" s="168">
        <v>52.367786407470703</v>
      </c>
      <c r="G109" s="208">
        <v>55.435531616210938</v>
      </c>
      <c r="H109" s="193">
        <v>5010.0517578125</v>
      </c>
      <c r="I109" s="194">
        <v>0</v>
      </c>
      <c r="J109" s="194">
        <v>3221.247314453125</v>
      </c>
      <c r="K109" s="195">
        <v>4053.091796875</v>
      </c>
      <c r="L109" s="203">
        <v>5.3707599639892578</v>
      </c>
      <c r="M109" s="168">
        <v>0</v>
      </c>
      <c r="N109" s="168">
        <v>2.6879796981811523</v>
      </c>
      <c r="O109" s="169">
        <v>3.591148853302002</v>
      </c>
    </row>
    <row r="110" spans="2:15" ht="15.75" thickBot="1">
      <c r="B110" s="269"/>
      <c r="C110" s="189" t="s">
        <v>345</v>
      </c>
      <c r="D110" s="204">
        <v>117.16522979736328</v>
      </c>
      <c r="E110" s="171">
        <v>0</v>
      </c>
      <c r="F110" s="171">
        <v>77.109184265136719</v>
      </c>
      <c r="G110" s="209">
        <v>80.128128051757813</v>
      </c>
      <c r="H110" s="196">
        <v>9676.095703125</v>
      </c>
      <c r="I110" s="197">
        <v>0</v>
      </c>
      <c r="J110" s="197">
        <v>5292.7568359375</v>
      </c>
      <c r="K110" s="198">
        <v>7193</v>
      </c>
      <c r="L110" s="204">
        <v>7.7337260246276855</v>
      </c>
      <c r="M110" s="171">
        <v>0</v>
      </c>
      <c r="N110" s="171">
        <v>4.6040306091308594</v>
      </c>
      <c r="O110" s="172">
        <v>6.2803497314453125</v>
      </c>
    </row>
  </sheetData>
  <mergeCells count="35">
    <mergeCell ref="B27:B29"/>
    <mergeCell ref="B12:B14"/>
    <mergeCell ref="B15:B17"/>
    <mergeCell ref="B18:B20"/>
    <mergeCell ref="B21:B23"/>
    <mergeCell ref="B24:B26"/>
    <mergeCell ref="B81:B83"/>
    <mergeCell ref="B63:B65"/>
    <mergeCell ref="B30:B32"/>
    <mergeCell ref="B33:B35"/>
    <mergeCell ref="B36:B38"/>
    <mergeCell ref="B39:B41"/>
    <mergeCell ref="B42:B44"/>
    <mergeCell ref="B45:B47"/>
    <mergeCell ref="B48:B50"/>
    <mergeCell ref="B51:B53"/>
    <mergeCell ref="B54:B56"/>
    <mergeCell ref="B57:B59"/>
    <mergeCell ref="B60:B62"/>
    <mergeCell ref="Q2:T2"/>
    <mergeCell ref="B102:B104"/>
    <mergeCell ref="B105:B107"/>
    <mergeCell ref="B108:B110"/>
    <mergeCell ref="C3:N5"/>
    <mergeCell ref="B84:B86"/>
    <mergeCell ref="B87:B89"/>
    <mergeCell ref="B90:B92"/>
    <mergeCell ref="B93:B95"/>
    <mergeCell ref="B96:B98"/>
    <mergeCell ref="B99:B101"/>
    <mergeCell ref="B66:B68"/>
    <mergeCell ref="B69:B71"/>
    <mergeCell ref="B72:B74"/>
    <mergeCell ref="B75:B77"/>
    <mergeCell ref="B78:B80"/>
  </mergeCells>
  <hyperlinks>
    <hyperlink ref="V9" r:id="rId1" xr:uid="{00000000-0004-0000-0300-000000000000}"/>
  </hyperlinks>
  <pageMargins left="0.7" right="0.7" top="0.75" bottom="0.75" header="0.3" footer="0.3"/>
  <pageSetup paperSize="9" scale="75"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K58"/>
  <sheetViews>
    <sheetView topLeftCell="A25" zoomScale="55" zoomScaleNormal="55" workbookViewId="0">
      <selection activeCell="E36" sqref="E36"/>
    </sheetView>
  </sheetViews>
  <sheetFormatPr defaultColWidth="9.140625" defaultRowHeight="15"/>
  <cols>
    <col min="1" max="1" width="6" style="4" customWidth="1"/>
    <col min="2" max="2" width="7.42578125" style="4" customWidth="1"/>
    <col min="3" max="3" width="13.85546875" style="4" customWidth="1"/>
    <col min="4" max="4" width="56.7109375" style="4" customWidth="1"/>
    <col min="5" max="5" width="26.85546875" style="4" customWidth="1"/>
    <col min="6" max="6" width="24.140625" style="4" customWidth="1"/>
    <col min="7" max="7" width="24.85546875" style="4" customWidth="1"/>
    <col min="8" max="8" width="15.7109375" style="4" customWidth="1"/>
    <col min="9" max="9" width="21.7109375" style="4" customWidth="1"/>
    <col min="10" max="10" width="22.85546875" style="4" customWidth="1"/>
    <col min="11" max="11" width="86.28515625" style="4" customWidth="1"/>
    <col min="12" max="12" width="47.7109375" style="4" customWidth="1"/>
    <col min="13" max="13" width="9.140625" style="4"/>
    <col min="14" max="14" width="9.140625" style="4" customWidth="1"/>
    <col min="15" max="16384" width="9.140625" style="4"/>
  </cols>
  <sheetData>
    <row r="2" spans="2:11" ht="23.25">
      <c r="B2" s="60" t="s">
        <v>98</v>
      </c>
      <c r="C2" s="14"/>
      <c r="D2" s="15"/>
      <c r="E2" s="15"/>
      <c r="F2" s="15"/>
      <c r="G2" s="15"/>
      <c r="H2" s="15"/>
      <c r="I2" s="15"/>
      <c r="J2" s="15"/>
    </row>
    <row r="3" spans="2:11" ht="15" customHeight="1">
      <c r="B3" s="60"/>
      <c r="C3" s="14"/>
      <c r="D3" s="15"/>
      <c r="E3" s="15"/>
      <c r="F3" s="15"/>
      <c r="G3" s="15"/>
      <c r="H3" s="15"/>
      <c r="I3" s="15"/>
      <c r="J3" s="15"/>
    </row>
    <row r="4" spans="2:11">
      <c r="B4" s="96"/>
      <c r="C4" s="97"/>
      <c r="D4" s="68"/>
      <c r="E4" s="68"/>
      <c r="F4" s="68"/>
      <c r="G4" s="68"/>
      <c r="H4" s="68"/>
      <c r="I4" s="68"/>
      <c r="J4" s="68"/>
      <c r="K4" s="7"/>
    </row>
    <row r="5" spans="2:11">
      <c r="B5" s="273" t="s">
        <v>122</v>
      </c>
      <c r="C5" s="274"/>
      <c r="D5" s="274"/>
      <c r="E5" s="274"/>
      <c r="F5" s="274"/>
      <c r="G5" s="274"/>
      <c r="H5" s="274"/>
      <c r="I5" s="274"/>
      <c r="J5" s="274"/>
      <c r="K5" s="57" t="s">
        <v>393</v>
      </c>
    </row>
    <row r="6" spans="2:11">
      <c r="B6" s="273"/>
      <c r="C6" s="274"/>
      <c r="D6" s="274"/>
      <c r="E6" s="274"/>
      <c r="F6" s="274"/>
      <c r="G6" s="274"/>
      <c r="H6" s="274"/>
      <c r="I6" s="274"/>
      <c r="J6" s="274"/>
      <c r="K6" s="238" t="s">
        <v>394</v>
      </c>
    </row>
    <row r="7" spans="2:11">
      <c r="B7" s="273"/>
      <c r="C7" s="274"/>
      <c r="D7" s="274"/>
      <c r="E7" s="274"/>
      <c r="F7" s="274"/>
      <c r="G7" s="274"/>
      <c r="H7" s="274"/>
      <c r="I7" s="274"/>
      <c r="J7" s="274"/>
      <c r="K7" s="239"/>
    </row>
    <row r="8" spans="2:11">
      <c r="B8" s="273"/>
      <c r="C8" s="274"/>
      <c r="D8" s="274"/>
      <c r="E8" s="274"/>
      <c r="F8" s="274"/>
      <c r="G8" s="274"/>
      <c r="H8" s="274"/>
      <c r="I8" s="274"/>
      <c r="J8" s="274"/>
      <c r="K8" s="239"/>
    </row>
    <row r="9" spans="2:11">
      <c r="B9" s="273"/>
      <c r="C9" s="274"/>
      <c r="D9" s="274"/>
      <c r="E9" s="274"/>
      <c r="F9" s="274"/>
      <c r="G9" s="274"/>
      <c r="H9" s="274"/>
      <c r="I9" s="274"/>
      <c r="J9" s="274"/>
      <c r="K9" s="239"/>
    </row>
    <row r="10" spans="2:11">
      <c r="B10" s="273"/>
      <c r="C10" s="274"/>
      <c r="D10" s="274"/>
      <c r="E10" s="274"/>
      <c r="F10" s="274"/>
      <c r="G10" s="274"/>
      <c r="H10" s="274"/>
      <c r="I10" s="274"/>
      <c r="J10" s="274"/>
      <c r="K10" s="239"/>
    </row>
    <row r="11" spans="2:11">
      <c r="B11" s="273"/>
      <c r="C11" s="274"/>
      <c r="D11" s="274"/>
      <c r="E11" s="274"/>
      <c r="F11" s="274"/>
      <c r="G11" s="274"/>
      <c r="H11" s="274"/>
      <c r="I11" s="274"/>
      <c r="J11" s="274"/>
      <c r="K11" s="239"/>
    </row>
    <row r="12" spans="2:11">
      <c r="B12" s="273"/>
      <c r="C12" s="274"/>
      <c r="D12" s="274"/>
      <c r="E12" s="274"/>
      <c r="F12" s="274"/>
      <c r="G12" s="274"/>
      <c r="H12" s="274"/>
      <c r="I12" s="274"/>
      <c r="J12" s="274"/>
      <c r="K12" s="239"/>
    </row>
    <row r="13" spans="2:11">
      <c r="B13" s="273"/>
      <c r="C13" s="274"/>
      <c r="D13" s="274"/>
      <c r="E13" s="274"/>
      <c r="F13" s="274"/>
      <c r="G13" s="274"/>
      <c r="H13" s="274"/>
      <c r="I13" s="274"/>
      <c r="J13" s="274"/>
      <c r="K13" s="239"/>
    </row>
    <row r="14" spans="2:11">
      <c r="B14" s="273"/>
      <c r="C14" s="274"/>
      <c r="D14" s="274"/>
      <c r="E14" s="274"/>
      <c r="F14" s="274"/>
      <c r="G14" s="274"/>
      <c r="H14" s="274"/>
      <c r="I14" s="274"/>
      <c r="J14" s="274"/>
      <c r="K14" s="239"/>
    </row>
    <row r="15" spans="2:11">
      <c r="B15" s="273"/>
      <c r="C15" s="274"/>
      <c r="D15" s="274"/>
      <c r="E15" s="274"/>
      <c r="F15" s="274"/>
      <c r="G15" s="274"/>
      <c r="H15" s="274"/>
      <c r="I15" s="274"/>
      <c r="J15" s="274"/>
      <c r="K15" s="239"/>
    </row>
    <row r="16" spans="2:11">
      <c r="B16" s="273"/>
      <c r="C16" s="274"/>
      <c r="D16" s="274"/>
      <c r="E16" s="274"/>
      <c r="F16" s="274"/>
      <c r="G16" s="274"/>
      <c r="H16" s="274"/>
      <c r="I16" s="274"/>
      <c r="J16" s="274"/>
      <c r="K16" s="239"/>
    </row>
    <row r="17" spans="2:11">
      <c r="B17" s="273"/>
      <c r="C17" s="274"/>
      <c r="D17" s="274"/>
      <c r="E17" s="274"/>
      <c r="F17" s="274"/>
      <c r="G17" s="274"/>
      <c r="H17" s="274"/>
      <c r="I17" s="274"/>
      <c r="J17" s="274"/>
      <c r="K17" s="239"/>
    </row>
    <row r="18" spans="2:11" ht="16.5" customHeight="1">
      <c r="B18" s="273"/>
      <c r="C18" s="274"/>
      <c r="D18" s="274"/>
      <c r="E18" s="274"/>
      <c r="F18" s="274"/>
      <c r="G18" s="274"/>
      <c r="H18" s="274"/>
      <c r="I18" s="274"/>
      <c r="J18" s="274"/>
      <c r="K18" s="240"/>
    </row>
    <row r="19" spans="2:11" ht="16.5" customHeight="1">
      <c r="B19" s="98"/>
      <c r="C19" s="73"/>
      <c r="D19" s="73"/>
      <c r="E19" s="73"/>
      <c r="F19" s="73"/>
      <c r="G19" s="73"/>
      <c r="H19" s="73"/>
      <c r="I19" s="73"/>
      <c r="J19" s="73"/>
      <c r="K19" s="11"/>
    </row>
    <row r="20" spans="2:11" ht="30">
      <c r="B20" s="3"/>
      <c r="D20" s="29" t="s">
        <v>29</v>
      </c>
      <c r="E20" s="18" t="s">
        <v>80</v>
      </c>
      <c r="K20" s="11"/>
    </row>
    <row r="21" spans="2:11">
      <c r="B21" s="3"/>
      <c r="D21" s="42" t="s">
        <v>234</v>
      </c>
      <c r="E21" s="43">
        <f>SUM($G$29:$G$40)</f>
        <v>0</v>
      </c>
      <c r="K21" s="11"/>
    </row>
    <row r="22" spans="2:11">
      <c r="B22" s="3"/>
      <c r="D22" s="44" t="s">
        <v>113</v>
      </c>
      <c r="E22" s="43">
        <f>SUM($I$29:$I$40)</f>
        <v>0</v>
      </c>
      <c r="K22" s="11"/>
    </row>
    <row r="23" spans="2:11">
      <c r="B23" s="3"/>
      <c r="D23" s="44" t="s">
        <v>111</v>
      </c>
      <c r="E23" s="45">
        <f>SUM($D$46:$D$57)-SUM($E$46:$E$57)</f>
        <v>0</v>
      </c>
      <c r="F23"/>
      <c r="K23" s="11"/>
    </row>
    <row r="24" spans="2:11">
      <c r="B24" s="3"/>
      <c r="D24" s="46" t="s">
        <v>112</v>
      </c>
      <c r="E24" s="43">
        <f>SUM(I$46:I$57)</f>
        <v>0</v>
      </c>
      <c r="K24" s="11"/>
    </row>
    <row r="25" spans="2:11">
      <c r="B25" s="21"/>
      <c r="C25" s="22"/>
      <c r="D25" s="99"/>
      <c r="E25" s="100"/>
      <c r="F25" s="22"/>
      <c r="G25" s="22"/>
      <c r="H25" s="22"/>
      <c r="I25" s="22"/>
      <c r="J25" s="22"/>
      <c r="K25" s="23"/>
    </row>
    <row r="27" spans="2:11">
      <c r="B27" s="2"/>
      <c r="C27" s="1"/>
      <c r="D27" s="1"/>
      <c r="E27" s="1"/>
      <c r="F27" s="1"/>
      <c r="G27" s="1"/>
      <c r="H27" s="1"/>
      <c r="I27" s="1"/>
      <c r="J27" s="1"/>
      <c r="K27" s="7"/>
    </row>
    <row r="28" spans="2:11" ht="36">
      <c r="B28" s="18" t="s">
        <v>227</v>
      </c>
      <c r="C28" s="18" t="s">
        <v>384</v>
      </c>
      <c r="D28" s="18" t="s">
        <v>116</v>
      </c>
      <c r="E28" s="18" t="s">
        <v>23</v>
      </c>
      <c r="F28" s="18" t="s">
        <v>198</v>
      </c>
      <c r="G28" s="18" t="s">
        <v>238</v>
      </c>
      <c r="H28" s="18" t="s">
        <v>233</v>
      </c>
      <c r="I28" s="18" t="s">
        <v>86</v>
      </c>
      <c r="J28" s="18" t="s">
        <v>87</v>
      </c>
      <c r="K28" s="18" t="s">
        <v>118</v>
      </c>
    </row>
    <row r="29" spans="2:11" ht="30" customHeight="1">
      <c r="B29" s="48">
        <v>1</v>
      </c>
      <c r="C29" s="19" t="s">
        <v>11</v>
      </c>
      <c r="D29" s="128"/>
      <c r="E29" s="47" t="s">
        <v>11</v>
      </c>
      <c r="F29" s="49"/>
      <c r="G29" s="49" t="str">
        <f>IFERROR(F29*VLOOKUP(E29,'2. Energiforbrug'!$P$33:$R$49,2,FALSE),"-")</f>
        <v>-</v>
      </c>
      <c r="H29" s="118"/>
      <c r="I29" s="76" t="str">
        <f>IFERROR(IF(OR(H29="",G29=""),"-",(G29*H29)),"-")</f>
        <v>-</v>
      </c>
      <c r="J29" s="120" t="str">
        <f>IFERROR(G29*VLOOKUP(E29,'2. Energiforbrug'!P33:R49,3,FALSE),"-")</f>
        <v>-</v>
      </c>
      <c r="K29" s="49"/>
    </row>
    <row r="30" spans="2:11" ht="30" customHeight="1">
      <c r="B30" s="48">
        <v>2</v>
      </c>
      <c r="C30" s="19" t="s">
        <v>11</v>
      </c>
      <c r="D30" s="128"/>
      <c r="E30" s="47" t="s">
        <v>11</v>
      </c>
      <c r="F30" s="49"/>
      <c r="G30" s="49" t="str">
        <f>IFERROR(F30*VLOOKUP(E30,'2. Energiforbrug'!$P$33:$R$49,2,FALSE),"-")</f>
        <v>-</v>
      </c>
      <c r="H30" s="118"/>
      <c r="I30" s="76" t="str">
        <f t="shared" ref="I30:I40" si="0">IFERROR(IF(OR(H30="",G30=""),"-",(G30*H30)),"-")</f>
        <v>-</v>
      </c>
      <c r="J30" s="120" t="str">
        <f>IFERROR(G30*VLOOKUP(E30,'2. Energiforbrug'!P34:R51,3,FALSE),"-")</f>
        <v>-</v>
      </c>
      <c r="K30" s="49"/>
    </row>
    <row r="31" spans="2:11" ht="30" customHeight="1">
      <c r="B31" s="48">
        <v>3</v>
      </c>
      <c r="C31" s="19" t="s">
        <v>11</v>
      </c>
      <c r="D31" s="128"/>
      <c r="E31" s="47" t="s">
        <v>11</v>
      </c>
      <c r="F31" s="49"/>
      <c r="G31" s="49" t="str">
        <f>IFERROR(F31*VLOOKUP(E31,'2. Energiforbrug'!$P$33:$R$49,2,FALSE),"-")</f>
        <v>-</v>
      </c>
      <c r="H31" s="75"/>
      <c r="I31" s="76" t="str">
        <f t="shared" si="0"/>
        <v>-</v>
      </c>
      <c r="J31" s="120" t="str">
        <f>IFERROR(G31*VLOOKUP(E31,'2. Energiforbrug'!P35:R52,3,FALSE),"-")</f>
        <v>-</v>
      </c>
      <c r="K31" s="49"/>
    </row>
    <row r="32" spans="2:11" ht="30" customHeight="1">
      <c r="B32" s="48">
        <v>4</v>
      </c>
      <c r="C32" s="19" t="s">
        <v>11</v>
      </c>
      <c r="D32" s="128"/>
      <c r="E32" s="47" t="s">
        <v>11</v>
      </c>
      <c r="F32" s="49"/>
      <c r="G32" s="49" t="str">
        <f>IFERROR(F32*VLOOKUP(E32,'2. Energiforbrug'!$P$33:$R$49,2,FALSE),"-")</f>
        <v>-</v>
      </c>
      <c r="H32" s="75"/>
      <c r="I32" s="76" t="str">
        <f t="shared" si="0"/>
        <v>-</v>
      </c>
      <c r="J32" s="120" t="str">
        <f>IFERROR(G32*VLOOKUP(E32,'2. Energiforbrug'!P36:R53,3,FALSE),"-")</f>
        <v>-</v>
      </c>
      <c r="K32" s="49"/>
    </row>
    <row r="33" spans="2:11" ht="30" customHeight="1">
      <c r="B33" s="48">
        <v>5</v>
      </c>
      <c r="C33" s="19" t="s">
        <v>11</v>
      </c>
      <c r="D33" s="128"/>
      <c r="E33" s="47" t="s">
        <v>11</v>
      </c>
      <c r="F33" s="49"/>
      <c r="G33" s="49" t="str">
        <f>IFERROR(F33*VLOOKUP(E33,'2. Energiforbrug'!$P$33:$R$49,2,FALSE),"-")</f>
        <v>-</v>
      </c>
      <c r="H33" s="75"/>
      <c r="I33" s="76" t="str">
        <f t="shared" si="0"/>
        <v>-</v>
      </c>
      <c r="J33" s="120" t="str">
        <f>IFERROR(G33*VLOOKUP(E33,'2. Energiforbrug'!P37:R54,3,FALSE),"-")</f>
        <v>-</v>
      </c>
      <c r="K33" s="49"/>
    </row>
    <row r="34" spans="2:11" ht="30" customHeight="1">
      <c r="B34" s="48">
        <v>6</v>
      </c>
      <c r="C34" s="19" t="s">
        <v>11</v>
      </c>
      <c r="D34" s="128"/>
      <c r="E34" s="47" t="s">
        <v>11</v>
      </c>
      <c r="F34" s="49"/>
      <c r="G34" s="49" t="str">
        <f>IFERROR(F34*VLOOKUP(E34,'2. Energiforbrug'!$P$33:$R$49,2,FALSE),"-")</f>
        <v>-</v>
      </c>
      <c r="H34" s="75"/>
      <c r="I34" s="76" t="str">
        <f t="shared" si="0"/>
        <v>-</v>
      </c>
      <c r="J34" s="120" t="str">
        <f>IFERROR(G34*VLOOKUP(E34,'2. Energiforbrug'!P38:R55,3,FALSE),"-")</f>
        <v>-</v>
      </c>
      <c r="K34" s="49"/>
    </row>
    <row r="35" spans="2:11" ht="30" customHeight="1">
      <c r="B35" s="48">
        <v>7</v>
      </c>
      <c r="C35" s="19" t="s">
        <v>11</v>
      </c>
      <c r="D35" s="128"/>
      <c r="E35" s="47" t="s">
        <v>11</v>
      </c>
      <c r="F35" s="49"/>
      <c r="G35" s="49" t="str">
        <f>IFERROR(F35*VLOOKUP(E35,'2. Energiforbrug'!$P$33:$R$49,2,FALSE),"-")</f>
        <v>-</v>
      </c>
      <c r="H35" s="75"/>
      <c r="I35" s="76" t="str">
        <f t="shared" si="0"/>
        <v>-</v>
      </c>
      <c r="J35" s="120" t="str">
        <f>IFERROR(G35*VLOOKUP(E35,'2. Energiforbrug'!P39:R56,3,FALSE),"-")</f>
        <v>-</v>
      </c>
      <c r="K35" s="49"/>
    </row>
    <row r="36" spans="2:11" ht="30" customHeight="1">
      <c r="B36" s="48">
        <v>8</v>
      </c>
      <c r="C36" s="19" t="s">
        <v>11</v>
      </c>
      <c r="D36" s="128"/>
      <c r="E36" s="47" t="s">
        <v>11</v>
      </c>
      <c r="F36" s="49"/>
      <c r="G36" s="49" t="str">
        <f>IFERROR(F36*VLOOKUP(E36,'2. Energiforbrug'!$P$33:$R$49,2,FALSE),"-")</f>
        <v>-</v>
      </c>
      <c r="H36" s="75"/>
      <c r="I36" s="76" t="str">
        <f t="shared" si="0"/>
        <v>-</v>
      </c>
      <c r="J36" s="120" t="str">
        <f>IFERROR(G36*VLOOKUP(E36,'2. Energiforbrug'!P40:R57,3,FALSE),"-")</f>
        <v>-</v>
      </c>
      <c r="K36" s="49"/>
    </row>
    <row r="37" spans="2:11" ht="30" customHeight="1">
      <c r="B37" s="48">
        <v>9</v>
      </c>
      <c r="C37" s="19" t="s">
        <v>11</v>
      </c>
      <c r="D37" s="128"/>
      <c r="E37" s="47" t="s">
        <v>11</v>
      </c>
      <c r="F37" s="49"/>
      <c r="G37" s="49" t="str">
        <f>IFERROR(F37*VLOOKUP(E37,'2. Energiforbrug'!$P$33:$R$49,2,FALSE),"-")</f>
        <v>-</v>
      </c>
      <c r="H37" s="75"/>
      <c r="I37" s="76" t="str">
        <f t="shared" si="0"/>
        <v>-</v>
      </c>
      <c r="J37" s="120" t="str">
        <f>IFERROR(G37*VLOOKUP(E37,'2. Energiforbrug'!P41:R58,3,FALSE),"-")</f>
        <v>-</v>
      </c>
      <c r="K37" s="49"/>
    </row>
    <row r="38" spans="2:11" ht="30" customHeight="1">
      <c r="B38" s="48">
        <v>10</v>
      </c>
      <c r="C38" s="19" t="s">
        <v>11</v>
      </c>
      <c r="D38" s="128"/>
      <c r="E38" s="47" t="s">
        <v>11</v>
      </c>
      <c r="F38" s="49"/>
      <c r="G38" s="49" t="str">
        <f>IFERROR(F38*VLOOKUP(E38,'2. Energiforbrug'!$P$33:$R$49,2,FALSE),"-")</f>
        <v>-</v>
      </c>
      <c r="H38" s="75"/>
      <c r="I38" s="76" t="str">
        <f t="shared" si="0"/>
        <v>-</v>
      </c>
      <c r="J38" s="120" t="str">
        <f>IFERROR(G38*VLOOKUP(E38,'2. Energiforbrug'!P42:R59,3,FALSE),"-")</f>
        <v>-</v>
      </c>
      <c r="K38" s="49"/>
    </row>
    <row r="39" spans="2:11" ht="30" customHeight="1">
      <c r="B39" s="48">
        <v>11</v>
      </c>
      <c r="C39" s="19" t="s">
        <v>11</v>
      </c>
      <c r="D39" s="128"/>
      <c r="E39" s="47" t="s">
        <v>11</v>
      </c>
      <c r="F39" s="49"/>
      <c r="G39" s="49" t="str">
        <f>IFERROR(F39*VLOOKUP(E39,'2. Energiforbrug'!$P$33:$R$49,2,FALSE),"-")</f>
        <v>-</v>
      </c>
      <c r="H39" s="75"/>
      <c r="I39" s="76" t="str">
        <f t="shared" si="0"/>
        <v>-</v>
      </c>
      <c r="J39" s="120" t="str">
        <f>IFERROR(G39*VLOOKUP(E39,'2. Energiforbrug'!P43:R60,3,FALSE),"-")</f>
        <v>-</v>
      </c>
      <c r="K39" s="49"/>
    </row>
    <row r="40" spans="2:11" ht="30" customHeight="1">
      <c r="B40" s="48">
        <v>12</v>
      </c>
      <c r="C40" s="19" t="s">
        <v>11</v>
      </c>
      <c r="D40" s="128"/>
      <c r="E40" s="47" t="s">
        <v>11</v>
      </c>
      <c r="F40" s="49"/>
      <c r="G40" s="49" t="str">
        <f>IFERROR(F40*VLOOKUP(E40,'2. Energiforbrug'!$P$33:$R$49,2,FALSE),"-")</f>
        <v>-</v>
      </c>
      <c r="H40" s="75"/>
      <c r="I40" s="76" t="str">
        <f t="shared" si="0"/>
        <v>-</v>
      </c>
      <c r="J40" s="120" t="str">
        <f>IFERROR(G40*VLOOKUP(E40,'2. Energiforbrug'!P44:R61,3,FALSE),"-")</f>
        <v>-</v>
      </c>
      <c r="K40" s="49"/>
    </row>
    <row r="41" spans="2:11">
      <c r="B41" s="3"/>
      <c r="D41" s="52"/>
      <c r="E41" s="53"/>
      <c r="F41" s="54"/>
      <c r="G41" s="54"/>
      <c r="H41" s="55"/>
      <c r="I41" s="56"/>
      <c r="K41" s="11"/>
    </row>
    <row r="42" spans="2:11">
      <c r="B42" s="51"/>
      <c r="C42" s="78"/>
      <c r="D42" s="22"/>
      <c r="E42" s="22"/>
      <c r="F42" s="22"/>
      <c r="G42" s="22"/>
      <c r="H42" s="22"/>
      <c r="I42" s="22"/>
      <c r="J42" s="22"/>
      <c r="K42" s="23"/>
    </row>
    <row r="44" spans="2:11">
      <c r="B44" s="2"/>
      <c r="C44" s="1"/>
      <c r="D44" s="1"/>
      <c r="E44" s="1"/>
      <c r="F44" s="1"/>
      <c r="G44" s="1"/>
      <c r="H44" s="1"/>
      <c r="I44" s="1"/>
      <c r="J44" s="1"/>
      <c r="K44" s="7"/>
    </row>
    <row r="45" spans="2:11" ht="30">
      <c r="B45" s="18" t="s">
        <v>227</v>
      </c>
      <c r="C45" s="18" t="s">
        <v>384</v>
      </c>
      <c r="D45" s="18" t="s">
        <v>114</v>
      </c>
      <c r="E45" s="18" t="s">
        <v>407</v>
      </c>
      <c r="F45" s="18" t="s">
        <v>53</v>
      </c>
      <c r="G45" s="18" t="s">
        <v>28</v>
      </c>
      <c r="H45" s="18" t="s">
        <v>21</v>
      </c>
      <c r="I45" s="18" t="s">
        <v>57</v>
      </c>
      <c r="J45" s="18" t="s">
        <v>8</v>
      </c>
      <c r="K45" s="11"/>
    </row>
    <row r="46" spans="2:11" ht="30" customHeight="1">
      <c r="B46" s="48">
        <v>1</v>
      </c>
      <c r="C46" s="19" t="str">
        <f>C29</f>
        <v>Vælg</v>
      </c>
      <c r="D46" s="235"/>
      <c r="E46" s="77"/>
      <c r="F46" s="77"/>
      <c r="G46" s="48"/>
      <c r="H46" s="50" t="str">
        <f t="shared" ref="H46:H57" si="1">IFERROR(IF(OR(E46="",D46="",I29=""),"-",(D46-E46)/I29),"-")</f>
        <v>-</v>
      </c>
      <c r="I46" s="76" t="str">
        <f t="shared" ref="I46:I57" si="2">IFERROR(IF(OR(G46="",E46="",D46="",I29=""),"-",IF((I29-F46)*G46-(D46-E46)=0,"-",(I29-F46)*G46-(D46-E46))),"-")</f>
        <v>-</v>
      </c>
      <c r="J46" s="47" t="s">
        <v>11</v>
      </c>
      <c r="K46" s="11"/>
    </row>
    <row r="47" spans="2:11" ht="30" customHeight="1">
      <c r="B47" s="48">
        <v>2</v>
      </c>
      <c r="C47" s="19" t="s">
        <v>11</v>
      </c>
      <c r="D47" s="235"/>
      <c r="E47" s="77"/>
      <c r="F47" s="77"/>
      <c r="G47" s="48"/>
      <c r="H47" s="50" t="str">
        <f t="shared" si="1"/>
        <v>-</v>
      </c>
      <c r="I47" s="76" t="str">
        <f t="shared" si="2"/>
        <v>-</v>
      </c>
      <c r="J47" s="47" t="s">
        <v>11</v>
      </c>
      <c r="K47" s="11"/>
    </row>
    <row r="48" spans="2:11" ht="30" customHeight="1">
      <c r="B48" s="48">
        <v>3</v>
      </c>
      <c r="C48" s="19" t="str">
        <f t="shared" ref="C48:C57" si="3">C31</f>
        <v>Vælg</v>
      </c>
      <c r="D48" s="235"/>
      <c r="E48" s="77"/>
      <c r="F48" s="77"/>
      <c r="G48" s="48"/>
      <c r="H48" s="50" t="str">
        <f t="shared" si="1"/>
        <v>-</v>
      </c>
      <c r="I48" s="76" t="str">
        <f t="shared" si="2"/>
        <v>-</v>
      </c>
      <c r="J48" s="47" t="s">
        <v>11</v>
      </c>
      <c r="K48" s="11"/>
    </row>
    <row r="49" spans="2:11" ht="30" customHeight="1">
      <c r="B49" s="48">
        <v>4</v>
      </c>
      <c r="C49" s="19" t="str">
        <f t="shared" si="3"/>
        <v>Vælg</v>
      </c>
      <c r="D49" s="235"/>
      <c r="E49" s="77"/>
      <c r="F49" s="77"/>
      <c r="G49" s="48"/>
      <c r="H49" s="50" t="str">
        <f t="shared" si="1"/>
        <v>-</v>
      </c>
      <c r="I49" s="76" t="str">
        <f t="shared" si="2"/>
        <v>-</v>
      </c>
      <c r="J49" s="47" t="s">
        <v>11</v>
      </c>
      <c r="K49" s="11"/>
    </row>
    <row r="50" spans="2:11" ht="30" customHeight="1">
      <c r="B50" s="48">
        <v>5</v>
      </c>
      <c r="C50" s="19" t="str">
        <f t="shared" si="3"/>
        <v>Vælg</v>
      </c>
      <c r="D50" s="235"/>
      <c r="E50" s="77"/>
      <c r="F50" s="77"/>
      <c r="G50" s="48"/>
      <c r="H50" s="50" t="str">
        <f t="shared" si="1"/>
        <v>-</v>
      </c>
      <c r="I50" s="76" t="str">
        <f t="shared" si="2"/>
        <v>-</v>
      </c>
      <c r="J50" s="47" t="s">
        <v>11</v>
      </c>
      <c r="K50" s="11"/>
    </row>
    <row r="51" spans="2:11" ht="30" customHeight="1">
      <c r="B51" s="48">
        <v>6</v>
      </c>
      <c r="C51" s="19" t="str">
        <f t="shared" si="3"/>
        <v>Vælg</v>
      </c>
      <c r="D51" s="235"/>
      <c r="E51" s="77"/>
      <c r="F51" s="77"/>
      <c r="G51" s="48"/>
      <c r="H51" s="50" t="str">
        <f t="shared" si="1"/>
        <v>-</v>
      </c>
      <c r="I51" s="76" t="str">
        <f t="shared" si="2"/>
        <v>-</v>
      </c>
      <c r="J51" s="47" t="s">
        <v>11</v>
      </c>
      <c r="K51" s="11"/>
    </row>
    <row r="52" spans="2:11" ht="30" customHeight="1">
      <c r="B52" s="48">
        <v>7</v>
      </c>
      <c r="C52" s="19" t="str">
        <f t="shared" si="3"/>
        <v>Vælg</v>
      </c>
      <c r="D52" s="235"/>
      <c r="E52" s="77"/>
      <c r="F52" s="77"/>
      <c r="G52" s="48"/>
      <c r="H52" s="50" t="str">
        <f t="shared" si="1"/>
        <v>-</v>
      </c>
      <c r="I52" s="76" t="str">
        <f t="shared" si="2"/>
        <v>-</v>
      </c>
      <c r="J52" s="47" t="s">
        <v>11</v>
      </c>
      <c r="K52" s="11"/>
    </row>
    <row r="53" spans="2:11" ht="30" customHeight="1">
      <c r="B53" s="48">
        <v>8</v>
      </c>
      <c r="C53" s="19" t="str">
        <f t="shared" si="3"/>
        <v>Vælg</v>
      </c>
      <c r="D53" s="235"/>
      <c r="E53" s="77"/>
      <c r="F53" s="77"/>
      <c r="G53" s="48"/>
      <c r="H53" s="50" t="str">
        <f t="shared" si="1"/>
        <v>-</v>
      </c>
      <c r="I53" s="76" t="str">
        <f t="shared" si="2"/>
        <v>-</v>
      </c>
      <c r="J53" s="47" t="s">
        <v>11</v>
      </c>
      <c r="K53" s="11"/>
    </row>
    <row r="54" spans="2:11" ht="30" customHeight="1">
      <c r="B54" s="48">
        <v>9</v>
      </c>
      <c r="C54" s="19" t="str">
        <f t="shared" si="3"/>
        <v>Vælg</v>
      </c>
      <c r="D54" s="235"/>
      <c r="E54" s="77"/>
      <c r="F54" s="77"/>
      <c r="G54" s="48"/>
      <c r="H54" s="50" t="str">
        <f t="shared" si="1"/>
        <v>-</v>
      </c>
      <c r="I54" s="76" t="str">
        <f t="shared" si="2"/>
        <v>-</v>
      </c>
      <c r="J54" s="47" t="s">
        <v>11</v>
      </c>
      <c r="K54" s="11"/>
    </row>
    <row r="55" spans="2:11" ht="30" customHeight="1">
      <c r="B55" s="48">
        <v>10</v>
      </c>
      <c r="C55" s="19" t="str">
        <f t="shared" si="3"/>
        <v>Vælg</v>
      </c>
      <c r="D55" s="235"/>
      <c r="E55" s="77"/>
      <c r="F55" s="77"/>
      <c r="G55" s="48"/>
      <c r="H55" s="50" t="str">
        <f t="shared" si="1"/>
        <v>-</v>
      </c>
      <c r="I55" s="76" t="str">
        <f t="shared" si="2"/>
        <v>-</v>
      </c>
      <c r="J55" s="47" t="s">
        <v>11</v>
      </c>
      <c r="K55" s="11"/>
    </row>
    <row r="56" spans="2:11" ht="30" customHeight="1">
      <c r="B56" s="48">
        <v>11</v>
      </c>
      <c r="C56" s="19" t="str">
        <f t="shared" si="3"/>
        <v>Vælg</v>
      </c>
      <c r="D56" s="235"/>
      <c r="E56" s="77"/>
      <c r="F56" s="77"/>
      <c r="G56" s="48"/>
      <c r="H56" s="50" t="str">
        <f t="shared" si="1"/>
        <v>-</v>
      </c>
      <c r="I56" s="76" t="str">
        <f t="shared" si="2"/>
        <v>-</v>
      </c>
      <c r="J56" s="47" t="s">
        <v>11</v>
      </c>
      <c r="K56" s="11"/>
    </row>
    <row r="57" spans="2:11" ht="30" customHeight="1">
      <c r="B57" s="48">
        <v>12</v>
      </c>
      <c r="C57" s="19" t="str">
        <f t="shared" si="3"/>
        <v>Vælg</v>
      </c>
      <c r="D57" s="235"/>
      <c r="E57" s="77"/>
      <c r="F57" s="77"/>
      <c r="G57" s="48"/>
      <c r="H57" s="50" t="str">
        <f t="shared" si="1"/>
        <v>-</v>
      </c>
      <c r="I57" s="76" t="str">
        <f t="shared" si="2"/>
        <v>-</v>
      </c>
      <c r="J57" s="47" t="s">
        <v>11</v>
      </c>
      <c r="K57" s="11"/>
    </row>
    <row r="58" spans="2:11">
      <c r="B58" s="21"/>
      <c r="C58" s="22"/>
      <c r="D58" s="22"/>
      <c r="E58" s="22"/>
      <c r="F58" s="22"/>
      <c r="G58" s="22"/>
      <c r="H58" s="22"/>
      <c r="I58" s="22"/>
      <c r="J58" s="22"/>
      <c r="K58" s="23"/>
    </row>
  </sheetData>
  <dataConsolidate/>
  <mergeCells count="2">
    <mergeCell ref="B5:J18"/>
    <mergeCell ref="K6:K18"/>
  </mergeCells>
  <dataValidations count="4">
    <dataValidation type="list" allowBlank="1" showInputMessage="1" showErrorMessage="1" sqref="E41" xr:uid="{00000000-0002-0000-0400-000000000000}">
      <formula1>Statusprojekt1</formula1>
    </dataValidation>
    <dataValidation type="decimal" operator="greaterThan" allowBlank="1" showInputMessage="1" showErrorMessage="1" sqref="G46:G57 F41:G41 I41 H29:H40" xr:uid="{00000000-0002-0000-0400-000001000000}">
      <formula1>0</formula1>
    </dataValidation>
    <dataValidation type="decimal" operator="greaterThan" allowBlank="1" showInputMessage="1" showErrorMessage="1" sqref="E46:F57" xr:uid="{00000000-0002-0000-0400-000002000000}">
      <formula1>-1</formula1>
    </dataValidation>
    <dataValidation operator="greaterThan" allowBlank="1" showInputMessage="1" showErrorMessage="1" sqref="D29:D40 D46:D57" xr:uid="{00000000-0002-0000-0400-000003000000}"/>
  </dataValidations>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4000000}">
          <x14:formula1>
            <xm:f>DATA!$E$4:$E$6</xm:f>
          </x14:formula1>
          <xm:sqref>J46:J57</xm:sqref>
        </x14:dataValidation>
        <x14:dataValidation type="list" allowBlank="1" showInputMessage="1" showErrorMessage="1" xr:uid="{00000000-0002-0000-0400-000005000000}">
          <x14:formula1>
            <xm:f>DATA!#REF!</xm:f>
          </x14:formula1>
          <xm:sqref>D41</xm:sqref>
        </x14:dataValidation>
        <x14:dataValidation type="list" allowBlank="1" showInputMessage="1" showErrorMessage="1" xr:uid="{00000000-0002-0000-0400-000006000000}">
          <x14:formula1>
            <xm:f>DATA!$B$4:$B$22</xm:f>
          </x14:formula1>
          <xm:sqref>E29:E40</xm:sqref>
        </x14:dataValidation>
        <x14:dataValidation type="list" allowBlank="1" showInputMessage="1" showErrorMessage="1" xr:uid="{00000000-0002-0000-0400-000007000000}">
          <x14:formula1>
            <xm:f>DATA!$H$4:$H$14</xm:f>
          </x14:formula1>
          <xm:sqref>C29:C40 C46:C57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2:M107"/>
  <sheetViews>
    <sheetView tabSelected="1" topLeftCell="A78" zoomScale="80" zoomScaleNormal="80" workbookViewId="0">
      <selection activeCell="G107" sqref="G107"/>
    </sheetView>
  </sheetViews>
  <sheetFormatPr defaultColWidth="9.140625" defaultRowHeight="15"/>
  <cols>
    <col min="1" max="1" width="5.42578125" style="4" customWidth="1"/>
    <col min="2" max="2" width="60.7109375" style="4" customWidth="1"/>
    <col min="3" max="5" width="9.7109375" style="4" customWidth="1"/>
    <col min="6" max="13" width="22.7109375" style="4" customWidth="1"/>
    <col min="14" max="16384" width="9.140625" style="4"/>
  </cols>
  <sheetData>
    <row r="2" spans="2:13">
      <c r="B2" s="9"/>
      <c r="C2" s="10"/>
      <c r="D2" s="1"/>
      <c r="E2" s="1"/>
      <c r="F2" s="1"/>
      <c r="G2" s="1"/>
      <c r="H2" s="1"/>
      <c r="I2" s="1"/>
      <c r="J2" s="1"/>
      <c r="K2" s="1"/>
      <c r="L2" s="1"/>
      <c r="M2" s="7"/>
    </row>
    <row r="3" spans="2:13" ht="15" customHeight="1">
      <c r="B3" s="83"/>
      <c r="C3" s="262" t="s">
        <v>385</v>
      </c>
      <c r="D3" s="262"/>
      <c r="E3" s="262"/>
      <c r="F3" s="262"/>
      <c r="G3" s="262"/>
      <c r="H3" s="262"/>
      <c r="I3" s="262"/>
      <c r="J3" s="262"/>
      <c r="K3" s="262"/>
      <c r="L3" s="262"/>
      <c r="M3" s="213"/>
    </row>
    <row r="4" spans="2:13">
      <c r="B4" s="83"/>
      <c r="C4" s="262"/>
      <c r="D4" s="262"/>
      <c r="E4" s="262"/>
      <c r="F4" s="262"/>
      <c r="G4" s="262"/>
      <c r="H4" s="262"/>
      <c r="I4" s="262"/>
      <c r="J4" s="262"/>
      <c r="K4" s="262"/>
      <c r="L4" s="262"/>
      <c r="M4" s="213"/>
    </row>
    <row r="5" spans="2:13">
      <c r="B5" s="83"/>
      <c r="C5" s="130"/>
      <c r="D5" s="130"/>
      <c r="E5" s="130"/>
      <c r="F5" s="130"/>
      <c r="G5" s="130"/>
      <c r="H5" s="130"/>
      <c r="I5" s="130"/>
      <c r="J5" s="130"/>
      <c r="K5" s="130"/>
      <c r="L5" s="130"/>
      <c r="M5" s="213"/>
    </row>
    <row r="6" spans="2:13" ht="15" customHeight="1">
      <c r="B6" s="83"/>
      <c r="C6" s="216" t="s">
        <v>390</v>
      </c>
      <c r="D6" s="114"/>
      <c r="E6" s="114"/>
      <c r="F6" s="114"/>
      <c r="G6" s="114"/>
      <c r="H6" s="114"/>
      <c r="I6" s="217" t="s">
        <v>391</v>
      </c>
      <c r="J6" s="114"/>
      <c r="K6" s="114"/>
      <c r="L6" s="114"/>
      <c r="M6" s="213"/>
    </row>
    <row r="7" spans="2:13" ht="15" customHeight="1">
      <c r="B7" s="83"/>
      <c r="C7" s="114"/>
      <c r="D7" s="114"/>
      <c r="E7" s="114"/>
      <c r="F7" s="114"/>
      <c r="G7" s="114"/>
      <c r="H7" s="114"/>
      <c r="I7" s="217" t="s">
        <v>389</v>
      </c>
      <c r="J7" s="114"/>
      <c r="K7" s="114"/>
      <c r="L7" s="114"/>
      <c r="M7" s="213"/>
    </row>
    <row r="8" spans="2:13">
      <c r="B8" s="21"/>
      <c r="C8" s="22"/>
      <c r="D8" s="22"/>
      <c r="E8" s="22"/>
      <c r="F8" s="22"/>
      <c r="G8" s="22"/>
      <c r="H8" s="22"/>
      <c r="I8" s="22"/>
      <c r="J8" s="22"/>
      <c r="K8" s="22"/>
      <c r="L8" s="22"/>
      <c r="M8" s="23"/>
    </row>
    <row r="10" spans="2:13" ht="15.75">
      <c r="B10" s="144"/>
      <c r="C10" s="135"/>
      <c r="D10" s="135"/>
      <c r="E10" s="135"/>
      <c r="F10" s="135"/>
      <c r="G10" s="135"/>
      <c r="H10" s="135"/>
      <c r="I10" s="135"/>
      <c r="J10" s="135"/>
      <c r="K10" s="135"/>
      <c r="L10" s="135"/>
      <c r="M10" s="135"/>
    </row>
    <row r="11" spans="2:13" ht="15.75">
      <c r="B11" s="212" t="s">
        <v>7</v>
      </c>
      <c r="C11" s="135"/>
      <c r="D11" s="135"/>
      <c r="E11" s="135"/>
      <c r="F11" s="135"/>
      <c r="G11" s="135"/>
      <c r="H11" s="135"/>
      <c r="I11" s="135"/>
      <c r="J11" s="135"/>
      <c r="K11" s="135"/>
      <c r="L11" s="135"/>
      <c r="M11" s="135"/>
    </row>
    <row r="12" spans="2:13">
      <c r="B12" s="275" t="s">
        <v>274</v>
      </c>
      <c r="C12" s="276" t="s">
        <v>273</v>
      </c>
      <c r="D12" s="276"/>
      <c r="E12" s="276"/>
      <c r="F12" s="277" t="s">
        <v>272</v>
      </c>
      <c r="G12" s="278"/>
      <c r="H12" s="278"/>
      <c r="I12" s="278"/>
      <c r="J12" s="278"/>
      <c r="K12" s="278"/>
      <c r="L12" s="278"/>
      <c r="M12" s="279"/>
    </row>
    <row r="13" spans="2:13">
      <c r="B13" s="275"/>
      <c r="C13" s="143" t="s">
        <v>271</v>
      </c>
      <c r="D13" s="143" t="s">
        <v>270</v>
      </c>
      <c r="E13" s="143" t="s">
        <v>269</v>
      </c>
      <c r="F13" s="280"/>
      <c r="G13" s="281"/>
      <c r="H13" s="281"/>
      <c r="I13" s="281"/>
      <c r="J13" s="281"/>
      <c r="K13" s="281"/>
      <c r="L13" s="281"/>
      <c r="M13" s="282"/>
    </row>
    <row r="14" spans="2:13" ht="15" customHeight="1">
      <c r="B14" s="142"/>
      <c r="C14" s="143"/>
      <c r="D14" s="143"/>
      <c r="E14" s="143"/>
      <c r="F14" s="141" t="s">
        <v>263</v>
      </c>
      <c r="G14" s="141" t="s">
        <v>268</v>
      </c>
      <c r="H14" s="141" t="s">
        <v>306</v>
      </c>
      <c r="I14" s="141" t="s">
        <v>267</v>
      </c>
      <c r="J14" s="141" t="s">
        <v>266</v>
      </c>
      <c r="K14" s="141"/>
      <c r="L14" s="141" t="s">
        <v>265</v>
      </c>
      <c r="M14" s="142"/>
    </row>
    <row r="15" spans="2:13" ht="30" customHeight="1">
      <c r="B15" s="138" t="s">
        <v>282</v>
      </c>
      <c r="C15" s="150"/>
      <c r="D15" s="136"/>
      <c r="E15" s="136"/>
      <c r="F15" s="137"/>
      <c r="G15" s="236" t="s">
        <v>330</v>
      </c>
      <c r="H15" s="236" t="s">
        <v>329</v>
      </c>
      <c r="I15" s="137" t="s">
        <v>281</v>
      </c>
      <c r="J15" s="137" t="s">
        <v>261</v>
      </c>
      <c r="K15" s="137"/>
      <c r="L15" s="137" t="s">
        <v>260</v>
      </c>
      <c r="M15" s="137"/>
    </row>
    <row r="16" spans="2:13" ht="30" customHeight="1">
      <c r="B16" s="138" t="s">
        <v>335</v>
      </c>
      <c r="C16" s="150"/>
      <c r="D16" s="136"/>
      <c r="E16" s="136"/>
      <c r="F16" s="137"/>
      <c r="G16" s="136"/>
      <c r="H16" s="236" t="s">
        <v>329</v>
      </c>
      <c r="I16" s="137" t="s">
        <v>281</v>
      </c>
      <c r="J16" s="136"/>
      <c r="K16" s="136"/>
      <c r="L16" s="137" t="s">
        <v>260</v>
      </c>
      <c r="M16" s="137"/>
    </row>
    <row r="17" spans="2:13" ht="30" customHeight="1">
      <c r="B17" s="138" t="s">
        <v>334</v>
      </c>
      <c r="C17" s="136"/>
      <c r="D17" s="148"/>
      <c r="E17" s="136"/>
      <c r="F17" s="137" t="s">
        <v>263</v>
      </c>
      <c r="G17" s="236" t="s">
        <v>330</v>
      </c>
      <c r="H17" s="236" t="s">
        <v>329</v>
      </c>
      <c r="I17" s="137" t="s">
        <v>281</v>
      </c>
      <c r="J17" s="137" t="s">
        <v>261</v>
      </c>
      <c r="K17" s="137"/>
      <c r="L17" s="137" t="s">
        <v>260</v>
      </c>
      <c r="M17" s="137"/>
    </row>
    <row r="18" spans="2:13" ht="30" customHeight="1">
      <c r="B18" s="138" t="s">
        <v>333</v>
      </c>
      <c r="C18" s="136"/>
      <c r="D18" s="148"/>
      <c r="E18" s="136"/>
      <c r="F18" s="137" t="s">
        <v>263</v>
      </c>
      <c r="G18" s="236" t="s">
        <v>330</v>
      </c>
      <c r="H18" s="236" t="s">
        <v>329</v>
      </c>
      <c r="I18" s="137" t="s">
        <v>281</v>
      </c>
      <c r="J18" s="137" t="s">
        <v>261</v>
      </c>
      <c r="K18" s="137"/>
      <c r="L18" s="137" t="s">
        <v>260</v>
      </c>
      <c r="M18" s="137"/>
    </row>
    <row r="19" spans="2:13" ht="30" customHeight="1">
      <c r="B19" s="138" t="s">
        <v>332</v>
      </c>
      <c r="C19" s="136"/>
      <c r="D19" s="136"/>
      <c r="E19" s="149"/>
      <c r="F19" s="137" t="s">
        <v>263</v>
      </c>
      <c r="G19" s="236" t="s">
        <v>330</v>
      </c>
      <c r="H19" s="236" t="s">
        <v>329</v>
      </c>
      <c r="I19" s="137" t="s">
        <v>281</v>
      </c>
      <c r="J19" s="137" t="s">
        <v>261</v>
      </c>
      <c r="K19" s="137"/>
      <c r="L19" s="137" t="s">
        <v>260</v>
      </c>
      <c r="M19" s="137"/>
    </row>
    <row r="20" spans="2:13" ht="30" customHeight="1">
      <c r="B20" s="138" t="s">
        <v>331</v>
      </c>
      <c r="C20" s="136"/>
      <c r="D20" s="136"/>
      <c r="E20" s="149"/>
      <c r="F20" s="137" t="s">
        <v>263</v>
      </c>
      <c r="G20" s="236" t="s">
        <v>330</v>
      </c>
      <c r="H20" s="236" t="s">
        <v>329</v>
      </c>
      <c r="I20" s="137" t="s">
        <v>281</v>
      </c>
      <c r="J20" s="137" t="s">
        <v>261</v>
      </c>
      <c r="K20" s="137"/>
      <c r="L20" s="137" t="s">
        <v>260</v>
      </c>
      <c r="M20" s="137"/>
    </row>
    <row r="21" spans="2:13" ht="30" customHeight="1">
      <c r="B21" s="138" t="s">
        <v>289</v>
      </c>
      <c r="C21" s="136"/>
      <c r="D21" s="148"/>
      <c r="E21" s="136"/>
      <c r="F21" s="137" t="s">
        <v>263</v>
      </c>
      <c r="G21" s="236" t="s">
        <v>330</v>
      </c>
      <c r="H21" s="236" t="s">
        <v>329</v>
      </c>
      <c r="I21" s="137" t="s">
        <v>281</v>
      </c>
      <c r="J21" s="137" t="s">
        <v>261</v>
      </c>
      <c r="K21" s="137"/>
      <c r="L21" s="137"/>
      <c r="M21" s="137"/>
    </row>
    <row r="22" spans="2:13" ht="15.75">
      <c r="B22" s="144"/>
      <c r="C22" s="135"/>
      <c r="D22" s="135"/>
      <c r="E22" s="135"/>
      <c r="F22" s="135"/>
      <c r="G22" s="135"/>
      <c r="H22" s="135"/>
      <c r="I22" s="135"/>
      <c r="J22" s="135"/>
      <c r="K22" s="135"/>
      <c r="L22" s="135"/>
      <c r="M22" s="135"/>
    </row>
    <row r="23" spans="2:13" ht="15.75">
      <c r="B23" s="144"/>
      <c r="C23" s="135"/>
      <c r="D23" s="135"/>
      <c r="E23" s="135"/>
      <c r="F23" s="135"/>
      <c r="G23" s="135"/>
      <c r="H23" s="135"/>
      <c r="I23" s="135"/>
      <c r="J23" s="135"/>
      <c r="K23" s="135"/>
      <c r="L23" s="135"/>
      <c r="M23" s="135"/>
    </row>
    <row r="24" spans="2:13" ht="15.75">
      <c r="B24" s="212" t="s">
        <v>328</v>
      </c>
      <c r="C24" s="135"/>
      <c r="D24" s="135"/>
      <c r="E24" s="135"/>
      <c r="F24" s="135"/>
      <c r="G24" s="135"/>
      <c r="H24" s="135"/>
      <c r="I24" s="135"/>
      <c r="J24" s="135"/>
      <c r="K24" s="135"/>
      <c r="L24" s="135"/>
      <c r="M24" s="135"/>
    </row>
    <row r="25" spans="2:13">
      <c r="B25" s="275" t="s">
        <v>274</v>
      </c>
      <c r="C25" s="276" t="s">
        <v>273</v>
      </c>
      <c r="D25" s="276"/>
      <c r="E25" s="276"/>
      <c r="F25" s="277" t="s">
        <v>272</v>
      </c>
      <c r="G25" s="278"/>
      <c r="H25" s="278"/>
      <c r="I25" s="278"/>
      <c r="J25" s="278"/>
      <c r="K25" s="278"/>
      <c r="L25" s="278"/>
      <c r="M25" s="279"/>
    </row>
    <row r="26" spans="2:13">
      <c r="B26" s="275"/>
      <c r="C26" s="143" t="s">
        <v>271</v>
      </c>
      <c r="D26" s="143" t="s">
        <v>270</v>
      </c>
      <c r="E26" s="143" t="s">
        <v>269</v>
      </c>
      <c r="F26" s="280"/>
      <c r="G26" s="281"/>
      <c r="H26" s="281"/>
      <c r="I26" s="281"/>
      <c r="J26" s="281"/>
      <c r="K26" s="281"/>
      <c r="L26" s="281"/>
      <c r="M26" s="282"/>
    </row>
    <row r="27" spans="2:13" ht="15" customHeight="1">
      <c r="B27" s="142"/>
      <c r="C27" s="143"/>
      <c r="D27" s="143"/>
      <c r="E27" s="143"/>
      <c r="F27" s="141" t="s">
        <v>263</v>
      </c>
      <c r="G27" s="141" t="s">
        <v>268</v>
      </c>
      <c r="H27" s="141" t="s">
        <v>306</v>
      </c>
      <c r="I27" s="141" t="s">
        <v>267</v>
      </c>
      <c r="J27" s="141" t="s">
        <v>266</v>
      </c>
      <c r="K27" s="141" t="s">
        <v>305</v>
      </c>
      <c r="L27" s="141" t="s">
        <v>265</v>
      </c>
      <c r="M27" s="142" t="s">
        <v>296</v>
      </c>
    </row>
    <row r="28" spans="2:13" ht="30" customHeight="1">
      <c r="B28" s="138" t="s">
        <v>282</v>
      </c>
      <c r="C28" s="145"/>
      <c r="D28" s="138"/>
      <c r="E28" s="138"/>
      <c r="F28" s="137" t="s">
        <v>263</v>
      </c>
      <c r="G28" s="236" t="s">
        <v>321</v>
      </c>
      <c r="H28" s="137"/>
      <c r="I28" s="137" t="s">
        <v>281</v>
      </c>
      <c r="J28" s="137" t="s">
        <v>261</v>
      </c>
      <c r="K28" s="137" t="s">
        <v>309</v>
      </c>
      <c r="L28" s="137" t="s">
        <v>260</v>
      </c>
      <c r="M28" s="137"/>
    </row>
    <row r="29" spans="2:13" ht="30" customHeight="1">
      <c r="B29" s="138" t="s">
        <v>327</v>
      </c>
      <c r="C29" s="145"/>
      <c r="D29" s="138"/>
      <c r="E29" s="138"/>
      <c r="F29" s="137" t="s">
        <v>263</v>
      </c>
      <c r="G29" s="236" t="s">
        <v>321</v>
      </c>
      <c r="H29" s="236" t="s">
        <v>301</v>
      </c>
      <c r="I29" s="137" t="s">
        <v>281</v>
      </c>
      <c r="J29" s="137" t="s">
        <v>261</v>
      </c>
      <c r="K29" s="137" t="s">
        <v>309</v>
      </c>
      <c r="L29" s="137" t="s">
        <v>260</v>
      </c>
      <c r="M29" s="137"/>
    </row>
    <row r="30" spans="2:13" ht="30" customHeight="1">
      <c r="B30" s="138" t="s">
        <v>326</v>
      </c>
      <c r="C30" s="138"/>
      <c r="D30" s="147"/>
      <c r="E30" s="138"/>
      <c r="F30" s="137" t="s">
        <v>263</v>
      </c>
      <c r="G30" s="236" t="s">
        <v>321</v>
      </c>
      <c r="H30" s="236" t="s">
        <v>301</v>
      </c>
      <c r="I30" s="137" t="s">
        <v>281</v>
      </c>
      <c r="J30" s="137" t="s">
        <v>261</v>
      </c>
      <c r="K30" s="137" t="s">
        <v>309</v>
      </c>
      <c r="L30" s="137" t="s">
        <v>260</v>
      </c>
      <c r="M30" s="137"/>
    </row>
    <row r="31" spans="2:13" ht="30" customHeight="1">
      <c r="B31" s="138" t="s">
        <v>308</v>
      </c>
      <c r="C31" s="138"/>
      <c r="D31" s="147"/>
      <c r="E31" s="138"/>
      <c r="F31" s="137" t="s">
        <v>263</v>
      </c>
      <c r="G31" s="236" t="s">
        <v>321</v>
      </c>
      <c r="H31" s="236" t="s">
        <v>301</v>
      </c>
      <c r="I31" s="137" t="s">
        <v>281</v>
      </c>
      <c r="J31" s="137" t="s">
        <v>261</v>
      </c>
      <c r="K31" s="137" t="s">
        <v>309</v>
      </c>
      <c r="L31" s="137" t="s">
        <v>260</v>
      </c>
      <c r="M31" s="137"/>
    </row>
    <row r="32" spans="2:13" ht="30" customHeight="1">
      <c r="B32" s="138" t="s">
        <v>325</v>
      </c>
      <c r="C32" s="138"/>
      <c r="D32" s="147"/>
      <c r="E32" s="140"/>
      <c r="F32" s="137" t="s">
        <v>263</v>
      </c>
      <c r="G32" s="137"/>
      <c r="H32" s="137"/>
      <c r="I32" s="137" t="s">
        <v>281</v>
      </c>
      <c r="J32" s="137" t="s">
        <v>261</v>
      </c>
      <c r="K32" s="137" t="s">
        <v>309</v>
      </c>
      <c r="L32" s="137" t="s">
        <v>260</v>
      </c>
      <c r="M32" s="137"/>
    </row>
    <row r="33" spans="2:13" ht="30" customHeight="1">
      <c r="B33" s="138" t="s">
        <v>324</v>
      </c>
      <c r="C33" s="138"/>
      <c r="D33" s="147"/>
      <c r="E33" s="138"/>
      <c r="F33" s="137" t="s">
        <v>263</v>
      </c>
      <c r="G33" s="137"/>
      <c r="H33" s="137"/>
      <c r="I33" s="137" t="s">
        <v>281</v>
      </c>
      <c r="J33" s="137" t="s">
        <v>261</v>
      </c>
      <c r="K33" s="137" t="s">
        <v>309</v>
      </c>
      <c r="L33" s="137" t="s">
        <v>260</v>
      </c>
      <c r="M33" s="137"/>
    </row>
    <row r="34" spans="2:13" ht="30" customHeight="1">
      <c r="B34" s="138" t="s">
        <v>323</v>
      </c>
      <c r="C34" s="138"/>
      <c r="D34" s="138"/>
      <c r="E34" s="139"/>
      <c r="F34" s="137" t="s">
        <v>263</v>
      </c>
      <c r="G34" s="236" t="s">
        <v>321</v>
      </c>
      <c r="H34" s="137"/>
      <c r="I34" s="137" t="s">
        <v>281</v>
      </c>
      <c r="J34" s="137" t="s">
        <v>261</v>
      </c>
      <c r="K34" s="137" t="s">
        <v>309</v>
      </c>
      <c r="L34" s="137" t="s">
        <v>260</v>
      </c>
      <c r="M34" s="137"/>
    </row>
    <row r="35" spans="2:13" ht="30" customHeight="1">
      <c r="B35" s="138" t="s">
        <v>322</v>
      </c>
      <c r="C35" s="138"/>
      <c r="D35" s="138"/>
      <c r="E35" s="139"/>
      <c r="F35" s="137" t="s">
        <v>263</v>
      </c>
      <c r="G35" s="236" t="s">
        <v>321</v>
      </c>
      <c r="H35" s="137"/>
      <c r="I35" s="137" t="s">
        <v>281</v>
      </c>
      <c r="J35" s="137" t="s">
        <v>261</v>
      </c>
      <c r="K35" s="137" t="s">
        <v>309</v>
      </c>
      <c r="L35" s="137" t="s">
        <v>260</v>
      </c>
      <c r="M35" s="137" t="s">
        <v>296</v>
      </c>
    </row>
    <row r="36" spans="2:13" ht="30" customHeight="1">
      <c r="B36" s="138" t="s">
        <v>289</v>
      </c>
      <c r="C36" s="138"/>
      <c r="D36" s="147"/>
      <c r="E36" s="138"/>
      <c r="F36" s="137" t="s">
        <v>263</v>
      </c>
      <c r="G36" s="236" t="s">
        <v>321</v>
      </c>
      <c r="H36" s="236" t="s">
        <v>287</v>
      </c>
      <c r="I36" s="137" t="s">
        <v>281</v>
      </c>
      <c r="J36" s="137" t="s">
        <v>261</v>
      </c>
      <c r="K36" s="137" t="s">
        <v>309</v>
      </c>
      <c r="L36" s="137"/>
      <c r="M36" s="137"/>
    </row>
    <row r="37" spans="2:13" ht="15.75">
      <c r="B37" s="144"/>
      <c r="C37" s="135"/>
      <c r="D37" s="135"/>
      <c r="E37" s="135"/>
      <c r="F37" s="135"/>
      <c r="G37" s="135"/>
      <c r="H37" s="135"/>
      <c r="I37" s="135"/>
      <c r="J37" s="135"/>
      <c r="K37" s="135"/>
      <c r="L37" s="135"/>
      <c r="M37" s="135"/>
    </row>
    <row r="38" spans="2:13" ht="15.75">
      <c r="B38" s="146"/>
      <c r="C38" s="135"/>
      <c r="D38" s="135"/>
      <c r="E38" s="135"/>
      <c r="F38" s="135"/>
      <c r="G38" s="135"/>
      <c r="H38" s="135"/>
      <c r="I38" s="135"/>
      <c r="J38" s="135"/>
      <c r="K38" s="135"/>
      <c r="L38" s="135"/>
      <c r="M38" s="135"/>
    </row>
    <row r="39" spans="2:13" ht="15.75">
      <c r="B39" s="212" t="s">
        <v>320</v>
      </c>
      <c r="C39" s="135"/>
      <c r="D39" s="135"/>
      <c r="E39" s="135"/>
      <c r="F39" s="135"/>
      <c r="G39" s="135"/>
      <c r="H39" s="135"/>
      <c r="I39" s="135"/>
      <c r="J39" s="135"/>
      <c r="K39" s="135"/>
      <c r="L39" s="135"/>
      <c r="M39" s="135"/>
    </row>
    <row r="40" spans="2:13">
      <c r="B40" s="275" t="s">
        <v>274</v>
      </c>
      <c r="C40" s="276" t="s">
        <v>273</v>
      </c>
      <c r="D40" s="276"/>
      <c r="E40" s="276"/>
      <c r="F40" s="277" t="s">
        <v>272</v>
      </c>
      <c r="G40" s="278"/>
      <c r="H40" s="278"/>
      <c r="I40" s="278"/>
      <c r="J40" s="278"/>
      <c r="K40" s="278"/>
      <c r="L40" s="278"/>
      <c r="M40" s="279"/>
    </row>
    <row r="41" spans="2:13">
      <c r="B41" s="275"/>
      <c r="C41" s="143" t="s">
        <v>271</v>
      </c>
      <c r="D41" s="143" t="s">
        <v>270</v>
      </c>
      <c r="E41" s="143" t="s">
        <v>269</v>
      </c>
      <c r="F41" s="280"/>
      <c r="G41" s="281"/>
      <c r="H41" s="281"/>
      <c r="I41" s="281"/>
      <c r="J41" s="281"/>
      <c r="K41" s="281"/>
      <c r="L41" s="281"/>
      <c r="M41" s="282"/>
    </row>
    <row r="42" spans="2:13" ht="15" customHeight="1">
      <c r="B42" s="142"/>
      <c r="C42" s="143"/>
      <c r="D42" s="143"/>
      <c r="E42" s="143"/>
      <c r="F42" s="141" t="s">
        <v>263</v>
      </c>
      <c r="G42" s="141" t="s">
        <v>268</v>
      </c>
      <c r="H42" s="141"/>
      <c r="I42" s="141" t="s">
        <v>267</v>
      </c>
      <c r="J42" s="141"/>
      <c r="K42" s="141" t="s">
        <v>305</v>
      </c>
      <c r="L42" s="141" t="s">
        <v>265</v>
      </c>
      <c r="M42" s="142" t="s">
        <v>296</v>
      </c>
    </row>
    <row r="43" spans="2:13" ht="30" customHeight="1">
      <c r="B43" s="138" t="s">
        <v>319</v>
      </c>
      <c r="C43" s="140"/>
      <c r="D43" s="140"/>
      <c r="E43" s="139"/>
      <c r="F43" s="137" t="s">
        <v>263</v>
      </c>
      <c r="G43" s="236" t="s">
        <v>318</v>
      </c>
      <c r="H43" s="137"/>
      <c r="I43" s="137" t="s">
        <v>281</v>
      </c>
      <c r="J43" s="137"/>
      <c r="K43" s="137" t="s">
        <v>286</v>
      </c>
      <c r="L43" s="137" t="s">
        <v>260</v>
      </c>
      <c r="M43" s="137" t="s">
        <v>296</v>
      </c>
    </row>
    <row r="44" spans="2:13" ht="30" customHeight="1">
      <c r="B44" s="138" t="s">
        <v>317</v>
      </c>
      <c r="C44" s="140"/>
      <c r="D44" s="140"/>
      <c r="E44" s="139"/>
      <c r="F44" s="137" t="s">
        <v>263</v>
      </c>
      <c r="G44" s="236" t="s">
        <v>316</v>
      </c>
      <c r="H44" s="137"/>
      <c r="I44" s="137" t="s">
        <v>281</v>
      </c>
      <c r="J44" s="137"/>
      <c r="K44" s="137" t="s">
        <v>286</v>
      </c>
      <c r="L44" s="137" t="s">
        <v>260</v>
      </c>
      <c r="M44" s="137" t="s">
        <v>296</v>
      </c>
    </row>
    <row r="45" spans="2:13" ht="30" customHeight="1">
      <c r="B45" s="138" t="s">
        <v>315</v>
      </c>
      <c r="C45" s="140"/>
      <c r="D45" s="140"/>
      <c r="E45" s="139"/>
      <c r="F45" s="137" t="s">
        <v>263</v>
      </c>
      <c r="G45" s="236" t="s">
        <v>314</v>
      </c>
      <c r="H45" s="137"/>
      <c r="I45" s="137" t="s">
        <v>281</v>
      </c>
      <c r="J45" s="137"/>
      <c r="K45" s="137" t="s">
        <v>286</v>
      </c>
      <c r="L45" s="137" t="s">
        <v>260</v>
      </c>
      <c r="M45" s="137" t="s">
        <v>296</v>
      </c>
    </row>
    <row r="46" spans="2:13" ht="30" customHeight="1">
      <c r="B46" s="138" t="s">
        <v>313</v>
      </c>
      <c r="C46" s="140"/>
      <c r="D46" s="140"/>
      <c r="E46" s="139"/>
      <c r="F46" s="137" t="s">
        <v>263</v>
      </c>
      <c r="G46" s="137"/>
      <c r="H46" s="137"/>
      <c r="I46" s="137" t="s">
        <v>281</v>
      </c>
      <c r="J46" s="137"/>
      <c r="K46" s="137" t="s">
        <v>286</v>
      </c>
      <c r="L46" s="137" t="s">
        <v>260</v>
      </c>
      <c r="M46" s="137" t="s">
        <v>296</v>
      </c>
    </row>
    <row r="47" spans="2:13" ht="15.75">
      <c r="B47" s="144"/>
      <c r="C47" s="135"/>
      <c r="D47" s="135"/>
      <c r="E47" s="135"/>
      <c r="F47" s="135"/>
      <c r="G47" s="135"/>
      <c r="H47" s="135"/>
      <c r="I47" s="135"/>
      <c r="J47" s="135"/>
      <c r="K47" s="135"/>
      <c r="L47" s="135"/>
      <c r="M47" s="135"/>
    </row>
    <row r="48" spans="2:13" ht="15.75">
      <c r="B48" s="144"/>
      <c r="C48" s="135"/>
      <c r="D48" s="135"/>
      <c r="E48" s="135"/>
      <c r="F48" s="135"/>
      <c r="G48" s="135"/>
      <c r="H48" s="135"/>
      <c r="I48" s="135"/>
      <c r="J48" s="135"/>
      <c r="K48" s="135"/>
      <c r="L48" s="135"/>
      <c r="M48" s="135"/>
    </row>
    <row r="49" spans="2:13" ht="15.75">
      <c r="B49" s="212" t="s">
        <v>312</v>
      </c>
      <c r="C49" s="135"/>
      <c r="D49" s="135"/>
      <c r="E49" s="135"/>
      <c r="F49" s="135"/>
      <c r="G49" s="135"/>
      <c r="H49" s="135"/>
      <c r="I49" s="135"/>
      <c r="J49" s="135"/>
      <c r="K49" s="135"/>
      <c r="L49" s="135"/>
      <c r="M49" s="135"/>
    </row>
    <row r="50" spans="2:13">
      <c r="B50" s="275" t="s">
        <v>274</v>
      </c>
      <c r="C50" s="276" t="s">
        <v>273</v>
      </c>
      <c r="D50" s="276"/>
      <c r="E50" s="276"/>
      <c r="F50" s="277" t="s">
        <v>272</v>
      </c>
      <c r="G50" s="278"/>
      <c r="H50" s="278"/>
      <c r="I50" s="278"/>
      <c r="J50" s="278"/>
      <c r="K50" s="278"/>
      <c r="L50" s="278"/>
      <c r="M50" s="279"/>
    </row>
    <row r="51" spans="2:13">
      <c r="B51" s="275"/>
      <c r="C51" s="143" t="s">
        <v>271</v>
      </c>
      <c r="D51" s="143" t="s">
        <v>270</v>
      </c>
      <c r="E51" s="143" t="s">
        <v>269</v>
      </c>
      <c r="F51" s="280"/>
      <c r="G51" s="281"/>
      <c r="H51" s="281"/>
      <c r="I51" s="281"/>
      <c r="J51" s="281"/>
      <c r="K51" s="281"/>
      <c r="L51" s="281"/>
      <c r="M51" s="282"/>
    </row>
    <row r="52" spans="2:13" ht="15" customHeight="1">
      <c r="B52" s="142"/>
      <c r="C52" s="143"/>
      <c r="D52" s="143"/>
      <c r="E52" s="143"/>
      <c r="F52" s="141" t="s">
        <v>263</v>
      </c>
      <c r="G52" s="141"/>
      <c r="H52" s="141"/>
      <c r="I52" s="141" t="s">
        <v>267</v>
      </c>
      <c r="J52" s="141" t="s">
        <v>266</v>
      </c>
      <c r="K52" s="141" t="s">
        <v>305</v>
      </c>
      <c r="L52" s="141" t="s">
        <v>265</v>
      </c>
      <c r="M52" s="142"/>
    </row>
    <row r="53" spans="2:13" ht="30" customHeight="1">
      <c r="B53" s="138" t="s">
        <v>282</v>
      </c>
      <c r="C53" s="145"/>
      <c r="D53" s="140"/>
      <c r="E53" s="140"/>
      <c r="F53" s="137" t="s">
        <v>263</v>
      </c>
      <c r="G53" s="137"/>
      <c r="H53" s="137"/>
      <c r="I53" s="137"/>
      <c r="J53" s="137" t="s">
        <v>261</v>
      </c>
      <c r="K53" s="137" t="s">
        <v>309</v>
      </c>
      <c r="L53" s="137" t="s">
        <v>260</v>
      </c>
      <c r="M53" s="137"/>
    </row>
    <row r="54" spans="2:13" ht="30" customHeight="1">
      <c r="B54" s="138" t="s">
        <v>311</v>
      </c>
      <c r="C54" s="145"/>
      <c r="D54" s="140"/>
      <c r="E54" s="140"/>
      <c r="F54" s="137" t="s">
        <v>263</v>
      </c>
      <c r="G54" s="137"/>
      <c r="H54" s="137"/>
      <c r="I54" s="137" t="s">
        <v>281</v>
      </c>
      <c r="J54" s="137" t="s">
        <v>261</v>
      </c>
      <c r="K54" s="137"/>
      <c r="L54" s="137" t="s">
        <v>260</v>
      </c>
      <c r="M54" s="137"/>
    </row>
    <row r="55" spans="2:13" ht="30" customHeight="1">
      <c r="B55" s="138" t="s">
        <v>310</v>
      </c>
      <c r="C55" s="145"/>
      <c r="D55" s="140"/>
      <c r="E55" s="140"/>
      <c r="F55" s="137" t="s">
        <v>263</v>
      </c>
      <c r="G55" s="137"/>
      <c r="H55" s="137"/>
      <c r="I55" s="137"/>
      <c r="J55" s="137" t="s">
        <v>261</v>
      </c>
      <c r="K55" s="137" t="s">
        <v>309</v>
      </c>
      <c r="L55" s="137" t="s">
        <v>260</v>
      </c>
      <c r="M55" s="137"/>
    </row>
    <row r="56" spans="2:13" ht="30" customHeight="1">
      <c r="B56" s="138" t="s">
        <v>308</v>
      </c>
      <c r="C56" s="140"/>
      <c r="D56" s="147"/>
      <c r="E56" s="140"/>
      <c r="F56" s="137" t="s">
        <v>263</v>
      </c>
      <c r="G56" s="137"/>
      <c r="H56" s="138"/>
      <c r="I56" s="137"/>
      <c r="J56" s="137" t="s">
        <v>261</v>
      </c>
      <c r="K56" s="137"/>
      <c r="L56" s="137"/>
      <c r="M56" s="137"/>
    </row>
    <row r="57" spans="2:13" ht="30" customHeight="1">
      <c r="B57" s="138" t="s">
        <v>307</v>
      </c>
      <c r="C57" s="140"/>
      <c r="D57" s="140"/>
      <c r="E57" s="139"/>
      <c r="F57" s="137" t="s">
        <v>263</v>
      </c>
      <c r="G57" s="137"/>
      <c r="H57" s="138"/>
      <c r="I57" s="137"/>
      <c r="J57" s="137" t="s">
        <v>261</v>
      </c>
      <c r="K57" s="137"/>
      <c r="L57" s="137"/>
      <c r="M57" s="137"/>
    </row>
    <row r="58" spans="2:13" ht="30" customHeight="1">
      <c r="B58" s="138" t="s">
        <v>289</v>
      </c>
      <c r="C58" s="140"/>
      <c r="D58" s="147"/>
      <c r="E58" s="140"/>
      <c r="F58" s="137" t="s">
        <v>263</v>
      </c>
      <c r="G58" s="137"/>
      <c r="H58" s="138"/>
      <c r="I58" s="137"/>
      <c r="J58" s="137" t="s">
        <v>261</v>
      </c>
      <c r="K58" s="137"/>
      <c r="L58" s="137"/>
      <c r="M58" s="137"/>
    </row>
    <row r="59" spans="2:13" ht="15.75">
      <c r="B59" s="144"/>
      <c r="C59" s="135"/>
      <c r="D59" s="135"/>
      <c r="E59" s="135"/>
      <c r="F59" s="135"/>
      <c r="G59" s="135"/>
      <c r="H59" s="135"/>
      <c r="I59" s="135"/>
      <c r="J59" s="135"/>
      <c r="K59" s="135"/>
      <c r="L59" s="135"/>
      <c r="M59" s="135"/>
    </row>
    <row r="60" spans="2:13" ht="15.75">
      <c r="B60" s="146"/>
      <c r="C60" s="135"/>
      <c r="D60" s="135"/>
      <c r="E60" s="135"/>
      <c r="F60" s="135"/>
      <c r="G60" s="135"/>
      <c r="H60" s="135"/>
      <c r="I60" s="135"/>
      <c r="J60" s="135"/>
      <c r="K60" s="135"/>
      <c r="L60" s="135"/>
      <c r="M60" s="135"/>
    </row>
    <row r="61" spans="2:13" ht="15.75">
      <c r="B61" s="212" t="s">
        <v>100</v>
      </c>
      <c r="C61" s="135"/>
      <c r="D61" s="135"/>
      <c r="E61" s="135"/>
      <c r="F61" s="135"/>
      <c r="G61" s="135"/>
      <c r="H61" s="135"/>
      <c r="I61" s="135"/>
      <c r="J61" s="135"/>
      <c r="K61" s="135"/>
      <c r="L61" s="135"/>
      <c r="M61" s="135"/>
    </row>
    <row r="62" spans="2:13">
      <c r="B62" s="275" t="s">
        <v>274</v>
      </c>
      <c r="C62" s="276" t="s">
        <v>273</v>
      </c>
      <c r="D62" s="276"/>
      <c r="E62" s="276"/>
      <c r="F62" s="277" t="s">
        <v>272</v>
      </c>
      <c r="G62" s="278"/>
      <c r="H62" s="278"/>
      <c r="I62" s="278"/>
      <c r="J62" s="278"/>
      <c r="K62" s="278"/>
      <c r="L62" s="278"/>
      <c r="M62" s="279"/>
    </row>
    <row r="63" spans="2:13">
      <c r="B63" s="275"/>
      <c r="C63" s="143" t="s">
        <v>271</v>
      </c>
      <c r="D63" s="143" t="s">
        <v>270</v>
      </c>
      <c r="E63" s="143" t="s">
        <v>269</v>
      </c>
      <c r="F63" s="280"/>
      <c r="G63" s="281"/>
      <c r="H63" s="281"/>
      <c r="I63" s="281"/>
      <c r="J63" s="281"/>
      <c r="K63" s="281"/>
      <c r="L63" s="281"/>
      <c r="M63" s="282"/>
    </row>
    <row r="64" spans="2:13" ht="15" customHeight="1">
      <c r="B64" s="142"/>
      <c r="C64" s="143"/>
      <c r="D64" s="143"/>
      <c r="E64" s="143"/>
      <c r="F64" s="141" t="s">
        <v>263</v>
      </c>
      <c r="G64" s="141" t="s">
        <v>268</v>
      </c>
      <c r="H64" s="141" t="s">
        <v>306</v>
      </c>
      <c r="I64" s="141" t="s">
        <v>267</v>
      </c>
      <c r="J64" s="141" t="s">
        <v>266</v>
      </c>
      <c r="K64" s="141" t="s">
        <v>305</v>
      </c>
      <c r="L64" s="141" t="s">
        <v>265</v>
      </c>
      <c r="M64" s="142" t="s">
        <v>296</v>
      </c>
    </row>
    <row r="65" spans="2:13" ht="30" customHeight="1">
      <c r="B65" s="138" t="s">
        <v>304</v>
      </c>
      <c r="C65" s="145"/>
      <c r="D65" s="140"/>
      <c r="E65" s="140"/>
      <c r="F65" s="137" t="s">
        <v>263</v>
      </c>
      <c r="G65" s="137"/>
      <c r="H65" s="137"/>
      <c r="I65" s="137" t="s">
        <v>281</v>
      </c>
      <c r="J65" s="137" t="s">
        <v>261</v>
      </c>
      <c r="K65" s="137" t="s">
        <v>286</v>
      </c>
      <c r="L65" s="137" t="s">
        <v>260</v>
      </c>
      <c r="M65" s="137"/>
    </row>
    <row r="66" spans="2:13" ht="30" customHeight="1">
      <c r="B66" s="138" t="s">
        <v>303</v>
      </c>
      <c r="C66" s="140"/>
      <c r="D66" s="147"/>
      <c r="E66" s="140"/>
      <c r="F66" s="137" t="s">
        <v>263</v>
      </c>
      <c r="G66" s="137"/>
      <c r="H66" s="137"/>
      <c r="I66" s="137" t="s">
        <v>281</v>
      </c>
      <c r="J66" s="137" t="s">
        <v>261</v>
      </c>
      <c r="K66" s="137" t="s">
        <v>286</v>
      </c>
      <c r="L66" s="137" t="s">
        <v>260</v>
      </c>
      <c r="M66" s="137"/>
    </row>
    <row r="67" spans="2:13" ht="30" customHeight="1">
      <c r="B67" s="138" t="s">
        <v>302</v>
      </c>
      <c r="C67" s="140"/>
      <c r="D67" s="147"/>
      <c r="E67" s="140"/>
      <c r="F67" s="137" t="s">
        <v>263</v>
      </c>
      <c r="G67" s="137"/>
      <c r="H67" s="236" t="s">
        <v>301</v>
      </c>
      <c r="I67" s="137" t="s">
        <v>281</v>
      </c>
      <c r="J67" s="137" t="s">
        <v>261</v>
      </c>
      <c r="K67" s="137" t="s">
        <v>286</v>
      </c>
      <c r="L67" s="137" t="s">
        <v>260</v>
      </c>
      <c r="M67" s="137"/>
    </row>
    <row r="68" spans="2:13" ht="30" customHeight="1">
      <c r="B68" s="138" t="s">
        <v>300</v>
      </c>
      <c r="C68" s="145"/>
      <c r="D68" s="140"/>
      <c r="E68" s="140"/>
      <c r="F68" s="137" t="s">
        <v>263</v>
      </c>
      <c r="G68" s="137"/>
      <c r="H68" s="137"/>
      <c r="I68" s="137" t="s">
        <v>281</v>
      </c>
      <c r="J68" s="137" t="s">
        <v>261</v>
      </c>
      <c r="K68" s="137" t="s">
        <v>286</v>
      </c>
      <c r="L68" s="137" t="s">
        <v>260</v>
      </c>
      <c r="M68" s="137"/>
    </row>
    <row r="69" spans="2:13" ht="30" customHeight="1">
      <c r="B69" s="138" t="s">
        <v>299</v>
      </c>
      <c r="C69" s="140"/>
      <c r="D69" s="140"/>
      <c r="E69" s="139"/>
      <c r="F69" s="137" t="s">
        <v>263</v>
      </c>
      <c r="G69" s="236" t="s">
        <v>298</v>
      </c>
      <c r="H69" s="137"/>
      <c r="I69" s="137" t="s">
        <v>281</v>
      </c>
      <c r="J69" s="137" t="s">
        <v>261</v>
      </c>
      <c r="K69" s="137" t="s">
        <v>286</v>
      </c>
      <c r="L69" s="137" t="s">
        <v>260</v>
      </c>
      <c r="M69" s="137" t="s">
        <v>296</v>
      </c>
    </row>
    <row r="70" spans="2:13" ht="30" customHeight="1">
      <c r="B70" s="138" t="s">
        <v>297</v>
      </c>
      <c r="C70" s="140"/>
      <c r="D70" s="140"/>
      <c r="E70" s="139"/>
      <c r="F70" s="137" t="s">
        <v>263</v>
      </c>
      <c r="G70" s="236" t="s">
        <v>288</v>
      </c>
      <c r="H70" s="137"/>
      <c r="I70" s="137"/>
      <c r="J70" s="137" t="s">
        <v>261</v>
      </c>
      <c r="K70" s="137" t="s">
        <v>286</v>
      </c>
      <c r="L70" s="137"/>
      <c r="M70" s="137" t="s">
        <v>296</v>
      </c>
    </row>
    <row r="71" spans="2:13" ht="30" customHeight="1">
      <c r="B71" s="138" t="s">
        <v>295</v>
      </c>
      <c r="C71" s="140"/>
      <c r="D71" s="147"/>
      <c r="E71" s="140"/>
      <c r="F71" s="137" t="s">
        <v>263</v>
      </c>
      <c r="G71" s="236" t="s">
        <v>294</v>
      </c>
      <c r="H71" s="137"/>
      <c r="I71" s="137" t="s">
        <v>281</v>
      </c>
      <c r="J71" s="137" t="s">
        <v>261</v>
      </c>
      <c r="K71" s="137" t="s">
        <v>286</v>
      </c>
      <c r="L71" s="137" t="s">
        <v>260</v>
      </c>
      <c r="M71" s="137"/>
    </row>
    <row r="72" spans="2:13" ht="30" customHeight="1">
      <c r="B72" s="138" t="s">
        <v>293</v>
      </c>
      <c r="C72" s="140"/>
      <c r="D72" s="147"/>
      <c r="E72" s="140"/>
      <c r="F72" s="137" t="s">
        <v>263</v>
      </c>
      <c r="G72" s="236" t="s">
        <v>292</v>
      </c>
      <c r="H72" s="137"/>
      <c r="I72" s="137" t="s">
        <v>281</v>
      </c>
      <c r="J72" s="137" t="s">
        <v>261</v>
      </c>
      <c r="K72" s="137" t="s">
        <v>286</v>
      </c>
      <c r="L72" s="137" t="s">
        <v>260</v>
      </c>
      <c r="M72" s="137"/>
    </row>
    <row r="73" spans="2:13" ht="30" customHeight="1">
      <c r="B73" s="138" t="s">
        <v>291</v>
      </c>
      <c r="C73" s="140"/>
      <c r="D73" s="147"/>
      <c r="E73" s="140"/>
      <c r="F73" s="137" t="s">
        <v>263</v>
      </c>
      <c r="G73" s="236" t="s">
        <v>290</v>
      </c>
      <c r="H73" s="137"/>
      <c r="I73" s="137" t="s">
        <v>281</v>
      </c>
      <c r="J73" s="137" t="s">
        <v>261</v>
      </c>
      <c r="K73" s="137" t="s">
        <v>286</v>
      </c>
      <c r="L73" s="137" t="s">
        <v>260</v>
      </c>
      <c r="M73" s="137"/>
    </row>
    <row r="74" spans="2:13" ht="30" customHeight="1">
      <c r="B74" s="138" t="s">
        <v>289</v>
      </c>
      <c r="C74" s="140"/>
      <c r="D74" s="147"/>
      <c r="E74" s="140"/>
      <c r="F74" s="137" t="s">
        <v>263</v>
      </c>
      <c r="G74" s="236"/>
      <c r="H74" s="236" t="s">
        <v>287</v>
      </c>
      <c r="I74" s="137"/>
      <c r="J74" s="137" t="s">
        <v>261</v>
      </c>
      <c r="K74" s="137" t="s">
        <v>286</v>
      </c>
      <c r="L74" s="136"/>
      <c r="M74" s="136"/>
    </row>
    <row r="75" spans="2:13" ht="15.75">
      <c r="B75" s="144"/>
      <c r="C75" s="135"/>
      <c r="D75" s="135"/>
      <c r="E75" s="135"/>
      <c r="F75" s="135"/>
      <c r="G75" s="135"/>
      <c r="H75" s="135"/>
      <c r="I75" s="135"/>
      <c r="J75" s="135"/>
      <c r="K75" s="135"/>
      <c r="L75" s="135"/>
      <c r="M75" s="135"/>
    </row>
    <row r="76" spans="2:13" ht="15.75">
      <c r="B76" s="144"/>
      <c r="C76" s="135"/>
      <c r="D76" s="135"/>
      <c r="E76" s="135"/>
      <c r="F76" s="135"/>
      <c r="G76" s="135"/>
      <c r="H76" s="135"/>
      <c r="I76" s="135"/>
      <c r="J76" s="135"/>
      <c r="K76" s="135"/>
      <c r="L76" s="135"/>
      <c r="M76" s="135"/>
    </row>
    <row r="77" spans="2:13" ht="15.75">
      <c r="B77" s="212" t="s">
        <v>170</v>
      </c>
      <c r="C77" s="135"/>
      <c r="D77" s="135"/>
      <c r="E77" s="135"/>
      <c r="F77" s="135"/>
      <c r="G77" s="135"/>
      <c r="H77" s="135"/>
      <c r="I77" s="135"/>
      <c r="J77" s="135"/>
      <c r="K77" s="135"/>
      <c r="L77" s="135"/>
      <c r="M77" s="135"/>
    </row>
    <row r="78" spans="2:13">
      <c r="B78" s="275" t="s">
        <v>274</v>
      </c>
      <c r="C78" s="276" t="s">
        <v>273</v>
      </c>
      <c r="D78" s="276"/>
      <c r="E78" s="276"/>
      <c r="F78" s="277" t="s">
        <v>272</v>
      </c>
      <c r="G78" s="278"/>
      <c r="H78" s="278"/>
      <c r="I78" s="278"/>
      <c r="J78" s="278"/>
      <c r="K78" s="278"/>
      <c r="L78" s="278"/>
      <c r="M78" s="279"/>
    </row>
    <row r="79" spans="2:13">
      <c r="B79" s="275"/>
      <c r="C79" s="143" t="s">
        <v>271</v>
      </c>
      <c r="D79" s="143" t="s">
        <v>270</v>
      </c>
      <c r="E79" s="143" t="s">
        <v>269</v>
      </c>
      <c r="F79" s="280"/>
      <c r="G79" s="281"/>
      <c r="H79" s="281"/>
      <c r="I79" s="281"/>
      <c r="J79" s="281"/>
      <c r="K79" s="281"/>
      <c r="L79" s="281"/>
      <c r="M79" s="282"/>
    </row>
    <row r="80" spans="2:13">
      <c r="B80" s="142"/>
      <c r="C80" s="143"/>
      <c r="D80" s="143"/>
      <c r="E80" s="143"/>
      <c r="F80" s="141" t="s">
        <v>263</v>
      </c>
      <c r="G80" s="141"/>
      <c r="H80" s="141"/>
      <c r="I80" s="141" t="s">
        <v>267</v>
      </c>
      <c r="J80" s="141"/>
      <c r="K80" s="141"/>
      <c r="L80" s="141"/>
      <c r="M80" s="142"/>
    </row>
    <row r="81" spans="2:13" ht="30" customHeight="1">
      <c r="B81" s="138" t="s">
        <v>282</v>
      </c>
      <c r="C81" s="145"/>
      <c r="D81" s="140"/>
      <c r="E81" s="140"/>
      <c r="F81" s="137" t="s">
        <v>263</v>
      </c>
      <c r="G81" s="137"/>
      <c r="H81" s="138"/>
      <c r="I81" s="137" t="s">
        <v>281</v>
      </c>
      <c r="J81" s="138"/>
      <c r="K81" s="138"/>
      <c r="L81" s="138"/>
      <c r="M81" s="136"/>
    </row>
    <row r="82" spans="2:13" ht="30" customHeight="1">
      <c r="B82" s="138" t="s">
        <v>280</v>
      </c>
      <c r="C82" s="145"/>
      <c r="D82" s="140"/>
      <c r="E82" s="140"/>
      <c r="F82" s="137" t="s">
        <v>263</v>
      </c>
      <c r="G82" s="137"/>
      <c r="H82" s="138"/>
      <c r="I82" s="137" t="s">
        <v>281</v>
      </c>
      <c r="J82" s="138"/>
      <c r="K82" s="138"/>
      <c r="L82" s="138"/>
      <c r="M82" s="136"/>
    </row>
    <row r="83" spans="2:13" ht="30" customHeight="1">
      <c r="B83" s="138" t="s">
        <v>285</v>
      </c>
      <c r="C83" s="140"/>
      <c r="D83" s="147"/>
      <c r="E83" s="140"/>
      <c r="F83" s="137" t="s">
        <v>263</v>
      </c>
      <c r="G83" s="137"/>
      <c r="H83" s="138"/>
      <c r="I83" s="137" t="s">
        <v>281</v>
      </c>
      <c r="J83" s="138"/>
      <c r="K83" s="138"/>
      <c r="L83" s="138"/>
      <c r="M83" s="136"/>
    </row>
    <row r="84" spans="2:13" ht="30" customHeight="1">
      <c r="B84" s="138" t="s">
        <v>284</v>
      </c>
      <c r="C84" s="140"/>
      <c r="D84" s="140"/>
      <c r="E84" s="139"/>
      <c r="F84" s="137" t="s">
        <v>263</v>
      </c>
      <c r="G84" s="137"/>
      <c r="H84" s="138"/>
      <c r="I84" s="137" t="s">
        <v>281</v>
      </c>
      <c r="J84" s="138"/>
      <c r="K84" s="138"/>
      <c r="L84" s="138"/>
      <c r="M84" s="136"/>
    </row>
    <row r="85" spans="2:13" ht="15.75">
      <c r="B85" s="144"/>
      <c r="C85" s="135"/>
      <c r="D85" s="135"/>
      <c r="E85" s="135"/>
      <c r="F85" s="135"/>
      <c r="G85" s="135"/>
      <c r="H85" s="135"/>
      <c r="I85" s="135"/>
      <c r="J85" s="135"/>
      <c r="K85" s="135"/>
      <c r="L85" s="135"/>
      <c r="M85" s="135"/>
    </row>
    <row r="86" spans="2:13" ht="15.75">
      <c r="B86" s="146"/>
      <c r="C86" s="135"/>
      <c r="D86" s="135"/>
      <c r="E86" s="135"/>
      <c r="F86" s="135"/>
      <c r="G86" s="135"/>
      <c r="H86" s="135"/>
      <c r="I86" s="135"/>
      <c r="J86" s="135"/>
      <c r="K86" s="135"/>
      <c r="L86" s="135"/>
      <c r="M86" s="135"/>
    </row>
    <row r="87" spans="2:13" ht="15.75">
      <c r="B87" s="212" t="s">
        <v>283</v>
      </c>
      <c r="C87" s="135"/>
      <c r="D87" s="135"/>
      <c r="E87" s="135"/>
      <c r="F87" s="135"/>
      <c r="G87" s="135"/>
      <c r="H87" s="135"/>
      <c r="I87" s="135"/>
      <c r="J87" s="135"/>
      <c r="K87" s="135"/>
      <c r="L87" s="135"/>
      <c r="M87" s="135"/>
    </row>
    <row r="88" spans="2:13">
      <c r="B88" s="275" t="s">
        <v>274</v>
      </c>
      <c r="C88" s="276" t="s">
        <v>273</v>
      </c>
      <c r="D88" s="276"/>
      <c r="E88" s="276"/>
      <c r="F88" s="277" t="s">
        <v>272</v>
      </c>
      <c r="G88" s="278"/>
      <c r="H88" s="278"/>
      <c r="I88" s="278"/>
      <c r="J88" s="278"/>
      <c r="K88" s="278"/>
      <c r="L88" s="278"/>
      <c r="M88" s="279"/>
    </row>
    <row r="89" spans="2:13">
      <c r="B89" s="275"/>
      <c r="C89" s="143" t="s">
        <v>271</v>
      </c>
      <c r="D89" s="143" t="s">
        <v>270</v>
      </c>
      <c r="E89" s="143" t="s">
        <v>269</v>
      </c>
      <c r="F89" s="280"/>
      <c r="G89" s="281"/>
      <c r="H89" s="281"/>
      <c r="I89" s="281"/>
      <c r="J89" s="281"/>
      <c r="K89" s="281"/>
      <c r="L89" s="281"/>
      <c r="M89" s="282"/>
    </row>
    <row r="90" spans="2:13">
      <c r="B90" s="142"/>
      <c r="C90" s="143"/>
      <c r="D90" s="143"/>
      <c r="E90" s="143"/>
      <c r="F90" s="141" t="s">
        <v>263</v>
      </c>
      <c r="G90" s="141"/>
      <c r="H90" s="141"/>
      <c r="I90" s="141" t="s">
        <v>267</v>
      </c>
      <c r="J90" s="141"/>
      <c r="K90" s="141"/>
      <c r="L90" s="141"/>
      <c r="M90" s="142"/>
    </row>
    <row r="91" spans="2:13" ht="30" customHeight="1">
      <c r="B91" s="138" t="s">
        <v>282</v>
      </c>
      <c r="C91" s="145"/>
      <c r="D91" s="140"/>
      <c r="E91" s="140"/>
      <c r="F91" s="137" t="s">
        <v>263</v>
      </c>
      <c r="G91" s="137"/>
      <c r="H91" s="138"/>
      <c r="I91" s="137" t="s">
        <v>281</v>
      </c>
      <c r="J91" s="138"/>
      <c r="K91" s="138"/>
      <c r="L91" s="138"/>
      <c r="M91" s="136"/>
    </row>
    <row r="92" spans="2:13" ht="30" customHeight="1">
      <c r="B92" s="138" t="s">
        <v>280</v>
      </c>
      <c r="C92" s="145"/>
      <c r="D92" s="140"/>
      <c r="E92" s="140"/>
      <c r="F92" s="137" t="s">
        <v>263</v>
      </c>
      <c r="G92" s="137"/>
      <c r="H92" s="138"/>
      <c r="I92" s="137" t="s">
        <v>262</v>
      </c>
      <c r="J92" s="138"/>
      <c r="K92" s="138"/>
      <c r="L92" s="138"/>
      <c r="M92" s="136"/>
    </row>
    <row r="93" spans="2:13" ht="30" customHeight="1">
      <c r="B93" s="138" t="s">
        <v>279</v>
      </c>
      <c r="C93" s="140"/>
      <c r="D93" s="140"/>
      <c r="E93" s="139"/>
      <c r="F93" s="137" t="s">
        <v>263</v>
      </c>
      <c r="G93" s="137"/>
      <c r="H93" s="138"/>
      <c r="I93" s="137" t="s">
        <v>262</v>
      </c>
      <c r="J93" s="138"/>
      <c r="K93" s="138"/>
      <c r="L93" s="138"/>
      <c r="M93" s="136"/>
    </row>
    <row r="94" spans="2:13" ht="15.75">
      <c r="B94" s="144"/>
      <c r="C94" s="135"/>
      <c r="D94" s="135"/>
      <c r="E94" s="135"/>
      <c r="F94" s="135"/>
      <c r="G94" s="135"/>
      <c r="H94" s="135"/>
      <c r="I94" s="135"/>
      <c r="J94" s="135"/>
      <c r="K94" s="135"/>
      <c r="L94" s="135"/>
      <c r="M94" s="135"/>
    </row>
    <row r="95" spans="2:13" ht="15.75">
      <c r="B95" s="135"/>
      <c r="C95" s="135"/>
      <c r="D95" s="135"/>
      <c r="E95" s="135"/>
      <c r="F95" s="135"/>
      <c r="G95" s="135"/>
      <c r="H95" s="135"/>
      <c r="I95" s="135"/>
      <c r="J95" s="135"/>
      <c r="K95" s="135"/>
      <c r="L95" s="135"/>
      <c r="M95" s="135"/>
    </row>
    <row r="96" spans="2:13" ht="15.75">
      <c r="B96" s="212" t="s">
        <v>278</v>
      </c>
      <c r="C96" s="135"/>
      <c r="D96" s="135"/>
      <c r="E96" s="135"/>
      <c r="F96" s="135"/>
      <c r="G96" s="135"/>
      <c r="H96" s="135"/>
      <c r="I96" s="135"/>
      <c r="J96" s="135"/>
      <c r="K96" s="135"/>
      <c r="L96" s="135"/>
      <c r="M96" s="135"/>
    </row>
    <row r="97" spans="2:13">
      <c r="B97" s="275" t="s">
        <v>274</v>
      </c>
      <c r="C97" s="276" t="s">
        <v>273</v>
      </c>
      <c r="D97" s="276"/>
      <c r="E97" s="276"/>
      <c r="F97" s="277" t="s">
        <v>272</v>
      </c>
      <c r="G97" s="278"/>
      <c r="H97" s="278"/>
      <c r="I97" s="278"/>
      <c r="J97" s="278"/>
      <c r="K97" s="278"/>
      <c r="L97" s="278"/>
      <c r="M97" s="279"/>
    </row>
    <row r="98" spans="2:13">
      <c r="B98" s="275"/>
      <c r="C98" s="143" t="s">
        <v>271</v>
      </c>
      <c r="D98" s="143" t="s">
        <v>270</v>
      </c>
      <c r="E98" s="143" t="s">
        <v>269</v>
      </c>
      <c r="F98" s="280"/>
      <c r="G98" s="281"/>
      <c r="H98" s="281"/>
      <c r="I98" s="281"/>
      <c r="J98" s="281"/>
      <c r="K98" s="281"/>
      <c r="L98" s="281"/>
      <c r="M98" s="282"/>
    </row>
    <row r="99" spans="2:13" ht="15" customHeight="1">
      <c r="B99" s="142"/>
      <c r="C99" s="143"/>
      <c r="D99" s="143"/>
      <c r="E99" s="143"/>
      <c r="F99" s="141"/>
      <c r="G99" s="141" t="s">
        <v>268</v>
      </c>
      <c r="H99" s="141"/>
      <c r="I99" s="141" t="s">
        <v>267</v>
      </c>
      <c r="J99" s="141"/>
      <c r="K99" s="141"/>
      <c r="L99" s="141" t="s">
        <v>265</v>
      </c>
      <c r="M99" s="142"/>
    </row>
    <row r="100" spans="2:13" ht="30" customHeight="1">
      <c r="B100" s="138" t="s">
        <v>277</v>
      </c>
      <c r="C100" s="140"/>
      <c r="D100" s="140"/>
      <c r="E100" s="139"/>
      <c r="F100" s="137"/>
      <c r="G100" s="236" t="s">
        <v>276</v>
      </c>
      <c r="H100" s="138"/>
      <c r="I100" s="137" t="s">
        <v>262</v>
      </c>
      <c r="J100" s="138"/>
      <c r="K100" s="138"/>
      <c r="L100" s="137" t="s">
        <v>260</v>
      </c>
      <c r="M100" s="136"/>
    </row>
    <row r="101" spans="2:13" ht="15.75">
      <c r="B101" s="135"/>
      <c r="C101" s="135"/>
      <c r="D101" s="135"/>
      <c r="E101" s="135"/>
      <c r="F101" s="135"/>
      <c r="G101" s="135"/>
      <c r="H101" s="135"/>
      <c r="I101" s="135"/>
      <c r="J101" s="135"/>
      <c r="K101" s="135"/>
      <c r="L101" s="135"/>
      <c r="M101" s="135"/>
    </row>
    <row r="102" spans="2:13" ht="15.75">
      <c r="B102" s="135"/>
      <c r="C102" s="135"/>
      <c r="D102" s="135"/>
      <c r="E102" s="135"/>
      <c r="F102" s="135"/>
      <c r="G102" s="135"/>
      <c r="H102" s="135"/>
      <c r="I102" s="135"/>
      <c r="J102" s="135"/>
      <c r="K102" s="135"/>
      <c r="L102" s="135"/>
      <c r="M102" s="135"/>
    </row>
    <row r="103" spans="2:13" ht="15.75">
      <c r="B103" s="212" t="s">
        <v>275</v>
      </c>
      <c r="C103" s="135"/>
      <c r="D103" s="135"/>
      <c r="E103" s="135"/>
      <c r="F103" s="135"/>
      <c r="G103" s="135"/>
      <c r="H103" s="135"/>
      <c r="I103" s="135"/>
      <c r="J103" s="135"/>
      <c r="K103" s="135"/>
      <c r="L103" s="135"/>
      <c r="M103" s="135"/>
    </row>
    <row r="104" spans="2:13">
      <c r="B104" s="275" t="s">
        <v>274</v>
      </c>
      <c r="C104" s="276" t="s">
        <v>273</v>
      </c>
      <c r="D104" s="276"/>
      <c r="E104" s="276"/>
      <c r="F104" s="277" t="s">
        <v>272</v>
      </c>
      <c r="G104" s="278"/>
      <c r="H104" s="278"/>
      <c r="I104" s="278"/>
      <c r="J104" s="278"/>
      <c r="K104" s="278"/>
      <c r="L104" s="278"/>
      <c r="M104" s="279"/>
    </row>
    <row r="105" spans="2:13">
      <c r="B105" s="275"/>
      <c r="C105" s="143" t="s">
        <v>271</v>
      </c>
      <c r="D105" s="143" t="s">
        <v>270</v>
      </c>
      <c r="E105" s="143" t="s">
        <v>269</v>
      </c>
      <c r="F105" s="280"/>
      <c r="G105" s="281"/>
      <c r="H105" s="281"/>
      <c r="I105" s="281"/>
      <c r="J105" s="281"/>
      <c r="K105" s="281"/>
      <c r="L105" s="281"/>
      <c r="M105" s="282"/>
    </row>
    <row r="106" spans="2:13" ht="15" customHeight="1">
      <c r="B106" s="142"/>
      <c r="C106" s="143"/>
      <c r="D106" s="143"/>
      <c r="E106" s="143"/>
      <c r="F106" s="141" t="s">
        <v>263</v>
      </c>
      <c r="G106" s="141" t="s">
        <v>268</v>
      </c>
      <c r="H106" s="141"/>
      <c r="I106" s="141" t="s">
        <v>267</v>
      </c>
      <c r="J106" s="141" t="s">
        <v>266</v>
      </c>
      <c r="K106" s="141"/>
      <c r="L106" s="141" t="s">
        <v>265</v>
      </c>
      <c r="M106" s="142"/>
    </row>
    <row r="107" spans="2:13" ht="30" customHeight="1">
      <c r="B107" s="138" t="s">
        <v>264</v>
      </c>
      <c r="C107" s="140"/>
      <c r="D107" s="140"/>
      <c r="E107" s="139"/>
      <c r="F107" s="137" t="s">
        <v>263</v>
      </c>
      <c r="G107" s="236"/>
      <c r="H107" s="138"/>
      <c r="I107" s="137" t="s">
        <v>262</v>
      </c>
      <c r="J107" s="137" t="s">
        <v>261</v>
      </c>
      <c r="K107" s="138"/>
      <c r="L107" s="137" t="s">
        <v>260</v>
      </c>
      <c r="M107" s="136"/>
    </row>
  </sheetData>
  <mergeCells count="28">
    <mergeCell ref="B12:B13"/>
    <mergeCell ref="C12:E12"/>
    <mergeCell ref="F12:M13"/>
    <mergeCell ref="B25:B26"/>
    <mergeCell ref="C25:E25"/>
    <mergeCell ref="F25:M26"/>
    <mergeCell ref="B40:B41"/>
    <mergeCell ref="C40:E40"/>
    <mergeCell ref="F40:M41"/>
    <mergeCell ref="B50:B51"/>
    <mergeCell ref="C50:E50"/>
    <mergeCell ref="F50:M51"/>
    <mergeCell ref="B104:B105"/>
    <mergeCell ref="C104:E104"/>
    <mergeCell ref="F104:M105"/>
    <mergeCell ref="C3:L4"/>
    <mergeCell ref="B88:B89"/>
    <mergeCell ref="C88:E88"/>
    <mergeCell ref="F88:M89"/>
    <mergeCell ref="B97:B98"/>
    <mergeCell ref="C97:E97"/>
    <mergeCell ref="F97:M98"/>
    <mergeCell ref="B62:B63"/>
    <mergeCell ref="C62:E62"/>
    <mergeCell ref="F62:M63"/>
    <mergeCell ref="B78:B79"/>
    <mergeCell ref="C78:E78"/>
    <mergeCell ref="F78:M79"/>
  </mergeCells>
  <hyperlinks>
    <hyperlink ref="G28" r:id="rId1" xr:uid="{00000000-0004-0000-0500-000000000000}"/>
    <hyperlink ref="G15" r:id="rId2" xr:uid="{00000000-0004-0000-0500-000001000000}"/>
    <hyperlink ref="G29" r:id="rId3" xr:uid="{00000000-0004-0000-0500-000002000000}"/>
    <hyperlink ref="G30" r:id="rId4" xr:uid="{00000000-0004-0000-0500-000003000000}"/>
    <hyperlink ref="G18" r:id="rId5" xr:uid="{00000000-0004-0000-0500-000004000000}"/>
    <hyperlink ref="G19" r:id="rId6" xr:uid="{00000000-0004-0000-0500-000005000000}"/>
    <hyperlink ref="G20" r:id="rId7" xr:uid="{00000000-0004-0000-0500-000006000000}"/>
    <hyperlink ref="G31" r:id="rId8" xr:uid="{00000000-0004-0000-0500-000007000000}"/>
    <hyperlink ref="G34" r:id="rId9" xr:uid="{00000000-0004-0000-0500-000008000000}"/>
    <hyperlink ref="G35" r:id="rId10" xr:uid="{00000000-0004-0000-0500-000009000000}"/>
    <hyperlink ref="G17" r:id="rId11" xr:uid="{00000000-0004-0000-0500-00000A000000}"/>
    <hyperlink ref="F17" r:id="rId12" xr:uid="{00000000-0004-0000-0500-00000B000000}"/>
    <hyperlink ref="F18" r:id="rId13" xr:uid="{00000000-0004-0000-0500-00000C000000}"/>
    <hyperlink ref="F19" r:id="rId14" xr:uid="{00000000-0004-0000-0500-00000D000000}"/>
    <hyperlink ref="F20" r:id="rId15" xr:uid="{00000000-0004-0000-0500-00000E000000}"/>
    <hyperlink ref="F21" r:id="rId16" xr:uid="{00000000-0004-0000-0500-00000F000000}"/>
    <hyperlink ref="H21" r:id="rId17" xr:uid="{00000000-0004-0000-0500-000010000000}"/>
    <hyperlink ref="G21" r:id="rId18" xr:uid="{00000000-0004-0000-0500-000011000000}"/>
    <hyperlink ref="J15" r:id="rId19" xr:uid="{00000000-0004-0000-0500-000012000000}"/>
    <hyperlink ref="J18" r:id="rId20" xr:uid="{00000000-0004-0000-0500-000013000000}"/>
    <hyperlink ref="J19" r:id="rId21" xr:uid="{00000000-0004-0000-0500-000014000000}"/>
    <hyperlink ref="J20" r:id="rId22" xr:uid="{00000000-0004-0000-0500-000015000000}"/>
    <hyperlink ref="J17" r:id="rId23" xr:uid="{00000000-0004-0000-0500-000016000000}"/>
    <hyperlink ref="J21" r:id="rId24" xr:uid="{00000000-0004-0000-0500-000017000000}"/>
    <hyperlink ref="F31" r:id="rId25" xr:uid="{00000000-0004-0000-0500-000018000000}"/>
    <hyperlink ref="F34" r:id="rId26" xr:uid="{00000000-0004-0000-0500-000019000000}"/>
    <hyperlink ref="F30" r:id="rId27" xr:uid="{00000000-0004-0000-0500-00001A000000}"/>
    <hyperlink ref="F28" r:id="rId28" xr:uid="{00000000-0004-0000-0500-00001B000000}"/>
    <hyperlink ref="F29" r:id="rId29" xr:uid="{00000000-0004-0000-0500-00001C000000}"/>
    <hyperlink ref="F35" r:id="rId30" xr:uid="{00000000-0004-0000-0500-00001D000000}"/>
    <hyperlink ref="F36" r:id="rId31" xr:uid="{00000000-0004-0000-0500-00001E000000}"/>
    <hyperlink ref="F32" r:id="rId32" xr:uid="{00000000-0004-0000-0500-00001F000000}"/>
    <hyperlink ref="F33" r:id="rId33" xr:uid="{00000000-0004-0000-0500-000020000000}"/>
    <hyperlink ref="G36" r:id="rId34" xr:uid="{00000000-0004-0000-0500-000021000000}"/>
    <hyperlink ref="F43" r:id="rId35" xr:uid="{00000000-0004-0000-0500-000022000000}"/>
    <hyperlink ref="F44" r:id="rId36" xr:uid="{00000000-0004-0000-0500-000023000000}"/>
    <hyperlink ref="F45" r:id="rId37" xr:uid="{00000000-0004-0000-0500-000024000000}"/>
    <hyperlink ref="F46" r:id="rId38" xr:uid="{00000000-0004-0000-0500-000025000000}"/>
    <hyperlink ref="G43" r:id="rId39" xr:uid="{00000000-0004-0000-0500-000026000000}"/>
    <hyperlink ref="G44" r:id="rId40" xr:uid="{00000000-0004-0000-0500-000027000000}"/>
    <hyperlink ref="G45" r:id="rId41" xr:uid="{00000000-0004-0000-0500-000028000000}"/>
    <hyperlink ref="F53" r:id="rId42" xr:uid="{00000000-0004-0000-0500-00002A000000}"/>
    <hyperlink ref="F54" r:id="rId43" xr:uid="{00000000-0004-0000-0500-00002B000000}"/>
    <hyperlink ref="F55" r:id="rId44" xr:uid="{00000000-0004-0000-0500-00002C000000}"/>
    <hyperlink ref="F56" r:id="rId45" xr:uid="{00000000-0004-0000-0500-00002D000000}"/>
    <hyperlink ref="F57" r:id="rId46" xr:uid="{00000000-0004-0000-0500-00002E000000}"/>
    <hyperlink ref="F58" r:id="rId47" xr:uid="{00000000-0004-0000-0500-00002F000000}"/>
    <hyperlink ref="J53" r:id="rId48" xr:uid="{00000000-0004-0000-0500-000030000000}"/>
    <hyperlink ref="J55" r:id="rId49" xr:uid="{00000000-0004-0000-0500-000031000000}"/>
    <hyperlink ref="J54" r:id="rId50" xr:uid="{00000000-0004-0000-0500-000032000000}"/>
    <hyperlink ref="J56" r:id="rId51" xr:uid="{00000000-0004-0000-0500-000033000000}"/>
    <hyperlink ref="J57" r:id="rId52" xr:uid="{00000000-0004-0000-0500-000034000000}"/>
    <hyperlink ref="J58" r:id="rId53" xr:uid="{00000000-0004-0000-0500-000035000000}"/>
    <hyperlink ref="G70" r:id="rId54" xr:uid="{00000000-0004-0000-0500-000036000000}"/>
    <hyperlink ref="G71" r:id="rId55" xr:uid="{00000000-0004-0000-0500-000037000000}"/>
    <hyperlink ref="G72" r:id="rId56" xr:uid="{00000000-0004-0000-0500-000038000000}"/>
    <hyperlink ref="G73" r:id="rId57" xr:uid="{00000000-0004-0000-0500-000039000000}"/>
    <hyperlink ref="G69" r:id="rId58" xr:uid="{00000000-0004-0000-0500-00003A000000}"/>
    <hyperlink ref="J70" r:id="rId59" xr:uid="{00000000-0004-0000-0500-00003B000000}"/>
    <hyperlink ref="J74" r:id="rId60" display="TEKNIQ’s Energihåndbog 2008" xr:uid="{00000000-0004-0000-0500-00003C000000}"/>
    <hyperlink ref="J69" r:id="rId61" xr:uid="{00000000-0004-0000-0500-00003D000000}"/>
    <hyperlink ref="J65" r:id="rId62" xr:uid="{00000000-0004-0000-0500-00003E000000}"/>
    <hyperlink ref="J66" r:id="rId63" xr:uid="{00000000-0004-0000-0500-00003F000000}"/>
    <hyperlink ref="J67" r:id="rId64" xr:uid="{00000000-0004-0000-0500-000040000000}"/>
    <hyperlink ref="J68" r:id="rId65" xr:uid="{00000000-0004-0000-0500-000041000000}"/>
    <hyperlink ref="J71" r:id="rId66" xr:uid="{00000000-0004-0000-0500-000042000000}"/>
    <hyperlink ref="J72" r:id="rId67" xr:uid="{00000000-0004-0000-0500-000043000000}"/>
    <hyperlink ref="J73" r:id="rId68" xr:uid="{00000000-0004-0000-0500-000044000000}"/>
    <hyperlink ref="I82" r:id="rId69" display="TEKNIQ’s Energihåndbog 2008" xr:uid="{00000000-0004-0000-0500-000045000000}"/>
    <hyperlink ref="I83" r:id="rId70" display="TEKNIQ’s Energihåndbog 2008" xr:uid="{00000000-0004-0000-0500-000046000000}"/>
    <hyperlink ref="I84" r:id="rId71" display="TEKNIQ’s Energihåndbog 2008" xr:uid="{00000000-0004-0000-0500-000047000000}"/>
    <hyperlink ref="F81" r:id="rId72" xr:uid="{00000000-0004-0000-0500-000048000000}"/>
    <hyperlink ref="F82" r:id="rId73" xr:uid="{00000000-0004-0000-0500-000049000000}"/>
    <hyperlink ref="F83" r:id="rId74" xr:uid="{00000000-0004-0000-0500-00004A000000}"/>
    <hyperlink ref="F84" r:id="rId75" xr:uid="{00000000-0004-0000-0500-00004B000000}"/>
    <hyperlink ref="I92" r:id="rId76" xr:uid="{00000000-0004-0000-0500-00004C000000}"/>
    <hyperlink ref="I93" r:id="rId77" xr:uid="{00000000-0004-0000-0500-00004D000000}"/>
    <hyperlink ref="F91" r:id="rId78" xr:uid="{00000000-0004-0000-0500-00004E000000}"/>
    <hyperlink ref="F92" r:id="rId79" xr:uid="{00000000-0004-0000-0500-00004F000000}"/>
    <hyperlink ref="F93" r:id="rId80" xr:uid="{00000000-0004-0000-0500-000050000000}"/>
    <hyperlink ref="K28" r:id="rId81" xr:uid="{00000000-0004-0000-0500-000051000000}"/>
    <hyperlink ref="K29" r:id="rId82" xr:uid="{00000000-0004-0000-0500-000052000000}"/>
    <hyperlink ref="K30" r:id="rId83" xr:uid="{00000000-0004-0000-0500-000053000000}"/>
    <hyperlink ref="K31" r:id="rId84" xr:uid="{00000000-0004-0000-0500-000054000000}"/>
    <hyperlink ref="K34" r:id="rId85" xr:uid="{00000000-0004-0000-0500-000055000000}"/>
    <hyperlink ref="K35" r:id="rId86" xr:uid="{00000000-0004-0000-0500-000056000000}"/>
    <hyperlink ref="K36" r:id="rId87" xr:uid="{00000000-0004-0000-0500-000057000000}"/>
    <hyperlink ref="K32" r:id="rId88" xr:uid="{00000000-0004-0000-0500-000058000000}"/>
    <hyperlink ref="K33" r:id="rId89" xr:uid="{00000000-0004-0000-0500-000059000000}"/>
    <hyperlink ref="K53" r:id="rId90" xr:uid="{00000000-0004-0000-0500-00005A000000}"/>
    <hyperlink ref="K55" r:id="rId91" xr:uid="{00000000-0004-0000-0500-00005B000000}"/>
    <hyperlink ref="K65" r:id="rId92" xr:uid="{00000000-0004-0000-0500-00005C000000}"/>
    <hyperlink ref="K66" r:id="rId93" xr:uid="{00000000-0004-0000-0500-00005D000000}"/>
    <hyperlink ref="K67" r:id="rId94" xr:uid="{00000000-0004-0000-0500-00005E000000}"/>
    <hyperlink ref="K68" r:id="rId95" xr:uid="{00000000-0004-0000-0500-00005F000000}"/>
    <hyperlink ref="K69" r:id="rId96" xr:uid="{00000000-0004-0000-0500-000060000000}"/>
    <hyperlink ref="K71" r:id="rId97" xr:uid="{00000000-0004-0000-0500-000061000000}"/>
    <hyperlink ref="K72" r:id="rId98" xr:uid="{00000000-0004-0000-0500-000062000000}"/>
    <hyperlink ref="K73" r:id="rId99" xr:uid="{00000000-0004-0000-0500-000063000000}"/>
    <hyperlink ref="K74" r:id="rId100" display="Energiløsning vedr. renovering af naturgasfyret varmecentral" xr:uid="{00000000-0004-0000-0500-000064000000}"/>
    <hyperlink ref="K70" r:id="rId101" xr:uid="{00000000-0004-0000-0500-000065000000}"/>
    <hyperlink ref="L20" r:id="rId102" xr:uid="{00000000-0004-0000-0500-000066000000}"/>
    <hyperlink ref="L19" r:id="rId103" xr:uid="{00000000-0004-0000-0500-000067000000}"/>
    <hyperlink ref="L18" r:id="rId104" xr:uid="{00000000-0004-0000-0500-000068000000}"/>
    <hyperlink ref="L17" r:id="rId105" xr:uid="{00000000-0004-0000-0500-000069000000}"/>
    <hyperlink ref="L15" r:id="rId106" xr:uid="{00000000-0004-0000-0500-00006A000000}"/>
    <hyperlink ref="L28" r:id="rId107" xr:uid="{00000000-0004-0000-0500-00006B000000}"/>
    <hyperlink ref="L29" r:id="rId108" xr:uid="{00000000-0004-0000-0500-00006C000000}"/>
    <hyperlink ref="L30" r:id="rId109" xr:uid="{00000000-0004-0000-0500-00006D000000}"/>
    <hyperlink ref="L31" r:id="rId110" xr:uid="{00000000-0004-0000-0500-00006E000000}"/>
    <hyperlink ref="L32" r:id="rId111" xr:uid="{00000000-0004-0000-0500-00006F000000}"/>
    <hyperlink ref="L33" r:id="rId112" xr:uid="{00000000-0004-0000-0500-000070000000}"/>
    <hyperlink ref="L34" r:id="rId113" xr:uid="{00000000-0004-0000-0500-000071000000}"/>
    <hyperlink ref="L35" r:id="rId114" xr:uid="{00000000-0004-0000-0500-000072000000}"/>
    <hyperlink ref="L43:L44" r:id="rId115" display="Energiløsning vedr. tag- og loftkonstruktioner" xr:uid="{00000000-0004-0000-0500-000073000000}"/>
    <hyperlink ref="L44:L45" r:id="rId116" display="Energiløsning vedr. tag- og loftkonstruktioner" xr:uid="{00000000-0004-0000-0500-000074000000}"/>
    <hyperlink ref="L45" r:id="rId117" display="Energiløsning vedr. tag- og loftkonstruktioner" xr:uid="{00000000-0004-0000-0500-000075000000}"/>
    <hyperlink ref="L45:L46" r:id="rId118" display="Energiløsning vedr. tag- og loftkonstruktioner" xr:uid="{00000000-0004-0000-0500-000076000000}"/>
    <hyperlink ref="M43" r:id="rId119" xr:uid="{00000000-0004-0000-0500-000077000000}"/>
    <hyperlink ref="M44" r:id="rId120" xr:uid="{00000000-0004-0000-0500-000078000000}"/>
    <hyperlink ref="M45" r:id="rId121" xr:uid="{00000000-0004-0000-0500-000079000000}"/>
    <hyperlink ref="M46" r:id="rId122" xr:uid="{00000000-0004-0000-0500-00007A000000}"/>
    <hyperlink ref="L53" r:id="rId123" display="Energiløsning vedr. tag- og loftkonstruktioner" xr:uid="{00000000-0004-0000-0500-00007B000000}"/>
    <hyperlink ref="L55" r:id="rId124" display="Energiløsning vedr. tag- og loftkonstruktioner" xr:uid="{00000000-0004-0000-0500-00007C000000}"/>
    <hyperlink ref="L54" r:id="rId125" display="Energiløsning vedr. tag- og loftkonstruktioner" xr:uid="{00000000-0004-0000-0500-00007D000000}"/>
    <hyperlink ref="L71" r:id="rId126" display="Energiløsning vedr. tag- og loftkonstruktioner" xr:uid="{00000000-0004-0000-0500-00007E000000}"/>
    <hyperlink ref="L72" r:id="rId127" display="Energiløsning vedr. tag- og loftkonstruktioner" xr:uid="{00000000-0004-0000-0500-00007F000000}"/>
    <hyperlink ref="L73" r:id="rId128" display="Energiløsning vedr. tag- og loftkonstruktioner" xr:uid="{00000000-0004-0000-0500-000080000000}"/>
    <hyperlink ref="L65:L69" r:id="rId129" display="Energihåndbog 2019" xr:uid="{00000000-0004-0000-0500-000081000000}"/>
    <hyperlink ref="K43" r:id="rId130" xr:uid="{00000000-0004-0000-0500-000082000000}"/>
    <hyperlink ref="K44" r:id="rId131" xr:uid="{00000000-0004-0000-0500-000083000000}"/>
    <hyperlink ref="K45" r:id="rId132" xr:uid="{00000000-0004-0000-0500-000084000000}"/>
    <hyperlink ref="K46" r:id="rId133" xr:uid="{00000000-0004-0000-0500-000085000000}"/>
    <hyperlink ref="J28" r:id="rId134" xr:uid="{00000000-0004-0000-0500-000086000000}"/>
    <hyperlink ref="J29" r:id="rId135" xr:uid="{00000000-0004-0000-0500-000087000000}"/>
    <hyperlink ref="J30" r:id="rId136" xr:uid="{00000000-0004-0000-0500-000088000000}"/>
    <hyperlink ref="J31" r:id="rId137" xr:uid="{00000000-0004-0000-0500-000089000000}"/>
    <hyperlink ref="J32" r:id="rId138" xr:uid="{00000000-0004-0000-0500-00008A000000}"/>
    <hyperlink ref="J33" r:id="rId139" xr:uid="{00000000-0004-0000-0500-00008B000000}"/>
    <hyperlink ref="J34" r:id="rId140" xr:uid="{00000000-0004-0000-0500-00008C000000}"/>
    <hyperlink ref="J35" r:id="rId141" xr:uid="{00000000-0004-0000-0500-00008D000000}"/>
    <hyperlink ref="J36" r:id="rId142" xr:uid="{00000000-0004-0000-0500-00008E000000}"/>
    <hyperlink ref="I44" r:id="rId143" display="Energihåndbog 2019" xr:uid="{00000000-0004-0000-0500-00008F000000}"/>
    <hyperlink ref="I45" r:id="rId144" display="Energihåndbog 2019" xr:uid="{00000000-0004-0000-0500-000090000000}"/>
    <hyperlink ref="I46" r:id="rId145" display="Energihåndbog 2019" xr:uid="{00000000-0004-0000-0500-000091000000}"/>
    <hyperlink ref="H74" r:id="rId146" xr:uid="{00000000-0004-0000-0500-000092000000}"/>
    <hyperlink ref="H36" r:id="rId147" xr:uid="{00000000-0004-0000-0500-000093000000}"/>
    <hyperlink ref="F65" r:id="rId148" xr:uid="{00000000-0004-0000-0500-000094000000}"/>
    <hyperlink ref="F66" r:id="rId149" xr:uid="{00000000-0004-0000-0500-000095000000}"/>
    <hyperlink ref="F67" r:id="rId150" xr:uid="{00000000-0004-0000-0500-000096000000}"/>
    <hyperlink ref="F68" r:id="rId151" xr:uid="{00000000-0004-0000-0500-000097000000}"/>
    <hyperlink ref="F69" r:id="rId152" xr:uid="{00000000-0004-0000-0500-000098000000}"/>
    <hyperlink ref="F70" r:id="rId153" xr:uid="{00000000-0004-0000-0500-000099000000}"/>
    <hyperlink ref="F71" r:id="rId154" xr:uid="{00000000-0004-0000-0500-00009A000000}"/>
    <hyperlink ref="F72" r:id="rId155" xr:uid="{00000000-0004-0000-0500-00009B000000}"/>
    <hyperlink ref="F73" r:id="rId156" xr:uid="{00000000-0004-0000-0500-00009C000000}"/>
    <hyperlink ref="F74" r:id="rId157" xr:uid="{00000000-0004-0000-0500-00009D000000}"/>
    <hyperlink ref="H67" r:id="rId158" xr:uid="{00000000-0004-0000-0500-00009E000000}"/>
    <hyperlink ref="H29" r:id="rId159" xr:uid="{00000000-0004-0000-0500-00009F000000}"/>
    <hyperlink ref="H30" r:id="rId160" xr:uid="{00000000-0004-0000-0500-0000A0000000}"/>
    <hyperlink ref="H31" r:id="rId161" xr:uid="{00000000-0004-0000-0500-0000A1000000}"/>
    <hyperlink ref="H20" r:id="rId162" xr:uid="{00000000-0004-0000-0500-0000A3000000}"/>
    <hyperlink ref="H19" r:id="rId163" xr:uid="{00000000-0004-0000-0500-0000A4000000}"/>
    <hyperlink ref="H18" r:id="rId164" xr:uid="{00000000-0004-0000-0500-0000A5000000}"/>
    <hyperlink ref="H17" r:id="rId165" xr:uid="{00000000-0004-0000-0500-0000A6000000}"/>
    <hyperlink ref="H16" r:id="rId166" xr:uid="{00000000-0004-0000-0500-0000A7000000}"/>
    <hyperlink ref="H15" r:id="rId167" xr:uid="{00000000-0004-0000-0500-0000A8000000}"/>
    <hyperlink ref="L16" r:id="rId168" xr:uid="{00000000-0004-0000-0500-0000A9000000}"/>
    <hyperlink ref="F107" r:id="rId169" xr:uid="{00000000-0004-0000-0500-0000AA000000}"/>
    <hyperlink ref="L100" r:id="rId170" xr:uid="{00000000-0004-0000-0500-0000AB000000}"/>
    <hyperlink ref="L107" r:id="rId171" xr:uid="{00000000-0004-0000-0500-0000AC000000}"/>
    <hyperlink ref="G100" r:id="rId172" xr:uid="{00000000-0004-0000-0500-0000AD000000}"/>
    <hyperlink ref="J107" r:id="rId173" xr:uid="{00000000-0004-0000-0500-0000AF000000}"/>
    <hyperlink ref="M35" r:id="rId174" xr:uid="{00000000-0004-0000-0500-0000B0000000}"/>
    <hyperlink ref="M69" r:id="rId175" xr:uid="{00000000-0004-0000-0500-0000B1000000}"/>
    <hyperlink ref="M70" r:id="rId176" xr:uid="{00000000-0004-0000-0500-0000B2000000}"/>
    <hyperlink ref="I15:I21" r:id="rId177" display="TEKNIQ’s Energihåndbog 2008" xr:uid="{00000000-0004-0000-0500-0000B7000000}"/>
    <hyperlink ref="I54" r:id="rId178" display="Energihåndbog 2019" xr:uid="{00000000-0004-0000-0500-0000B8000000}"/>
    <hyperlink ref="I91" r:id="rId179" display="TEKNIQ’s Energihåndbog 2008" xr:uid="{00000000-0004-0000-0500-0000B9000000}"/>
    <hyperlink ref="I100" r:id="rId180" xr:uid="{00000000-0004-0000-0500-0000BA000000}"/>
    <hyperlink ref="I107" r:id="rId181" xr:uid="{00000000-0004-0000-0500-0000BB000000}"/>
    <hyperlink ref="I7" r:id="rId182" xr:uid="{00000000-0004-0000-0500-0000BC000000}"/>
    <hyperlink ref="I6" r:id="rId183" display="Materiale på SparEnergi.dk" xr:uid="{00000000-0004-0000-0500-0000BD000000}"/>
  </hyperlinks>
  <pageMargins left="0.7" right="0.7" top="0.75" bottom="0.75" header="0.3" footer="0.3"/>
  <pageSetup paperSize="9" scale="75" fitToHeight="0" orientation="landscape" r:id="rId184"/>
  <legacyDrawing r:id="rId18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B2:M65"/>
  <sheetViews>
    <sheetView zoomScale="80" zoomScaleNormal="80" workbookViewId="0">
      <selection activeCell="Q7" sqref="Q7"/>
    </sheetView>
  </sheetViews>
  <sheetFormatPr defaultColWidth="9.140625" defaultRowHeight="15"/>
  <cols>
    <col min="1" max="1" width="6" style="4" customWidth="1"/>
    <col min="2" max="2" width="2.7109375" style="4" customWidth="1"/>
    <col min="3" max="3" width="16.28515625" style="4" bestFit="1" customWidth="1"/>
    <col min="4" max="4" width="56.7109375" style="4" customWidth="1"/>
    <col min="5" max="5" width="9.140625" style="4" bestFit="1" customWidth="1"/>
    <col min="6" max="6" width="15.140625" style="4" customWidth="1"/>
    <col min="7" max="7" width="10.140625" style="4" bestFit="1" customWidth="1"/>
    <col min="8" max="8" width="18.42578125" style="4" customWidth="1"/>
    <col min="9" max="9" width="19.140625" style="4" customWidth="1"/>
    <col min="10" max="10" width="18.140625" style="4" customWidth="1"/>
    <col min="11" max="11" width="18.7109375" style="4" bestFit="1" customWidth="1"/>
    <col min="12" max="12" width="26.42578125" style="4" bestFit="1" customWidth="1"/>
    <col min="13" max="13" width="4.7109375" style="4" customWidth="1"/>
    <col min="14" max="16384" width="9.140625" style="4"/>
  </cols>
  <sheetData>
    <row r="2" spans="2:13" ht="23.25">
      <c r="B2" s="60" t="s">
        <v>123</v>
      </c>
      <c r="C2" s="14"/>
      <c r="D2" s="15"/>
      <c r="E2" s="15"/>
      <c r="F2" s="15"/>
      <c r="G2" s="15"/>
      <c r="H2" s="15"/>
      <c r="I2" s="15"/>
      <c r="J2" s="15"/>
    </row>
    <row r="3" spans="2:13" ht="15" customHeight="1">
      <c r="B3" s="60"/>
      <c r="C3" s="14"/>
      <c r="D3" s="15"/>
      <c r="E3" s="15"/>
      <c r="F3" s="15"/>
      <c r="G3" s="15"/>
      <c r="H3" s="15"/>
      <c r="I3" s="15"/>
      <c r="J3" s="15"/>
    </row>
    <row r="4" spans="2:13">
      <c r="B4" s="96"/>
      <c r="C4" s="97"/>
      <c r="D4" s="68"/>
      <c r="E4" s="68"/>
      <c r="F4" s="68"/>
      <c r="G4" s="68"/>
      <c r="H4" s="68"/>
      <c r="I4" s="68"/>
      <c r="J4" s="68"/>
      <c r="K4" s="1"/>
      <c r="L4" s="1"/>
      <c r="M4" s="7"/>
    </row>
    <row r="5" spans="2:13">
      <c r="B5" s="273" t="s">
        <v>196</v>
      </c>
      <c r="C5" s="274"/>
      <c r="D5" s="274"/>
      <c r="E5" s="274"/>
      <c r="F5" s="274"/>
      <c r="G5" s="274"/>
      <c r="H5" s="274"/>
      <c r="I5" s="274"/>
      <c r="J5" s="274"/>
      <c r="M5" s="11"/>
    </row>
    <row r="6" spans="2:13">
      <c r="B6" s="273"/>
      <c r="C6" s="274"/>
      <c r="D6" s="274"/>
      <c r="E6" s="274"/>
      <c r="F6" s="274"/>
      <c r="G6" s="274"/>
      <c r="H6" s="274"/>
      <c r="I6" s="274"/>
      <c r="J6" s="274"/>
      <c r="M6" s="11"/>
    </row>
    <row r="7" spans="2:13">
      <c r="B7" s="273"/>
      <c r="C7" s="274"/>
      <c r="D7" s="274"/>
      <c r="E7" s="274"/>
      <c r="F7" s="274"/>
      <c r="G7" s="274"/>
      <c r="H7" s="274"/>
      <c r="I7" s="274"/>
      <c r="J7" s="274"/>
      <c r="M7" s="11"/>
    </row>
    <row r="8" spans="2:13">
      <c r="B8" s="273"/>
      <c r="C8" s="274"/>
      <c r="D8" s="274"/>
      <c r="E8" s="274"/>
      <c r="F8" s="274"/>
      <c r="G8" s="274"/>
      <c r="H8" s="274"/>
      <c r="I8" s="274"/>
      <c r="J8" s="274"/>
      <c r="M8" s="11"/>
    </row>
    <row r="9" spans="2:13">
      <c r="B9" s="273"/>
      <c r="C9" s="274"/>
      <c r="D9" s="274"/>
      <c r="E9" s="274"/>
      <c r="F9" s="274"/>
      <c r="G9" s="274"/>
      <c r="H9" s="274"/>
      <c r="I9" s="274"/>
      <c r="J9" s="274"/>
      <c r="M9" s="11"/>
    </row>
    <row r="10" spans="2:13">
      <c r="B10" s="273"/>
      <c r="C10" s="274"/>
      <c r="D10" s="274"/>
      <c r="E10" s="274"/>
      <c r="F10" s="274"/>
      <c r="G10" s="274"/>
      <c r="H10" s="274"/>
      <c r="I10" s="274"/>
      <c r="J10" s="274"/>
      <c r="M10" s="11"/>
    </row>
    <row r="11" spans="2:13">
      <c r="B11" s="273"/>
      <c r="C11" s="274"/>
      <c r="D11" s="274"/>
      <c r="E11" s="274"/>
      <c r="F11" s="274"/>
      <c r="G11" s="274"/>
      <c r="H11" s="274"/>
      <c r="I11" s="274"/>
      <c r="J11" s="274"/>
      <c r="M11" s="11"/>
    </row>
    <row r="12" spans="2:13">
      <c r="B12" s="21"/>
      <c r="C12" s="22"/>
      <c r="D12" s="99"/>
      <c r="E12" s="100"/>
      <c r="F12" s="22"/>
      <c r="G12" s="22"/>
      <c r="H12" s="22"/>
      <c r="I12" s="22"/>
      <c r="J12" s="22"/>
      <c r="K12" s="22"/>
      <c r="L12" s="22"/>
      <c r="M12" s="23"/>
    </row>
    <row r="14" spans="2:13">
      <c r="B14" s="2"/>
      <c r="C14" s="1"/>
      <c r="D14" s="1"/>
      <c r="E14" s="1"/>
      <c r="F14" s="1"/>
      <c r="G14" s="1"/>
      <c r="H14" s="1"/>
      <c r="I14" s="1"/>
      <c r="J14" s="1"/>
      <c r="K14" s="1"/>
      <c r="L14" s="92"/>
      <c r="M14" s="7"/>
    </row>
    <row r="15" spans="2:13" ht="30" customHeight="1">
      <c r="B15" s="3"/>
      <c r="C15" s="102" t="s">
        <v>134</v>
      </c>
      <c r="D15" s="102" t="s">
        <v>124</v>
      </c>
      <c r="E15" s="102" t="s">
        <v>125</v>
      </c>
      <c r="F15" s="102" t="s">
        <v>126</v>
      </c>
      <c r="G15" s="102" t="s">
        <v>127</v>
      </c>
      <c r="H15" s="102" t="s">
        <v>128</v>
      </c>
      <c r="I15" s="102" t="s">
        <v>129</v>
      </c>
      <c r="J15" s="102" t="s">
        <v>130</v>
      </c>
      <c r="K15" s="102" t="s">
        <v>133</v>
      </c>
      <c r="L15" s="102" t="s">
        <v>131</v>
      </c>
      <c r="M15" s="11"/>
    </row>
    <row r="16" spans="2:13" ht="30" customHeight="1">
      <c r="B16" s="3"/>
      <c r="C16" s="19" t="s">
        <v>11</v>
      </c>
      <c r="D16" s="101"/>
      <c r="E16" s="101"/>
      <c r="F16" s="101"/>
      <c r="G16" s="101"/>
      <c r="H16" s="101"/>
      <c r="I16" s="101"/>
      <c r="J16" s="101"/>
      <c r="K16" s="101"/>
      <c r="L16" s="101"/>
      <c r="M16" s="11"/>
    </row>
    <row r="17" spans="2:13" ht="30" customHeight="1">
      <c r="B17" s="3"/>
      <c r="C17" s="19" t="s">
        <v>11</v>
      </c>
      <c r="D17" s="101"/>
      <c r="E17" s="101"/>
      <c r="F17" s="101"/>
      <c r="G17" s="101"/>
      <c r="H17" s="101"/>
      <c r="I17" s="101"/>
      <c r="J17" s="101"/>
      <c r="K17" s="101"/>
      <c r="L17" s="101"/>
      <c r="M17" s="11"/>
    </row>
    <row r="18" spans="2:13" ht="30" customHeight="1">
      <c r="B18" s="3"/>
      <c r="C18" s="19" t="s">
        <v>11</v>
      </c>
      <c r="D18" s="101"/>
      <c r="E18" s="101"/>
      <c r="F18" s="101"/>
      <c r="G18" s="101"/>
      <c r="H18" s="101"/>
      <c r="I18" s="101"/>
      <c r="J18" s="101"/>
      <c r="K18" s="101"/>
      <c r="L18" s="101"/>
      <c r="M18" s="11"/>
    </row>
    <row r="19" spans="2:13" ht="30" customHeight="1">
      <c r="B19" s="3"/>
      <c r="C19" s="19" t="s">
        <v>11</v>
      </c>
      <c r="D19" s="101"/>
      <c r="E19" s="101"/>
      <c r="F19" s="101"/>
      <c r="G19" s="101"/>
      <c r="H19" s="101"/>
      <c r="I19" s="101"/>
      <c r="J19" s="101"/>
      <c r="K19" s="101"/>
      <c r="L19" s="101"/>
      <c r="M19" s="11"/>
    </row>
    <row r="20" spans="2:13" ht="30" customHeight="1">
      <c r="B20" s="3"/>
      <c r="C20" s="19" t="s">
        <v>11</v>
      </c>
      <c r="D20" s="101"/>
      <c r="E20" s="101"/>
      <c r="F20" s="101"/>
      <c r="G20" s="101"/>
      <c r="H20" s="101"/>
      <c r="I20" s="101"/>
      <c r="J20" s="101"/>
      <c r="K20" s="101"/>
      <c r="L20" s="101"/>
      <c r="M20" s="11"/>
    </row>
    <row r="21" spans="2:13" ht="30" customHeight="1">
      <c r="B21" s="3"/>
      <c r="C21" s="19" t="s">
        <v>11</v>
      </c>
      <c r="D21" s="101"/>
      <c r="E21" s="101"/>
      <c r="F21" s="101"/>
      <c r="G21" s="101"/>
      <c r="H21" s="101"/>
      <c r="I21" s="101"/>
      <c r="J21" s="101"/>
      <c r="K21" s="101"/>
      <c r="L21" s="101"/>
      <c r="M21" s="11"/>
    </row>
    <row r="22" spans="2:13" ht="30" customHeight="1">
      <c r="B22" s="3"/>
      <c r="C22" s="19" t="s">
        <v>11</v>
      </c>
      <c r="D22" s="101"/>
      <c r="E22" s="101"/>
      <c r="F22" s="101"/>
      <c r="G22" s="101"/>
      <c r="H22" s="101"/>
      <c r="I22" s="101"/>
      <c r="J22" s="101"/>
      <c r="K22" s="101"/>
      <c r="L22" s="101"/>
      <c r="M22" s="11"/>
    </row>
    <row r="23" spans="2:13" ht="30" customHeight="1">
      <c r="B23" s="3"/>
      <c r="C23" s="19" t="s">
        <v>11</v>
      </c>
      <c r="D23" s="101"/>
      <c r="E23" s="101"/>
      <c r="F23" s="101"/>
      <c r="G23" s="101"/>
      <c r="H23" s="101"/>
      <c r="I23" s="101"/>
      <c r="J23" s="101"/>
      <c r="K23" s="101"/>
      <c r="L23" s="101"/>
      <c r="M23" s="11"/>
    </row>
    <row r="24" spans="2:13" ht="30" customHeight="1">
      <c r="B24" s="3"/>
      <c r="C24" s="19" t="s">
        <v>11</v>
      </c>
      <c r="D24" s="101"/>
      <c r="E24" s="101"/>
      <c r="F24" s="101"/>
      <c r="G24" s="101"/>
      <c r="H24" s="101"/>
      <c r="I24" s="101"/>
      <c r="J24" s="101"/>
      <c r="K24" s="101"/>
      <c r="L24" s="101"/>
      <c r="M24" s="11"/>
    </row>
    <row r="25" spans="2:13" ht="30" customHeight="1">
      <c r="B25" s="3"/>
      <c r="C25" s="19" t="s">
        <v>11</v>
      </c>
      <c r="D25" s="101"/>
      <c r="E25" s="101"/>
      <c r="F25" s="101"/>
      <c r="G25" s="101"/>
      <c r="H25" s="101"/>
      <c r="I25" s="101"/>
      <c r="J25" s="101"/>
      <c r="K25" s="101"/>
      <c r="L25" s="101"/>
      <c r="M25" s="11"/>
    </row>
    <row r="26" spans="2:13" ht="30" customHeight="1">
      <c r="B26" s="3"/>
      <c r="C26" s="19" t="s">
        <v>11</v>
      </c>
      <c r="D26" s="101"/>
      <c r="E26" s="101"/>
      <c r="F26" s="101"/>
      <c r="G26" s="101"/>
      <c r="H26" s="101"/>
      <c r="I26" s="101"/>
      <c r="J26" s="101"/>
      <c r="K26" s="101"/>
      <c r="L26" s="101"/>
      <c r="M26" s="11"/>
    </row>
    <row r="27" spans="2:13" ht="30" customHeight="1">
      <c r="B27" s="3"/>
      <c r="C27" s="19" t="s">
        <v>11</v>
      </c>
      <c r="D27" s="101"/>
      <c r="E27" s="101"/>
      <c r="F27" s="101"/>
      <c r="G27" s="101"/>
      <c r="H27" s="101"/>
      <c r="I27" s="101"/>
      <c r="J27" s="101"/>
      <c r="K27" s="101"/>
      <c r="L27" s="101"/>
      <c r="M27" s="11"/>
    </row>
    <row r="28" spans="2:13" ht="30" customHeight="1">
      <c r="B28" s="3"/>
      <c r="C28" s="101"/>
      <c r="D28" s="101" t="s">
        <v>132</v>
      </c>
      <c r="E28" s="101"/>
      <c r="F28" s="101"/>
      <c r="G28" s="101"/>
      <c r="H28" s="101"/>
      <c r="I28" s="101"/>
      <c r="J28" s="101"/>
      <c r="K28" s="101"/>
      <c r="L28" s="101"/>
      <c r="M28" s="11"/>
    </row>
    <row r="29" spans="2:13">
      <c r="B29" s="3"/>
      <c r="L29" s="1"/>
      <c r="M29" s="11"/>
    </row>
    <row r="30" spans="2:13">
      <c r="B30" s="51"/>
      <c r="C30" s="78"/>
      <c r="D30" s="22"/>
      <c r="E30" s="22"/>
      <c r="F30" s="22"/>
      <c r="G30" s="22"/>
      <c r="H30" s="22"/>
      <c r="I30" s="22"/>
      <c r="J30" s="22"/>
      <c r="K30" s="22"/>
      <c r="L30" s="22"/>
      <c r="M30" s="23"/>
    </row>
    <row r="31" spans="2:13">
      <c r="B31" s="218"/>
      <c r="C31" s="218"/>
    </row>
    <row r="33" spans="2:13">
      <c r="B33" s="14" t="s">
        <v>195</v>
      </c>
    </row>
    <row r="34" spans="2:13">
      <c r="B34" s="2"/>
      <c r="C34" s="1"/>
      <c r="D34" s="1"/>
      <c r="E34" s="1"/>
      <c r="F34" s="1"/>
      <c r="G34" s="1"/>
      <c r="H34" s="1"/>
      <c r="I34" s="1"/>
      <c r="J34" s="1"/>
      <c r="K34" s="1"/>
      <c r="L34" s="1"/>
      <c r="M34" s="7"/>
    </row>
    <row r="35" spans="2:13" ht="30" customHeight="1">
      <c r="B35" s="3"/>
      <c r="C35" s="103" t="s">
        <v>134</v>
      </c>
      <c r="D35" s="103" t="s">
        <v>124</v>
      </c>
      <c r="E35" s="103" t="s">
        <v>125</v>
      </c>
      <c r="F35" s="103" t="s">
        <v>126</v>
      </c>
      <c r="G35" s="103" t="s">
        <v>127</v>
      </c>
      <c r="H35" s="103" t="s">
        <v>128</v>
      </c>
      <c r="I35" s="103" t="s">
        <v>129</v>
      </c>
      <c r="J35" s="103" t="s">
        <v>135</v>
      </c>
      <c r="K35" s="104" t="s">
        <v>194</v>
      </c>
      <c r="L35" s="103" t="s">
        <v>136</v>
      </c>
      <c r="M35" s="11"/>
    </row>
    <row r="36" spans="2:13" ht="15" customHeight="1">
      <c r="B36" s="3"/>
      <c r="C36" s="283" t="s">
        <v>137</v>
      </c>
      <c r="D36" s="283" t="s">
        <v>138</v>
      </c>
      <c r="E36" s="284">
        <v>2</v>
      </c>
      <c r="F36" s="284">
        <v>5</v>
      </c>
      <c r="G36" s="284" t="s">
        <v>139</v>
      </c>
      <c r="H36" s="284" t="s">
        <v>140</v>
      </c>
      <c r="I36" s="284"/>
      <c r="J36" s="285">
        <v>0</v>
      </c>
      <c r="K36" s="286">
        <v>8000</v>
      </c>
      <c r="L36" s="286">
        <v>11200</v>
      </c>
      <c r="M36" s="11"/>
    </row>
    <row r="37" spans="2:13" ht="15" customHeight="1">
      <c r="B37" s="3"/>
      <c r="C37" s="283"/>
      <c r="D37" s="283"/>
      <c r="E37" s="284"/>
      <c r="F37" s="284"/>
      <c r="G37" s="284"/>
      <c r="H37" s="284"/>
      <c r="I37" s="284"/>
      <c r="J37" s="285"/>
      <c r="K37" s="286"/>
      <c r="L37" s="286"/>
      <c r="M37" s="11"/>
    </row>
    <row r="38" spans="2:13" ht="15" customHeight="1">
      <c r="B38" s="3"/>
      <c r="C38" s="283"/>
      <c r="D38" s="283" t="s">
        <v>141</v>
      </c>
      <c r="E38" s="284">
        <v>2</v>
      </c>
      <c r="F38" s="284">
        <v>3</v>
      </c>
      <c r="G38" s="284" t="s">
        <v>139</v>
      </c>
      <c r="H38" s="284"/>
      <c r="I38" s="284"/>
      <c r="J38" s="286">
        <v>2000</v>
      </c>
      <c r="K38" s="285" t="s">
        <v>142</v>
      </c>
      <c r="L38" s="285" t="s">
        <v>142</v>
      </c>
      <c r="M38" s="11"/>
    </row>
    <row r="39" spans="2:13" ht="15" customHeight="1">
      <c r="B39" s="3"/>
      <c r="C39" s="283"/>
      <c r="D39" s="283"/>
      <c r="E39" s="284"/>
      <c r="F39" s="284"/>
      <c r="G39" s="284"/>
      <c r="H39" s="284"/>
      <c r="I39" s="284"/>
      <c r="J39" s="286"/>
      <c r="K39" s="285"/>
      <c r="L39" s="285"/>
      <c r="M39" s="11"/>
    </row>
    <row r="40" spans="2:13" ht="15" customHeight="1">
      <c r="B40" s="3"/>
      <c r="C40" s="283"/>
      <c r="D40" s="283" t="s">
        <v>143</v>
      </c>
      <c r="E40" s="284">
        <v>2</v>
      </c>
      <c r="F40" s="284">
        <v>0</v>
      </c>
      <c r="G40" s="284" t="s">
        <v>144</v>
      </c>
      <c r="H40" s="284"/>
      <c r="I40" s="284"/>
      <c r="J40" s="286">
        <v>2400</v>
      </c>
      <c r="K40" s="286">
        <v>6300</v>
      </c>
      <c r="L40" s="286">
        <v>8800</v>
      </c>
      <c r="M40" s="11"/>
    </row>
    <row r="41" spans="2:13" ht="15" customHeight="1">
      <c r="B41" s="3"/>
      <c r="C41" s="283"/>
      <c r="D41" s="283"/>
      <c r="E41" s="284"/>
      <c r="F41" s="284"/>
      <c r="G41" s="284"/>
      <c r="H41" s="284"/>
      <c r="I41" s="284"/>
      <c r="J41" s="286"/>
      <c r="K41" s="286"/>
      <c r="L41" s="286"/>
      <c r="M41" s="11"/>
    </row>
    <row r="42" spans="2:13" ht="15" customHeight="1">
      <c r="B42" s="3"/>
      <c r="C42" s="283"/>
      <c r="D42" s="283" t="s">
        <v>145</v>
      </c>
      <c r="E42" s="284">
        <v>3</v>
      </c>
      <c r="F42" s="284">
        <v>5</v>
      </c>
      <c r="G42" s="284" t="s">
        <v>146</v>
      </c>
      <c r="H42" s="284"/>
      <c r="I42" s="284"/>
      <c r="J42" s="286">
        <v>40000</v>
      </c>
      <c r="K42" s="286">
        <v>27000</v>
      </c>
      <c r="L42" s="286">
        <v>37800</v>
      </c>
      <c r="M42" s="11"/>
    </row>
    <row r="43" spans="2:13" ht="15" customHeight="1">
      <c r="B43" s="3"/>
      <c r="C43" s="283"/>
      <c r="D43" s="283"/>
      <c r="E43" s="284"/>
      <c r="F43" s="284"/>
      <c r="G43" s="284"/>
      <c r="H43" s="284"/>
      <c r="I43" s="284"/>
      <c r="J43" s="286"/>
      <c r="K43" s="286"/>
      <c r="L43" s="286"/>
      <c r="M43" s="11"/>
    </row>
    <row r="44" spans="2:13" ht="15" customHeight="1">
      <c r="B44" s="3"/>
      <c r="C44" s="283"/>
      <c r="D44" s="283" t="s">
        <v>147</v>
      </c>
      <c r="E44" s="284">
        <v>2</v>
      </c>
      <c r="F44" s="284">
        <v>5</v>
      </c>
      <c r="G44" s="284" t="s">
        <v>146</v>
      </c>
      <c r="H44" s="284" t="s">
        <v>140</v>
      </c>
      <c r="I44" s="284"/>
      <c r="J44" s="286">
        <v>20000</v>
      </c>
      <c r="K44" s="286">
        <v>3500</v>
      </c>
      <c r="L44" s="286">
        <v>4900</v>
      </c>
      <c r="M44" s="11"/>
    </row>
    <row r="45" spans="2:13" ht="15" customHeight="1">
      <c r="B45" s="3"/>
      <c r="C45" s="283"/>
      <c r="D45" s="283"/>
      <c r="E45" s="284"/>
      <c r="F45" s="284"/>
      <c r="G45" s="284"/>
      <c r="H45" s="284"/>
      <c r="I45" s="284"/>
      <c r="J45" s="286"/>
      <c r="K45" s="286"/>
      <c r="L45" s="286"/>
      <c r="M45" s="11"/>
    </row>
    <row r="46" spans="2:13" ht="30" customHeight="1">
      <c r="B46" s="3"/>
      <c r="C46" s="101" t="s">
        <v>148</v>
      </c>
      <c r="D46" s="101" t="s">
        <v>149</v>
      </c>
      <c r="E46" s="105">
        <v>2</v>
      </c>
      <c r="F46" s="105">
        <v>10</v>
      </c>
      <c r="G46" s="105" t="s">
        <v>150</v>
      </c>
      <c r="H46" s="105"/>
      <c r="I46" s="105"/>
      <c r="J46" s="106" t="s">
        <v>151</v>
      </c>
      <c r="K46" s="106" t="s">
        <v>152</v>
      </c>
      <c r="L46" s="106" t="s">
        <v>152</v>
      </c>
      <c r="M46" s="11"/>
    </row>
    <row r="47" spans="2:13" ht="30" customHeight="1">
      <c r="B47" s="3"/>
      <c r="C47" s="101" t="s">
        <v>153</v>
      </c>
      <c r="D47" s="101" t="s">
        <v>154</v>
      </c>
      <c r="E47" s="105">
        <v>1</v>
      </c>
      <c r="F47" s="105">
        <v>15</v>
      </c>
      <c r="G47" s="105" t="s">
        <v>139</v>
      </c>
      <c r="H47" s="105"/>
      <c r="I47" s="105" t="s">
        <v>155</v>
      </c>
      <c r="J47" s="106">
        <v>0</v>
      </c>
      <c r="K47" s="107">
        <v>8900</v>
      </c>
      <c r="L47" s="107">
        <v>12400</v>
      </c>
      <c r="M47" s="11"/>
    </row>
    <row r="48" spans="2:13" ht="30" customHeight="1">
      <c r="B48" s="3"/>
      <c r="C48" s="101" t="s">
        <v>156</v>
      </c>
      <c r="D48" s="101" t="s">
        <v>157</v>
      </c>
      <c r="E48" s="105">
        <v>1</v>
      </c>
      <c r="F48" s="105">
        <v>20</v>
      </c>
      <c r="G48" s="105" t="s">
        <v>158</v>
      </c>
      <c r="H48" s="105" t="s">
        <v>159</v>
      </c>
      <c r="I48" s="105" t="s">
        <v>160</v>
      </c>
      <c r="J48" s="107">
        <v>100000</v>
      </c>
      <c r="K48" s="107">
        <v>138000</v>
      </c>
      <c r="L48" s="107">
        <v>193200</v>
      </c>
      <c r="M48" s="11"/>
    </row>
    <row r="49" spans="2:13" ht="30" customHeight="1">
      <c r="B49" s="108"/>
      <c r="C49" s="101" t="s">
        <v>161</v>
      </c>
      <c r="D49" s="101" t="s">
        <v>162</v>
      </c>
      <c r="E49" s="105">
        <v>3</v>
      </c>
      <c r="F49" s="105">
        <v>50</v>
      </c>
      <c r="G49" s="105" t="s">
        <v>163</v>
      </c>
      <c r="H49" s="105"/>
      <c r="I49" s="105"/>
      <c r="J49" s="107">
        <v>5000</v>
      </c>
      <c r="K49" s="106" t="s">
        <v>164</v>
      </c>
      <c r="L49" s="106" t="s">
        <v>164</v>
      </c>
      <c r="M49" s="11"/>
    </row>
    <row r="50" spans="2:13" ht="30" customHeight="1">
      <c r="B50" s="39"/>
      <c r="C50" s="101" t="s">
        <v>165</v>
      </c>
      <c r="D50" s="101" t="s">
        <v>166</v>
      </c>
      <c r="E50" s="105">
        <v>1</v>
      </c>
      <c r="F50" s="105">
        <v>15</v>
      </c>
      <c r="G50" s="105" t="s">
        <v>139</v>
      </c>
      <c r="H50" s="105"/>
      <c r="I50" s="105" t="s">
        <v>155</v>
      </c>
      <c r="J50" s="106">
        <v>0</v>
      </c>
      <c r="K50" s="106" t="s">
        <v>152</v>
      </c>
      <c r="L50" s="106" t="s">
        <v>152</v>
      </c>
      <c r="M50" s="39"/>
    </row>
    <row r="51" spans="2:13" ht="30" customHeight="1">
      <c r="B51" s="3"/>
      <c r="C51" s="101" t="s">
        <v>167</v>
      </c>
      <c r="D51" s="101" t="s">
        <v>168</v>
      </c>
      <c r="E51" s="105">
        <v>2</v>
      </c>
      <c r="F51" s="105" t="s">
        <v>169</v>
      </c>
      <c r="G51" s="105" t="s">
        <v>144</v>
      </c>
      <c r="H51" s="105"/>
      <c r="I51" s="105"/>
      <c r="J51" s="107">
        <v>37500</v>
      </c>
      <c r="K51" s="107">
        <v>2500</v>
      </c>
      <c r="L51" s="107">
        <v>3500</v>
      </c>
      <c r="M51" s="11"/>
    </row>
    <row r="52" spans="2:13" ht="30" customHeight="1">
      <c r="B52" s="3"/>
      <c r="C52" s="101" t="s">
        <v>170</v>
      </c>
      <c r="D52" s="101" t="s">
        <v>171</v>
      </c>
      <c r="E52" s="105">
        <v>3</v>
      </c>
      <c r="F52" s="105">
        <v>21</v>
      </c>
      <c r="G52" s="105" t="s">
        <v>158</v>
      </c>
      <c r="H52" s="105"/>
      <c r="I52" s="105"/>
      <c r="J52" s="106">
        <v>0</v>
      </c>
      <c r="K52" s="107">
        <v>2508</v>
      </c>
      <c r="L52" s="107">
        <v>3511</v>
      </c>
      <c r="M52" s="11"/>
    </row>
    <row r="53" spans="2:13" ht="30" customHeight="1">
      <c r="B53" s="3"/>
      <c r="C53" s="101" t="s">
        <v>172</v>
      </c>
      <c r="D53" s="101" t="s">
        <v>173</v>
      </c>
      <c r="E53" s="105">
        <v>1</v>
      </c>
      <c r="F53" s="105">
        <v>15</v>
      </c>
      <c r="G53" s="105" t="s">
        <v>174</v>
      </c>
      <c r="H53" s="105"/>
      <c r="I53" s="105" t="s">
        <v>155</v>
      </c>
      <c r="J53" s="106">
        <v>0</v>
      </c>
      <c r="K53" s="106" t="s">
        <v>152</v>
      </c>
      <c r="L53" s="106" t="s">
        <v>152</v>
      </c>
      <c r="M53" s="11"/>
    </row>
    <row r="54" spans="2:13" ht="30" customHeight="1">
      <c r="B54" s="3"/>
      <c r="C54" s="101" t="s">
        <v>175</v>
      </c>
      <c r="D54" s="101" t="s">
        <v>176</v>
      </c>
      <c r="E54" s="105">
        <v>2</v>
      </c>
      <c r="F54" s="105">
        <v>10</v>
      </c>
      <c r="G54" s="105" t="s">
        <v>158</v>
      </c>
      <c r="H54" s="105"/>
      <c r="I54" s="105"/>
      <c r="J54" s="107">
        <v>10000</v>
      </c>
      <c r="K54" s="107">
        <v>15200</v>
      </c>
      <c r="L54" s="107">
        <v>21300</v>
      </c>
      <c r="M54" s="11"/>
    </row>
    <row r="55" spans="2:13" ht="30" customHeight="1">
      <c r="B55" s="3"/>
      <c r="C55" s="101" t="s">
        <v>177</v>
      </c>
      <c r="D55" s="101" t="s">
        <v>178</v>
      </c>
      <c r="E55" s="105">
        <v>1</v>
      </c>
      <c r="F55" s="105">
        <v>3</v>
      </c>
      <c r="G55" s="105" t="s">
        <v>158</v>
      </c>
      <c r="H55" s="105"/>
      <c r="I55" s="105"/>
      <c r="J55" s="107">
        <v>7500</v>
      </c>
      <c r="K55" s="106"/>
      <c r="L55" s="107">
        <v>3802</v>
      </c>
      <c r="M55" s="11"/>
    </row>
    <row r="56" spans="2:13" ht="30" customHeight="1">
      <c r="B56" s="3"/>
      <c r="C56" s="101" t="s">
        <v>179</v>
      </c>
      <c r="D56" s="101" t="s">
        <v>180</v>
      </c>
      <c r="E56" s="105">
        <v>1</v>
      </c>
      <c r="F56" s="105">
        <v>3</v>
      </c>
      <c r="G56" s="105" t="s">
        <v>139</v>
      </c>
      <c r="H56" s="105"/>
      <c r="I56" s="105"/>
      <c r="J56" s="107">
        <v>10000</v>
      </c>
      <c r="K56" s="106" t="s">
        <v>152</v>
      </c>
      <c r="L56" s="106" t="s">
        <v>152</v>
      </c>
      <c r="M56" s="11"/>
    </row>
    <row r="57" spans="2:13" ht="30" customHeight="1">
      <c r="B57" s="3"/>
      <c r="C57" s="101" t="s">
        <v>181</v>
      </c>
      <c r="D57" s="101" t="s">
        <v>182</v>
      </c>
      <c r="E57" s="105">
        <v>1</v>
      </c>
      <c r="F57" s="105">
        <v>0</v>
      </c>
      <c r="G57" s="105" t="s">
        <v>158</v>
      </c>
      <c r="H57" s="105" t="s">
        <v>183</v>
      </c>
      <c r="I57" s="105" t="s">
        <v>184</v>
      </c>
      <c r="J57" s="107">
        <v>10000</v>
      </c>
      <c r="K57" s="107">
        <v>1000</v>
      </c>
      <c r="L57" s="106">
        <v>500</v>
      </c>
      <c r="M57" s="11"/>
    </row>
    <row r="58" spans="2:13" ht="15" customHeight="1">
      <c r="B58" s="3"/>
      <c r="C58" s="101" t="s">
        <v>185</v>
      </c>
      <c r="D58" s="283" t="s">
        <v>187</v>
      </c>
      <c r="E58" s="284">
        <v>1</v>
      </c>
      <c r="F58" s="284">
        <v>24</v>
      </c>
      <c r="G58" s="284" t="s">
        <v>174</v>
      </c>
      <c r="H58" s="284"/>
      <c r="I58" s="284" t="s">
        <v>188</v>
      </c>
      <c r="J58" s="285">
        <v>0</v>
      </c>
      <c r="K58" s="285" t="s">
        <v>152</v>
      </c>
      <c r="L58" s="285" t="s">
        <v>152</v>
      </c>
      <c r="M58" s="11"/>
    </row>
    <row r="59" spans="2:13" ht="15" customHeight="1">
      <c r="B59" s="3"/>
      <c r="C59" s="101"/>
      <c r="D59" s="283"/>
      <c r="E59" s="284"/>
      <c r="F59" s="284"/>
      <c r="G59" s="284"/>
      <c r="H59" s="284"/>
      <c r="I59" s="284"/>
      <c r="J59" s="285"/>
      <c r="K59" s="285"/>
      <c r="L59" s="285"/>
      <c r="M59" s="11"/>
    </row>
    <row r="60" spans="2:13" ht="15" customHeight="1">
      <c r="B60" s="3"/>
      <c r="C60" s="101" t="s">
        <v>186</v>
      </c>
      <c r="D60" s="283"/>
      <c r="E60" s="284"/>
      <c r="F60" s="284"/>
      <c r="G60" s="284"/>
      <c r="H60" s="284"/>
      <c r="I60" s="284"/>
      <c r="J60" s="285"/>
      <c r="K60" s="285"/>
      <c r="L60" s="285"/>
      <c r="M60" s="11"/>
    </row>
    <row r="61" spans="2:13" ht="30" customHeight="1">
      <c r="B61" s="3"/>
      <c r="C61" s="101" t="s">
        <v>189</v>
      </c>
      <c r="D61" s="101" t="s">
        <v>190</v>
      </c>
      <c r="E61" s="105">
        <v>1</v>
      </c>
      <c r="F61" s="105">
        <v>24</v>
      </c>
      <c r="G61" s="105" t="s">
        <v>158</v>
      </c>
      <c r="H61" s="105"/>
      <c r="I61" s="105" t="s">
        <v>191</v>
      </c>
      <c r="J61" s="106">
        <v>0</v>
      </c>
      <c r="K61" s="106" t="s">
        <v>152</v>
      </c>
      <c r="L61" s="106" t="s">
        <v>152</v>
      </c>
      <c r="M61" s="11"/>
    </row>
    <row r="62" spans="2:13" ht="30" customHeight="1">
      <c r="B62" s="3"/>
      <c r="C62" s="283" t="s">
        <v>192</v>
      </c>
      <c r="D62" s="101" t="s">
        <v>193</v>
      </c>
      <c r="E62" s="105"/>
      <c r="F62" s="105">
        <v>48</v>
      </c>
      <c r="G62" s="105" t="s">
        <v>158</v>
      </c>
      <c r="H62" s="105"/>
      <c r="I62" s="105" t="s">
        <v>191</v>
      </c>
      <c r="J62" s="106">
        <v>0</v>
      </c>
      <c r="K62" s="106" t="s">
        <v>152</v>
      </c>
      <c r="L62" s="106" t="s">
        <v>152</v>
      </c>
      <c r="M62" s="11"/>
    </row>
    <row r="63" spans="2:13" ht="30" customHeight="1">
      <c r="B63" s="3"/>
      <c r="C63" s="283"/>
      <c r="D63" s="101" t="s">
        <v>192</v>
      </c>
      <c r="E63" s="105">
        <v>1</v>
      </c>
      <c r="F63" s="105">
        <v>50</v>
      </c>
      <c r="G63" s="105" t="s">
        <v>158</v>
      </c>
      <c r="H63" s="105"/>
      <c r="I63" s="105" t="s">
        <v>191</v>
      </c>
      <c r="J63" s="106">
        <v>0</v>
      </c>
      <c r="K63" s="106" t="s">
        <v>152</v>
      </c>
      <c r="L63" s="106" t="s">
        <v>152</v>
      </c>
      <c r="M63" s="11"/>
    </row>
    <row r="64" spans="2:13" ht="30" customHeight="1">
      <c r="B64" s="3"/>
      <c r="C64" s="101"/>
      <c r="D64" s="101" t="s">
        <v>132</v>
      </c>
      <c r="E64" s="105"/>
      <c r="F64" s="105">
        <v>353</v>
      </c>
      <c r="G64" s="105"/>
      <c r="H64" s="105"/>
      <c r="I64" s="105"/>
      <c r="J64" s="107">
        <v>154440</v>
      </c>
      <c r="K64" s="107">
        <v>212908</v>
      </c>
      <c r="L64" s="107">
        <v>300913</v>
      </c>
      <c r="M64" s="11"/>
    </row>
    <row r="65" spans="2:13">
      <c r="B65" s="21"/>
      <c r="C65" s="22"/>
      <c r="D65" s="22"/>
      <c r="E65" s="22"/>
      <c r="F65" s="22"/>
      <c r="G65" s="22"/>
      <c r="H65" s="22"/>
      <c r="I65" s="22"/>
      <c r="J65" s="22"/>
      <c r="K65" s="22"/>
      <c r="L65" s="22"/>
      <c r="M65" s="23"/>
    </row>
  </sheetData>
  <dataConsolidate/>
  <mergeCells count="57">
    <mergeCell ref="H58:H60"/>
    <mergeCell ref="I58:I60"/>
    <mergeCell ref="C62:C63"/>
    <mergeCell ref="D58:D60"/>
    <mergeCell ref="E58:E60"/>
    <mergeCell ref="F58:F60"/>
    <mergeCell ref="G58:G60"/>
    <mergeCell ref="J44:J45"/>
    <mergeCell ref="K44:K45"/>
    <mergeCell ref="L44:L45"/>
    <mergeCell ref="J58:J60"/>
    <mergeCell ref="K58:K60"/>
    <mergeCell ref="L58:L60"/>
    <mergeCell ref="E44:E45"/>
    <mergeCell ref="F44:F45"/>
    <mergeCell ref="G44:G45"/>
    <mergeCell ref="H44:H45"/>
    <mergeCell ref="I44:I45"/>
    <mergeCell ref="K40:K41"/>
    <mergeCell ref="L40:L41"/>
    <mergeCell ref="D42:D43"/>
    <mergeCell ref="E42:E43"/>
    <mergeCell ref="F42:F43"/>
    <mergeCell ref="G42:G43"/>
    <mergeCell ref="H42:H43"/>
    <mergeCell ref="I42:I43"/>
    <mergeCell ref="J42:J43"/>
    <mergeCell ref="K42:K43"/>
    <mergeCell ref="L42:L43"/>
    <mergeCell ref="K36:K37"/>
    <mergeCell ref="L36:L37"/>
    <mergeCell ref="D38:D39"/>
    <mergeCell ref="E38:E39"/>
    <mergeCell ref="F38:F39"/>
    <mergeCell ref="G38:G39"/>
    <mergeCell ref="H38:H39"/>
    <mergeCell ref="I38:I39"/>
    <mergeCell ref="H36:H37"/>
    <mergeCell ref="J38:J39"/>
    <mergeCell ref="K38:K39"/>
    <mergeCell ref="L38:L39"/>
    <mergeCell ref="B5:J11"/>
    <mergeCell ref="C36:C45"/>
    <mergeCell ref="D36:D37"/>
    <mergeCell ref="E36:E37"/>
    <mergeCell ref="F36:F37"/>
    <mergeCell ref="G36:G37"/>
    <mergeCell ref="I36:I37"/>
    <mergeCell ref="J36:J37"/>
    <mergeCell ref="D40:D41"/>
    <mergeCell ref="E40:E41"/>
    <mergeCell ref="F40:F41"/>
    <mergeCell ref="G40:G41"/>
    <mergeCell ref="H40:H41"/>
    <mergeCell ref="I40:I41"/>
    <mergeCell ref="J40:J41"/>
    <mergeCell ref="D44:D45"/>
  </mergeCells>
  <pageMargins left="0.7" right="0.7" top="0.75" bottom="0.75" header="0.3" footer="0.3"/>
  <pageSetup paperSize="9" scale="6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DATA!$H$4:$H$14</xm:f>
          </x14:formula1>
          <xm:sqref>C16:C27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
  <sheetViews>
    <sheetView zoomScale="80" zoomScaleNormal="80" workbookViewId="0">
      <selection activeCell="AG36" sqref="AG35:AG36"/>
    </sheetView>
  </sheetViews>
  <sheetFormatPr defaultColWidth="9.140625" defaultRowHeight="15"/>
  <cols>
    <col min="1" max="16384" width="9.140625" style="4"/>
  </cols>
  <sheetData>
    <row r="2" spans="2:10" ht="23.25">
      <c r="B2" s="60" t="s">
        <v>123</v>
      </c>
      <c r="C2" s="14"/>
      <c r="D2" s="15"/>
      <c r="E2" s="15"/>
      <c r="F2" s="15"/>
      <c r="G2" s="15"/>
      <c r="H2" s="15"/>
      <c r="I2" s="15"/>
      <c r="J2" s="1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4">
    <tabColor theme="9" tint="0.79998168889431442"/>
    <pageSetUpPr fitToPage="1"/>
  </sheetPr>
  <dimension ref="B2:D13"/>
  <sheetViews>
    <sheetView zoomScale="80" zoomScaleNormal="80" workbookViewId="0">
      <selection activeCell="C7" sqref="C7"/>
    </sheetView>
  </sheetViews>
  <sheetFormatPr defaultColWidth="9.140625" defaultRowHeight="15"/>
  <cols>
    <col min="1" max="1" width="9.140625" style="4"/>
    <col min="2" max="2" width="2.85546875" style="4" customWidth="1"/>
    <col min="3" max="3" width="153.7109375" style="4" customWidth="1"/>
    <col min="4" max="4" width="2.85546875" style="4" customWidth="1"/>
    <col min="5" max="16384" width="9.140625" style="4"/>
  </cols>
  <sheetData>
    <row r="2" spans="2:4">
      <c r="B2" s="6" t="s">
        <v>9</v>
      </c>
    </row>
    <row r="3" spans="2:4">
      <c r="B3" s="4" t="s">
        <v>56</v>
      </c>
    </row>
    <row r="5" spans="2:4">
      <c r="B5" s="2"/>
      <c r="C5" s="1"/>
      <c r="D5" s="7"/>
    </row>
    <row r="6" spans="2:4">
      <c r="B6" s="3"/>
      <c r="C6" s="57" t="s">
        <v>336</v>
      </c>
      <c r="D6" s="11"/>
    </row>
    <row r="7" spans="2:4" ht="355.5" customHeight="1">
      <c r="B7" s="3"/>
      <c r="C7" s="151"/>
      <c r="D7" s="11"/>
    </row>
    <row r="8" spans="2:4">
      <c r="B8" s="3"/>
      <c r="D8" s="11"/>
    </row>
    <row r="9" spans="2:4">
      <c r="B9" s="3"/>
      <c r="C9" s="4" t="s">
        <v>79</v>
      </c>
      <c r="D9" s="11"/>
    </row>
    <row r="10" spans="2:4">
      <c r="B10" s="3"/>
      <c r="C10" s="4" t="s">
        <v>229</v>
      </c>
      <c r="D10" s="11"/>
    </row>
    <row r="11" spans="2:4">
      <c r="B11" s="3"/>
      <c r="C11" s="113" t="s">
        <v>228</v>
      </c>
      <c r="D11" s="11"/>
    </row>
    <row r="12" spans="2:4">
      <c r="B12" s="3"/>
      <c r="C12" s="132"/>
      <c r="D12" s="11"/>
    </row>
    <row r="13" spans="2:4">
      <c r="B13" s="21"/>
      <c r="C13" s="22"/>
      <c r="D13" s="23"/>
    </row>
  </sheetData>
  <hyperlinks>
    <hyperlink ref="C11" r:id="rId1" xr:uid="{00000000-0004-0000-0800-000000000000}"/>
  </hyperlinks>
  <pageMargins left="0.7" right="0.7" top="0.75" bottom="0.75" header="0.3" footer="0.3"/>
  <pageSetup paperSize="9" scale="77"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F64B47E2-4D3C-4434-9F6C-66906E04367B}"/>
</file>

<file path=customXml/itemProps2.xml><?xml version="1.0" encoding="utf-8"?>
<ds:datastoreItem xmlns:ds="http://schemas.openxmlformats.org/officeDocument/2006/customXml" ds:itemID="{89064590-1035-4AF7-937E-618D5DA3DD58}"/>
</file>

<file path=customXml/itemProps3.xml><?xml version="1.0" encoding="utf-8"?>
<ds:datastoreItem xmlns:ds="http://schemas.openxmlformats.org/officeDocument/2006/customXml" ds:itemID="{FB1173DD-2DBB-4A8E-8CB0-7997164E1603}"/>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11</vt:i4>
      </vt:variant>
    </vt:vector>
  </HeadingPairs>
  <TitlesOfParts>
    <vt:vector size="22" baseType="lpstr">
      <vt:lpstr>Information og vejledning</vt:lpstr>
      <vt:lpstr>1. Basisoplysninger</vt:lpstr>
      <vt:lpstr>2. Energiforbrug</vt:lpstr>
      <vt:lpstr>2.1 Nøgletal -handel og service</vt:lpstr>
      <vt:lpstr>3. Besparelsespotentialer</vt:lpstr>
      <vt:lpstr>3.1 Find løsningsmuligheder</vt:lpstr>
      <vt:lpstr>4. Handlingsplan</vt:lpstr>
      <vt:lpstr>5. Graf - visualisering</vt:lpstr>
      <vt:lpstr>Kommentarer</vt:lpstr>
      <vt:lpstr>DATA</vt:lpstr>
      <vt:lpstr>Data stats</vt:lpstr>
      <vt:lpstr>Energityper</vt:lpstr>
      <vt:lpstr>Statusprojekt</vt:lpstr>
      <vt:lpstr>Statusprojekt1</vt:lpstr>
      <vt:lpstr>test</vt:lpstr>
      <vt:lpstr>'1. Basisoplysninger'!Udskriftsområde</vt:lpstr>
      <vt:lpstr>'2. Energiforbrug'!Udskriftsområde</vt:lpstr>
      <vt:lpstr>'2.1 Nøgletal -handel og service'!Udskriftsområde</vt:lpstr>
      <vt:lpstr>'3. Besparelsespotentialer'!Udskriftsområde</vt:lpstr>
      <vt:lpstr>'3.1 Find løsningsmuligheder'!Udskriftsområde</vt:lpstr>
      <vt:lpstr>'4. Handlingsplan'!Udskriftsområde</vt:lpstr>
      <vt:lpstr>Kommentarer!Udskriftsområde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Jamil Dawood</dc:creator>
  <cp:lastModifiedBy>Ane Fjord</cp:lastModifiedBy>
  <cp:lastPrinted>2017-11-02T10:15:18Z</cp:lastPrinted>
  <dcterms:created xsi:type="dcterms:W3CDTF">2016-02-10T09:03:52Z</dcterms:created>
  <dcterms:modified xsi:type="dcterms:W3CDTF">2024-03-19T07:22:14Z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ies>
</file>