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VOTEPROJEKT\Nyt Kvoteprojekt\Kvotetildeling 2021-2025\"/>
    </mc:Choice>
  </mc:AlternateContent>
  <bookViews>
    <workbookView xWindow="0" yWindow="0" windowWidth="28800" windowHeight="12435"/>
  </bookViews>
  <sheets>
    <sheet name="Ark1" sheetId="1" r:id="rId1"/>
  </sheets>
  <externalReferences>
    <externalReference r:id="rId2"/>
  </externalReferences>
  <definedNames>
    <definedName name="CNTR_SmallEmitter">'Ark1'!#REF!</definedName>
    <definedName name="CNTR_TrueFalse">[1]ToolUnreasonableCosts!$Q$12:$Q$13</definedName>
    <definedName name="EUconst_ERR_Inconsistent">[1]EUwideConstants!$B$14</definedName>
    <definedName name="EUconst_UncertaintyThresholds">[1]EUwideConstants!$A$5:$A$12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60" i="1"/>
  <c r="D31" i="1"/>
  <c r="D113" i="1" l="1"/>
  <c r="J111" i="1"/>
  <c r="M111" i="1" s="1"/>
  <c r="D111" i="1"/>
  <c r="J110" i="1"/>
  <c r="F110" i="1"/>
  <c r="H109" i="1"/>
  <c r="D108" i="1"/>
  <c r="K106" i="1"/>
  <c r="M105" i="1"/>
  <c r="M104" i="1"/>
  <c r="M103" i="1"/>
  <c r="M102" i="1"/>
  <c r="M101" i="1"/>
  <c r="M106" i="1" s="1"/>
  <c r="M108" i="1" s="1"/>
  <c r="I100" i="1"/>
  <c r="H100" i="1"/>
  <c r="G100" i="1"/>
  <c r="M99" i="1"/>
  <c r="L99" i="1"/>
  <c r="J99" i="1"/>
  <c r="G99" i="1"/>
  <c r="D99" i="1"/>
  <c r="D98" i="1"/>
  <c r="D96" i="1"/>
  <c r="D94" i="1"/>
  <c r="J93" i="1"/>
  <c r="D93" i="1"/>
  <c r="D91" i="1"/>
  <c r="D84" i="1"/>
  <c r="J82" i="1"/>
  <c r="M82" i="1" s="1"/>
  <c r="D82" i="1"/>
  <c r="J81" i="1"/>
  <c r="F81" i="1"/>
  <c r="H80" i="1"/>
  <c r="D79" i="1"/>
  <c r="K77" i="1"/>
  <c r="M76" i="1"/>
  <c r="M75" i="1"/>
  <c r="M74" i="1"/>
  <c r="M73" i="1"/>
  <c r="M72" i="1"/>
  <c r="M77" i="1" s="1"/>
  <c r="M79" i="1" s="1"/>
  <c r="I71" i="1"/>
  <c r="H71" i="1"/>
  <c r="G71" i="1"/>
  <c r="M70" i="1"/>
  <c r="L70" i="1"/>
  <c r="J70" i="1"/>
  <c r="G70" i="1"/>
  <c r="D70" i="1"/>
  <c r="D69" i="1"/>
  <c r="D67" i="1"/>
  <c r="D65" i="1"/>
  <c r="J64" i="1"/>
  <c r="D64" i="1"/>
  <c r="D62" i="1"/>
  <c r="D55" i="1"/>
  <c r="J53" i="1"/>
  <c r="M53" i="1" s="1"/>
  <c r="D53" i="1"/>
  <c r="J52" i="1"/>
  <c r="F52" i="1"/>
  <c r="H51" i="1"/>
  <c r="D50" i="1"/>
  <c r="K48" i="1"/>
  <c r="M47" i="1"/>
  <c r="M46" i="1"/>
  <c r="M45" i="1"/>
  <c r="M44" i="1"/>
  <c r="M43" i="1"/>
  <c r="M48" i="1" s="1"/>
  <c r="M50" i="1" s="1"/>
  <c r="I42" i="1"/>
  <c r="H42" i="1"/>
  <c r="G42" i="1"/>
  <c r="M41" i="1"/>
  <c r="L41" i="1"/>
  <c r="J41" i="1"/>
  <c r="G41" i="1"/>
  <c r="D41" i="1"/>
  <c r="D40" i="1"/>
  <c r="D38" i="1"/>
  <c r="D36" i="1"/>
  <c r="J35" i="1"/>
  <c r="D35" i="1"/>
  <c r="D33" i="1"/>
  <c r="J12" i="1"/>
  <c r="I13" i="1"/>
  <c r="H22" i="1"/>
  <c r="J23" i="1"/>
  <c r="F23" i="1"/>
  <c r="J24" i="1"/>
  <c r="M24" i="1" s="1"/>
  <c r="D9" i="1"/>
  <c r="D26" i="1"/>
  <c r="D24" i="1"/>
  <c r="D21" i="1"/>
  <c r="K19" i="1"/>
  <c r="M18" i="1"/>
  <c r="M17" i="1"/>
  <c r="M16" i="1"/>
  <c r="M15" i="1"/>
  <c r="M14" i="1"/>
  <c r="H13" i="1"/>
  <c r="G13" i="1"/>
  <c r="M12" i="1"/>
  <c r="L12" i="1"/>
  <c r="G12" i="1"/>
  <c r="D12" i="1"/>
  <c r="D11" i="1"/>
  <c r="D7" i="1"/>
  <c r="J6" i="1"/>
  <c r="D6" i="1"/>
  <c r="D4" i="1"/>
  <c r="H55" i="1" l="1"/>
  <c r="H113" i="1"/>
  <c r="H84" i="1"/>
  <c r="M19" i="1"/>
  <c r="M21" i="1" l="1"/>
  <c r="H26" i="1" s="1"/>
</calcChain>
</file>

<file path=xl/sharedStrings.xml><?xml version="1.0" encoding="utf-8"?>
<sst xmlns="http://schemas.openxmlformats.org/spreadsheetml/2006/main" count="41" uniqueCount="8">
  <si>
    <t>(a)</t>
  </si>
  <si>
    <t>(b)</t>
  </si>
  <si>
    <t>=</t>
  </si>
  <si>
    <t>(c)</t>
  </si>
  <si>
    <t>(d)</t>
  </si>
  <si>
    <t>x</t>
  </si>
  <si>
    <t>(a.0)</t>
  </si>
  <si>
    <t>This is a tool for calculating whether costs can be considered as unreasonable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</si>
</sst>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i/>
      <sz val="8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i/>
      <sz val="8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10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/>
    </xf>
    <xf numFmtId="4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24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27" xfId="0" applyNumberFormat="1" applyFont="1" applyFill="1" applyBorder="1" applyAlignment="1" applyProtection="1">
      <alignment horizontal="center" vertical="center" wrapText="1"/>
    </xf>
    <xf numFmtId="4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30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33" xfId="0" applyNumberFormat="1" applyFont="1" applyFill="1" applyBorder="1" applyAlignment="1" applyProtection="1">
      <alignment horizontal="center" vertical="center" wrapText="1"/>
    </xf>
    <xf numFmtId="4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3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38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0" xfId="0" quotePrefix="1" applyFont="1" applyFill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Border="1" applyAlignment="1" applyProtection="1">
      <alignment vertical="center"/>
    </xf>
    <xf numFmtId="0" fontId="6" fillId="2" borderId="39" xfId="0" quotePrefix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10" fontId="6" fillId="4" borderId="4" xfId="1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39" xfId="0" applyNumberFormat="1" applyFont="1" applyFill="1" applyBorder="1" applyAlignment="1" applyProtection="1">
      <alignment vertical="center"/>
    </xf>
    <xf numFmtId="0" fontId="5" fillId="4" borderId="1" xfId="0" applyNumberFormat="1" applyFont="1" applyFill="1" applyBorder="1" applyAlignment="1" applyProtection="1">
      <alignment vertical="center"/>
    </xf>
    <xf numFmtId="0" fontId="6" fillId="2" borderId="41" xfId="0" applyNumberFormat="1" applyFont="1" applyFill="1" applyBorder="1" applyAlignment="1" applyProtection="1">
      <alignment vertical="center"/>
    </xf>
    <xf numFmtId="0" fontId="5" fillId="2" borderId="41" xfId="0" applyFont="1" applyFill="1" applyBorder="1" applyAlignment="1" applyProtection="1">
      <alignment horizontal="center" vertical="top"/>
    </xf>
    <xf numFmtId="0" fontId="5" fillId="2" borderId="41" xfId="0" applyFont="1" applyFill="1" applyBorder="1" applyAlignment="1" applyProtection="1">
      <alignment horizontal="right" vertical="center"/>
    </xf>
    <xf numFmtId="0" fontId="6" fillId="2" borderId="41" xfId="0" applyNumberFormat="1" applyFont="1" applyFill="1" applyBorder="1" applyAlignment="1" applyProtection="1">
      <alignment vertical="top"/>
    </xf>
    <xf numFmtId="0" fontId="0" fillId="2" borderId="41" xfId="0" applyFill="1" applyBorder="1" applyAlignment="1" applyProtection="1">
      <alignment vertical="top" wrapText="1"/>
    </xf>
    <xf numFmtId="0" fontId="0" fillId="5" borderId="0" xfId="0" applyFill="1"/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left" vertical="center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4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left" vertical="center"/>
      <protection locked="0"/>
    </xf>
    <xf numFmtId="4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2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rocent" xfId="1" builtinId="5"/>
  </cellStyles>
  <dxfs count="4">
    <dxf>
      <fill>
        <patternFill patternType="lightUp">
          <bgColor indexed="65"/>
        </patternFill>
      </fill>
    </dxf>
    <dxf>
      <fill>
        <patternFill patternType="lightUp">
          <bgColor indexed="65"/>
        </patternFill>
      </fill>
    </dxf>
    <dxf>
      <fill>
        <patternFill patternType="lightUp">
          <bgColor indexed="65"/>
        </patternFill>
      </fill>
    </dxf>
    <dxf>
      <fill>
        <patternFill patternType="lightUp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351568\AppData\Local\Microsoft\Windows\INetCache\Content.Outlook\LO3ZR85O\unreasonable_costs_tool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 and conditions"/>
      <sheetName val="ToolUnreasonableCosts"/>
      <sheetName val="EUwideConstants"/>
      <sheetName val="MSParameters"/>
      <sheetName val="Translations"/>
      <sheetName val="VersionDocumentation"/>
    </sheetNames>
    <sheetDataSet>
      <sheetData sheetId="0"/>
      <sheetData sheetId="1">
        <row r="12">
          <cell r="Q12" t="b">
            <v>1</v>
          </cell>
        </row>
        <row r="13">
          <cell r="Q13" t="b">
            <v>0</v>
          </cell>
        </row>
      </sheetData>
      <sheetData sheetId="2">
        <row r="5">
          <cell r="A5">
            <v>0.17499999999999999</v>
          </cell>
        </row>
        <row r="6">
          <cell r="A6">
            <v>0.15</v>
          </cell>
        </row>
        <row r="7">
          <cell r="A7">
            <v>0.125</v>
          </cell>
        </row>
        <row r="8">
          <cell r="A8">
            <v>0.1</v>
          </cell>
        </row>
        <row r="9">
          <cell r="A9">
            <v>7.4999999999999997E-2</v>
          </cell>
        </row>
        <row r="10">
          <cell r="A10">
            <v>0.05</v>
          </cell>
        </row>
        <row r="11">
          <cell r="A11">
            <v>2.5000000000000001E-2</v>
          </cell>
        </row>
        <row r="12">
          <cell r="A12">
            <v>1.4999999999999999E-2</v>
          </cell>
        </row>
        <row r="14">
          <cell r="B14" t="str">
            <v>inconsistent!</v>
          </cell>
        </row>
      </sheetData>
      <sheetData sheetId="3"/>
      <sheetData sheetId="4">
        <row r="52">
          <cell r="B52" t="str">
            <v>Sum</v>
          </cell>
        </row>
        <row r="55">
          <cell r="B55" t="str">
            <v>Direct impact on accuracy?</v>
          </cell>
        </row>
        <row r="57">
          <cell r="B57" t="str">
            <v>Uncertainty currently achieved:</v>
          </cell>
        </row>
        <row r="58">
          <cell r="B58" t="str">
            <v>Uncertainty related to the tier required:</v>
          </cell>
        </row>
        <row r="59">
          <cell r="B59" t="str">
            <v>Types of costs</v>
          </cell>
        </row>
        <row r="70">
          <cell r="B70" t="str">
            <v>Brief description</v>
          </cell>
        </row>
        <row r="74">
          <cell r="B74" t="str">
            <v>Annual costs [€]</v>
          </cell>
        </row>
        <row r="75">
          <cell r="B75" t="str">
            <v>ii. Costs of the new equipment or new measures</v>
          </cell>
        </row>
        <row r="77">
          <cell r="B77" t="str">
            <v>Annual costs (Sum of all "additional" costs)</v>
          </cell>
        </row>
        <row r="78">
          <cell r="B78" t="str">
            <v>EUA price [€/t CO2e]</v>
          </cell>
        </row>
        <row r="80">
          <cell r="B80" t="str">
            <v>Improvement factor</v>
          </cell>
        </row>
        <row r="81">
          <cell r="B81" t="str">
            <v>Annual Benefits</v>
          </cell>
        </row>
        <row r="82">
          <cell r="B82" t="str">
            <v>Costs are unreasonable?</v>
          </cell>
        </row>
        <row r="86">
          <cell r="B86" t="str">
            <v>Investment costs</v>
          </cell>
        </row>
        <row r="88">
          <cell r="B88" t="str">
            <v>Other costs [€/year]</v>
          </cell>
        </row>
        <row r="89">
          <cell r="B89" t="str">
            <v>Investment costs [€]</v>
          </cell>
        </row>
        <row r="90">
          <cell r="B90" t="str">
            <v>depreciation period [years]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6"/>
  <sheetViews>
    <sheetView tabSelected="1" workbookViewId="0">
      <selection activeCell="Q16" sqref="Q16"/>
    </sheetView>
  </sheetViews>
  <sheetFormatPr defaultColWidth="8.85546875" defaultRowHeight="15" x14ac:dyDescent="0.25"/>
  <cols>
    <col min="1" max="1" width="1.7109375" style="55" customWidth="1"/>
    <col min="2" max="2" width="5.7109375" style="55" customWidth="1"/>
    <col min="3" max="3" width="8.85546875" style="55"/>
    <col min="4" max="4" width="12.28515625" style="55" customWidth="1"/>
    <col min="5" max="5" width="13" style="55" customWidth="1"/>
    <col min="6" max="6" width="11.7109375" style="55" customWidth="1"/>
    <col min="7" max="7" width="13" style="55" customWidth="1"/>
    <col min="8" max="8" width="26.7109375" style="55" customWidth="1"/>
    <col min="9" max="9" width="11.28515625" style="55" customWidth="1"/>
    <col min="10" max="10" width="8.85546875" style="55"/>
    <col min="11" max="11" width="17.85546875" style="55" customWidth="1"/>
    <col min="12" max="12" width="14.5703125" style="55" customWidth="1"/>
    <col min="13" max="13" width="12.28515625" style="55" customWidth="1"/>
    <col min="14" max="16384" width="8.85546875" style="55"/>
  </cols>
  <sheetData>
    <row r="1" spans="2:13" ht="15.75" thickBot="1" x14ac:dyDescent="0.3"/>
    <row r="2" spans="2:13" ht="15.75" thickBot="1" x14ac:dyDescent="0.3">
      <c r="B2" s="1">
        <v>1</v>
      </c>
      <c r="C2" s="2"/>
      <c r="D2" s="60" t="s">
        <v>7</v>
      </c>
      <c r="E2" s="60"/>
      <c r="F2" s="60"/>
      <c r="G2" s="60"/>
      <c r="H2" s="60"/>
      <c r="I2" s="60"/>
      <c r="J2" s="60"/>
      <c r="K2" s="60"/>
      <c r="L2" s="60"/>
      <c r="M2" s="60"/>
    </row>
    <row r="3" spans="2:13" x14ac:dyDescent="0.25">
      <c r="B3" s="3"/>
      <c r="C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idden="1" x14ac:dyDescent="0.25">
      <c r="B4" s="5"/>
      <c r="C4" s="6" t="s">
        <v>6</v>
      </c>
      <c r="D4" s="58" t="str">
        <f>[1]Translations!$B$55</f>
        <v>Direct impact on accuracy?</v>
      </c>
      <c r="E4" s="58"/>
      <c r="F4" s="58"/>
      <c r="G4" s="58"/>
      <c r="H4" s="59"/>
      <c r="I4" s="7" t="b">
        <v>0</v>
      </c>
      <c r="J4" s="8"/>
      <c r="K4" s="8"/>
      <c r="L4" s="8"/>
      <c r="M4" s="8"/>
    </row>
    <row r="5" spans="2:13" hidden="1" x14ac:dyDescent="0.25">
      <c r="B5" s="5"/>
      <c r="C5" s="2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hidden="1" x14ac:dyDescent="0.25">
      <c r="B6" s="5"/>
      <c r="C6" s="2"/>
      <c r="D6" s="61" t="str">
        <f>[1]Translations!$B$57</f>
        <v>Uncertainty currently achieved:</v>
      </c>
      <c r="E6" s="61"/>
      <c r="F6" s="61"/>
      <c r="G6" s="61"/>
      <c r="H6" s="62"/>
      <c r="I6" s="10"/>
      <c r="J6" s="11" t="str">
        <f>IF(I6&lt;0,EUconst_ERR_Inconsistent,"")</f>
        <v/>
      </c>
      <c r="K6" s="4"/>
      <c r="L6" s="4"/>
      <c r="M6" s="4"/>
    </row>
    <row r="7" spans="2:13" hidden="1" x14ac:dyDescent="0.25">
      <c r="B7" s="5"/>
      <c r="C7" s="2"/>
      <c r="D7" s="61" t="str">
        <f>[1]Translations!$B$58</f>
        <v>Uncertainty related to the tier required:</v>
      </c>
      <c r="E7" s="61"/>
      <c r="F7" s="61"/>
      <c r="G7" s="61"/>
      <c r="H7" s="62"/>
      <c r="I7" s="10"/>
      <c r="J7" s="4"/>
      <c r="K7" s="4"/>
      <c r="L7" s="4"/>
      <c r="M7" s="4"/>
    </row>
    <row r="8" spans="2:13" x14ac:dyDescent="0.25">
      <c r="B8" s="5"/>
      <c r="C8" s="2"/>
      <c r="D8" s="12"/>
      <c r="E8" s="12"/>
      <c r="F8" s="12"/>
      <c r="G8" s="12"/>
      <c r="H8" s="12"/>
      <c r="I8" s="4"/>
      <c r="J8" s="4"/>
      <c r="K8" s="4"/>
      <c r="L8" s="4"/>
      <c r="M8" s="4"/>
    </row>
    <row r="9" spans="2:13" x14ac:dyDescent="0.25">
      <c r="B9" s="5"/>
      <c r="C9" s="6" t="s">
        <v>0</v>
      </c>
      <c r="D9" s="63" t="str">
        <f>[1]Translations!$B$59</f>
        <v>Types of costs</v>
      </c>
      <c r="E9" s="63"/>
      <c r="F9" s="63"/>
      <c r="G9" s="63"/>
      <c r="H9" s="63"/>
      <c r="I9" s="63"/>
      <c r="J9" s="63"/>
      <c r="K9" s="63"/>
      <c r="L9" s="63"/>
      <c r="M9" s="63"/>
    </row>
    <row r="10" spans="2:13" x14ac:dyDescent="0.25">
      <c r="B10" s="5"/>
      <c r="C10" s="2"/>
      <c r="D10" s="4"/>
      <c r="E10" s="4"/>
      <c r="F10" s="4"/>
      <c r="G10" s="4"/>
      <c r="H10" s="4"/>
      <c r="I10" s="4"/>
      <c r="J10" s="4"/>
      <c r="K10" s="4"/>
      <c r="L10" s="2"/>
      <c r="M10" s="4"/>
    </row>
    <row r="11" spans="2:13" ht="15.75" thickBot="1" x14ac:dyDescent="0.3">
      <c r="B11" s="5"/>
      <c r="C11" s="2"/>
      <c r="D11" s="13" t="str">
        <f>[1]Translations!$B$75</f>
        <v>ii. Costs of the new equipment or new measures</v>
      </c>
      <c r="E11" s="2"/>
      <c r="F11" s="35"/>
      <c r="G11" s="2"/>
      <c r="H11" s="2"/>
      <c r="I11" s="2"/>
      <c r="J11" s="2"/>
      <c r="K11" s="2"/>
      <c r="L11" s="2"/>
      <c r="M11" s="2"/>
    </row>
    <row r="12" spans="2:13" x14ac:dyDescent="0.25">
      <c r="B12" s="5"/>
      <c r="C12" s="2"/>
      <c r="D12" s="64" t="str">
        <f>[1]Translations!$B$70</f>
        <v>Brief description</v>
      </c>
      <c r="E12" s="65"/>
      <c r="F12" s="65"/>
      <c r="G12" s="68" t="str">
        <f>[1]Translations!$B$86</f>
        <v>Investment costs</v>
      </c>
      <c r="H12" s="69"/>
      <c r="I12" s="70"/>
      <c r="J12" s="64" t="str">
        <f>"Operational and maintenance costs
[€/year]"</f>
        <v>Operational and maintenance costs
[€/year]</v>
      </c>
      <c r="K12" s="71"/>
      <c r="L12" s="73" t="str">
        <f>[1]Translations!$B$88</f>
        <v>Other costs [€/year]</v>
      </c>
      <c r="M12" s="73" t="str">
        <f>[1]Translations!$B$74</f>
        <v>Annual costs [€]</v>
      </c>
    </row>
    <row r="13" spans="2:13" ht="36.75" thickBot="1" x14ac:dyDescent="0.3">
      <c r="B13" s="14"/>
      <c r="C13" s="15"/>
      <c r="D13" s="66"/>
      <c r="E13" s="67"/>
      <c r="F13" s="67"/>
      <c r="G13" s="16" t="str">
        <f>[1]Translations!$B$89</f>
        <v>Investment costs [€]</v>
      </c>
      <c r="H13" s="17" t="str">
        <f>[1]Translations!$B$90</f>
        <v>depreciation period [years]</v>
      </c>
      <c r="I13" s="18" t="str">
        <f>"Interest rate (optional) 
[%]"</f>
        <v>Interest rate (optional) 
[%]</v>
      </c>
      <c r="J13" s="66"/>
      <c r="K13" s="72"/>
      <c r="L13" s="74"/>
      <c r="M13" s="75"/>
    </row>
    <row r="14" spans="2:13" x14ac:dyDescent="0.25">
      <c r="B14" s="5"/>
      <c r="C14" s="19"/>
      <c r="D14" s="84"/>
      <c r="E14" s="85"/>
      <c r="F14" s="85"/>
      <c r="G14" s="20"/>
      <c r="H14" s="21"/>
      <c r="I14" s="22"/>
      <c r="J14" s="86"/>
      <c r="K14" s="87"/>
      <c r="L14" s="20"/>
      <c r="M14" s="23" t="str">
        <f>IF(COUNT(G14:L14)&gt;0,IF(COUNT(G14:H14)=2,IF(I14&gt;0,-PMT(I14/100,H14,G14),G14/H14),0)+J14+L14,"")</f>
        <v/>
      </c>
    </row>
    <row r="15" spans="2:13" x14ac:dyDescent="0.25">
      <c r="B15" s="5"/>
      <c r="C15" s="2"/>
      <c r="D15" s="76"/>
      <c r="E15" s="77"/>
      <c r="F15" s="77"/>
      <c r="G15" s="24"/>
      <c r="H15" s="25"/>
      <c r="I15" s="26"/>
      <c r="J15" s="78"/>
      <c r="K15" s="79"/>
      <c r="L15" s="24"/>
      <c r="M15" s="27" t="str">
        <f>IF(COUNT(G15:L15)&gt;0,IF(COUNT(G15:H15)=2,IF(I15&gt;0,-PMT(I15/100,H15,G15),G15/H15),0)+J15+L15,"")</f>
        <v/>
      </c>
    </row>
    <row r="16" spans="2:13" x14ac:dyDescent="0.25">
      <c r="B16" s="5"/>
      <c r="C16" s="2"/>
      <c r="D16" s="76"/>
      <c r="E16" s="77"/>
      <c r="F16" s="77"/>
      <c r="G16" s="24"/>
      <c r="H16" s="25"/>
      <c r="I16" s="26"/>
      <c r="J16" s="78"/>
      <c r="K16" s="79"/>
      <c r="L16" s="24"/>
      <c r="M16" s="27" t="str">
        <f>IF(COUNT(G16:L16)&gt;0,IF(COUNT(G16:H16)=2,IF(I16&gt;0,-PMT(I16/100,H16,G16),G16/H16),0)+J16+L16,"")</f>
        <v/>
      </c>
    </row>
    <row r="17" spans="2:13" x14ac:dyDescent="0.25">
      <c r="B17" s="5"/>
      <c r="C17" s="2"/>
      <c r="D17" s="76"/>
      <c r="E17" s="77"/>
      <c r="F17" s="77"/>
      <c r="G17" s="24"/>
      <c r="H17" s="25"/>
      <c r="I17" s="26"/>
      <c r="J17" s="78"/>
      <c r="K17" s="79"/>
      <c r="L17" s="24"/>
      <c r="M17" s="27" t="str">
        <f>IF(COUNT(G17:L17)&gt;0,IF(COUNT(G17:H17)=2,IF(I17&gt;0,-PMT(I17/100,H17,G17),G17/H17),0)+J17+L17,"")</f>
        <v/>
      </c>
    </row>
    <row r="18" spans="2:13" ht="15.75" thickBot="1" x14ac:dyDescent="0.3">
      <c r="B18" s="5"/>
      <c r="C18" s="2"/>
      <c r="D18" s="80"/>
      <c r="E18" s="81"/>
      <c r="F18" s="81"/>
      <c r="G18" s="28"/>
      <c r="H18" s="29"/>
      <c r="I18" s="30"/>
      <c r="J18" s="82"/>
      <c r="K18" s="83"/>
      <c r="L18" s="28"/>
      <c r="M18" s="31" t="str">
        <f>IF(COUNT(G18:L18)&gt;0,IF(COUNT(G18:H18)=2,IF(I18&gt;0,-PMT(I18/100,H18,G18),G18/H18),0)+J18+L18,"")</f>
        <v/>
      </c>
    </row>
    <row r="19" spans="2:13" ht="15.75" thickBot="1" x14ac:dyDescent="0.3">
      <c r="B19" s="5"/>
      <c r="C19" s="5"/>
      <c r="D19" s="5"/>
      <c r="E19" s="5"/>
      <c r="F19" s="5"/>
      <c r="G19" s="5"/>
      <c r="H19" s="5"/>
      <c r="I19" s="5"/>
      <c r="J19" s="5"/>
      <c r="K19" s="32" t="str">
        <f>[1]Translations!$B$52</f>
        <v>Sum</v>
      </c>
      <c r="L19" s="33" t="s">
        <v>2</v>
      </c>
      <c r="M19" s="34" t="str">
        <f>IF(COUNT(M14:M18)&gt;0,SUM(M14:M18),"")</f>
        <v/>
      </c>
    </row>
    <row r="20" spans="2:13" ht="15.75" thickBot="1" x14ac:dyDescent="0.3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15.75" thickBot="1" x14ac:dyDescent="0.3">
      <c r="B21" s="5"/>
      <c r="C21" s="6" t="s">
        <v>1</v>
      </c>
      <c r="D21" s="58" t="str">
        <f>[1]Translations!$B$77</f>
        <v>Annual costs (Sum of all "additional" costs)</v>
      </c>
      <c r="E21" s="58"/>
      <c r="F21" s="58"/>
      <c r="G21" s="58"/>
      <c r="H21" s="58"/>
      <c r="I21" s="58"/>
      <c r="J21" s="58"/>
      <c r="K21" s="58"/>
      <c r="L21" s="36" t="s">
        <v>2</v>
      </c>
      <c r="M21" s="34" t="str">
        <f>IF(ISNUMBER(M19),M19,"")</f>
        <v/>
      </c>
    </row>
    <row r="22" spans="2:13" x14ac:dyDescent="0.25">
      <c r="B22" s="5"/>
      <c r="C22" s="2"/>
      <c r="D22" s="37"/>
      <c r="E22" s="37"/>
      <c r="F22" s="37"/>
      <c r="G22" s="37"/>
      <c r="H22" s="56" t="str">
        <f>"Most recently determined sub-installation annual allocation"</f>
        <v>Most recently determined sub-installation annual allocation</v>
      </c>
      <c r="I22" s="37"/>
      <c r="J22" s="37"/>
      <c r="K22" s="37"/>
      <c r="L22" s="37"/>
      <c r="M22" s="37"/>
    </row>
    <row r="23" spans="2:13" ht="15.75" thickBot="1" x14ac:dyDescent="0.3">
      <c r="B23" s="14"/>
      <c r="C23" s="2"/>
      <c r="D23" s="38"/>
      <c r="E23" s="38"/>
      <c r="F23" s="6" t="str">
        <f>[1]Translations!$B$78</f>
        <v>EUA price [€/t CO2e]</v>
      </c>
      <c r="G23" s="38"/>
      <c r="H23" s="57"/>
      <c r="I23" s="38"/>
      <c r="J23" s="6" t="str">
        <f>[1]Translations!$B$80</f>
        <v>Improvement factor</v>
      </c>
      <c r="K23" s="38"/>
      <c r="L23" s="38"/>
      <c r="M23" s="38"/>
    </row>
    <row r="24" spans="2:13" ht="15.75" thickBot="1" x14ac:dyDescent="0.3">
      <c r="B24" s="5"/>
      <c r="C24" s="6" t="s">
        <v>3</v>
      </c>
      <c r="D24" s="58" t="str">
        <f>[1]Translations!$B$81</f>
        <v>Annual Benefits</v>
      </c>
      <c r="E24" s="59"/>
      <c r="F24" s="39">
        <v>80</v>
      </c>
      <c r="G24" s="40" t="s">
        <v>5</v>
      </c>
      <c r="H24" s="41"/>
      <c r="I24" s="42" t="s">
        <v>5</v>
      </c>
      <c r="J24" s="43">
        <f>IF(AND(I4&lt;&gt;"",I4=FALSE),1/100,IF(COUNT(I6,I7)=2,I6-I7,""))</f>
        <v>0.01</v>
      </c>
      <c r="K24" s="44"/>
      <c r="L24" s="36" t="s">
        <v>2</v>
      </c>
      <c r="M24" s="34" t="str">
        <f>IF(COUNT(F24,H24,J24)=3,F24*H24*J24,"")</f>
        <v/>
      </c>
    </row>
    <row r="25" spans="2:13" ht="15.75" thickBot="1" x14ac:dyDescent="0.3">
      <c r="B25" s="5"/>
      <c r="C25" s="45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2:13" ht="15.75" thickBot="1" x14ac:dyDescent="0.3">
      <c r="B26" s="5"/>
      <c r="C26" s="6" t="s">
        <v>4</v>
      </c>
      <c r="D26" s="46" t="str">
        <f>[1]Translations!$B$82</f>
        <v>Costs are unreasonable?</v>
      </c>
      <c r="E26" s="47"/>
      <c r="F26" s="47"/>
      <c r="G26" s="48"/>
      <c r="H26" s="49" t="str">
        <f>IF(COUNT(M21,M24)=2,AND(M21&gt;M24,M21),"FALSK")</f>
        <v>FALSK</v>
      </c>
      <c r="I26" s="19"/>
      <c r="J26" s="19"/>
      <c r="K26" s="19"/>
      <c r="L26" s="19"/>
      <c r="M26" s="19"/>
    </row>
    <row r="27" spans="2:13" x14ac:dyDescent="0.25">
      <c r="B27" s="5"/>
    </row>
    <row r="28" spans="2:13" x14ac:dyDescent="0.25">
      <c r="B28" s="5"/>
    </row>
    <row r="29" spans="2:13" ht="15.75" thickBot="1" x14ac:dyDescent="0.3">
      <c r="B29" s="50"/>
      <c r="C29" s="51"/>
      <c r="D29" s="52"/>
      <c r="E29" s="53"/>
      <c r="F29" s="54"/>
      <c r="G29" s="54"/>
      <c r="H29" s="54"/>
      <c r="I29" s="54"/>
      <c r="J29" s="54"/>
      <c r="K29" s="54"/>
      <c r="L29" s="54"/>
      <c r="M29" s="54"/>
    </row>
    <row r="30" spans="2:13" ht="15.75" thickBot="1" x14ac:dyDescent="0.3">
      <c r="B30" s="5"/>
    </row>
    <row r="31" spans="2:13" ht="15.75" thickBot="1" x14ac:dyDescent="0.3">
      <c r="B31" s="1">
        <v>2</v>
      </c>
      <c r="C31" s="2"/>
      <c r="D31" s="60" t="str">
        <f>D2</f>
        <v>This is a tool for calculating whether costs can be considered as unreasonable</v>
      </c>
      <c r="E31" s="60"/>
      <c r="F31" s="60"/>
      <c r="G31" s="60"/>
      <c r="H31" s="60"/>
      <c r="I31" s="60"/>
      <c r="J31" s="60"/>
      <c r="K31" s="60"/>
      <c r="L31" s="60"/>
      <c r="M31" s="60"/>
    </row>
    <row r="32" spans="2:13" x14ac:dyDescent="0.25">
      <c r="B32" s="3"/>
      <c r="C32" s="2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idden="1" x14ac:dyDescent="0.25">
      <c r="B33" s="5"/>
      <c r="C33" s="6" t="s">
        <v>6</v>
      </c>
      <c r="D33" s="58" t="str">
        <f>[1]Translations!$B$55</f>
        <v>Direct impact on accuracy?</v>
      </c>
      <c r="E33" s="58"/>
      <c r="F33" s="58"/>
      <c r="G33" s="58"/>
      <c r="H33" s="59"/>
      <c r="I33" s="7" t="b">
        <v>0</v>
      </c>
      <c r="J33" s="8"/>
      <c r="K33" s="8"/>
      <c r="L33" s="8"/>
      <c r="M33" s="8"/>
    </row>
    <row r="34" spans="2:13" hidden="1" x14ac:dyDescent="0.25">
      <c r="B34" s="5"/>
      <c r="C34" s="2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 hidden="1" x14ac:dyDescent="0.25">
      <c r="B35" s="5"/>
      <c r="C35" s="2"/>
      <c r="D35" s="61" t="str">
        <f>[1]Translations!$B$57</f>
        <v>Uncertainty currently achieved:</v>
      </c>
      <c r="E35" s="61"/>
      <c r="F35" s="61"/>
      <c r="G35" s="61"/>
      <c r="H35" s="62"/>
      <c r="I35" s="10"/>
      <c r="J35" s="11" t="str">
        <f>IF(I35&lt;0,EUconst_ERR_Inconsistent,"")</f>
        <v/>
      </c>
      <c r="K35" s="4"/>
      <c r="L35" s="4"/>
      <c r="M35" s="4"/>
    </row>
    <row r="36" spans="2:13" hidden="1" x14ac:dyDescent="0.25">
      <c r="B36" s="5"/>
      <c r="C36" s="2"/>
      <c r="D36" s="61" t="str">
        <f>[1]Translations!$B$58</f>
        <v>Uncertainty related to the tier required:</v>
      </c>
      <c r="E36" s="61"/>
      <c r="F36" s="61"/>
      <c r="G36" s="61"/>
      <c r="H36" s="62"/>
      <c r="I36" s="10"/>
      <c r="J36" s="4"/>
      <c r="K36" s="4"/>
      <c r="L36" s="4"/>
      <c r="M36" s="4"/>
    </row>
    <row r="37" spans="2:13" x14ac:dyDescent="0.25">
      <c r="B37" s="5"/>
      <c r="C37" s="2"/>
      <c r="D37" s="12"/>
      <c r="E37" s="12"/>
      <c r="F37" s="12"/>
      <c r="G37" s="12"/>
      <c r="H37" s="12"/>
      <c r="I37" s="4"/>
      <c r="J37" s="4"/>
      <c r="K37" s="4"/>
      <c r="L37" s="4"/>
      <c r="M37" s="4"/>
    </row>
    <row r="38" spans="2:13" x14ac:dyDescent="0.25">
      <c r="B38" s="5"/>
      <c r="C38" s="6" t="s">
        <v>0</v>
      </c>
      <c r="D38" s="63" t="str">
        <f>[1]Translations!$B$59</f>
        <v>Types of costs</v>
      </c>
      <c r="E38" s="63"/>
      <c r="F38" s="63"/>
      <c r="G38" s="63"/>
      <c r="H38" s="63"/>
      <c r="I38" s="63"/>
      <c r="J38" s="63"/>
      <c r="K38" s="63"/>
      <c r="L38" s="63"/>
      <c r="M38" s="63"/>
    </row>
    <row r="39" spans="2:13" x14ac:dyDescent="0.25">
      <c r="B39" s="5"/>
      <c r="C39" s="2"/>
      <c r="D39" s="4"/>
      <c r="E39" s="4"/>
      <c r="F39" s="4"/>
      <c r="G39" s="4"/>
      <c r="H39" s="4"/>
      <c r="I39" s="4"/>
      <c r="J39" s="4"/>
      <c r="K39" s="4"/>
      <c r="L39" s="2"/>
      <c r="M39" s="4"/>
    </row>
    <row r="40" spans="2:13" ht="15.75" thickBot="1" x14ac:dyDescent="0.3">
      <c r="B40" s="5"/>
      <c r="C40" s="2"/>
      <c r="D40" s="13" t="str">
        <f>[1]Translations!$B$75</f>
        <v>ii. Costs of the new equipment or new measures</v>
      </c>
      <c r="E40" s="2"/>
      <c r="F40" s="35"/>
      <c r="G40" s="2"/>
      <c r="H40" s="2"/>
      <c r="I40" s="2"/>
      <c r="J40" s="2"/>
      <c r="K40" s="2"/>
      <c r="L40" s="2"/>
      <c r="M40" s="2"/>
    </row>
    <row r="41" spans="2:13" x14ac:dyDescent="0.25">
      <c r="B41" s="5"/>
      <c r="C41" s="2"/>
      <c r="D41" s="64" t="str">
        <f>[1]Translations!$B$70</f>
        <v>Brief description</v>
      </c>
      <c r="E41" s="65"/>
      <c r="F41" s="65"/>
      <c r="G41" s="68" t="str">
        <f>[1]Translations!$B$86</f>
        <v>Investment costs</v>
      </c>
      <c r="H41" s="69"/>
      <c r="I41" s="70"/>
      <c r="J41" s="64" t="str">
        <f>"Operational and maintenance costs
[€/year]"</f>
        <v>Operational and maintenance costs
[€/year]</v>
      </c>
      <c r="K41" s="71"/>
      <c r="L41" s="73" t="str">
        <f>[1]Translations!$B$88</f>
        <v>Other costs [€/year]</v>
      </c>
      <c r="M41" s="73" t="str">
        <f>[1]Translations!$B$74</f>
        <v>Annual costs [€]</v>
      </c>
    </row>
    <row r="42" spans="2:13" ht="36.75" thickBot="1" x14ac:dyDescent="0.3">
      <c r="B42" s="14"/>
      <c r="C42" s="15"/>
      <c r="D42" s="66"/>
      <c r="E42" s="67"/>
      <c r="F42" s="67"/>
      <c r="G42" s="16" t="str">
        <f>[1]Translations!$B$89</f>
        <v>Investment costs [€]</v>
      </c>
      <c r="H42" s="17" t="str">
        <f>[1]Translations!$B$90</f>
        <v>depreciation period [years]</v>
      </c>
      <c r="I42" s="18" t="str">
        <f>"Interest rate (optional) 
[%]"</f>
        <v>Interest rate (optional) 
[%]</v>
      </c>
      <c r="J42" s="66"/>
      <c r="K42" s="72"/>
      <c r="L42" s="74"/>
      <c r="M42" s="75"/>
    </row>
    <row r="43" spans="2:13" x14ac:dyDescent="0.25">
      <c r="B43" s="5"/>
      <c r="C43" s="19"/>
      <c r="D43" s="84"/>
      <c r="E43" s="85"/>
      <c r="F43" s="85"/>
      <c r="G43" s="20"/>
      <c r="H43" s="21"/>
      <c r="I43" s="22"/>
      <c r="J43" s="86"/>
      <c r="K43" s="87"/>
      <c r="L43" s="20"/>
      <c r="M43" s="23" t="str">
        <f>IF(COUNT(G43:L43)&gt;0,IF(COUNT(G43:H43)=2,IF(I43&gt;0,-PMT(I43/100,H43,G43),G43/H43),0)+J43+L43,"")</f>
        <v/>
      </c>
    </row>
    <row r="44" spans="2:13" x14ac:dyDescent="0.25">
      <c r="B44" s="5"/>
      <c r="C44" s="2"/>
      <c r="D44" s="76"/>
      <c r="E44" s="77"/>
      <c r="F44" s="77"/>
      <c r="G44" s="24"/>
      <c r="H44" s="25"/>
      <c r="I44" s="26"/>
      <c r="J44" s="78"/>
      <c r="K44" s="79"/>
      <c r="L44" s="24"/>
      <c r="M44" s="27" t="str">
        <f>IF(COUNT(G44:L44)&gt;0,IF(COUNT(G44:H44)=2,IF(I44&gt;0,-PMT(I44/100,H44,G44),G44/H44),0)+J44+L44,"")</f>
        <v/>
      </c>
    </row>
    <row r="45" spans="2:13" x14ac:dyDescent="0.25">
      <c r="B45" s="5"/>
      <c r="C45" s="2"/>
      <c r="D45" s="76"/>
      <c r="E45" s="77"/>
      <c r="F45" s="77"/>
      <c r="G45" s="24"/>
      <c r="H45" s="25"/>
      <c r="I45" s="26"/>
      <c r="J45" s="78"/>
      <c r="K45" s="79"/>
      <c r="L45" s="24"/>
      <c r="M45" s="27" t="str">
        <f>IF(COUNT(G45:L45)&gt;0,IF(COUNT(G45:H45)=2,IF(I45&gt;0,-PMT(I45/100,H45,G45),G45/H45),0)+J45+L45,"")</f>
        <v/>
      </c>
    </row>
    <row r="46" spans="2:13" x14ac:dyDescent="0.25">
      <c r="B46" s="5"/>
      <c r="C46" s="2"/>
      <c r="D46" s="76"/>
      <c r="E46" s="77"/>
      <c r="F46" s="77"/>
      <c r="G46" s="24"/>
      <c r="H46" s="25"/>
      <c r="I46" s="26"/>
      <c r="J46" s="78"/>
      <c r="K46" s="79"/>
      <c r="L46" s="24"/>
      <c r="M46" s="27" t="str">
        <f>IF(COUNT(G46:L46)&gt;0,IF(COUNT(G46:H46)=2,IF(I46&gt;0,-PMT(I46/100,H46,G46),G46/H46),0)+J46+L46,"")</f>
        <v/>
      </c>
    </row>
    <row r="47" spans="2:13" ht="15.75" thickBot="1" x14ac:dyDescent="0.3">
      <c r="B47" s="5"/>
      <c r="C47" s="2"/>
      <c r="D47" s="80"/>
      <c r="E47" s="81"/>
      <c r="F47" s="81"/>
      <c r="G47" s="28"/>
      <c r="H47" s="29"/>
      <c r="I47" s="30"/>
      <c r="J47" s="82"/>
      <c r="K47" s="83"/>
      <c r="L47" s="28"/>
      <c r="M47" s="31" t="str">
        <f>IF(COUNT(G47:L47)&gt;0,IF(COUNT(G47:H47)=2,IF(I47&gt;0,-PMT(I47/100,H47,G47),G47/H47),0)+J47+L47,"")</f>
        <v/>
      </c>
    </row>
    <row r="48" spans="2:13" ht="15.75" thickBot="1" x14ac:dyDescent="0.3">
      <c r="B48" s="5"/>
      <c r="C48" s="5"/>
      <c r="D48" s="5"/>
      <c r="E48" s="5"/>
      <c r="F48" s="5"/>
      <c r="G48" s="5"/>
      <c r="H48" s="5"/>
      <c r="I48" s="5"/>
      <c r="J48" s="5"/>
      <c r="K48" s="32" t="str">
        <f>[1]Translations!$B$52</f>
        <v>Sum</v>
      </c>
      <c r="L48" s="33" t="s">
        <v>2</v>
      </c>
      <c r="M48" s="34" t="str">
        <f>IF(COUNT(M43:M47)&gt;0,SUM(M43:M47),"")</f>
        <v/>
      </c>
    </row>
    <row r="49" spans="2:13" ht="15.75" thickBot="1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 thickBot="1" x14ac:dyDescent="0.3">
      <c r="B50" s="5"/>
      <c r="C50" s="6" t="s">
        <v>1</v>
      </c>
      <c r="D50" s="58" t="str">
        <f>[1]Translations!$B$77</f>
        <v>Annual costs (Sum of all "additional" costs)</v>
      </c>
      <c r="E50" s="58"/>
      <c r="F50" s="58"/>
      <c r="G50" s="58"/>
      <c r="H50" s="58"/>
      <c r="I50" s="58"/>
      <c r="J50" s="58"/>
      <c r="K50" s="58"/>
      <c r="L50" s="36" t="s">
        <v>2</v>
      </c>
      <c r="M50" s="34" t="str">
        <f>IF(ISNUMBER(M48),M48,"")</f>
        <v/>
      </c>
    </row>
    <row r="51" spans="2:13" x14ac:dyDescent="0.25">
      <c r="B51" s="5"/>
      <c r="C51" s="2"/>
      <c r="D51" s="37"/>
      <c r="E51" s="37"/>
      <c r="F51" s="37"/>
      <c r="G51" s="37"/>
      <c r="H51" s="56" t="str">
        <f>"Most recently determined sub-installation annual allocation"</f>
        <v>Most recently determined sub-installation annual allocation</v>
      </c>
      <c r="I51" s="37"/>
      <c r="J51" s="37"/>
      <c r="K51" s="37"/>
      <c r="L51" s="37"/>
      <c r="M51" s="37"/>
    </row>
    <row r="52" spans="2:13" ht="15.75" thickBot="1" x14ac:dyDescent="0.3">
      <c r="B52" s="14"/>
      <c r="C52" s="2"/>
      <c r="D52" s="38"/>
      <c r="E52" s="38"/>
      <c r="F52" s="6" t="str">
        <f>[1]Translations!$B$78</f>
        <v>EUA price [€/t CO2e]</v>
      </c>
      <c r="G52" s="38"/>
      <c r="H52" s="57"/>
      <c r="I52" s="38"/>
      <c r="J52" s="6" t="str">
        <f>[1]Translations!$B$80</f>
        <v>Improvement factor</v>
      </c>
      <c r="K52" s="38"/>
      <c r="L52" s="38"/>
      <c r="M52" s="38"/>
    </row>
    <row r="53" spans="2:13" ht="15.75" thickBot="1" x14ac:dyDescent="0.3">
      <c r="B53" s="5"/>
      <c r="C53" s="6" t="s">
        <v>3</v>
      </c>
      <c r="D53" s="58" t="str">
        <f>[1]Translations!$B$81</f>
        <v>Annual Benefits</v>
      </c>
      <c r="E53" s="59"/>
      <c r="F53" s="39">
        <v>80</v>
      </c>
      <c r="G53" s="40" t="s">
        <v>5</v>
      </c>
      <c r="H53" s="41"/>
      <c r="I53" s="42" t="s">
        <v>5</v>
      </c>
      <c r="J53" s="43">
        <f>IF(AND(I33&lt;&gt;"",I33=FALSE),1/100,IF(COUNT(I35,I36)=2,I35-I36,""))</f>
        <v>0.01</v>
      </c>
      <c r="K53" s="44"/>
      <c r="L53" s="36" t="s">
        <v>2</v>
      </c>
      <c r="M53" s="34" t="str">
        <f>IF(COUNT(F53,H53,J53)=3,F53*H53*J53,"")</f>
        <v/>
      </c>
    </row>
    <row r="54" spans="2:13" ht="15.75" thickBot="1" x14ac:dyDescent="0.3">
      <c r="B54" s="5"/>
      <c r="C54" s="45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2:13" ht="15.75" thickBot="1" x14ac:dyDescent="0.3">
      <c r="B55" s="5"/>
      <c r="C55" s="6" t="s">
        <v>4</v>
      </c>
      <c r="D55" s="46" t="str">
        <f>[1]Translations!$B$82</f>
        <v>Costs are unreasonable?</v>
      </c>
      <c r="E55" s="47"/>
      <c r="F55" s="47"/>
      <c r="G55" s="48"/>
      <c r="H55" s="49" t="str">
        <f>IF(COUNT(M50,M53)=2,AND(M50&gt;M53,M50),"FALSK")</f>
        <v>FALSK</v>
      </c>
      <c r="I55" s="19"/>
      <c r="J55" s="19"/>
      <c r="K55" s="19"/>
      <c r="L55" s="19"/>
      <c r="M55" s="19"/>
    </row>
    <row r="56" spans="2:13" x14ac:dyDescent="0.25">
      <c r="B56" s="5"/>
    </row>
    <row r="57" spans="2:13" x14ac:dyDescent="0.25">
      <c r="B57" s="5"/>
    </row>
    <row r="58" spans="2:13" ht="15.75" thickBot="1" x14ac:dyDescent="0.3">
      <c r="B58" s="50"/>
      <c r="C58" s="51"/>
      <c r="D58" s="52"/>
      <c r="E58" s="53"/>
      <c r="F58" s="54"/>
      <c r="G58" s="54"/>
      <c r="H58" s="54"/>
      <c r="I58" s="54"/>
      <c r="J58" s="54"/>
      <c r="K58" s="54"/>
      <c r="L58" s="54"/>
      <c r="M58" s="54"/>
    </row>
    <row r="59" spans="2:13" ht="15.75" thickBot="1" x14ac:dyDescent="0.3"/>
    <row r="60" spans="2:13" ht="15.75" thickBot="1" x14ac:dyDescent="0.3">
      <c r="B60" s="1">
        <v>3</v>
      </c>
      <c r="C60" s="2"/>
      <c r="D60" s="60" t="str">
        <f>D2</f>
        <v>This is a tool for calculating whether costs can be considered as unreasonable</v>
      </c>
      <c r="E60" s="60"/>
      <c r="F60" s="60"/>
      <c r="G60" s="60"/>
      <c r="H60" s="60"/>
      <c r="I60" s="60"/>
      <c r="J60" s="60"/>
      <c r="K60" s="60"/>
      <c r="L60" s="60"/>
      <c r="M60" s="60"/>
    </row>
    <row r="61" spans="2:13" x14ac:dyDescent="0.25">
      <c r="B61" s="3"/>
      <c r="C61" s="2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hidden="1" x14ac:dyDescent="0.25">
      <c r="B62" s="5"/>
      <c r="C62" s="6" t="s">
        <v>6</v>
      </c>
      <c r="D62" s="58" t="str">
        <f>[1]Translations!$B$55</f>
        <v>Direct impact on accuracy?</v>
      </c>
      <c r="E62" s="58"/>
      <c r="F62" s="58"/>
      <c r="G62" s="58"/>
      <c r="H62" s="59"/>
      <c r="I62" s="7" t="b">
        <v>0</v>
      </c>
      <c r="J62" s="8"/>
      <c r="K62" s="8"/>
      <c r="L62" s="8"/>
      <c r="M62" s="8"/>
    </row>
    <row r="63" spans="2:13" hidden="1" x14ac:dyDescent="0.25">
      <c r="B63" s="5"/>
      <c r="C63" s="2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2:13" hidden="1" x14ac:dyDescent="0.25">
      <c r="B64" s="5"/>
      <c r="C64" s="2"/>
      <c r="D64" s="61" t="str">
        <f>[1]Translations!$B$57</f>
        <v>Uncertainty currently achieved:</v>
      </c>
      <c r="E64" s="61"/>
      <c r="F64" s="61"/>
      <c r="G64" s="61"/>
      <c r="H64" s="62"/>
      <c r="I64" s="10"/>
      <c r="J64" s="11" t="str">
        <f>IF(I64&lt;0,EUconst_ERR_Inconsistent,"")</f>
        <v/>
      </c>
      <c r="K64" s="4"/>
      <c r="L64" s="4"/>
      <c r="M64" s="4"/>
    </row>
    <row r="65" spans="2:13" hidden="1" x14ac:dyDescent="0.25">
      <c r="B65" s="5"/>
      <c r="C65" s="2"/>
      <c r="D65" s="61" t="str">
        <f>[1]Translations!$B$58</f>
        <v>Uncertainty related to the tier required:</v>
      </c>
      <c r="E65" s="61"/>
      <c r="F65" s="61"/>
      <c r="G65" s="61"/>
      <c r="H65" s="62"/>
      <c r="I65" s="10"/>
      <c r="J65" s="4"/>
      <c r="K65" s="4"/>
      <c r="L65" s="4"/>
      <c r="M65" s="4"/>
    </row>
    <row r="66" spans="2:13" x14ac:dyDescent="0.25">
      <c r="B66" s="5"/>
      <c r="C66" s="2"/>
      <c r="D66" s="12"/>
      <c r="E66" s="12"/>
      <c r="F66" s="12"/>
      <c r="G66" s="12"/>
      <c r="H66" s="12"/>
      <c r="I66" s="4"/>
      <c r="J66" s="4"/>
      <c r="K66" s="4"/>
      <c r="L66" s="4"/>
      <c r="M66" s="4"/>
    </row>
    <row r="67" spans="2:13" x14ac:dyDescent="0.25">
      <c r="B67" s="5"/>
      <c r="C67" s="6" t="s">
        <v>0</v>
      </c>
      <c r="D67" s="63" t="str">
        <f>[1]Translations!$B$59</f>
        <v>Types of costs</v>
      </c>
      <c r="E67" s="63"/>
      <c r="F67" s="63"/>
      <c r="G67" s="63"/>
      <c r="H67" s="63"/>
      <c r="I67" s="63"/>
      <c r="J67" s="63"/>
      <c r="K67" s="63"/>
      <c r="L67" s="63"/>
      <c r="M67" s="63"/>
    </row>
    <row r="68" spans="2:13" x14ac:dyDescent="0.25">
      <c r="B68" s="5"/>
      <c r="C68" s="2"/>
      <c r="D68" s="4"/>
      <c r="E68" s="4"/>
      <c r="F68" s="4"/>
      <c r="G68" s="4"/>
      <c r="H68" s="4"/>
      <c r="I68" s="4"/>
      <c r="J68" s="4"/>
      <c r="K68" s="4"/>
      <c r="L68" s="2"/>
      <c r="M68" s="4"/>
    </row>
    <row r="69" spans="2:13" ht="15.75" thickBot="1" x14ac:dyDescent="0.3">
      <c r="B69" s="5"/>
      <c r="C69" s="2"/>
      <c r="D69" s="13" t="str">
        <f>[1]Translations!$B$75</f>
        <v>ii. Costs of the new equipment or new measures</v>
      </c>
      <c r="E69" s="2"/>
      <c r="F69" s="35"/>
      <c r="G69" s="2"/>
      <c r="H69" s="2"/>
      <c r="I69" s="2"/>
      <c r="J69" s="2"/>
      <c r="K69" s="2"/>
      <c r="L69" s="2"/>
      <c r="M69" s="2"/>
    </row>
    <row r="70" spans="2:13" x14ac:dyDescent="0.25">
      <c r="B70" s="5"/>
      <c r="C70" s="2"/>
      <c r="D70" s="64" t="str">
        <f>[1]Translations!$B$70</f>
        <v>Brief description</v>
      </c>
      <c r="E70" s="65"/>
      <c r="F70" s="65"/>
      <c r="G70" s="68" t="str">
        <f>[1]Translations!$B$86</f>
        <v>Investment costs</v>
      </c>
      <c r="H70" s="69"/>
      <c r="I70" s="70"/>
      <c r="J70" s="64" t="str">
        <f>"Operational and maintenance costs
[€/year]"</f>
        <v>Operational and maintenance costs
[€/year]</v>
      </c>
      <c r="K70" s="71"/>
      <c r="L70" s="73" t="str">
        <f>[1]Translations!$B$88</f>
        <v>Other costs [€/year]</v>
      </c>
      <c r="M70" s="73" t="str">
        <f>[1]Translations!$B$74</f>
        <v>Annual costs [€]</v>
      </c>
    </row>
    <row r="71" spans="2:13" ht="36.75" thickBot="1" x14ac:dyDescent="0.3">
      <c r="B71" s="14"/>
      <c r="C71" s="15"/>
      <c r="D71" s="66"/>
      <c r="E71" s="67"/>
      <c r="F71" s="67"/>
      <c r="G71" s="16" t="str">
        <f>[1]Translations!$B$89</f>
        <v>Investment costs [€]</v>
      </c>
      <c r="H71" s="17" t="str">
        <f>[1]Translations!$B$90</f>
        <v>depreciation period [years]</v>
      </c>
      <c r="I71" s="18" t="str">
        <f>"Interest rate (optional) 
[%]"</f>
        <v>Interest rate (optional) 
[%]</v>
      </c>
      <c r="J71" s="66"/>
      <c r="K71" s="72"/>
      <c r="L71" s="74"/>
      <c r="M71" s="75"/>
    </row>
    <row r="72" spans="2:13" x14ac:dyDescent="0.25">
      <c r="B72" s="5"/>
      <c r="C72" s="19"/>
      <c r="D72" s="84"/>
      <c r="E72" s="85"/>
      <c r="F72" s="85"/>
      <c r="G72" s="20"/>
      <c r="H72" s="21"/>
      <c r="I72" s="22"/>
      <c r="J72" s="86"/>
      <c r="K72" s="87"/>
      <c r="L72" s="20"/>
      <c r="M72" s="23" t="str">
        <f>IF(COUNT(G72:L72)&gt;0,IF(COUNT(G72:H72)=2,IF(I72&gt;0,-PMT(I72/100,H72,G72),G72/H72),0)+J72+L72,"")</f>
        <v/>
      </c>
    </row>
    <row r="73" spans="2:13" x14ac:dyDescent="0.25">
      <c r="B73" s="5"/>
      <c r="C73" s="2"/>
      <c r="D73" s="76"/>
      <c r="E73" s="77"/>
      <c r="F73" s="77"/>
      <c r="G73" s="24"/>
      <c r="H73" s="25"/>
      <c r="I73" s="26"/>
      <c r="J73" s="78"/>
      <c r="K73" s="79"/>
      <c r="L73" s="24"/>
      <c r="M73" s="27" t="str">
        <f>IF(COUNT(G73:L73)&gt;0,IF(COUNT(G73:H73)=2,IF(I73&gt;0,-PMT(I73/100,H73,G73),G73/H73),0)+J73+L73,"")</f>
        <v/>
      </c>
    </row>
    <row r="74" spans="2:13" x14ac:dyDescent="0.25">
      <c r="B74" s="5"/>
      <c r="C74" s="2"/>
      <c r="D74" s="76"/>
      <c r="E74" s="77"/>
      <c r="F74" s="77"/>
      <c r="G74" s="24"/>
      <c r="H74" s="25"/>
      <c r="I74" s="26"/>
      <c r="J74" s="78"/>
      <c r="K74" s="79"/>
      <c r="L74" s="24"/>
      <c r="M74" s="27" t="str">
        <f>IF(COUNT(G74:L74)&gt;0,IF(COUNT(G74:H74)=2,IF(I74&gt;0,-PMT(I74/100,H74,G74),G74/H74),0)+J74+L74,"")</f>
        <v/>
      </c>
    </row>
    <row r="75" spans="2:13" x14ac:dyDescent="0.25">
      <c r="B75" s="5"/>
      <c r="C75" s="2"/>
      <c r="D75" s="76"/>
      <c r="E75" s="77"/>
      <c r="F75" s="77"/>
      <c r="G75" s="24"/>
      <c r="H75" s="25"/>
      <c r="I75" s="26"/>
      <c r="J75" s="78"/>
      <c r="K75" s="79"/>
      <c r="L75" s="24"/>
      <c r="M75" s="27" t="str">
        <f>IF(COUNT(G75:L75)&gt;0,IF(COUNT(G75:H75)=2,IF(I75&gt;0,-PMT(I75/100,H75,G75),G75/H75),0)+J75+L75,"")</f>
        <v/>
      </c>
    </row>
    <row r="76" spans="2:13" ht="15.75" thickBot="1" x14ac:dyDescent="0.3">
      <c r="B76" s="5"/>
      <c r="C76" s="2"/>
      <c r="D76" s="80"/>
      <c r="E76" s="81"/>
      <c r="F76" s="81"/>
      <c r="G76" s="28"/>
      <c r="H76" s="29"/>
      <c r="I76" s="30"/>
      <c r="J76" s="82"/>
      <c r="K76" s="83"/>
      <c r="L76" s="28"/>
      <c r="M76" s="31" t="str">
        <f>IF(COUNT(G76:L76)&gt;0,IF(COUNT(G76:H76)=2,IF(I76&gt;0,-PMT(I76/100,H76,G76),G76/H76),0)+J76+L76,"")</f>
        <v/>
      </c>
    </row>
    <row r="77" spans="2:13" ht="15.75" thickBot="1" x14ac:dyDescent="0.3">
      <c r="B77" s="5"/>
      <c r="C77" s="5"/>
      <c r="D77" s="5"/>
      <c r="E77" s="5"/>
      <c r="F77" s="5"/>
      <c r="G77" s="5"/>
      <c r="H77" s="5"/>
      <c r="I77" s="5"/>
      <c r="J77" s="5"/>
      <c r="K77" s="32" t="str">
        <f>[1]Translations!$B$52</f>
        <v>Sum</v>
      </c>
      <c r="L77" s="33" t="s">
        <v>2</v>
      </c>
      <c r="M77" s="34" t="str">
        <f>IF(COUNT(M72:M76)&gt;0,SUM(M72:M76),"")</f>
        <v/>
      </c>
    </row>
    <row r="78" spans="2:13" ht="15.75" thickBot="1" x14ac:dyDescent="0.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15.75" thickBot="1" x14ac:dyDescent="0.3">
      <c r="B79" s="5"/>
      <c r="C79" s="6" t="s">
        <v>1</v>
      </c>
      <c r="D79" s="58" t="str">
        <f>[1]Translations!$B$77</f>
        <v>Annual costs (Sum of all "additional" costs)</v>
      </c>
      <c r="E79" s="58"/>
      <c r="F79" s="58"/>
      <c r="G79" s="58"/>
      <c r="H79" s="58"/>
      <c r="I79" s="58"/>
      <c r="J79" s="58"/>
      <c r="K79" s="58"/>
      <c r="L79" s="36" t="s">
        <v>2</v>
      </c>
      <c r="M79" s="34" t="str">
        <f>IF(ISNUMBER(M77),M77,"")</f>
        <v/>
      </c>
    </row>
    <row r="80" spans="2:13" x14ac:dyDescent="0.25">
      <c r="B80" s="5"/>
      <c r="C80" s="2"/>
      <c r="D80" s="37"/>
      <c r="E80" s="37"/>
      <c r="F80" s="37"/>
      <c r="G80" s="37"/>
      <c r="H80" s="56" t="str">
        <f>"Most recently determined sub-installation annual allocation"</f>
        <v>Most recently determined sub-installation annual allocation</v>
      </c>
      <c r="I80" s="37"/>
      <c r="J80" s="37"/>
      <c r="K80" s="37"/>
      <c r="L80" s="37"/>
      <c r="M80" s="37"/>
    </row>
    <row r="81" spans="2:13" ht="15.75" thickBot="1" x14ac:dyDescent="0.3">
      <c r="B81" s="14"/>
      <c r="C81" s="2"/>
      <c r="D81" s="38"/>
      <c r="E81" s="38"/>
      <c r="F81" s="6" t="str">
        <f>[1]Translations!$B$78</f>
        <v>EUA price [€/t CO2e]</v>
      </c>
      <c r="G81" s="38"/>
      <c r="H81" s="57"/>
      <c r="I81" s="38"/>
      <c r="J81" s="6" t="str">
        <f>[1]Translations!$B$80</f>
        <v>Improvement factor</v>
      </c>
      <c r="K81" s="38"/>
      <c r="L81" s="38"/>
      <c r="M81" s="38"/>
    </row>
    <row r="82" spans="2:13" ht="15.75" thickBot="1" x14ac:dyDescent="0.3">
      <c r="B82" s="5"/>
      <c r="C82" s="6" t="s">
        <v>3</v>
      </c>
      <c r="D82" s="58" t="str">
        <f>[1]Translations!$B$81</f>
        <v>Annual Benefits</v>
      </c>
      <c r="E82" s="59"/>
      <c r="F82" s="39">
        <v>80</v>
      </c>
      <c r="G82" s="40" t="s">
        <v>5</v>
      </c>
      <c r="H82" s="41"/>
      <c r="I82" s="42" t="s">
        <v>5</v>
      </c>
      <c r="J82" s="43">
        <f>IF(AND(I62&lt;&gt;"",I62=FALSE),1/100,IF(COUNT(I64,I65)=2,I64-I65,""))</f>
        <v>0.01</v>
      </c>
      <c r="K82" s="44"/>
      <c r="L82" s="36" t="s">
        <v>2</v>
      </c>
      <c r="M82" s="34" t="str">
        <f>IF(COUNT(F82,H82,J82)=3,F82*H82*J82,"")</f>
        <v/>
      </c>
    </row>
    <row r="83" spans="2:13" ht="15.75" thickBot="1" x14ac:dyDescent="0.3">
      <c r="B83" s="5"/>
      <c r="C83" s="45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2:13" ht="15.75" thickBot="1" x14ac:dyDescent="0.3">
      <c r="B84" s="5"/>
      <c r="C84" s="6" t="s">
        <v>4</v>
      </c>
      <c r="D84" s="46" t="str">
        <f>[1]Translations!$B$82</f>
        <v>Costs are unreasonable?</v>
      </c>
      <c r="E84" s="47"/>
      <c r="F84" s="47"/>
      <c r="G84" s="48"/>
      <c r="H84" s="49" t="str">
        <f>IF(COUNT(M79,M82)=2,AND(M79&gt;M82,M79),"FALSK")</f>
        <v>FALSK</v>
      </c>
      <c r="I84" s="19"/>
      <c r="J84" s="19"/>
      <c r="K84" s="19"/>
      <c r="L84" s="19"/>
      <c r="M84" s="19"/>
    </row>
    <row r="85" spans="2:13" x14ac:dyDescent="0.25">
      <c r="B85" s="5"/>
    </row>
    <row r="86" spans="2:13" x14ac:dyDescent="0.25">
      <c r="B86" s="5"/>
    </row>
    <row r="87" spans="2:13" ht="15.75" thickBot="1" x14ac:dyDescent="0.3">
      <c r="B87" s="50"/>
      <c r="C87" s="51"/>
      <c r="D87" s="52"/>
      <c r="E87" s="53"/>
      <c r="F87" s="54"/>
      <c r="G87" s="54"/>
      <c r="H87" s="54"/>
      <c r="I87" s="54"/>
      <c r="J87" s="54"/>
      <c r="K87" s="54"/>
      <c r="L87" s="54"/>
      <c r="M87" s="54"/>
    </row>
    <row r="88" spans="2:13" ht="15.75" thickBot="1" x14ac:dyDescent="0.3"/>
    <row r="89" spans="2:13" ht="15.75" thickBot="1" x14ac:dyDescent="0.3">
      <c r="B89" s="1">
        <v>4</v>
      </c>
      <c r="C89" s="2"/>
      <c r="D89" s="60" t="str">
        <f>D2</f>
        <v>This is a tool for calculating whether costs can be considered as unreasonable</v>
      </c>
      <c r="E89" s="60"/>
      <c r="F89" s="60"/>
      <c r="G89" s="60"/>
      <c r="H89" s="60"/>
      <c r="I89" s="60"/>
      <c r="J89" s="60"/>
      <c r="K89" s="60"/>
      <c r="L89" s="60"/>
      <c r="M89" s="60"/>
    </row>
    <row r="90" spans="2:13" x14ac:dyDescent="0.25">
      <c r="B90" s="3"/>
      <c r="C90" s="2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hidden="1" x14ac:dyDescent="0.25">
      <c r="B91" s="5"/>
      <c r="C91" s="6" t="s">
        <v>6</v>
      </c>
      <c r="D91" s="58" t="str">
        <f>[1]Translations!$B$55</f>
        <v>Direct impact on accuracy?</v>
      </c>
      <c r="E91" s="58"/>
      <c r="F91" s="58"/>
      <c r="G91" s="58"/>
      <c r="H91" s="59"/>
      <c r="I91" s="7" t="b">
        <v>0</v>
      </c>
      <c r="J91" s="8"/>
      <c r="K91" s="8"/>
      <c r="L91" s="8"/>
      <c r="M91" s="8"/>
    </row>
    <row r="92" spans="2:13" hidden="1" x14ac:dyDescent="0.25">
      <c r="B92" s="5"/>
      <c r="C92" s="2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2:13" hidden="1" x14ac:dyDescent="0.25">
      <c r="B93" s="5"/>
      <c r="C93" s="2"/>
      <c r="D93" s="61" t="str">
        <f>[1]Translations!$B$57</f>
        <v>Uncertainty currently achieved:</v>
      </c>
      <c r="E93" s="61"/>
      <c r="F93" s="61"/>
      <c r="G93" s="61"/>
      <c r="H93" s="62"/>
      <c r="I93" s="10"/>
      <c r="J93" s="11" t="str">
        <f>IF(I93&lt;0,EUconst_ERR_Inconsistent,"")</f>
        <v/>
      </c>
      <c r="K93" s="4"/>
      <c r="L93" s="4"/>
      <c r="M93" s="4"/>
    </row>
    <row r="94" spans="2:13" hidden="1" x14ac:dyDescent="0.25">
      <c r="B94" s="5"/>
      <c r="C94" s="2"/>
      <c r="D94" s="61" t="str">
        <f>[1]Translations!$B$58</f>
        <v>Uncertainty related to the tier required:</v>
      </c>
      <c r="E94" s="61"/>
      <c r="F94" s="61"/>
      <c r="G94" s="61"/>
      <c r="H94" s="62"/>
      <c r="I94" s="10"/>
      <c r="J94" s="4"/>
      <c r="K94" s="4"/>
      <c r="L94" s="4"/>
      <c r="M94" s="4"/>
    </row>
    <row r="95" spans="2:13" x14ac:dyDescent="0.25">
      <c r="B95" s="5"/>
      <c r="C95" s="2"/>
      <c r="D95" s="12"/>
      <c r="E95" s="12"/>
      <c r="F95" s="12"/>
      <c r="G95" s="12"/>
      <c r="H95" s="12"/>
      <c r="I95" s="4"/>
      <c r="J95" s="4"/>
      <c r="K95" s="4"/>
      <c r="L95" s="4"/>
      <c r="M95" s="4"/>
    </row>
    <row r="96" spans="2:13" x14ac:dyDescent="0.25">
      <c r="B96" s="5"/>
      <c r="C96" s="6" t="s">
        <v>0</v>
      </c>
      <c r="D96" s="63" t="str">
        <f>[1]Translations!$B$59</f>
        <v>Types of costs</v>
      </c>
      <c r="E96" s="63"/>
      <c r="F96" s="63"/>
      <c r="G96" s="63"/>
      <c r="H96" s="63"/>
      <c r="I96" s="63"/>
      <c r="J96" s="63"/>
      <c r="K96" s="63"/>
      <c r="L96" s="63"/>
      <c r="M96" s="63"/>
    </row>
    <row r="97" spans="2:13" x14ac:dyDescent="0.25">
      <c r="B97" s="5"/>
      <c r="C97" s="2"/>
      <c r="D97" s="4"/>
      <c r="E97" s="4"/>
      <c r="F97" s="4"/>
      <c r="G97" s="4"/>
      <c r="H97" s="4"/>
      <c r="I97" s="4"/>
      <c r="J97" s="4"/>
      <c r="K97" s="4"/>
      <c r="L97" s="2"/>
      <c r="M97" s="4"/>
    </row>
    <row r="98" spans="2:13" ht="15.75" thickBot="1" x14ac:dyDescent="0.3">
      <c r="B98" s="5"/>
      <c r="C98" s="2"/>
      <c r="D98" s="13" t="str">
        <f>[1]Translations!$B$75</f>
        <v>ii. Costs of the new equipment or new measures</v>
      </c>
      <c r="E98" s="2"/>
      <c r="F98" s="35"/>
      <c r="G98" s="2"/>
      <c r="H98" s="2"/>
      <c r="I98" s="2"/>
      <c r="J98" s="2"/>
      <c r="K98" s="2"/>
      <c r="L98" s="2"/>
      <c r="M98" s="2"/>
    </row>
    <row r="99" spans="2:13" x14ac:dyDescent="0.25">
      <c r="B99" s="5"/>
      <c r="C99" s="2"/>
      <c r="D99" s="64" t="str">
        <f>[1]Translations!$B$70</f>
        <v>Brief description</v>
      </c>
      <c r="E99" s="65"/>
      <c r="F99" s="65"/>
      <c r="G99" s="68" t="str">
        <f>[1]Translations!$B$86</f>
        <v>Investment costs</v>
      </c>
      <c r="H99" s="69"/>
      <c r="I99" s="70"/>
      <c r="J99" s="64" t="str">
        <f>"Operational and maintenance costs
[€/year]"</f>
        <v>Operational and maintenance costs
[€/year]</v>
      </c>
      <c r="K99" s="71"/>
      <c r="L99" s="73" t="str">
        <f>[1]Translations!$B$88</f>
        <v>Other costs [€/year]</v>
      </c>
      <c r="M99" s="73" t="str">
        <f>[1]Translations!$B$74</f>
        <v>Annual costs [€]</v>
      </c>
    </row>
    <row r="100" spans="2:13" ht="36.75" thickBot="1" x14ac:dyDescent="0.3">
      <c r="B100" s="14"/>
      <c r="C100" s="15"/>
      <c r="D100" s="66"/>
      <c r="E100" s="67"/>
      <c r="F100" s="67"/>
      <c r="G100" s="16" t="str">
        <f>[1]Translations!$B$89</f>
        <v>Investment costs [€]</v>
      </c>
      <c r="H100" s="17" t="str">
        <f>[1]Translations!$B$90</f>
        <v>depreciation period [years]</v>
      </c>
      <c r="I100" s="18" t="str">
        <f>"Interest rate (optional) 
[%]"</f>
        <v>Interest rate (optional) 
[%]</v>
      </c>
      <c r="J100" s="66"/>
      <c r="K100" s="72"/>
      <c r="L100" s="74"/>
      <c r="M100" s="75"/>
    </row>
    <row r="101" spans="2:13" x14ac:dyDescent="0.25">
      <c r="B101" s="5"/>
      <c r="C101" s="19"/>
      <c r="D101" s="84"/>
      <c r="E101" s="85"/>
      <c r="F101" s="85"/>
      <c r="G101" s="20"/>
      <c r="H101" s="21"/>
      <c r="I101" s="22"/>
      <c r="J101" s="86"/>
      <c r="K101" s="87"/>
      <c r="L101" s="20"/>
      <c r="M101" s="23" t="str">
        <f>IF(COUNT(G101:L101)&gt;0,IF(COUNT(G101:H101)=2,IF(I101&gt;0,-PMT(I101/100,H101,G101),G101/H101),0)+J101+L101,"")</f>
        <v/>
      </c>
    </row>
    <row r="102" spans="2:13" x14ac:dyDescent="0.25">
      <c r="B102" s="5"/>
      <c r="C102" s="2"/>
      <c r="D102" s="76"/>
      <c r="E102" s="77"/>
      <c r="F102" s="77"/>
      <c r="G102" s="24"/>
      <c r="H102" s="25"/>
      <c r="I102" s="26"/>
      <c r="J102" s="78"/>
      <c r="K102" s="79"/>
      <c r="L102" s="24"/>
      <c r="M102" s="27" t="str">
        <f>IF(COUNT(G102:L102)&gt;0,IF(COUNT(G102:H102)=2,IF(I102&gt;0,-PMT(I102/100,H102,G102),G102/H102),0)+J102+L102,"")</f>
        <v/>
      </c>
    </row>
    <row r="103" spans="2:13" x14ac:dyDescent="0.25">
      <c r="B103" s="5"/>
      <c r="C103" s="2"/>
      <c r="D103" s="76"/>
      <c r="E103" s="77"/>
      <c r="F103" s="77"/>
      <c r="G103" s="24"/>
      <c r="H103" s="25"/>
      <c r="I103" s="26"/>
      <c r="J103" s="78"/>
      <c r="K103" s="79"/>
      <c r="L103" s="24"/>
      <c r="M103" s="27" t="str">
        <f>IF(COUNT(G103:L103)&gt;0,IF(COUNT(G103:H103)=2,IF(I103&gt;0,-PMT(I103/100,H103,G103),G103/H103),0)+J103+L103,"")</f>
        <v/>
      </c>
    </row>
    <row r="104" spans="2:13" x14ac:dyDescent="0.25">
      <c r="B104" s="5"/>
      <c r="C104" s="2"/>
      <c r="D104" s="76"/>
      <c r="E104" s="77"/>
      <c r="F104" s="77"/>
      <c r="G104" s="24"/>
      <c r="H104" s="25"/>
      <c r="I104" s="26"/>
      <c r="J104" s="78"/>
      <c r="K104" s="79"/>
      <c r="L104" s="24"/>
      <c r="M104" s="27" t="str">
        <f>IF(COUNT(G104:L104)&gt;0,IF(COUNT(G104:H104)=2,IF(I104&gt;0,-PMT(I104/100,H104,G104),G104/H104),0)+J104+L104,"")</f>
        <v/>
      </c>
    </row>
    <row r="105" spans="2:13" ht="15.75" thickBot="1" x14ac:dyDescent="0.3">
      <c r="B105" s="5"/>
      <c r="C105" s="2"/>
      <c r="D105" s="80"/>
      <c r="E105" s="81"/>
      <c r="F105" s="81"/>
      <c r="G105" s="28"/>
      <c r="H105" s="29"/>
      <c r="I105" s="30"/>
      <c r="J105" s="82"/>
      <c r="K105" s="83"/>
      <c r="L105" s="28"/>
      <c r="M105" s="31" t="str">
        <f>IF(COUNT(G105:L105)&gt;0,IF(COUNT(G105:H105)=2,IF(I105&gt;0,-PMT(I105/100,H105,G105),G105/H105),0)+J105+L105,"")</f>
        <v/>
      </c>
    </row>
    <row r="106" spans="2:13" ht="15.75" thickBot="1" x14ac:dyDescent="0.3">
      <c r="B106" s="5"/>
      <c r="C106" s="5"/>
      <c r="D106" s="5"/>
      <c r="E106" s="5"/>
      <c r="F106" s="5"/>
      <c r="G106" s="5"/>
      <c r="H106" s="5"/>
      <c r="I106" s="5"/>
      <c r="J106" s="5"/>
      <c r="K106" s="32" t="str">
        <f>[1]Translations!$B$52</f>
        <v>Sum</v>
      </c>
      <c r="L106" s="33" t="s">
        <v>2</v>
      </c>
      <c r="M106" s="34" t="str">
        <f>IF(COUNT(M101:M105)&gt;0,SUM(M101:M105),"")</f>
        <v/>
      </c>
    </row>
    <row r="107" spans="2:13" ht="15.75" thickBot="1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ht="15.75" thickBot="1" x14ac:dyDescent="0.3">
      <c r="B108" s="5"/>
      <c r="C108" s="6" t="s">
        <v>1</v>
      </c>
      <c r="D108" s="58" t="str">
        <f>[1]Translations!$B$77</f>
        <v>Annual costs (Sum of all "additional" costs)</v>
      </c>
      <c r="E108" s="58"/>
      <c r="F108" s="58"/>
      <c r="G108" s="58"/>
      <c r="H108" s="58"/>
      <c r="I108" s="58"/>
      <c r="J108" s="58"/>
      <c r="K108" s="58"/>
      <c r="L108" s="36" t="s">
        <v>2</v>
      </c>
      <c r="M108" s="34" t="str">
        <f>IF(ISNUMBER(M106),M106,"")</f>
        <v/>
      </c>
    </row>
    <row r="109" spans="2:13" x14ac:dyDescent="0.25">
      <c r="B109" s="5"/>
      <c r="C109" s="2"/>
      <c r="D109" s="37"/>
      <c r="E109" s="37"/>
      <c r="F109" s="37"/>
      <c r="G109" s="37"/>
      <c r="H109" s="56" t="str">
        <f>"Most recently determined sub-installation annual allocation"</f>
        <v>Most recently determined sub-installation annual allocation</v>
      </c>
      <c r="I109" s="37"/>
      <c r="J109" s="37"/>
      <c r="K109" s="37"/>
      <c r="L109" s="37"/>
      <c r="M109" s="37"/>
    </row>
    <row r="110" spans="2:13" ht="15.75" thickBot="1" x14ac:dyDescent="0.3">
      <c r="B110" s="14"/>
      <c r="C110" s="2"/>
      <c r="D110" s="38"/>
      <c r="E110" s="38"/>
      <c r="F110" s="6" t="str">
        <f>[1]Translations!$B$78</f>
        <v>EUA price [€/t CO2e]</v>
      </c>
      <c r="G110" s="38"/>
      <c r="H110" s="57"/>
      <c r="I110" s="38"/>
      <c r="J110" s="6" t="str">
        <f>[1]Translations!$B$80</f>
        <v>Improvement factor</v>
      </c>
      <c r="K110" s="38"/>
      <c r="L110" s="38"/>
      <c r="M110" s="38"/>
    </row>
    <row r="111" spans="2:13" ht="15.75" thickBot="1" x14ac:dyDescent="0.3">
      <c r="B111" s="5"/>
      <c r="C111" s="6" t="s">
        <v>3</v>
      </c>
      <c r="D111" s="58" t="str">
        <f>[1]Translations!$B$81</f>
        <v>Annual Benefits</v>
      </c>
      <c r="E111" s="59"/>
      <c r="F111" s="39">
        <v>80</v>
      </c>
      <c r="G111" s="40" t="s">
        <v>5</v>
      </c>
      <c r="H111" s="41"/>
      <c r="I111" s="42" t="s">
        <v>5</v>
      </c>
      <c r="J111" s="43">
        <f>IF(AND(I91&lt;&gt;"",I91=FALSE),1/100,IF(COUNT(I93,I94)=2,I93-I94,""))</f>
        <v>0.01</v>
      </c>
      <c r="K111" s="44"/>
      <c r="L111" s="36" t="s">
        <v>2</v>
      </c>
      <c r="M111" s="34" t="str">
        <f>IF(COUNT(F111,H111,J111)=3,F111*H111*J111,"")</f>
        <v/>
      </c>
    </row>
    <row r="112" spans="2:13" ht="15.75" thickBot="1" x14ac:dyDescent="0.3">
      <c r="B112" s="5"/>
      <c r="C112" s="45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spans="2:13" ht="15.75" thickBot="1" x14ac:dyDescent="0.3">
      <c r="B113" s="5"/>
      <c r="C113" s="6" t="s">
        <v>4</v>
      </c>
      <c r="D113" s="46" t="str">
        <f>[1]Translations!$B$82</f>
        <v>Costs are unreasonable?</v>
      </c>
      <c r="E113" s="47"/>
      <c r="F113" s="47"/>
      <c r="G113" s="48"/>
      <c r="H113" s="49" t="str">
        <f>IF(COUNT(M108,M111)=2,AND(M108&gt;M111,M108),"FALSK")</f>
        <v>FALSK</v>
      </c>
      <c r="I113" s="19"/>
      <c r="J113" s="19"/>
      <c r="K113" s="19"/>
      <c r="L113" s="19"/>
      <c r="M113" s="19"/>
    </row>
    <row r="114" spans="2:13" x14ac:dyDescent="0.25">
      <c r="B114" s="5"/>
    </row>
    <row r="115" spans="2:13" x14ac:dyDescent="0.25">
      <c r="B115" s="5"/>
    </row>
    <row r="116" spans="2:13" ht="15.75" thickBot="1" x14ac:dyDescent="0.3">
      <c r="B116" s="50"/>
      <c r="C116" s="51"/>
      <c r="D116" s="52"/>
      <c r="E116" s="53"/>
      <c r="F116" s="54"/>
      <c r="G116" s="54"/>
      <c r="H116" s="54"/>
      <c r="I116" s="54"/>
      <c r="J116" s="54"/>
      <c r="K116" s="54"/>
      <c r="L116" s="54"/>
      <c r="M116" s="54"/>
    </row>
  </sheetData>
  <mergeCells count="92">
    <mergeCell ref="D17:F17"/>
    <mergeCell ref="J17:K17"/>
    <mergeCell ref="L12:L13"/>
    <mergeCell ref="D108:K108"/>
    <mergeCell ref="D101:F101"/>
    <mergeCell ref="J101:K101"/>
    <mergeCell ref="J70:K71"/>
    <mergeCell ref="L70:L71"/>
    <mergeCell ref="D75:F75"/>
    <mergeCell ref="D16:F16"/>
    <mergeCell ref="J16:K16"/>
    <mergeCell ref="D12:F13"/>
    <mergeCell ref="G12:I12"/>
    <mergeCell ref="J12:K13"/>
    <mergeCell ref="D18:F18"/>
    <mergeCell ref="J18:K18"/>
    <mergeCell ref="D2:M2"/>
    <mergeCell ref="D4:H4"/>
    <mergeCell ref="D6:H6"/>
    <mergeCell ref="D7:H7"/>
    <mergeCell ref="D9:M9"/>
    <mergeCell ref="M12:M13"/>
    <mergeCell ref="D14:F14"/>
    <mergeCell ref="J14:K14"/>
    <mergeCell ref="D15:F15"/>
    <mergeCell ref="J15:K15"/>
    <mergeCell ref="D74:F74"/>
    <mergeCell ref="J74:K74"/>
    <mergeCell ref="D21:K21"/>
    <mergeCell ref="D24:E24"/>
    <mergeCell ref="D41:F42"/>
    <mergeCell ref="G41:I41"/>
    <mergeCell ref="J41:K42"/>
    <mergeCell ref="D38:M38"/>
    <mergeCell ref="H22:H23"/>
    <mergeCell ref="D31:M31"/>
    <mergeCell ref="D33:H33"/>
    <mergeCell ref="D35:H35"/>
    <mergeCell ref="D36:H36"/>
    <mergeCell ref="L41:L42"/>
    <mergeCell ref="J47:K47"/>
    <mergeCell ref="D102:F102"/>
    <mergeCell ref="J102:K102"/>
    <mergeCell ref="D103:F103"/>
    <mergeCell ref="J103:K103"/>
    <mergeCell ref="D65:H65"/>
    <mergeCell ref="D67:M67"/>
    <mergeCell ref="D70:F71"/>
    <mergeCell ref="G70:I70"/>
    <mergeCell ref="D82:E82"/>
    <mergeCell ref="M70:M71"/>
    <mergeCell ref="D72:F72"/>
    <mergeCell ref="J72:K72"/>
    <mergeCell ref="D73:F73"/>
    <mergeCell ref="J73:K73"/>
    <mergeCell ref="D64:H64"/>
    <mergeCell ref="M41:M42"/>
    <mergeCell ref="D43:F43"/>
    <mergeCell ref="J43:K43"/>
    <mergeCell ref="D44:F44"/>
    <mergeCell ref="J44:K44"/>
    <mergeCell ref="D45:F45"/>
    <mergeCell ref="J45:K45"/>
    <mergeCell ref="D50:K50"/>
    <mergeCell ref="H51:H52"/>
    <mergeCell ref="D53:E53"/>
    <mergeCell ref="D60:M60"/>
    <mergeCell ref="D62:H62"/>
    <mergeCell ref="D46:F46"/>
    <mergeCell ref="J46:K46"/>
    <mergeCell ref="D47:F47"/>
    <mergeCell ref="J75:K75"/>
    <mergeCell ref="D76:F76"/>
    <mergeCell ref="J76:K76"/>
    <mergeCell ref="D79:K79"/>
    <mergeCell ref="H80:H81"/>
    <mergeCell ref="H109:H110"/>
    <mergeCell ref="D111:E111"/>
    <mergeCell ref="D89:M89"/>
    <mergeCell ref="D91:H91"/>
    <mergeCell ref="D93:H93"/>
    <mergeCell ref="D94:H94"/>
    <mergeCell ref="D96:M96"/>
    <mergeCell ref="D99:F100"/>
    <mergeCell ref="G99:I99"/>
    <mergeCell ref="J99:K100"/>
    <mergeCell ref="L99:L100"/>
    <mergeCell ref="M99:M100"/>
    <mergeCell ref="D104:F104"/>
    <mergeCell ref="J104:K104"/>
    <mergeCell ref="D105:F105"/>
    <mergeCell ref="J105:K105"/>
  </mergeCells>
  <conditionalFormatting sqref="I6:I7">
    <cfRule type="expression" dxfId="3" priority="7" stopIfTrue="1">
      <formula>$Q6=TRUE</formula>
    </cfRule>
  </conditionalFormatting>
  <conditionalFormatting sqref="I35:I36">
    <cfRule type="expression" dxfId="2" priority="3" stopIfTrue="1">
      <formula>$Q35=TRUE</formula>
    </cfRule>
  </conditionalFormatting>
  <conditionalFormatting sqref="I64:I65">
    <cfRule type="expression" dxfId="1" priority="2" stopIfTrue="1">
      <formula>$Q64=TRUE</formula>
    </cfRule>
  </conditionalFormatting>
  <conditionalFormatting sqref="I93:I94">
    <cfRule type="expression" dxfId="0" priority="1" stopIfTrue="1">
      <formula>$Q93=TRUE</formula>
    </cfRule>
  </conditionalFormatting>
  <dataValidations count="2">
    <dataValidation type="list" allowBlank="1" showInputMessage="1" showErrorMessage="1" sqref="I7 I118 I36 I65 I94">
      <formula1>EUconst_UncertaintyThresholds</formula1>
    </dataValidation>
    <dataValidation type="list" allowBlank="1" showInputMessage="1" showErrorMessage="1" sqref="I4 I62 I33 I91">
      <formula1>CNTR_TrueFalse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Højberg</dc:creator>
  <cp:lastModifiedBy>Kvoteadministrationen</cp:lastModifiedBy>
  <dcterms:created xsi:type="dcterms:W3CDTF">2023-01-24T13:53:19Z</dcterms:created>
  <dcterms:modified xsi:type="dcterms:W3CDTF">2025-02-12T09:15:58Z</dcterms:modified>
</cp:coreProperties>
</file>