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016 ENS\01629 ENS Vejledning i Total Cost of Ownership\Deliverables\Endelig version af TCO-vejledning\"/>
    </mc:Choice>
  </mc:AlternateContent>
  <bookViews>
    <workbookView xWindow="0" yWindow="0" windowWidth="20490" windowHeight="9045"/>
  </bookViews>
  <sheets>
    <sheet name="Nutidsværdiberegning" sheetId="1" r:id="rId1"/>
    <sheet name="Årlig ækvivalent annuitet" sheetId="11" r:id="rId2"/>
    <sheet name="Baggrundsberegning" sheetId="2" r:id="rId3"/>
    <sheet name="Disclaimer" sheetId="6" r:id="rId4"/>
  </sheets>
  <definedNames>
    <definedName name="Beløb_vedl_A_I">Nutidsværdiberegning!$J$48</definedName>
    <definedName name="Beløb_vedl_A_II">Nutidsværdiberegning!$J$49</definedName>
    <definedName name="Beløb_vedl_A_III">Nutidsværdiberegning!$J$50</definedName>
    <definedName name="Beløb_vedl_B_I">Nutidsværdiberegning!$P$48</definedName>
    <definedName name="Beløb_vedl_B_II">Nutidsværdiberegning!$P$49</definedName>
    <definedName name="Beløb_vedl_B_III">Nutidsværdiberegning!$P$50</definedName>
    <definedName name="Beløb_vedl_C_I">Nutidsværdiberegning!$V$48</definedName>
    <definedName name="Beløb_vedl_C_II">Nutidsværdiberegning!$V$49</definedName>
    <definedName name="Beløb_vedl_C_III">Nutidsværdiberegning!$V$50</definedName>
    <definedName name="inflation">Nutidsværdiberegning!#REF!</definedName>
    <definedName name="Interval_vedl_A_I">Nutidsværdiberegning!$H$48</definedName>
    <definedName name="Interval_vedl_A_II">Nutidsværdiberegning!$H$49</definedName>
    <definedName name="Interval_vedl_A_III">Nutidsværdiberegning!$H$50</definedName>
    <definedName name="Interval_vedl_B_I">Nutidsværdiberegning!$N$48</definedName>
    <definedName name="Interval_vedl_B_II">Nutidsværdiberegning!$N$49</definedName>
    <definedName name="Interval_vedl_B_III">Nutidsværdiberegning!$N$50</definedName>
    <definedName name="Interval_vedl_C_I">Nutidsværdiberegning!$T$48</definedName>
    <definedName name="Interval_vedl_C_II">Nutidsværdiberegning!$T$49</definedName>
    <definedName name="Interval_vedl_C_III">Nutidsværdiberegning!$T$50</definedName>
    <definedName name="Kalkulationsrente">Nutidsværdiberegning!$E$5</definedName>
    <definedName name="levetid_A">Nutidsværdiberegning!$J$16</definedName>
    <definedName name="levetid_B">Nutidsværdiberegning!$P$16</definedName>
    <definedName name="levetid_C">Nutidsværdiberegning!$V$16</definedName>
    <definedName name="navn_A">Nutidsværdiberegning!$H$12</definedName>
    <definedName name="navn_B">Nutidsværdiberegning!$N$12</definedName>
    <definedName name="navn_C">Nutidsværdiberegning!$T$12</definedName>
    <definedName name="scrap_A">Nutidsværdiberegning!$J$18</definedName>
    <definedName name="scrap_B">Nutidsværdiberegning!$P$18</definedName>
    <definedName name="scrap_C">Nutidsværdiberegning!$V$18</definedName>
  </definedNames>
  <calcPr calcId="152511"/>
</workbook>
</file>

<file path=xl/calcChain.xml><?xml version="1.0" encoding="utf-8"?>
<calcChain xmlns="http://schemas.openxmlformats.org/spreadsheetml/2006/main">
  <c r="K43" i="11" l="1"/>
  <c r="E43" i="11" l="1"/>
  <c r="K28" i="11" l="1"/>
  <c r="K21" i="11"/>
  <c r="E28" i="11"/>
  <c r="V16" i="1"/>
  <c r="P16" i="1"/>
  <c r="J16" i="1"/>
  <c r="F60" i="2" l="1"/>
  <c r="J60" i="2"/>
  <c r="N60" i="2"/>
  <c r="R60" i="2"/>
  <c r="V60" i="2"/>
  <c r="Z60" i="2"/>
  <c r="AD60" i="2"/>
  <c r="AH60" i="2"/>
  <c r="AL60" i="2"/>
  <c r="AP60" i="2"/>
  <c r="AT60" i="2"/>
  <c r="D60" i="2"/>
  <c r="H60" i="2"/>
  <c r="L60" i="2"/>
  <c r="P60" i="2"/>
  <c r="T60" i="2"/>
  <c r="X60" i="2"/>
  <c r="AB60" i="2"/>
  <c r="AF60" i="2"/>
  <c r="AJ60" i="2"/>
  <c r="AN60" i="2"/>
  <c r="AR60" i="2"/>
  <c r="AV60" i="2"/>
  <c r="AZ60" i="2"/>
  <c r="BD60" i="2"/>
  <c r="BH60" i="2"/>
  <c r="BL60" i="2"/>
  <c r="BP60" i="2"/>
  <c r="BT60" i="2"/>
  <c r="BX60" i="2"/>
  <c r="CB60" i="2"/>
  <c r="CF60" i="2"/>
  <c r="CJ60" i="2"/>
  <c r="CN60" i="2"/>
  <c r="CR60" i="2"/>
  <c r="CV60" i="2"/>
  <c r="E61" i="2"/>
  <c r="I61" i="2"/>
  <c r="M61" i="2"/>
  <c r="Q61" i="2"/>
  <c r="U61" i="2"/>
  <c r="Y61" i="2"/>
  <c r="AC61" i="2"/>
  <c r="AG61" i="2"/>
  <c r="AK61" i="2"/>
  <c r="AO61" i="2"/>
  <c r="AS61" i="2"/>
  <c r="AW61" i="2"/>
  <c r="BA61" i="2"/>
  <c r="BE61" i="2"/>
  <c r="BI61" i="2"/>
  <c r="BM61" i="2"/>
  <c r="BQ61" i="2"/>
  <c r="BU61" i="2"/>
  <c r="BY61" i="2"/>
  <c r="CC61" i="2"/>
  <c r="CG61" i="2"/>
  <c r="CK61" i="2"/>
  <c r="CO61" i="2"/>
  <c r="CS61" i="2"/>
  <c r="CW61" i="2"/>
  <c r="F62" i="2"/>
  <c r="J62" i="2"/>
  <c r="N62" i="2"/>
  <c r="R62" i="2"/>
  <c r="V62" i="2"/>
  <c r="Z62" i="2"/>
  <c r="AD62" i="2"/>
  <c r="AH62" i="2"/>
  <c r="AL62" i="2"/>
  <c r="AP62" i="2"/>
  <c r="AT62" i="2"/>
  <c r="AX62" i="2"/>
  <c r="BB62" i="2"/>
  <c r="BF62" i="2"/>
  <c r="BJ62" i="2"/>
  <c r="BN62" i="2"/>
  <c r="BR62" i="2"/>
  <c r="BV62" i="2"/>
  <c r="BZ62" i="2"/>
  <c r="CD62" i="2"/>
  <c r="CH62" i="2"/>
  <c r="CL62" i="2"/>
  <c r="CP62" i="2"/>
  <c r="CT62" i="2"/>
  <c r="CX62" i="2"/>
  <c r="I60" i="2"/>
  <c r="Q60" i="2"/>
  <c r="Y60" i="2"/>
  <c r="AG60" i="2"/>
  <c r="AO60" i="2"/>
  <c r="AW60" i="2"/>
  <c r="BB60" i="2"/>
  <c r="BG60" i="2"/>
  <c r="BM60" i="2"/>
  <c r="BR60" i="2"/>
  <c r="BW60" i="2"/>
  <c r="CC60" i="2"/>
  <c r="CH60" i="2"/>
  <c r="CM60" i="2"/>
  <c r="CS60" i="2"/>
  <c r="CX60" i="2"/>
  <c r="H61" i="2"/>
  <c r="N61" i="2"/>
  <c r="S61" i="2"/>
  <c r="X61" i="2"/>
  <c r="AD61" i="2"/>
  <c r="AI61" i="2"/>
  <c r="AN61" i="2"/>
  <c r="AT61" i="2"/>
  <c r="AY61" i="2"/>
  <c r="BD61" i="2"/>
  <c r="BJ61" i="2"/>
  <c r="BO61" i="2"/>
  <c r="BT61" i="2"/>
  <c r="BZ61" i="2"/>
  <c r="CE61" i="2"/>
  <c r="CJ61" i="2"/>
  <c r="CP61" i="2"/>
  <c r="CU61" i="2"/>
  <c r="E62" i="2"/>
  <c r="K62" i="2"/>
  <c r="P62" i="2"/>
  <c r="U62" i="2"/>
  <c r="AA62" i="2"/>
  <c r="AF62" i="2"/>
  <c r="AK62" i="2"/>
  <c r="AQ62" i="2"/>
  <c r="AV62" i="2"/>
  <c r="BA62" i="2"/>
  <c r="BG62" i="2"/>
  <c r="BL62" i="2"/>
  <c r="BQ62" i="2"/>
  <c r="BW62" i="2"/>
  <c r="CB62" i="2"/>
  <c r="CG62" i="2"/>
  <c r="CM62" i="2"/>
  <c r="CR62" i="2"/>
  <c r="CW62" i="2"/>
  <c r="K60" i="2"/>
  <c r="S60" i="2"/>
  <c r="AA60" i="2"/>
  <c r="AI60" i="2"/>
  <c r="AQ60" i="2"/>
  <c r="AX60" i="2"/>
  <c r="BC60" i="2"/>
  <c r="BI60" i="2"/>
  <c r="BN60" i="2"/>
  <c r="BS60" i="2"/>
  <c r="BY60" i="2"/>
  <c r="CD60" i="2"/>
  <c r="CI60" i="2"/>
  <c r="CO60" i="2"/>
  <c r="CT60" i="2"/>
  <c r="D61" i="2"/>
  <c r="J61" i="2"/>
  <c r="O61" i="2"/>
  <c r="T61" i="2"/>
  <c r="Z61" i="2"/>
  <c r="AE61" i="2"/>
  <c r="AJ61" i="2"/>
  <c r="AP61" i="2"/>
  <c r="AU61" i="2"/>
  <c r="AZ61" i="2"/>
  <c r="BF61" i="2"/>
  <c r="BK61" i="2"/>
  <c r="BP61" i="2"/>
  <c r="BV61" i="2"/>
  <c r="CA61" i="2"/>
  <c r="CF61" i="2"/>
  <c r="CL61" i="2"/>
  <c r="CQ61" i="2"/>
  <c r="CV61" i="2"/>
  <c r="G62" i="2"/>
  <c r="L62" i="2"/>
  <c r="Q62" i="2"/>
  <c r="W62" i="2"/>
  <c r="AB62" i="2"/>
  <c r="AG62" i="2"/>
  <c r="AM62" i="2"/>
  <c r="AR62" i="2"/>
  <c r="AW62" i="2"/>
  <c r="BC62" i="2"/>
  <c r="BH62" i="2"/>
  <c r="BM62" i="2"/>
  <c r="BS62" i="2"/>
  <c r="BX62" i="2"/>
  <c r="CC62" i="2"/>
  <c r="CI62" i="2"/>
  <c r="CN62" i="2"/>
  <c r="CS62" i="2"/>
  <c r="C62" i="2"/>
  <c r="O60" i="2"/>
  <c r="AE60" i="2"/>
  <c r="AU60" i="2"/>
  <c r="BF60" i="2"/>
  <c r="BQ60" i="2"/>
  <c r="CA60" i="2"/>
  <c r="CL60" i="2"/>
  <c r="CW60" i="2"/>
  <c r="L61" i="2"/>
  <c r="W61" i="2"/>
  <c r="AH61" i="2"/>
  <c r="AR61" i="2"/>
  <c r="BC61" i="2"/>
  <c r="BN61" i="2"/>
  <c r="BX61" i="2"/>
  <c r="CI61" i="2"/>
  <c r="CT61" i="2"/>
  <c r="I62" i="2"/>
  <c r="T62" i="2"/>
  <c r="AE62" i="2"/>
  <c r="AO62" i="2"/>
  <c r="AZ62" i="2"/>
  <c r="BK62" i="2"/>
  <c r="BU62" i="2"/>
  <c r="CF62" i="2"/>
  <c r="CQ62" i="2"/>
  <c r="C60" i="2"/>
  <c r="E60" i="2"/>
  <c r="U60" i="2"/>
  <c r="AK60" i="2"/>
  <c r="AY60" i="2"/>
  <c r="BJ60" i="2"/>
  <c r="BU60" i="2"/>
  <c r="CE60" i="2"/>
  <c r="CP60" i="2"/>
  <c r="F61" i="2"/>
  <c r="P61" i="2"/>
  <c r="AA61" i="2"/>
  <c r="AL61" i="2"/>
  <c r="AV61" i="2"/>
  <c r="BG61" i="2"/>
  <c r="BR61" i="2"/>
  <c r="CB61" i="2"/>
  <c r="CM61" i="2"/>
  <c r="CX61" i="2"/>
  <c r="M62" i="2"/>
  <c r="X62" i="2"/>
  <c r="AI62" i="2"/>
  <c r="AS62" i="2"/>
  <c r="BD62" i="2"/>
  <c r="BO62" i="2"/>
  <c r="BY62" i="2"/>
  <c r="CJ62" i="2"/>
  <c r="CU62" i="2"/>
  <c r="G60" i="2"/>
  <c r="W60" i="2"/>
  <c r="AM60" i="2"/>
  <c r="BA60" i="2"/>
  <c r="BK60" i="2"/>
  <c r="BV60" i="2"/>
  <c r="CG60" i="2"/>
  <c r="CQ60" i="2"/>
  <c r="G61" i="2"/>
  <c r="R61" i="2"/>
  <c r="AB61" i="2"/>
  <c r="AM61" i="2"/>
  <c r="AX61" i="2"/>
  <c r="BH61" i="2"/>
  <c r="BS61" i="2"/>
  <c r="CD61" i="2"/>
  <c r="CN61" i="2"/>
  <c r="D62" i="2"/>
  <c r="O62" i="2"/>
  <c r="Y62" i="2"/>
  <c r="AJ62" i="2"/>
  <c r="AU62" i="2"/>
  <c r="BE62" i="2"/>
  <c r="BP62" i="2"/>
  <c r="CA62" i="2"/>
  <c r="CK62" i="2"/>
  <c r="CV62" i="2"/>
  <c r="BE60" i="2"/>
  <c r="CU60" i="2"/>
  <c r="AQ61" i="2"/>
  <c r="CH61" i="2"/>
  <c r="AC62" i="2"/>
  <c r="BT62" i="2"/>
  <c r="M60" i="2"/>
  <c r="BO60" i="2"/>
  <c r="K61" i="2"/>
  <c r="BB61" i="2"/>
  <c r="CR61" i="2"/>
  <c r="AN62" i="2"/>
  <c r="CE62" i="2"/>
  <c r="AS60" i="2"/>
  <c r="AF61" i="2"/>
  <c r="BW61" i="2"/>
  <c r="BI62" i="2"/>
  <c r="C61" i="2"/>
  <c r="AC60" i="2"/>
  <c r="BZ60" i="2"/>
  <c r="V61" i="2"/>
  <c r="BL61" i="2"/>
  <c r="H62" i="2"/>
  <c r="AY62" i="2"/>
  <c r="CO62" i="2"/>
  <c r="CK60" i="2"/>
  <c r="S62" i="2"/>
  <c r="CG58" i="2"/>
  <c r="CK58" i="2"/>
  <c r="CO58" i="2"/>
  <c r="CS58" i="2"/>
  <c r="CW58" i="2"/>
  <c r="CX58" i="2"/>
  <c r="CR58" i="2"/>
  <c r="CH58" i="2"/>
  <c r="CL58" i="2"/>
  <c r="CP58" i="2"/>
  <c r="CT58" i="2"/>
  <c r="CJ58" i="2"/>
  <c r="CE58" i="2"/>
  <c r="CI58" i="2"/>
  <c r="CM58" i="2"/>
  <c r="CQ58" i="2"/>
  <c r="CU58" i="2"/>
  <c r="CF58" i="2"/>
  <c r="CN58" i="2"/>
  <c r="CV58" i="2"/>
  <c r="D18" i="2"/>
  <c r="H18" i="2"/>
  <c r="L18" i="2"/>
  <c r="P18" i="2"/>
  <c r="T18" i="2"/>
  <c r="X18" i="2"/>
  <c r="AB18" i="2"/>
  <c r="AF18" i="2"/>
  <c r="AJ18" i="2"/>
  <c r="AN18" i="2"/>
  <c r="AR18" i="2"/>
  <c r="AV18" i="2"/>
  <c r="AZ18" i="2"/>
  <c r="BD18" i="2"/>
  <c r="BH18" i="2"/>
  <c r="BL18" i="2"/>
  <c r="BP18" i="2"/>
  <c r="BT18" i="2"/>
  <c r="BX18" i="2"/>
  <c r="CB18" i="2"/>
  <c r="CF18" i="2"/>
  <c r="CJ18" i="2"/>
  <c r="CN18" i="2"/>
  <c r="CR18" i="2"/>
  <c r="CV18" i="2"/>
  <c r="E17" i="2"/>
  <c r="I17" i="2"/>
  <c r="M17" i="2"/>
  <c r="Q17" i="2"/>
  <c r="U17" i="2"/>
  <c r="Y17" i="2"/>
  <c r="C18" i="2"/>
  <c r="I18" i="2"/>
  <c r="N18" i="2"/>
  <c r="S18" i="2"/>
  <c r="Y18" i="2"/>
  <c r="AD18" i="2"/>
  <c r="AI18" i="2"/>
  <c r="AO18" i="2"/>
  <c r="AT18" i="2"/>
  <c r="AY18" i="2"/>
  <c r="BE18" i="2"/>
  <c r="BJ18" i="2"/>
  <c r="BO18" i="2"/>
  <c r="BU18" i="2"/>
  <c r="BZ18" i="2"/>
  <c r="CE18" i="2"/>
  <c r="CK18" i="2"/>
  <c r="CP18" i="2"/>
  <c r="CU18" i="2"/>
  <c r="F17" i="2"/>
  <c r="K17" i="2"/>
  <c r="P17" i="2"/>
  <c r="V17" i="2"/>
  <c r="AA17" i="2"/>
  <c r="AE17" i="2"/>
  <c r="AI17" i="2"/>
  <c r="AM17" i="2"/>
  <c r="AQ17" i="2"/>
  <c r="E18" i="2"/>
  <c r="J18" i="2"/>
  <c r="O18" i="2"/>
  <c r="U18" i="2"/>
  <c r="Z18" i="2"/>
  <c r="AE18" i="2"/>
  <c r="AK18" i="2"/>
  <c r="AP18" i="2"/>
  <c r="AU18" i="2"/>
  <c r="BA18" i="2"/>
  <c r="BF18" i="2"/>
  <c r="BK18" i="2"/>
  <c r="BQ18" i="2"/>
  <c r="BV18" i="2"/>
  <c r="CA18" i="2"/>
  <c r="CG18" i="2"/>
  <c r="CL18" i="2"/>
  <c r="CQ18" i="2"/>
  <c r="CW18" i="2"/>
  <c r="G17" i="2"/>
  <c r="L17" i="2"/>
  <c r="R17" i="2"/>
  <c r="W17" i="2"/>
  <c r="AB17" i="2"/>
  <c r="AF17" i="2"/>
  <c r="AJ17" i="2"/>
  <c r="AN17" i="2"/>
  <c r="AR17" i="2"/>
  <c r="AV17" i="2"/>
  <c r="AZ17" i="2"/>
  <c r="BD17" i="2"/>
  <c r="BH17" i="2"/>
  <c r="BL17" i="2"/>
  <c r="BP17" i="2"/>
  <c r="BT17" i="2"/>
  <c r="BX17" i="2"/>
  <c r="CB17" i="2"/>
  <c r="CF17" i="2"/>
  <c r="CJ17" i="2"/>
  <c r="CN17" i="2"/>
  <c r="CR17" i="2"/>
  <c r="CV17" i="2"/>
  <c r="CF16" i="2"/>
  <c r="CJ16" i="2"/>
  <c r="CN16" i="2"/>
  <c r="CR16" i="2"/>
  <c r="CV16" i="2"/>
  <c r="K16" i="2"/>
  <c r="O16" i="2"/>
  <c r="S16" i="2"/>
  <c r="W16" i="2"/>
  <c r="AA16" i="2"/>
  <c r="AE16" i="2"/>
  <c r="AI16" i="2"/>
  <c r="AM16" i="2"/>
  <c r="AQ16" i="2"/>
  <c r="AU16" i="2"/>
  <c r="AY16" i="2"/>
  <c r="BC16" i="2"/>
  <c r="BG16" i="2"/>
  <c r="BK16" i="2"/>
  <c r="BO16" i="2"/>
  <c r="BS16" i="2"/>
  <c r="BW16" i="2"/>
  <c r="CA16" i="2"/>
  <c r="D16" i="2"/>
  <c r="H16" i="2"/>
  <c r="F18" i="2"/>
  <c r="Q18" i="2"/>
  <c r="AA18" i="2"/>
  <c r="AL18" i="2"/>
  <c r="AW18" i="2"/>
  <c r="BG18" i="2"/>
  <c r="BR18" i="2"/>
  <c r="CC18" i="2"/>
  <c r="CM18" i="2"/>
  <c r="CX18" i="2"/>
  <c r="N17" i="2"/>
  <c r="X17" i="2"/>
  <c r="AG17" i="2"/>
  <c r="AO17" i="2"/>
  <c r="AU17" i="2"/>
  <c r="BA17" i="2"/>
  <c r="BF17" i="2"/>
  <c r="BK17" i="2"/>
  <c r="BQ17" i="2"/>
  <c r="BV17" i="2"/>
  <c r="CA17" i="2"/>
  <c r="CG17" i="2"/>
  <c r="CL17" i="2"/>
  <c r="CQ17" i="2"/>
  <c r="CW17" i="2"/>
  <c r="CH16" i="2"/>
  <c r="CM16" i="2"/>
  <c r="CS16" i="2"/>
  <c r="CX16" i="2"/>
  <c r="N16" i="2"/>
  <c r="T16" i="2"/>
  <c r="Y16" i="2"/>
  <c r="AD16" i="2"/>
  <c r="AJ16" i="2"/>
  <c r="AO16" i="2"/>
  <c r="AT16" i="2"/>
  <c r="AZ16" i="2"/>
  <c r="BE16" i="2"/>
  <c r="BJ16" i="2"/>
  <c r="BP16" i="2"/>
  <c r="BU16" i="2"/>
  <c r="BZ16" i="2"/>
  <c r="E16" i="2"/>
  <c r="C16" i="2"/>
  <c r="AH18" i="2"/>
  <c r="BN18" i="2"/>
  <c r="T17" i="2"/>
  <c r="AY17" i="2"/>
  <c r="BO17" i="2"/>
  <c r="CP17" i="2"/>
  <c r="CQ16" i="2"/>
  <c r="R16" i="2"/>
  <c r="AN16" i="2"/>
  <c r="BI16" i="2"/>
  <c r="BY16" i="2"/>
  <c r="G18" i="2"/>
  <c r="R18" i="2"/>
  <c r="AC18" i="2"/>
  <c r="AM18" i="2"/>
  <c r="AX18" i="2"/>
  <c r="BI18" i="2"/>
  <c r="BS18" i="2"/>
  <c r="CD18" i="2"/>
  <c r="CO18" i="2"/>
  <c r="D17" i="2"/>
  <c r="O17" i="2"/>
  <c r="Z17" i="2"/>
  <c r="AH17" i="2"/>
  <c r="AP17" i="2"/>
  <c r="AW17" i="2"/>
  <c r="BB17" i="2"/>
  <c r="BG17" i="2"/>
  <c r="BM17" i="2"/>
  <c r="BR17" i="2"/>
  <c r="BW17" i="2"/>
  <c r="CC17" i="2"/>
  <c r="CH17" i="2"/>
  <c r="CM17" i="2"/>
  <c r="CS17" i="2"/>
  <c r="CX17" i="2"/>
  <c r="CI16" i="2"/>
  <c r="CO16" i="2"/>
  <c r="CT16" i="2"/>
  <c r="J16" i="2"/>
  <c r="P16" i="2"/>
  <c r="U16" i="2"/>
  <c r="Z16" i="2"/>
  <c r="AF16" i="2"/>
  <c r="AK16" i="2"/>
  <c r="AP16" i="2"/>
  <c r="AV16" i="2"/>
  <c r="BA16" i="2"/>
  <c r="BF16" i="2"/>
  <c r="BL16" i="2"/>
  <c r="BQ16" i="2"/>
  <c r="BV16" i="2"/>
  <c r="CB16" i="2"/>
  <c r="F16" i="2"/>
  <c r="V18" i="2"/>
  <c r="AG18" i="2"/>
  <c r="BB18" i="2"/>
  <c r="BM18" i="2"/>
  <c r="CH18" i="2"/>
  <c r="CS18" i="2"/>
  <c r="S17" i="2"/>
  <c r="AK17" i="2"/>
  <c r="AS17" i="2"/>
  <c r="BC17" i="2"/>
  <c r="BI17" i="2"/>
  <c r="BS17" i="2"/>
  <c r="BY17" i="2"/>
  <c r="CI17" i="2"/>
  <c r="CT17" i="2"/>
  <c r="CE16" i="2"/>
  <c r="CK16" i="2"/>
  <c r="CU16" i="2"/>
  <c r="L16" i="2"/>
  <c r="Q16" i="2"/>
  <c r="AB16" i="2"/>
  <c r="AG16" i="2"/>
  <c r="AL16" i="2"/>
  <c r="AW16" i="2"/>
  <c r="BB16" i="2"/>
  <c r="BM16" i="2"/>
  <c r="BR16" i="2"/>
  <c r="CC16" i="2"/>
  <c r="G16" i="2"/>
  <c r="M18" i="2"/>
  <c r="W18" i="2"/>
  <c r="BC18" i="2"/>
  <c r="CI18" i="2"/>
  <c r="CT18" i="2"/>
  <c r="AD17" i="2"/>
  <c r="AL17" i="2"/>
  <c r="BE17" i="2"/>
  <c r="BJ17" i="2"/>
  <c r="BZ17" i="2"/>
  <c r="CE17" i="2"/>
  <c r="CU17" i="2"/>
  <c r="CG16" i="2"/>
  <c r="CW16" i="2"/>
  <c r="M16" i="2"/>
  <c r="AC16" i="2"/>
  <c r="AS16" i="2"/>
  <c r="AX16" i="2"/>
  <c r="BN16" i="2"/>
  <c r="BT16" i="2"/>
  <c r="I16" i="2"/>
  <c r="K18" i="2"/>
  <c r="AQ18" i="2"/>
  <c r="BW18" i="2"/>
  <c r="H17" i="2"/>
  <c r="AC17" i="2"/>
  <c r="AX17" i="2"/>
  <c r="BN17" i="2"/>
  <c r="CD17" i="2"/>
  <c r="CO17" i="2"/>
  <c r="CP16" i="2"/>
  <c r="V16" i="2"/>
  <c r="AR16" i="2"/>
  <c r="BH16" i="2"/>
  <c r="BX16" i="2"/>
  <c r="C17" i="2"/>
  <c r="AS18" i="2"/>
  <c r="BY18" i="2"/>
  <c r="J17" i="2"/>
  <c r="AT17" i="2"/>
  <c r="BU17" i="2"/>
  <c r="CK17" i="2"/>
  <c r="CL16" i="2"/>
  <c r="X16" i="2"/>
  <c r="AH16" i="2"/>
  <c r="BD16" i="2"/>
  <c r="CD16" i="2"/>
  <c r="D40" i="2"/>
  <c r="H40" i="2"/>
  <c r="L40" i="2"/>
  <c r="P40" i="2"/>
  <c r="T40" i="2"/>
  <c r="X40" i="2"/>
  <c r="AB40" i="2"/>
  <c r="AF40" i="2"/>
  <c r="AJ40" i="2"/>
  <c r="AN40" i="2"/>
  <c r="E40" i="2"/>
  <c r="J40" i="2"/>
  <c r="O40" i="2"/>
  <c r="U40" i="2"/>
  <c r="Z40" i="2"/>
  <c r="AE40" i="2"/>
  <c r="AK40" i="2"/>
  <c r="AP40" i="2"/>
  <c r="AT40" i="2"/>
  <c r="AX40" i="2"/>
  <c r="BB40" i="2"/>
  <c r="BF40" i="2"/>
  <c r="BJ40" i="2"/>
  <c r="BN40" i="2"/>
  <c r="BR40" i="2"/>
  <c r="BV40" i="2"/>
  <c r="BZ40" i="2"/>
  <c r="CD40" i="2"/>
  <c r="CH40" i="2"/>
  <c r="CL40" i="2"/>
  <c r="CP40" i="2"/>
  <c r="CT40" i="2"/>
  <c r="CX40" i="2"/>
  <c r="F39" i="2"/>
  <c r="J39" i="2"/>
  <c r="N39" i="2"/>
  <c r="R39" i="2"/>
  <c r="V39" i="2"/>
  <c r="Z39" i="2"/>
  <c r="AD39" i="2"/>
  <c r="AH39" i="2"/>
  <c r="AL39" i="2"/>
  <c r="AP39" i="2"/>
  <c r="AT39" i="2"/>
  <c r="AX39" i="2"/>
  <c r="BB39" i="2"/>
  <c r="BF39" i="2"/>
  <c r="BJ39" i="2"/>
  <c r="BN39" i="2"/>
  <c r="BR39" i="2"/>
  <c r="BV39" i="2"/>
  <c r="BZ39" i="2"/>
  <c r="CD39" i="2"/>
  <c r="CH39" i="2"/>
  <c r="CL39" i="2"/>
  <c r="CP39" i="2"/>
  <c r="CT39" i="2"/>
  <c r="CX39" i="2"/>
  <c r="F38" i="2"/>
  <c r="J38" i="2"/>
  <c r="N38" i="2"/>
  <c r="R38" i="2"/>
  <c r="V38" i="2"/>
  <c r="Z38" i="2"/>
  <c r="AD38" i="2"/>
  <c r="AH38" i="2"/>
  <c r="AL38" i="2"/>
  <c r="AP38" i="2"/>
  <c r="AT38" i="2"/>
  <c r="AX38" i="2"/>
  <c r="BB38" i="2"/>
  <c r="BF38" i="2"/>
  <c r="BJ38" i="2"/>
  <c r="BN38" i="2"/>
  <c r="BR38" i="2"/>
  <c r="BV38" i="2"/>
  <c r="BZ38" i="2"/>
  <c r="CD38" i="2"/>
  <c r="CH38" i="2"/>
  <c r="CL38" i="2"/>
  <c r="CP38" i="2"/>
  <c r="CT38" i="2"/>
  <c r="CX38" i="2"/>
  <c r="F40" i="2"/>
  <c r="K40" i="2"/>
  <c r="Q40" i="2"/>
  <c r="V40" i="2"/>
  <c r="AA40" i="2"/>
  <c r="AG40" i="2"/>
  <c r="AL40" i="2"/>
  <c r="AQ40" i="2"/>
  <c r="AU40" i="2"/>
  <c r="AY40" i="2"/>
  <c r="BC40" i="2"/>
  <c r="BG40" i="2"/>
  <c r="BK40" i="2"/>
  <c r="BO40" i="2"/>
  <c r="BS40" i="2"/>
  <c r="BW40" i="2"/>
  <c r="CA40" i="2"/>
  <c r="CE40" i="2"/>
  <c r="CI40" i="2"/>
  <c r="CM40" i="2"/>
  <c r="CQ40" i="2"/>
  <c r="CU40" i="2"/>
  <c r="C40" i="2"/>
  <c r="G39" i="2"/>
  <c r="K39" i="2"/>
  <c r="O39" i="2"/>
  <c r="S39" i="2"/>
  <c r="W39" i="2"/>
  <c r="AA39" i="2"/>
  <c r="AE39" i="2"/>
  <c r="AI39" i="2"/>
  <c r="N40" i="2"/>
  <c r="Y40" i="2"/>
  <c r="AI40" i="2"/>
  <c r="AS40" i="2"/>
  <c r="BA40" i="2"/>
  <c r="BI40" i="2"/>
  <c r="BQ40" i="2"/>
  <c r="BY40" i="2"/>
  <c r="CG40" i="2"/>
  <c r="CO40" i="2"/>
  <c r="CW40" i="2"/>
  <c r="I39" i="2"/>
  <c r="Q39" i="2"/>
  <c r="Y39" i="2"/>
  <c r="AG39" i="2"/>
  <c r="AN39" i="2"/>
  <c r="AS39" i="2"/>
  <c r="AY39" i="2"/>
  <c r="BD39" i="2"/>
  <c r="BI39" i="2"/>
  <c r="BO39" i="2"/>
  <c r="BT39" i="2"/>
  <c r="BY39" i="2"/>
  <c r="CE39" i="2"/>
  <c r="CJ39" i="2"/>
  <c r="CO39" i="2"/>
  <c r="CU39" i="2"/>
  <c r="D38" i="2"/>
  <c r="I38" i="2"/>
  <c r="O38" i="2"/>
  <c r="T38" i="2"/>
  <c r="Y38" i="2"/>
  <c r="AE38" i="2"/>
  <c r="AJ38" i="2"/>
  <c r="AO38" i="2"/>
  <c r="AU38" i="2"/>
  <c r="AZ38" i="2"/>
  <c r="BE38" i="2"/>
  <c r="BK38" i="2"/>
  <c r="BP38" i="2"/>
  <c r="BU38" i="2"/>
  <c r="CA38" i="2"/>
  <c r="CF38" i="2"/>
  <c r="CK38" i="2"/>
  <c r="CQ38" i="2"/>
  <c r="CV38" i="2"/>
  <c r="G40" i="2"/>
  <c r="R40" i="2"/>
  <c r="AC40" i="2"/>
  <c r="AM40" i="2"/>
  <c r="AV40" i="2"/>
  <c r="BD40" i="2"/>
  <c r="BL40" i="2"/>
  <c r="BT40" i="2"/>
  <c r="CB40" i="2"/>
  <c r="CJ40" i="2"/>
  <c r="CR40" i="2"/>
  <c r="D39" i="2"/>
  <c r="L39" i="2"/>
  <c r="T39" i="2"/>
  <c r="AB39" i="2"/>
  <c r="AJ39" i="2"/>
  <c r="AO39" i="2"/>
  <c r="AU39" i="2"/>
  <c r="AZ39" i="2"/>
  <c r="BE39" i="2"/>
  <c r="BK39" i="2"/>
  <c r="BP39" i="2"/>
  <c r="BU39" i="2"/>
  <c r="CA39" i="2"/>
  <c r="CF39" i="2"/>
  <c r="CK39" i="2"/>
  <c r="CQ39" i="2"/>
  <c r="CV39" i="2"/>
  <c r="E38" i="2"/>
  <c r="K38" i="2"/>
  <c r="P38" i="2"/>
  <c r="U38" i="2"/>
  <c r="AA38" i="2"/>
  <c r="AF38" i="2"/>
  <c r="AK38" i="2"/>
  <c r="AQ38" i="2"/>
  <c r="AV38" i="2"/>
  <c r="BA38" i="2"/>
  <c r="BG38" i="2"/>
  <c r="BL38" i="2"/>
  <c r="BQ38" i="2"/>
  <c r="BW38" i="2"/>
  <c r="CB38" i="2"/>
  <c r="CG38" i="2"/>
  <c r="CM38" i="2"/>
  <c r="CR38" i="2"/>
  <c r="CW38" i="2"/>
  <c r="I40" i="2"/>
  <c r="S40" i="2"/>
  <c r="M40" i="2"/>
  <c r="AO40" i="2"/>
  <c r="BE40" i="2"/>
  <c r="BU40" i="2"/>
  <c r="CK40" i="2"/>
  <c r="E39" i="2"/>
  <c r="U39" i="2"/>
  <c r="AK39" i="2"/>
  <c r="AV39" i="2"/>
  <c r="BG39" i="2"/>
  <c r="BQ39" i="2"/>
  <c r="CB39" i="2"/>
  <c r="CM39" i="2"/>
  <c r="CW39" i="2"/>
  <c r="L38" i="2"/>
  <c r="W38" i="2"/>
  <c r="AG38" i="2"/>
  <c r="AR38" i="2"/>
  <c r="BC38" i="2"/>
  <c r="BM38" i="2"/>
  <c r="BX38" i="2"/>
  <c r="CI38" i="2"/>
  <c r="CS38" i="2"/>
  <c r="BI38" i="2"/>
  <c r="W40" i="2"/>
  <c r="AR40" i="2"/>
  <c r="BH40" i="2"/>
  <c r="BX40" i="2"/>
  <c r="CN40" i="2"/>
  <c r="H39" i="2"/>
  <c r="X39" i="2"/>
  <c r="AM39" i="2"/>
  <c r="AW39" i="2"/>
  <c r="BH39" i="2"/>
  <c r="BS39" i="2"/>
  <c r="CC39" i="2"/>
  <c r="CN39" i="2"/>
  <c r="C39" i="2"/>
  <c r="M38" i="2"/>
  <c r="X38" i="2"/>
  <c r="AI38" i="2"/>
  <c r="AS38" i="2"/>
  <c r="BD38" i="2"/>
  <c r="BO38" i="2"/>
  <c r="BY38" i="2"/>
  <c r="CJ38" i="2"/>
  <c r="CU38" i="2"/>
  <c r="CG39" i="2"/>
  <c r="G38" i="2"/>
  <c r="AB38" i="2"/>
  <c r="AW38" i="2"/>
  <c r="BH38" i="2"/>
  <c r="BS38" i="2"/>
  <c r="CN38" i="2"/>
  <c r="C38" i="2"/>
  <c r="AZ40" i="2"/>
  <c r="BP40" i="2"/>
  <c r="CV40" i="2"/>
  <c r="P39" i="2"/>
  <c r="AR39" i="2"/>
  <c r="BM39" i="2"/>
  <c r="BX39" i="2"/>
  <c r="CS39" i="2"/>
  <c r="S38" i="2"/>
  <c r="AC38" i="2"/>
  <c r="AY38" i="2"/>
  <c r="BT38" i="2"/>
  <c r="CO38" i="2"/>
  <c r="AD40" i="2"/>
  <c r="AW40" i="2"/>
  <c r="BM40" i="2"/>
  <c r="CC40" i="2"/>
  <c r="CS40" i="2"/>
  <c r="M39" i="2"/>
  <c r="AC39" i="2"/>
  <c r="AQ39" i="2"/>
  <c r="BA39" i="2"/>
  <c r="BL39" i="2"/>
  <c r="BW39" i="2"/>
  <c r="CR39" i="2"/>
  <c r="Q38" i="2"/>
  <c r="AM38" i="2"/>
  <c r="CC38" i="2"/>
  <c r="AH40" i="2"/>
  <c r="CF40" i="2"/>
  <c r="AF39" i="2"/>
  <c r="BC39" i="2"/>
  <c r="CI39" i="2"/>
  <c r="H38" i="2"/>
  <c r="AN38" i="2"/>
  <c r="CE38" i="2"/>
  <c r="CH36" i="2"/>
  <c r="CL36" i="2"/>
  <c r="CP36" i="2"/>
  <c r="CT36" i="2"/>
  <c r="CX36" i="2"/>
  <c r="CH35" i="2"/>
  <c r="CL35" i="2"/>
  <c r="CP35" i="2"/>
  <c r="CT35" i="2"/>
  <c r="CX35" i="2"/>
  <c r="CH34" i="2"/>
  <c r="CL34" i="2"/>
  <c r="CP34" i="2"/>
  <c r="CT34" i="2"/>
  <c r="CX34" i="2"/>
  <c r="CH33" i="2"/>
  <c r="CL33" i="2"/>
  <c r="CP33" i="2"/>
  <c r="CT33" i="2"/>
  <c r="CX33" i="2"/>
  <c r="CH32" i="2"/>
  <c r="CL32" i="2"/>
  <c r="CP32" i="2"/>
  <c r="CT32" i="2"/>
  <c r="CX32" i="2"/>
  <c r="H27" i="2"/>
  <c r="L27" i="2"/>
  <c r="P27" i="2"/>
  <c r="T27" i="2"/>
  <c r="X27" i="2"/>
  <c r="AB27" i="2"/>
  <c r="AF27" i="2"/>
  <c r="CG36" i="2"/>
  <c r="CM36" i="2"/>
  <c r="CR36" i="2"/>
  <c r="CW36" i="2"/>
  <c r="CI35" i="2"/>
  <c r="CN35" i="2"/>
  <c r="CS35" i="2"/>
  <c r="CE34" i="2"/>
  <c r="CJ34" i="2"/>
  <c r="CO34" i="2"/>
  <c r="CU34" i="2"/>
  <c r="CF33" i="2"/>
  <c r="CK33" i="2"/>
  <c r="CQ33" i="2"/>
  <c r="CV33" i="2"/>
  <c r="CG32" i="2"/>
  <c r="CM32" i="2"/>
  <c r="CR32" i="2"/>
  <c r="CW32" i="2"/>
  <c r="I27" i="2"/>
  <c r="N27" i="2"/>
  <c r="S27" i="2"/>
  <c r="Y27" i="2"/>
  <c r="AD27" i="2"/>
  <c r="AI27" i="2"/>
  <c r="AM27" i="2"/>
  <c r="AQ27" i="2"/>
  <c r="AU27" i="2"/>
  <c r="AY27" i="2"/>
  <c r="BC27" i="2"/>
  <c r="BG27" i="2"/>
  <c r="BK27" i="2"/>
  <c r="BO27" i="2"/>
  <c r="BS27" i="2"/>
  <c r="BW27" i="2"/>
  <c r="CA27" i="2"/>
  <c r="CE27" i="2"/>
  <c r="CI27" i="2"/>
  <c r="CM27" i="2"/>
  <c r="CQ27" i="2"/>
  <c r="CU27" i="2"/>
  <c r="D27" i="2"/>
  <c r="CE36" i="2"/>
  <c r="CK36" i="2"/>
  <c r="CS36" i="2"/>
  <c r="CF35" i="2"/>
  <c r="CM35" i="2"/>
  <c r="CU35" i="2"/>
  <c r="CG34" i="2"/>
  <c r="CN34" i="2"/>
  <c r="CV34" i="2"/>
  <c r="CI33" i="2"/>
  <c r="CO33" i="2"/>
  <c r="CW33" i="2"/>
  <c r="CJ32" i="2"/>
  <c r="CQ32" i="2"/>
  <c r="E27" i="2"/>
  <c r="K27" i="2"/>
  <c r="R27" i="2"/>
  <c r="Z27" i="2"/>
  <c r="AG27" i="2"/>
  <c r="AL27" i="2"/>
  <c r="AR27" i="2"/>
  <c r="AW27" i="2"/>
  <c r="BB27" i="2"/>
  <c r="BH27" i="2"/>
  <c r="BM27" i="2"/>
  <c r="BR27" i="2"/>
  <c r="BX27" i="2"/>
  <c r="CC27" i="2"/>
  <c r="CH27" i="2"/>
  <c r="CN27" i="2"/>
  <c r="CS27" i="2"/>
  <c r="CX27" i="2"/>
  <c r="CJ36" i="2"/>
  <c r="CU36" i="2"/>
  <c r="CJ35" i="2"/>
  <c r="CR35" i="2"/>
  <c r="CI34" i="2"/>
  <c r="CR34" i="2"/>
  <c r="CG33" i="2"/>
  <c r="CR33" i="2"/>
  <c r="CF32" i="2"/>
  <c r="CO32" i="2"/>
  <c r="F27" i="2"/>
  <c r="O27" i="2"/>
  <c r="W27" i="2"/>
  <c r="AH27" i="2"/>
  <c r="AO27" i="2"/>
  <c r="AV27" i="2"/>
  <c r="BD27" i="2"/>
  <c r="BJ27" i="2"/>
  <c r="BQ27" i="2"/>
  <c r="BY27" i="2"/>
  <c r="CF27" i="2"/>
  <c r="CL27" i="2"/>
  <c r="CT27" i="2"/>
  <c r="CN36" i="2"/>
  <c r="CV36" i="2"/>
  <c r="CK35" i="2"/>
  <c r="CV35" i="2"/>
  <c r="CK34" i="2"/>
  <c r="CS34" i="2"/>
  <c r="CJ33" i="2"/>
  <c r="CS33" i="2"/>
  <c r="CI32" i="2"/>
  <c r="CS32" i="2"/>
  <c r="G27" i="2"/>
  <c r="Q27" i="2"/>
  <c r="AA27" i="2"/>
  <c r="AJ27" i="2"/>
  <c r="AP27" i="2"/>
  <c r="AX27" i="2"/>
  <c r="BE27" i="2"/>
  <c r="BL27" i="2"/>
  <c r="BT27" i="2"/>
  <c r="BZ27" i="2"/>
  <c r="CG27" i="2"/>
  <c r="CO27" i="2"/>
  <c r="CV27" i="2"/>
  <c r="CI36" i="2"/>
  <c r="CG35" i="2"/>
  <c r="CF34" i="2"/>
  <c r="CE33" i="2"/>
  <c r="CE32" i="2"/>
  <c r="CV32" i="2"/>
  <c r="V27" i="2"/>
  <c r="AN27" i="2"/>
  <c r="BA27" i="2"/>
  <c r="BP27" i="2"/>
  <c r="CD27" i="2"/>
  <c r="CR27" i="2"/>
  <c r="CO36" i="2"/>
  <c r="CO35" i="2"/>
  <c r="CM34" i="2"/>
  <c r="CM33" i="2"/>
  <c r="CK32" i="2"/>
  <c r="J27" i="2"/>
  <c r="AC27" i="2"/>
  <c r="AS27" i="2"/>
  <c r="BF27" i="2"/>
  <c r="BU27" i="2"/>
  <c r="CJ27" i="2"/>
  <c r="CW27" i="2"/>
  <c r="CQ36" i="2"/>
  <c r="CQ35" i="2"/>
  <c r="CQ34" i="2"/>
  <c r="CN33" i="2"/>
  <c r="CN32" i="2"/>
  <c r="M27" i="2"/>
  <c r="AE27" i="2"/>
  <c r="AT27" i="2"/>
  <c r="BI27" i="2"/>
  <c r="BV27" i="2"/>
  <c r="CK27" i="2"/>
  <c r="CF36" i="2"/>
  <c r="CE35" i="2"/>
  <c r="CW35" i="2"/>
  <c r="CW34" i="2"/>
  <c r="CU33" i="2"/>
  <c r="CU32" i="2"/>
  <c r="U27" i="2"/>
  <c r="AK27" i="2"/>
  <c r="AZ27" i="2"/>
  <c r="BN27" i="2"/>
  <c r="CB27" i="2"/>
  <c r="CP27" i="2"/>
  <c r="CE57" i="2"/>
  <c r="CI57" i="2"/>
  <c r="CM57" i="2"/>
  <c r="CQ57" i="2"/>
  <c r="CU57" i="2"/>
  <c r="CH56" i="2"/>
  <c r="CL56" i="2"/>
  <c r="CP56" i="2"/>
  <c r="CT56" i="2"/>
  <c r="CX56" i="2"/>
  <c r="CG55" i="2"/>
  <c r="CK55" i="2"/>
  <c r="CO55" i="2"/>
  <c r="CS55" i="2"/>
  <c r="CW55" i="2"/>
  <c r="CG54" i="2"/>
  <c r="CK54" i="2"/>
  <c r="CO54" i="2"/>
  <c r="CS54" i="2"/>
  <c r="CW54" i="2"/>
  <c r="G49" i="2"/>
  <c r="K49" i="2"/>
  <c r="O49" i="2"/>
  <c r="S49" i="2"/>
  <c r="W49" i="2"/>
  <c r="AA49" i="2"/>
  <c r="AE49" i="2"/>
  <c r="AI49" i="2"/>
  <c r="AM49" i="2"/>
  <c r="AQ49" i="2"/>
  <c r="AU49" i="2"/>
  <c r="AY49" i="2"/>
  <c r="BC49" i="2"/>
  <c r="BG49" i="2"/>
  <c r="BK49" i="2"/>
  <c r="BO49" i="2"/>
  <c r="BS49" i="2"/>
  <c r="BW49" i="2"/>
  <c r="CA49" i="2"/>
  <c r="CE49" i="2"/>
  <c r="CI49" i="2"/>
  <c r="CM49" i="2"/>
  <c r="CQ49" i="2"/>
  <c r="CU49" i="2"/>
  <c r="D49" i="2"/>
  <c r="CF57" i="2"/>
  <c r="CK57" i="2"/>
  <c r="CP57" i="2"/>
  <c r="CV57" i="2"/>
  <c r="CG56" i="2"/>
  <c r="CM56" i="2"/>
  <c r="CR56" i="2"/>
  <c r="CW56" i="2"/>
  <c r="CH55" i="2"/>
  <c r="CM55" i="2"/>
  <c r="CR55" i="2"/>
  <c r="CX55" i="2"/>
  <c r="CI54" i="2"/>
  <c r="CN54" i="2"/>
  <c r="CT54" i="2"/>
  <c r="E49" i="2"/>
  <c r="J49" i="2"/>
  <c r="P49" i="2"/>
  <c r="U49" i="2"/>
  <c r="Z49" i="2"/>
  <c r="AF49" i="2"/>
  <c r="AK49" i="2"/>
  <c r="AP49" i="2"/>
  <c r="AV49" i="2"/>
  <c r="BA49" i="2"/>
  <c r="BF49" i="2"/>
  <c r="BL49" i="2"/>
  <c r="BQ49" i="2"/>
  <c r="BV49" i="2"/>
  <c r="CB49" i="2"/>
  <c r="CG49" i="2"/>
  <c r="CL49" i="2"/>
  <c r="CR49" i="2"/>
  <c r="CW49" i="2"/>
  <c r="CL57" i="2"/>
  <c r="CS57" i="2"/>
  <c r="CI56" i="2"/>
  <c r="CO56" i="2"/>
  <c r="CV56" i="2"/>
  <c r="CI55" i="2"/>
  <c r="CP55" i="2"/>
  <c r="CV55" i="2"/>
  <c r="CJ54" i="2"/>
  <c r="CQ54" i="2"/>
  <c r="CX54" i="2"/>
  <c r="L49" i="2"/>
  <c r="R49" i="2"/>
  <c r="Y49" i="2"/>
  <c r="AG49" i="2"/>
  <c r="AN49" i="2"/>
  <c r="AT49" i="2"/>
  <c r="BB49" i="2"/>
  <c r="BI49" i="2"/>
  <c r="BP49" i="2"/>
  <c r="BX49" i="2"/>
  <c r="CD49" i="2"/>
  <c r="CK49" i="2"/>
  <c r="CS49" i="2"/>
  <c r="CG57" i="2"/>
  <c r="CO57" i="2"/>
  <c r="CX57" i="2"/>
  <c r="CJ56" i="2"/>
  <c r="CS56" i="2"/>
  <c r="CF55" i="2"/>
  <c r="CQ55" i="2"/>
  <c r="CF54" i="2"/>
  <c r="CP54" i="2"/>
  <c r="F49" i="2"/>
  <c r="N49" i="2"/>
  <c r="X49" i="2"/>
  <c r="AH49" i="2"/>
  <c r="AR49" i="2"/>
  <c r="AZ49" i="2"/>
  <c r="BJ49" i="2"/>
  <c r="BT49" i="2"/>
  <c r="CC49" i="2"/>
  <c r="CN49" i="2"/>
  <c r="CV49" i="2"/>
  <c r="CH57" i="2"/>
  <c r="CR57" i="2"/>
  <c r="CK56" i="2"/>
  <c r="CU56" i="2"/>
  <c r="CJ55" i="2"/>
  <c r="CT55" i="2"/>
  <c r="CH54" i="2"/>
  <c r="CR54" i="2"/>
  <c r="H49" i="2"/>
  <c r="Q49" i="2"/>
  <c r="AB49" i="2"/>
  <c r="AJ49" i="2"/>
  <c r="AS49" i="2"/>
  <c r="BD49" i="2"/>
  <c r="BM49" i="2"/>
  <c r="BU49" i="2"/>
  <c r="CF49" i="2"/>
  <c r="CO49" i="2"/>
  <c r="CX49" i="2"/>
  <c r="CW57" i="2"/>
  <c r="CQ56" i="2"/>
  <c r="CN55" i="2"/>
  <c r="CM54" i="2"/>
  <c r="M49" i="2"/>
  <c r="AD49" i="2"/>
  <c r="AX49" i="2"/>
  <c r="BR49" i="2"/>
  <c r="CJ49" i="2"/>
  <c r="CJ57" i="2"/>
  <c r="CE56" i="2"/>
  <c r="CU55" i="2"/>
  <c r="CU54" i="2"/>
  <c r="T49" i="2"/>
  <c r="AL49" i="2"/>
  <c r="BE49" i="2"/>
  <c r="BY49" i="2"/>
  <c r="CP49" i="2"/>
  <c r="CN57" i="2"/>
  <c r="CF56" i="2"/>
  <c r="CE55" i="2"/>
  <c r="CE54" i="2"/>
  <c r="CV54" i="2"/>
  <c r="V49" i="2"/>
  <c r="AO49" i="2"/>
  <c r="BH49" i="2"/>
  <c r="BZ49" i="2"/>
  <c r="CT49" i="2"/>
  <c r="CT57" i="2"/>
  <c r="CN56" i="2"/>
  <c r="CL55" i="2"/>
  <c r="CL54" i="2"/>
  <c r="I49" i="2"/>
  <c r="AC49" i="2"/>
  <c r="AW49" i="2"/>
  <c r="BN49" i="2"/>
  <c r="CH49" i="2"/>
  <c r="CH14" i="2"/>
  <c r="CL14" i="2"/>
  <c r="CP14" i="2"/>
  <c r="CT14" i="2"/>
  <c r="CI14" i="2"/>
  <c r="CN14" i="2"/>
  <c r="CS14" i="2"/>
  <c r="CX14" i="2"/>
  <c r="CH13" i="2"/>
  <c r="CL13" i="2"/>
  <c r="CP13" i="2"/>
  <c r="CT13" i="2"/>
  <c r="CX13" i="2"/>
  <c r="CH12" i="2"/>
  <c r="CL12" i="2"/>
  <c r="CP12" i="2"/>
  <c r="CT12" i="2"/>
  <c r="CX12" i="2"/>
  <c r="CH11" i="2"/>
  <c r="CL11" i="2"/>
  <c r="CP11" i="2"/>
  <c r="CT11" i="2"/>
  <c r="CX11" i="2"/>
  <c r="CH10" i="2"/>
  <c r="CL10" i="2"/>
  <c r="CP10" i="2"/>
  <c r="CT10" i="2"/>
  <c r="CX10" i="2"/>
  <c r="CF14" i="2"/>
  <c r="CM14" i="2"/>
  <c r="CU14" i="2"/>
  <c r="CF13" i="2"/>
  <c r="CK13" i="2"/>
  <c r="CQ13" i="2"/>
  <c r="CV13" i="2"/>
  <c r="CG12" i="2"/>
  <c r="CM12" i="2"/>
  <c r="CR12" i="2"/>
  <c r="CW12" i="2"/>
  <c r="CI11" i="2"/>
  <c r="CN11" i="2"/>
  <c r="CS11" i="2"/>
  <c r="CE10" i="2"/>
  <c r="CJ10" i="2"/>
  <c r="CO10" i="2"/>
  <c r="CU10" i="2"/>
  <c r="F5" i="2"/>
  <c r="J5" i="2"/>
  <c r="N5" i="2"/>
  <c r="R5" i="2"/>
  <c r="V5" i="2"/>
  <c r="Z5" i="2"/>
  <c r="AD5" i="2"/>
  <c r="AH5" i="2"/>
  <c r="AL5" i="2"/>
  <c r="AP5" i="2"/>
  <c r="AT5" i="2"/>
  <c r="AX5" i="2"/>
  <c r="BB5" i="2"/>
  <c r="BF5" i="2"/>
  <c r="BJ5" i="2"/>
  <c r="BN5" i="2"/>
  <c r="BR5" i="2"/>
  <c r="BV5" i="2"/>
  <c r="BZ5" i="2"/>
  <c r="CD5" i="2"/>
  <c r="CH5" i="2"/>
  <c r="CL5" i="2"/>
  <c r="CP5" i="2"/>
  <c r="CT5" i="2"/>
  <c r="CX5" i="2"/>
  <c r="CG14" i="2"/>
  <c r="CO14" i="2"/>
  <c r="CV14" i="2"/>
  <c r="CG13" i="2"/>
  <c r="CM13" i="2"/>
  <c r="CR13" i="2"/>
  <c r="CW13" i="2"/>
  <c r="CI12" i="2"/>
  <c r="CN12" i="2"/>
  <c r="CS12" i="2"/>
  <c r="CE11" i="2"/>
  <c r="CJ11" i="2"/>
  <c r="CO11" i="2"/>
  <c r="CU11" i="2"/>
  <c r="CF10" i="2"/>
  <c r="CK10" i="2"/>
  <c r="CQ10" i="2"/>
  <c r="CV10" i="2"/>
  <c r="G5" i="2"/>
  <c r="K5" i="2"/>
  <c r="O5" i="2"/>
  <c r="S5" i="2"/>
  <c r="W5" i="2"/>
  <c r="AA5" i="2"/>
  <c r="AE5" i="2"/>
  <c r="AI5" i="2"/>
  <c r="AM5" i="2"/>
  <c r="AQ5" i="2"/>
  <c r="AU5" i="2"/>
  <c r="AY5" i="2"/>
  <c r="BC5" i="2"/>
  <c r="BG5" i="2"/>
  <c r="BK5" i="2"/>
  <c r="BO5" i="2"/>
  <c r="BS5" i="2"/>
  <c r="BW5" i="2"/>
  <c r="CA5" i="2"/>
  <c r="CK14" i="2"/>
  <c r="CE13" i="2"/>
  <c r="CO13" i="2"/>
  <c r="CF12" i="2"/>
  <c r="CQ12" i="2"/>
  <c r="CG11" i="2"/>
  <c r="CR11" i="2"/>
  <c r="CI10" i="2"/>
  <c r="CS10" i="2"/>
  <c r="I5" i="2"/>
  <c r="Q5" i="2"/>
  <c r="Y5" i="2"/>
  <c r="AG5" i="2"/>
  <c r="AO5" i="2"/>
  <c r="AW5" i="2"/>
  <c r="BE5" i="2"/>
  <c r="BM5" i="2"/>
  <c r="BU5" i="2"/>
  <c r="CC5" i="2"/>
  <c r="CI5" i="2"/>
  <c r="CN5" i="2"/>
  <c r="CS5" i="2"/>
  <c r="D5" i="2"/>
  <c r="CQ14" i="2"/>
  <c r="CI13" i="2"/>
  <c r="CS13" i="2"/>
  <c r="CJ12" i="2"/>
  <c r="CU12" i="2"/>
  <c r="CK11" i="2"/>
  <c r="CV11" i="2"/>
  <c r="CM10" i="2"/>
  <c r="CW10" i="2"/>
  <c r="L5" i="2"/>
  <c r="T5" i="2"/>
  <c r="AB5" i="2"/>
  <c r="AJ5" i="2"/>
  <c r="AR5" i="2"/>
  <c r="AZ5" i="2"/>
  <c r="BH5" i="2"/>
  <c r="BP5" i="2"/>
  <c r="BX5" i="2"/>
  <c r="CE5" i="2"/>
  <c r="CJ5" i="2"/>
  <c r="CO5" i="2"/>
  <c r="CU5" i="2"/>
  <c r="CE14" i="2"/>
  <c r="CR14" i="2"/>
  <c r="CJ13" i="2"/>
  <c r="CU13" i="2"/>
  <c r="CK12" i="2"/>
  <c r="CV12" i="2"/>
  <c r="CM11" i="2"/>
  <c r="CW11" i="2"/>
  <c r="CN10" i="2"/>
  <c r="E5" i="2"/>
  <c r="M5" i="2"/>
  <c r="U5" i="2"/>
  <c r="AC5" i="2"/>
  <c r="AK5" i="2"/>
  <c r="AS5" i="2"/>
  <c r="BA5" i="2"/>
  <c r="BI5" i="2"/>
  <c r="BQ5" i="2"/>
  <c r="BY5" i="2"/>
  <c r="CF5" i="2"/>
  <c r="CK5" i="2"/>
  <c r="CQ5" i="2"/>
  <c r="CV5" i="2"/>
  <c r="CJ14" i="2"/>
  <c r="CW14" i="2"/>
  <c r="CN13" i="2"/>
  <c r="CE12" i="2"/>
  <c r="CO12" i="2"/>
  <c r="CF11" i="2"/>
  <c r="CQ11" i="2"/>
  <c r="CG10" i="2"/>
  <c r="CR10" i="2"/>
  <c r="H5" i="2"/>
  <c r="P5" i="2"/>
  <c r="AN5" i="2"/>
  <c r="BT5" i="2"/>
  <c r="CR5" i="2"/>
  <c r="AV5" i="2"/>
  <c r="CB5" i="2"/>
  <c r="CW5" i="2"/>
  <c r="X5" i="2"/>
  <c r="BD5" i="2"/>
  <c r="CG5" i="2"/>
  <c r="AF5" i="2"/>
  <c r="BL5" i="2"/>
  <c r="CM5" i="2"/>
  <c r="E21" i="11"/>
  <c r="O20" i="11" l="1"/>
  <c r="C9" i="11" s="1"/>
  <c r="I47" i="11" l="1"/>
  <c r="C47" i="11"/>
  <c r="P19" i="11"/>
  <c r="I48" i="11" l="1"/>
  <c r="J48" i="11" s="1"/>
  <c r="J47" i="11"/>
  <c r="D47" i="11"/>
  <c r="E47" i="11"/>
  <c r="C48" i="11"/>
  <c r="E48" i="11" s="1"/>
  <c r="K47" i="11"/>
  <c r="O47" i="11" s="1"/>
  <c r="N47" i="11" l="1"/>
  <c r="K48" i="11"/>
  <c r="O48" i="11" s="1"/>
  <c r="I49" i="11"/>
  <c r="I50" i="11" s="1"/>
  <c r="D48" i="11"/>
  <c r="C49" i="11"/>
  <c r="E49" i="11" s="1"/>
  <c r="J49" i="11"/>
  <c r="K49" i="11" l="1"/>
  <c r="O49" i="11" s="1"/>
  <c r="N48" i="11"/>
  <c r="D49" i="11"/>
  <c r="N49" i="11" s="1"/>
  <c r="C50" i="11"/>
  <c r="D50" i="11" s="1"/>
  <c r="I51" i="11"/>
  <c r="J50" i="11"/>
  <c r="K50" i="11"/>
  <c r="O50" i="11" l="1"/>
  <c r="E50" i="11"/>
  <c r="N50" i="11" s="1"/>
  <c r="C51" i="11"/>
  <c r="E51" i="11" s="1"/>
  <c r="I52" i="11"/>
  <c r="K51" i="11"/>
  <c r="J51" i="11"/>
  <c r="O51" i="11" l="1"/>
  <c r="D51" i="11"/>
  <c r="C52" i="11"/>
  <c r="C53" i="11" s="1"/>
  <c r="I53" i="11"/>
  <c r="K52" i="11"/>
  <c r="J52" i="11"/>
  <c r="F9" i="2"/>
  <c r="O52" i="11" l="1"/>
  <c r="N51" i="11"/>
  <c r="D52" i="11"/>
  <c r="E52" i="11"/>
  <c r="I54" i="11"/>
  <c r="K53" i="11"/>
  <c r="J53" i="11"/>
  <c r="C54" i="11"/>
  <c r="D53" i="11"/>
  <c r="E53" i="11"/>
  <c r="N52" i="11" l="1"/>
  <c r="O53" i="11"/>
  <c r="N53" i="11"/>
  <c r="C55" i="11"/>
  <c r="E54" i="11"/>
  <c r="D54" i="11"/>
  <c r="I55" i="11"/>
  <c r="K54" i="11"/>
  <c r="J54" i="11"/>
  <c r="N54" i="11" l="1"/>
  <c r="O54" i="11"/>
  <c r="I56" i="11"/>
  <c r="K55" i="11"/>
  <c r="J55" i="11"/>
  <c r="E55" i="11"/>
  <c r="C56" i="11"/>
  <c r="E56" i="11" s="1"/>
  <c r="D55" i="11"/>
  <c r="O55" i="11" l="1"/>
  <c r="N55" i="11"/>
  <c r="C57" i="11"/>
  <c r="D56" i="11"/>
  <c r="N56" i="11" s="1"/>
  <c r="I57" i="11"/>
  <c r="K56" i="11"/>
  <c r="J56" i="11"/>
  <c r="O56" i="11" l="1"/>
  <c r="I58" i="11"/>
  <c r="K57" i="11"/>
  <c r="J57" i="11"/>
  <c r="E57" i="11"/>
  <c r="C58" i="11"/>
  <c r="D57" i="11"/>
  <c r="S16" i="1"/>
  <c r="M16" i="1"/>
  <c r="E76" i="2"/>
  <c r="D76" i="2"/>
  <c r="C76" i="2"/>
  <c r="B65" i="2"/>
  <c r="B66" i="2"/>
  <c r="B64" i="2"/>
  <c r="B43" i="2"/>
  <c r="B44" i="2"/>
  <c r="B42" i="2"/>
  <c r="B21" i="2"/>
  <c r="B22" i="2"/>
  <c r="B20" i="2"/>
  <c r="N57" i="11" l="1"/>
  <c r="O57" i="11"/>
  <c r="C59" i="11"/>
  <c r="E58" i="11"/>
  <c r="D58" i="11"/>
  <c r="I59" i="11"/>
  <c r="J58" i="11"/>
  <c r="K58" i="11"/>
  <c r="C58" i="2"/>
  <c r="D58" i="2" s="1"/>
  <c r="E58" i="2" s="1"/>
  <c r="F58" i="2" s="1"/>
  <c r="G58" i="2" s="1"/>
  <c r="H58" i="2" s="1"/>
  <c r="I58" i="2" s="1"/>
  <c r="J58" i="2" s="1"/>
  <c r="K58" i="2" s="1"/>
  <c r="L58" i="2" s="1"/>
  <c r="M58" i="2" s="1"/>
  <c r="N58" i="2" s="1"/>
  <c r="O58" i="2" s="1"/>
  <c r="P58" i="2" s="1"/>
  <c r="Q58" i="2" s="1"/>
  <c r="R58" i="2" s="1"/>
  <c r="S58" i="2" s="1"/>
  <c r="T58" i="2" s="1"/>
  <c r="U58" i="2" s="1"/>
  <c r="V58" i="2" s="1"/>
  <c r="W58" i="2" s="1"/>
  <c r="X58" i="2" s="1"/>
  <c r="Y58" i="2" s="1"/>
  <c r="Z58" i="2" s="1"/>
  <c r="AA58" i="2" s="1"/>
  <c r="AB58" i="2" s="1"/>
  <c r="AC58" i="2" s="1"/>
  <c r="AD58" i="2" s="1"/>
  <c r="AE58" i="2" s="1"/>
  <c r="AF58" i="2" s="1"/>
  <c r="AG58" i="2" s="1"/>
  <c r="AH58" i="2" s="1"/>
  <c r="AI58" i="2" s="1"/>
  <c r="AJ58" i="2" s="1"/>
  <c r="AK58" i="2" s="1"/>
  <c r="AL58" i="2" s="1"/>
  <c r="AM58" i="2" s="1"/>
  <c r="AN58" i="2" s="1"/>
  <c r="AO58" i="2" s="1"/>
  <c r="AP58" i="2" s="1"/>
  <c r="AQ58" i="2" s="1"/>
  <c r="AR58" i="2" s="1"/>
  <c r="AS58" i="2" s="1"/>
  <c r="AT58" i="2" s="1"/>
  <c r="AU58" i="2" s="1"/>
  <c r="AV58" i="2" s="1"/>
  <c r="AW58" i="2" s="1"/>
  <c r="AX58" i="2" s="1"/>
  <c r="AY58" i="2" s="1"/>
  <c r="AZ58" i="2" s="1"/>
  <c r="BA58" i="2" s="1"/>
  <c r="BB58" i="2" s="1"/>
  <c r="BC58" i="2" s="1"/>
  <c r="BD58" i="2" s="1"/>
  <c r="BE58" i="2" s="1"/>
  <c r="BF58" i="2" s="1"/>
  <c r="BG58" i="2" s="1"/>
  <c r="BH58" i="2" s="1"/>
  <c r="BI58" i="2" s="1"/>
  <c r="BJ58" i="2" s="1"/>
  <c r="BK58" i="2" s="1"/>
  <c r="BL58" i="2" s="1"/>
  <c r="BM58" i="2" s="1"/>
  <c r="BN58" i="2" s="1"/>
  <c r="BO58" i="2" s="1"/>
  <c r="BP58" i="2" s="1"/>
  <c r="BQ58" i="2" s="1"/>
  <c r="BR58" i="2" s="1"/>
  <c r="BS58" i="2" s="1"/>
  <c r="BT58" i="2" s="1"/>
  <c r="BU58" i="2" s="1"/>
  <c r="BV58" i="2" s="1"/>
  <c r="BW58" i="2" s="1"/>
  <c r="BX58" i="2" s="1"/>
  <c r="BY58" i="2" s="1"/>
  <c r="BZ58" i="2" s="1"/>
  <c r="CA58" i="2" s="1"/>
  <c r="CB58" i="2" s="1"/>
  <c r="CC58" i="2" s="1"/>
  <c r="CD58" i="2" s="1"/>
  <c r="C57" i="2"/>
  <c r="D57" i="2" s="1"/>
  <c r="E57" i="2" s="1"/>
  <c r="F57" i="2" s="1"/>
  <c r="G57" i="2" s="1"/>
  <c r="H57" i="2" s="1"/>
  <c r="I57" i="2" s="1"/>
  <c r="J57" i="2" s="1"/>
  <c r="K57" i="2" s="1"/>
  <c r="L57" i="2" s="1"/>
  <c r="M57" i="2" s="1"/>
  <c r="N57" i="2" s="1"/>
  <c r="O57" i="2" s="1"/>
  <c r="P57" i="2" s="1"/>
  <c r="Q57" i="2" s="1"/>
  <c r="R57" i="2" s="1"/>
  <c r="S57" i="2" s="1"/>
  <c r="T57" i="2" s="1"/>
  <c r="U57" i="2" s="1"/>
  <c r="V57" i="2" s="1"/>
  <c r="W57" i="2" s="1"/>
  <c r="X57" i="2" s="1"/>
  <c r="Y57" i="2" s="1"/>
  <c r="Z57" i="2" s="1"/>
  <c r="AA57" i="2" s="1"/>
  <c r="AB57" i="2" s="1"/>
  <c r="AC57" i="2" s="1"/>
  <c r="AD57" i="2" s="1"/>
  <c r="AE57" i="2" s="1"/>
  <c r="AF57" i="2" s="1"/>
  <c r="AG57" i="2" s="1"/>
  <c r="AH57" i="2" s="1"/>
  <c r="AI57" i="2" s="1"/>
  <c r="AJ57" i="2" s="1"/>
  <c r="AK57" i="2" s="1"/>
  <c r="AL57" i="2" s="1"/>
  <c r="AM57" i="2" s="1"/>
  <c r="AN57" i="2" s="1"/>
  <c r="AO57" i="2" s="1"/>
  <c r="AP57" i="2" s="1"/>
  <c r="AQ57" i="2" s="1"/>
  <c r="AR57" i="2" s="1"/>
  <c r="AS57" i="2" s="1"/>
  <c r="AT57" i="2" s="1"/>
  <c r="AU57" i="2" s="1"/>
  <c r="AV57" i="2" s="1"/>
  <c r="AW57" i="2" s="1"/>
  <c r="AX57" i="2" s="1"/>
  <c r="AY57" i="2" s="1"/>
  <c r="AZ57" i="2" s="1"/>
  <c r="BA57" i="2" s="1"/>
  <c r="BB57" i="2" s="1"/>
  <c r="BC57" i="2" s="1"/>
  <c r="BD57" i="2" s="1"/>
  <c r="BE57" i="2" s="1"/>
  <c r="BF57" i="2" s="1"/>
  <c r="BG57" i="2" s="1"/>
  <c r="BH57" i="2" s="1"/>
  <c r="BI57" i="2" s="1"/>
  <c r="BJ57" i="2" s="1"/>
  <c r="BK57" i="2" s="1"/>
  <c r="BL57" i="2" s="1"/>
  <c r="BM57" i="2" s="1"/>
  <c r="BN57" i="2" s="1"/>
  <c r="BO57" i="2" s="1"/>
  <c r="BP57" i="2" s="1"/>
  <c r="BQ57" i="2" s="1"/>
  <c r="BR57" i="2" s="1"/>
  <c r="BS57" i="2" s="1"/>
  <c r="BT57" i="2" s="1"/>
  <c r="BU57" i="2" s="1"/>
  <c r="BV57" i="2" s="1"/>
  <c r="BW57" i="2" s="1"/>
  <c r="BX57" i="2" s="1"/>
  <c r="BY57" i="2" s="1"/>
  <c r="BZ57" i="2" s="1"/>
  <c r="CA57" i="2" s="1"/>
  <c r="CB57" i="2" s="1"/>
  <c r="CC57" i="2" s="1"/>
  <c r="CD57" i="2" s="1"/>
  <c r="C56" i="2"/>
  <c r="D56" i="2" s="1"/>
  <c r="E56" i="2" s="1"/>
  <c r="F56" i="2" s="1"/>
  <c r="G56" i="2" s="1"/>
  <c r="H56" i="2" s="1"/>
  <c r="I56" i="2" s="1"/>
  <c r="J56" i="2" s="1"/>
  <c r="K56" i="2" s="1"/>
  <c r="L56" i="2" s="1"/>
  <c r="M56" i="2" s="1"/>
  <c r="N56" i="2" s="1"/>
  <c r="O56" i="2" s="1"/>
  <c r="P56" i="2" s="1"/>
  <c r="Q56" i="2" s="1"/>
  <c r="R56" i="2" s="1"/>
  <c r="S56" i="2" s="1"/>
  <c r="T56" i="2" s="1"/>
  <c r="U56" i="2" s="1"/>
  <c r="V56" i="2" s="1"/>
  <c r="W56" i="2" s="1"/>
  <c r="X56" i="2" s="1"/>
  <c r="Y56" i="2" s="1"/>
  <c r="Z56" i="2" s="1"/>
  <c r="AA56" i="2" s="1"/>
  <c r="AB56" i="2" s="1"/>
  <c r="AC56" i="2" s="1"/>
  <c r="AD56" i="2" s="1"/>
  <c r="AE56" i="2" s="1"/>
  <c r="AF56" i="2" s="1"/>
  <c r="AG56" i="2" s="1"/>
  <c r="AH56" i="2" s="1"/>
  <c r="AI56" i="2" s="1"/>
  <c r="AJ56" i="2" s="1"/>
  <c r="AK56" i="2" s="1"/>
  <c r="AL56" i="2" s="1"/>
  <c r="AM56" i="2" s="1"/>
  <c r="AN56" i="2" s="1"/>
  <c r="AO56" i="2" s="1"/>
  <c r="AP56" i="2" s="1"/>
  <c r="AQ56" i="2" s="1"/>
  <c r="AR56" i="2" s="1"/>
  <c r="AS56" i="2" s="1"/>
  <c r="AT56" i="2" s="1"/>
  <c r="AU56" i="2" s="1"/>
  <c r="AV56" i="2" s="1"/>
  <c r="AW56" i="2" s="1"/>
  <c r="AX56" i="2" s="1"/>
  <c r="AY56" i="2" s="1"/>
  <c r="AZ56" i="2" s="1"/>
  <c r="BA56" i="2" s="1"/>
  <c r="BB56" i="2" s="1"/>
  <c r="BC56" i="2" s="1"/>
  <c r="BD56" i="2" s="1"/>
  <c r="BE56" i="2" s="1"/>
  <c r="BF56" i="2" s="1"/>
  <c r="BG56" i="2" s="1"/>
  <c r="BH56" i="2" s="1"/>
  <c r="BI56" i="2" s="1"/>
  <c r="BJ56" i="2" s="1"/>
  <c r="BK56" i="2" s="1"/>
  <c r="BL56" i="2" s="1"/>
  <c r="BM56" i="2" s="1"/>
  <c r="BN56" i="2" s="1"/>
  <c r="BO56" i="2" s="1"/>
  <c r="BP56" i="2" s="1"/>
  <c r="BQ56" i="2" s="1"/>
  <c r="BR56" i="2" s="1"/>
  <c r="BS56" i="2" s="1"/>
  <c r="BT56" i="2" s="1"/>
  <c r="BU56" i="2" s="1"/>
  <c r="BV56" i="2" s="1"/>
  <c r="BW56" i="2" s="1"/>
  <c r="BX56" i="2" s="1"/>
  <c r="BY56" i="2" s="1"/>
  <c r="BZ56" i="2" s="1"/>
  <c r="CA56" i="2" s="1"/>
  <c r="CB56" i="2" s="1"/>
  <c r="CC56" i="2" s="1"/>
  <c r="CD56" i="2" s="1"/>
  <c r="C55" i="2"/>
  <c r="D55" i="2" s="1"/>
  <c r="E55" i="2" s="1"/>
  <c r="F55" i="2" s="1"/>
  <c r="G55" i="2" s="1"/>
  <c r="H55" i="2" s="1"/>
  <c r="I55" i="2" s="1"/>
  <c r="J55" i="2" s="1"/>
  <c r="K55" i="2" s="1"/>
  <c r="L55" i="2" s="1"/>
  <c r="M55" i="2" s="1"/>
  <c r="N55" i="2" s="1"/>
  <c r="O55" i="2" s="1"/>
  <c r="P55" i="2" s="1"/>
  <c r="Q55" i="2" s="1"/>
  <c r="R55" i="2" s="1"/>
  <c r="S55" i="2" s="1"/>
  <c r="T55" i="2" s="1"/>
  <c r="U55" i="2" s="1"/>
  <c r="V55" i="2" s="1"/>
  <c r="W55" i="2" s="1"/>
  <c r="X55" i="2" s="1"/>
  <c r="Y55" i="2" s="1"/>
  <c r="Z55" i="2" s="1"/>
  <c r="AA55" i="2" s="1"/>
  <c r="AB55" i="2" s="1"/>
  <c r="AC55" i="2" s="1"/>
  <c r="AD55" i="2" s="1"/>
  <c r="AE55" i="2" s="1"/>
  <c r="AF55" i="2" s="1"/>
  <c r="AG55" i="2" s="1"/>
  <c r="AH55" i="2" s="1"/>
  <c r="AI55" i="2" s="1"/>
  <c r="AJ55" i="2" s="1"/>
  <c r="AK55" i="2" s="1"/>
  <c r="AL55" i="2" s="1"/>
  <c r="AM55" i="2" s="1"/>
  <c r="AN55" i="2" s="1"/>
  <c r="AO55" i="2" s="1"/>
  <c r="AP55" i="2" s="1"/>
  <c r="AQ55" i="2" s="1"/>
  <c r="AR55" i="2" s="1"/>
  <c r="AS55" i="2" s="1"/>
  <c r="AT55" i="2" s="1"/>
  <c r="AU55" i="2" s="1"/>
  <c r="AV55" i="2" s="1"/>
  <c r="AW55" i="2" s="1"/>
  <c r="AX55" i="2" s="1"/>
  <c r="AY55" i="2" s="1"/>
  <c r="AZ55" i="2" s="1"/>
  <c r="BA55" i="2" s="1"/>
  <c r="BB55" i="2" s="1"/>
  <c r="BC55" i="2" s="1"/>
  <c r="BD55" i="2" s="1"/>
  <c r="BE55" i="2" s="1"/>
  <c r="BF55" i="2" s="1"/>
  <c r="BG55" i="2" s="1"/>
  <c r="BH55" i="2" s="1"/>
  <c r="BI55" i="2" s="1"/>
  <c r="BJ55" i="2" s="1"/>
  <c r="BK55" i="2" s="1"/>
  <c r="BL55" i="2" s="1"/>
  <c r="BM55" i="2" s="1"/>
  <c r="BN55" i="2" s="1"/>
  <c r="BO55" i="2" s="1"/>
  <c r="BP55" i="2" s="1"/>
  <c r="BQ55" i="2" s="1"/>
  <c r="BR55" i="2" s="1"/>
  <c r="BS55" i="2" s="1"/>
  <c r="BT55" i="2" s="1"/>
  <c r="BU55" i="2" s="1"/>
  <c r="BV55" i="2" s="1"/>
  <c r="BW55" i="2" s="1"/>
  <c r="BX55" i="2" s="1"/>
  <c r="BY55" i="2" s="1"/>
  <c r="BZ55" i="2" s="1"/>
  <c r="CA55" i="2" s="1"/>
  <c r="CB55" i="2" s="1"/>
  <c r="CC55" i="2" s="1"/>
  <c r="CD55" i="2" s="1"/>
  <c r="C54" i="2"/>
  <c r="D54" i="2" s="1"/>
  <c r="E54" i="2" s="1"/>
  <c r="F54" i="2" s="1"/>
  <c r="G54" i="2" s="1"/>
  <c r="H54" i="2" s="1"/>
  <c r="I54" i="2" s="1"/>
  <c r="J54" i="2" s="1"/>
  <c r="K54" i="2" s="1"/>
  <c r="L54" i="2" s="1"/>
  <c r="M54" i="2" s="1"/>
  <c r="N54" i="2" s="1"/>
  <c r="O54" i="2" s="1"/>
  <c r="P54" i="2" s="1"/>
  <c r="Q54" i="2" s="1"/>
  <c r="R54" i="2" s="1"/>
  <c r="S54" i="2" s="1"/>
  <c r="T54" i="2" s="1"/>
  <c r="U54" i="2" s="1"/>
  <c r="V54" i="2" s="1"/>
  <c r="W54" i="2" s="1"/>
  <c r="X54" i="2" s="1"/>
  <c r="Y54" i="2" s="1"/>
  <c r="Z54" i="2" s="1"/>
  <c r="AA54" i="2" s="1"/>
  <c r="AB54" i="2" s="1"/>
  <c r="AC54" i="2" s="1"/>
  <c r="AD54" i="2" s="1"/>
  <c r="AE54" i="2" s="1"/>
  <c r="AF54" i="2" s="1"/>
  <c r="AG54" i="2" s="1"/>
  <c r="AH54" i="2" s="1"/>
  <c r="AI54" i="2" s="1"/>
  <c r="AJ54" i="2" s="1"/>
  <c r="AK54" i="2" s="1"/>
  <c r="AL54" i="2" s="1"/>
  <c r="AM54" i="2" s="1"/>
  <c r="AN54" i="2" s="1"/>
  <c r="AO54" i="2" s="1"/>
  <c r="AP54" i="2" s="1"/>
  <c r="AQ54" i="2" s="1"/>
  <c r="AR54" i="2" s="1"/>
  <c r="AS54" i="2" s="1"/>
  <c r="AT54" i="2" s="1"/>
  <c r="AU54" i="2" s="1"/>
  <c r="AV54" i="2" s="1"/>
  <c r="AW54" i="2" s="1"/>
  <c r="AX54" i="2" s="1"/>
  <c r="AY54" i="2" s="1"/>
  <c r="AZ54" i="2" s="1"/>
  <c r="BA54" i="2" s="1"/>
  <c r="BB54" i="2" s="1"/>
  <c r="BC54" i="2" s="1"/>
  <c r="BD54" i="2" s="1"/>
  <c r="BE54" i="2" s="1"/>
  <c r="BF54" i="2" s="1"/>
  <c r="BG54" i="2" s="1"/>
  <c r="BH54" i="2" s="1"/>
  <c r="BI54" i="2" s="1"/>
  <c r="BJ54" i="2" s="1"/>
  <c r="BK54" i="2" s="1"/>
  <c r="BL54" i="2" s="1"/>
  <c r="BM54" i="2" s="1"/>
  <c r="BN54" i="2" s="1"/>
  <c r="BO54" i="2" s="1"/>
  <c r="BP54" i="2" s="1"/>
  <c r="BQ54" i="2" s="1"/>
  <c r="BR54" i="2" s="1"/>
  <c r="BS54" i="2" s="1"/>
  <c r="BT54" i="2" s="1"/>
  <c r="BU54" i="2" s="1"/>
  <c r="BV54" i="2" s="1"/>
  <c r="BW54" i="2" s="1"/>
  <c r="BX54" i="2" s="1"/>
  <c r="BY54" i="2" s="1"/>
  <c r="BZ54" i="2" s="1"/>
  <c r="CA54" i="2" s="1"/>
  <c r="CB54" i="2" s="1"/>
  <c r="CC54" i="2" s="1"/>
  <c r="CD54" i="2" s="1"/>
  <c r="C50" i="2"/>
  <c r="C51" i="2"/>
  <c r="C52" i="2"/>
  <c r="C49" i="2"/>
  <c r="C32" i="2"/>
  <c r="D32" i="2" s="1"/>
  <c r="E32" i="2" s="1"/>
  <c r="F32" i="2" s="1"/>
  <c r="G32" i="2" s="1"/>
  <c r="H32" i="2" s="1"/>
  <c r="I32" i="2" s="1"/>
  <c r="J32" i="2" s="1"/>
  <c r="K32" i="2" s="1"/>
  <c r="L32" i="2" s="1"/>
  <c r="M32" i="2" s="1"/>
  <c r="N32" i="2" s="1"/>
  <c r="O32" i="2" s="1"/>
  <c r="P32" i="2" s="1"/>
  <c r="Q32" i="2" s="1"/>
  <c r="R32" i="2" s="1"/>
  <c r="S32" i="2" s="1"/>
  <c r="T32" i="2" s="1"/>
  <c r="U32" i="2" s="1"/>
  <c r="V32" i="2" s="1"/>
  <c r="W32" i="2" s="1"/>
  <c r="X32" i="2" s="1"/>
  <c r="Y32" i="2" s="1"/>
  <c r="Z32" i="2" s="1"/>
  <c r="AA32" i="2" s="1"/>
  <c r="AB32" i="2" s="1"/>
  <c r="AC32" i="2" s="1"/>
  <c r="AD32" i="2" s="1"/>
  <c r="AE32" i="2" s="1"/>
  <c r="AF32" i="2" s="1"/>
  <c r="AG32" i="2" s="1"/>
  <c r="AH32" i="2" s="1"/>
  <c r="AI32" i="2" s="1"/>
  <c r="AJ32" i="2" s="1"/>
  <c r="AK32" i="2" s="1"/>
  <c r="AL32" i="2" s="1"/>
  <c r="AM32" i="2" s="1"/>
  <c r="AN32" i="2" s="1"/>
  <c r="AO32" i="2" s="1"/>
  <c r="AP32" i="2" s="1"/>
  <c r="AQ32" i="2" s="1"/>
  <c r="AR32" i="2" s="1"/>
  <c r="AS32" i="2" s="1"/>
  <c r="AT32" i="2" s="1"/>
  <c r="AU32" i="2" s="1"/>
  <c r="AV32" i="2" s="1"/>
  <c r="AW32" i="2" s="1"/>
  <c r="AX32" i="2" s="1"/>
  <c r="AY32" i="2" s="1"/>
  <c r="AZ32" i="2" s="1"/>
  <c r="BA32" i="2" s="1"/>
  <c r="BB32" i="2" s="1"/>
  <c r="BC32" i="2" s="1"/>
  <c r="BD32" i="2" s="1"/>
  <c r="BE32" i="2" s="1"/>
  <c r="BF32" i="2" s="1"/>
  <c r="BG32" i="2" s="1"/>
  <c r="BH32" i="2" s="1"/>
  <c r="BI32" i="2" s="1"/>
  <c r="BJ32" i="2" s="1"/>
  <c r="BK32" i="2" s="1"/>
  <c r="BL32" i="2" s="1"/>
  <c r="BM32" i="2" s="1"/>
  <c r="BN32" i="2" s="1"/>
  <c r="BO32" i="2" s="1"/>
  <c r="BP32" i="2" s="1"/>
  <c r="BQ32" i="2" s="1"/>
  <c r="BR32" i="2" s="1"/>
  <c r="BS32" i="2" s="1"/>
  <c r="BT32" i="2" s="1"/>
  <c r="BU32" i="2" s="1"/>
  <c r="BV32" i="2" s="1"/>
  <c r="BW32" i="2" s="1"/>
  <c r="BX32" i="2" s="1"/>
  <c r="BY32" i="2" s="1"/>
  <c r="BZ32" i="2" s="1"/>
  <c r="CA32" i="2" s="1"/>
  <c r="CB32" i="2" s="1"/>
  <c r="CC32" i="2" s="1"/>
  <c r="CD32" i="2" s="1"/>
  <c r="B48" i="2"/>
  <c r="CX53" i="2"/>
  <c r="CW53" i="2"/>
  <c r="CV53" i="2"/>
  <c r="CU53" i="2"/>
  <c r="CT53" i="2"/>
  <c r="CS53" i="2"/>
  <c r="CR53" i="2"/>
  <c r="CQ53" i="2"/>
  <c r="CP53" i="2"/>
  <c r="CO53" i="2"/>
  <c r="CN53" i="2"/>
  <c r="CM53" i="2"/>
  <c r="CL53" i="2"/>
  <c r="CK53" i="2"/>
  <c r="CJ53" i="2"/>
  <c r="CI53" i="2"/>
  <c r="CH53" i="2"/>
  <c r="CG53" i="2"/>
  <c r="CF53" i="2"/>
  <c r="CE53" i="2"/>
  <c r="CD53" i="2"/>
  <c r="CC53" i="2"/>
  <c r="CB53" i="2"/>
  <c r="CA53" i="2"/>
  <c r="BZ53" i="2"/>
  <c r="BY53" i="2"/>
  <c r="BX53" i="2"/>
  <c r="BW53" i="2"/>
  <c r="BV53" i="2"/>
  <c r="BU53" i="2"/>
  <c r="BT53" i="2"/>
  <c r="BS53" i="2"/>
  <c r="BR53" i="2"/>
  <c r="BQ53" i="2"/>
  <c r="BP53" i="2"/>
  <c r="BO53" i="2"/>
  <c r="BN53" i="2"/>
  <c r="BM53" i="2"/>
  <c r="BL53" i="2"/>
  <c r="BK53" i="2"/>
  <c r="BJ53" i="2"/>
  <c r="BI53" i="2"/>
  <c r="BH53" i="2"/>
  <c r="BG53" i="2"/>
  <c r="BF53" i="2"/>
  <c r="BE53" i="2"/>
  <c r="BD53" i="2"/>
  <c r="BC53" i="2"/>
  <c r="BB53" i="2"/>
  <c r="BA53" i="2"/>
  <c r="AZ53" i="2"/>
  <c r="AY53" i="2"/>
  <c r="AX53" i="2"/>
  <c r="AW53" i="2"/>
  <c r="AV53" i="2"/>
  <c r="AU53" i="2"/>
  <c r="AT53" i="2"/>
  <c r="AS53" i="2"/>
  <c r="AR53" i="2"/>
  <c r="AQ53" i="2"/>
  <c r="AP53" i="2"/>
  <c r="AO53" i="2"/>
  <c r="AN53" i="2"/>
  <c r="AM53" i="2"/>
  <c r="AL53" i="2"/>
  <c r="AK53" i="2"/>
  <c r="AJ53" i="2"/>
  <c r="AI53" i="2"/>
  <c r="AH53" i="2"/>
  <c r="AG53" i="2"/>
  <c r="AF53" i="2"/>
  <c r="AE53" i="2"/>
  <c r="AD53" i="2"/>
  <c r="AC53" i="2"/>
  <c r="AB53" i="2"/>
  <c r="AA53" i="2"/>
  <c r="Z53" i="2"/>
  <c r="Y53" i="2"/>
  <c r="X53" i="2"/>
  <c r="W53" i="2"/>
  <c r="V53" i="2"/>
  <c r="U53" i="2"/>
  <c r="T53" i="2"/>
  <c r="S53" i="2"/>
  <c r="R53" i="2"/>
  <c r="Q53" i="2"/>
  <c r="P53" i="2"/>
  <c r="O53" i="2"/>
  <c r="N53" i="2"/>
  <c r="M53" i="2"/>
  <c r="L53" i="2"/>
  <c r="K53" i="2"/>
  <c r="J53" i="2"/>
  <c r="I53" i="2"/>
  <c r="H53" i="2"/>
  <c r="G53" i="2"/>
  <c r="F53" i="2"/>
  <c r="E53" i="2"/>
  <c r="D53" i="2"/>
  <c r="CX31" i="2"/>
  <c r="CW31" i="2"/>
  <c r="CV31" i="2"/>
  <c r="CU31" i="2"/>
  <c r="CT31" i="2"/>
  <c r="CS31" i="2"/>
  <c r="CR31" i="2"/>
  <c r="CQ31" i="2"/>
  <c r="CP31" i="2"/>
  <c r="CO31" i="2"/>
  <c r="CN31" i="2"/>
  <c r="CM31" i="2"/>
  <c r="CL31" i="2"/>
  <c r="CK31" i="2"/>
  <c r="CJ31" i="2"/>
  <c r="CI31" i="2"/>
  <c r="CH31" i="2"/>
  <c r="CG31" i="2"/>
  <c r="CF31" i="2"/>
  <c r="CE31" i="2"/>
  <c r="CD31" i="2"/>
  <c r="CC31" i="2"/>
  <c r="CB31" i="2"/>
  <c r="CA31" i="2"/>
  <c r="BZ31" i="2"/>
  <c r="BY31" i="2"/>
  <c r="BX31" i="2"/>
  <c r="BW31" i="2"/>
  <c r="BV31" i="2"/>
  <c r="BU31" i="2"/>
  <c r="BT31" i="2"/>
  <c r="BS31" i="2"/>
  <c r="BR31" i="2"/>
  <c r="BQ31" i="2"/>
  <c r="BP31" i="2"/>
  <c r="BO31" i="2"/>
  <c r="BN31" i="2"/>
  <c r="BM31" i="2"/>
  <c r="BL31" i="2"/>
  <c r="BK31" i="2"/>
  <c r="BJ31" i="2"/>
  <c r="BI31" i="2"/>
  <c r="BH31" i="2"/>
  <c r="BG31" i="2"/>
  <c r="BF31" i="2"/>
  <c r="BE31" i="2"/>
  <c r="BD31" i="2"/>
  <c r="BC31" i="2"/>
  <c r="BB31" i="2"/>
  <c r="BA31" i="2"/>
  <c r="AZ31" i="2"/>
  <c r="AY31" i="2"/>
  <c r="AX31" i="2"/>
  <c r="AW31" i="2"/>
  <c r="AV31" i="2"/>
  <c r="AU31" i="2"/>
  <c r="AT31" i="2"/>
  <c r="AS31" i="2"/>
  <c r="AR31" i="2"/>
  <c r="AQ31" i="2"/>
  <c r="AP31" i="2"/>
  <c r="AO31" i="2"/>
  <c r="AN31" i="2"/>
  <c r="AM31" i="2"/>
  <c r="AL31" i="2"/>
  <c r="AK31" i="2"/>
  <c r="AJ31" i="2"/>
  <c r="AI31" i="2"/>
  <c r="AH31" i="2"/>
  <c r="AG31" i="2"/>
  <c r="AF31" i="2"/>
  <c r="AE31" i="2"/>
  <c r="AD31" i="2"/>
  <c r="AC31" i="2"/>
  <c r="AB31" i="2"/>
  <c r="AA31" i="2"/>
  <c r="Z31" i="2"/>
  <c r="Y31" i="2"/>
  <c r="X31" i="2"/>
  <c r="W31" i="2"/>
  <c r="V31" i="2"/>
  <c r="U31" i="2"/>
  <c r="T31" i="2"/>
  <c r="S31" i="2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D31" i="2"/>
  <c r="D9" i="2"/>
  <c r="E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CE9" i="2"/>
  <c r="CF9" i="2"/>
  <c r="CG9" i="2"/>
  <c r="CH9" i="2"/>
  <c r="CI9" i="2"/>
  <c r="CJ9" i="2"/>
  <c r="CK9" i="2"/>
  <c r="CL9" i="2"/>
  <c r="CM9" i="2"/>
  <c r="CN9" i="2"/>
  <c r="CO9" i="2"/>
  <c r="CP9" i="2"/>
  <c r="CQ9" i="2"/>
  <c r="CR9" i="2"/>
  <c r="CS9" i="2"/>
  <c r="CT9" i="2"/>
  <c r="CU9" i="2"/>
  <c r="CV9" i="2"/>
  <c r="CW9" i="2"/>
  <c r="CX9" i="2"/>
  <c r="C36" i="2"/>
  <c r="D36" i="2" s="1"/>
  <c r="E36" i="2" s="1"/>
  <c r="F36" i="2" s="1"/>
  <c r="G36" i="2" s="1"/>
  <c r="H36" i="2" s="1"/>
  <c r="I36" i="2" s="1"/>
  <c r="J36" i="2" s="1"/>
  <c r="K36" i="2" s="1"/>
  <c r="L36" i="2" s="1"/>
  <c r="M36" i="2" s="1"/>
  <c r="N36" i="2" s="1"/>
  <c r="O36" i="2" s="1"/>
  <c r="P36" i="2" s="1"/>
  <c r="Q36" i="2" s="1"/>
  <c r="R36" i="2" s="1"/>
  <c r="S36" i="2" s="1"/>
  <c r="T36" i="2" s="1"/>
  <c r="U36" i="2" s="1"/>
  <c r="V36" i="2" s="1"/>
  <c r="W36" i="2" s="1"/>
  <c r="X36" i="2" s="1"/>
  <c r="Y36" i="2" s="1"/>
  <c r="Z36" i="2" s="1"/>
  <c r="AA36" i="2" s="1"/>
  <c r="AB36" i="2" s="1"/>
  <c r="AC36" i="2" s="1"/>
  <c r="AD36" i="2" s="1"/>
  <c r="AE36" i="2" s="1"/>
  <c r="AF36" i="2" s="1"/>
  <c r="AG36" i="2" s="1"/>
  <c r="AH36" i="2" s="1"/>
  <c r="AI36" i="2" s="1"/>
  <c r="AJ36" i="2" s="1"/>
  <c r="AK36" i="2" s="1"/>
  <c r="AL36" i="2" s="1"/>
  <c r="AM36" i="2" s="1"/>
  <c r="AN36" i="2" s="1"/>
  <c r="AO36" i="2" s="1"/>
  <c r="AP36" i="2" s="1"/>
  <c r="AQ36" i="2" s="1"/>
  <c r="AR36" i="2" s="1"/>
  <c r="AS36" i="2" s="1"/>
  <c r="AT36" i="2" s="1"/>
  <c r="AU36" i="2" s="1"/>
  <c r="AV36" i="2" s="1"/>
  <c r="AW36" i="2" s="1"/>
  <c r="AX36" i="2" s="1"/>
  <c r="AY36" i="2" s="1"/>
  <c r="AZ36" i="2" s="1"/>
  <c r="BA36" i="2" s="1"/>
  <c r="BB36" i="2" s="1"/>
  <c r="BC36" i="2" s="1"/>
  <c r="BD36" i="2" s="1"/>
  <c r="BE36" i="2" s="1"/>
  <c r="BF36" i="2" s="1"/>
  <c r="BG36" i="2" s="1"/>
  <c r="BH36" i="2" s="1"/>
  <c r="BI36" i="2" s="1"/>
  <c r="BJ36" i="2" s="1"/>
  <c r="BK36" i="2" s="1"/>
  <c r="BL36" i="2" s="1"/>
  <c r="BM36" i="2" s="1"/>
  <c r="BN36" i="2" s="1"/>
  <c r="BO36" i="2" s="1"/>
  <c r="BP36" i="2" s="1"/>
  <c r="BQ36" i="2" s="1"/>
  <c r="BR36" i="2" s="1"/>
  <c r="BS36" i="2" s="1"/>
  <c r="BT36" i="2" s="1"/>
  <c r="BU36" i="2" s="1"/>
  <c r="BV36" i="2" s="1"/>
  <c r="BW36" i="2" s="1"/>
  <c r="BX36" i="2" s="1"/>
  <c r="BY36" i="2" s="1"/>
  <c r="BZ36" i="2" s="1"/>
  <c r="CA36" i="2" s="1"/>
  <c r="CB36" i="2" s="1"/>
  <c r="CC36" i="2" s="1"/>
  <c r="CD36" i="2" s="1"/>
  <c r="C35" i="2"/>
  <c r="D35" i="2" s="1"/>
  <c r="E35" i="2" s="1"/>
  <c r="F35" i="2" s="1"/>
  <c r="G35" i="2" s="1"/>
  <c r="H35" i="2" s="1"/>
  <c r="I35" i="2" s="1"/>
  <c r="J35" i="2" s="1"/>
  <c r="K35" i="2" s="1"/>
  <c r="L35" i="2" s="1"/>
  <c r="M35" i="2" s="1"/>
  <c r="N35" i="2" s="1"/>
  <c r="O35" i="2" s="1"/>
  <c r="P35" i="2" s="1"/>
  <c r="Q35" i="2" s="1"/>
  <c r="R35" i="2" s="1"/>
  <c r="S35" i="2" s="1"/>
  <c r="T35" i="2" s="1"/>
  <c r="U35" i="2" s="1"/>
  <c r="V35" i="2" s="1"/>
  <c r="W35" i="2" s="1"/>
  <c r="X35" i="2" s="1"/>
  <c r="Y35" i="2" s="1"/>
  <c r="Z35" i="2" s="1"/>
  <c r="AA35" i="2" s="1"/>
  <c r="AB35" i="2" s="1"/>
  <c r="AC35" i="2" s="1"/>
  <c r="AD35" i="2" s="1"/>
  <c r="AE35" i="2" s="1"/>
  <c r="AF35" i="2" s="1"/>
  <c r="AG35" i="2" s="1"/>
  <c r="AH35" i="2" s="1"/>
  <c r="AI35" i="2" s="1"/>
  <c r="AJ35" i="2" s="1"/>
  <c r="AK35" i="2" s="1"/>
  <c r="AL35" i="2" s="1"/>
  <c r="AM35" i="2" s="1"/>
  <c r="AN35" i="2" s="1"/>
  <c r="AO35" i="2" s="1"/>
  <c r="AP35" i="2" s="1"/>
  <c r="AQ35" i="2" s="1"/>
  <c r="AR35" i="2" s="1"/>
  <c r="AS35" i="2" s="1"/>
  <c r="AT35" i="2" s="1"/>
  <c r="AU35" i="2" s="1"/>
  <c r="AV35" i="2" s="1"/>
  <c r="AW35" i="2" s="1"/>
  <c r="AX35" i="2" s="1"/>
  <c r="AY35" i="2" s="1"/>
  <c r="AZ35" i="2" s="1"/>
  <c r="BA35" i="2" s="1"/>
  <c r="BB35" i="2" s="1"/>
  <c r="BC35" i="2" s="1"/>
  <c r="BD35" i="2" s="1"/>
  <c r="BE35" i="2" s="1"/>
  <c r="BF35" i="2" s="1"/>
  <c r="BG35" i="2" s="1"/>
  <c r="BH35" i="2" s="1"/>
  <c r="BI35" i="2" s="1"/>
  <c r="BJ35" i="2" s="1"/>
  <c r="BK35" i="2" s="1"/>
  <c r="BL35" i="2" s="1"/>
  <c r="BM35" i="2" s="1"/>
  <c r="BN35" i="2" s="1"/>
  <c r="BO35" i="2" s="1"/>
  <c r="BP35" i="2" s="1"/>
  <c r="BQ35" i="2" s="1"/>
  <c r="BR35" i="2" s="1"/>
  <c r="BS35" i="2" s="1"/>
  <c r="BT35" i="2" s="1"/>
  <c r="BU35" i="2" s="1"/>
  <c r="BV35" i="2" s="1"/>
  <c r="BW35" i="2" s="1"/>
  <c r="BX35" i="2" s="1"/>
  <c r="BY35" i="2" s="1"/>
  <c r="BZ35" i="2" s="1"/>
  <c r="CA35" i="2" s="1"/>
  <c r="CB35" i="2" s="1"/>
  <c r="CC35" i="2" s="1"/>
  <c r="CD35" i="2" s="1"/>
  <c r="C34" i="2"/>
  <c r="D34" i="2" s="1"/>
  <c r="E34" i="2" s="1"/>
  <c r="F34" i="2" s="1"/>
  <c r="G34" i="2" s="1"/>
  <c r="H34" i="2" s="1"/>
  <c r="I34" i="2" s="1"/>
  <c r="J34" i="2" s="1"/>
  <c r="K34" i="2" s="1"/>
  <c r="L34" i="2" s="1"/>
  <c r="M34" i="2" s="1"/>
  <c r="N34" i="2" s="1"/>
  <c r="O34" i="2" s="1"/>
  <c r="P34" i="2" s="1"/>
  <c r="Q34" i="2" s="1"/>
  <c r="R34" i="2" s="1"/>
  <c r="S34" i="2" s="1"/>
  <c r="T34" i="2" s="1"/>
  <c r="U34" i="2" s="1"/>
  <c r="V34" i="2" s="1"/>
  <c r="W34" i="2" s="1"/>
  <c r="X34" i="2" s="1"/>
  <c r="Y34" i="2" s="1"/>
  <c r="Z34" i="2" s="1"/>
  <c r="AA34" i="2" s="1"/>
  <c r="AB34" i="2" s="1"/>
  <c r="AC34" i="2" s="1"/>
  <c r="AD34" i="2" s="1"/>
  <c r="AE34" i="2" s="1"/>
  <c r="AF34" i="2" s="1"/>
  <c r="AG34" i="2" s="1"/>
  <c r="AH34" i="2" s="1"/>
  <c r="AI34" i="2" s="1"/>
  <c r="AJ34" i="2" s="1"/>
  <c r="AK34" i="2" s="1"/>
  <c r="AL34" i="2" s="1"/>
  <c r="AM34" i="2" s="1"/>
  <c r="AN34" i="2" s="1"/>
  <c r="AO34" i="2" s="1"/>
  <c r="AP34" i="2" s="1"/>
  <c r="AQ34" i="2" s="1"/>
  <c r="AR34" i="2" s="1"/>
  <c r="AS34" i="2" s="1"/>
  <c r="AT34" i="2" s="1"/>
  <c r="AU34" i="2" s="1"/>
  <c r="AV34" i="2" s="1"/>
  <c r="AW34" i="2" s="1"/>
  <c r="AX34" i="2" s="1"/>
  <c r="AY34" i="2" s="1"/>
  <c r="AZ34" i="2" s="1"/>
  <c r="BA34" i="2" s="1"/>
  <c r="BB34" i="2" s="1"/>
  <c r="BC34" i="2" s="1"/>
  <c r="BD34" i="2" s="1"/>
  <c r="BE34" i="2" s="1"/>
  <c r="BF34" i="2" s="1"/>
  <c r="BG34" i="2" s="1"/>
  <c r="BH34" i="2" s="1"/>
  <c r="BI34" i="2" s="1"/>
  <c r="BJ34" i="2" s="1"/>
  <c r="BK34" i="2" s="1"/>
  <c r="BL34" i="2" s="1"/>
  <c r="BM34" i="2" s="1"/>
  <c r="BN34" i="2" s="1"/>
  <c r="BO34" i="2" s="1"/>
  <c r="BP34" i="2" s="1"/>
  <c r="BQ34" i="2" s="1"/>
  <c r="BR34" i="2" s="1"/>
  <c r="BS34" i="2" s="1"/>
  <c r="BT34" i="2" s="1"/>
  <c r="BU34" i="2" s="1"/>
  <c r="BV34" i="2" s="1"/>
  <c r="BW34" i="2" s="1"/>
  <c r="BX34" i="2" s="1"/>
  <c r="BY34" i="2" s="1"/>
  <c r="BZ34" i="2" s="1"/>
  <c r="CA34" i="2" s="1"/>
  <c r="CB34" i="2" s="1"/>
  <c r="CC34" i="2" s="1"/>
  <c r="CD34" i="2" s="1"/>
  <c r="C33" i="2"/>
  <c r="D33" i="2" s="1"/>
  <c r="E33" i="2" s="1"/>
  <c r="F33" i="2" s="1"/>
  <c r="G33" i="2" s="1"/>
  <c r="H33" i="2" s="1"/>
  <c r="I33" i="2" s="1"/>
  <c r="J33" i="2" s="1"/>
  <c r="K33" i="2" s="1"/>
  <c r="L33" i="2" s="1"/>
  <c r="M33" i="2" s="1"/>
  <c r="N33" i="2" s="1"/>
  <c r="O33" i="2" s="1"/>
  <c r="P33" i="2" s="1"/>
  <c r="Q33" i="2" s="1"/>
  <c r="R33" i="2" s="1"/>
  <c r="S33" i="2" s="1"/>
  <c r="T33" i="2" s="1"/>
  <c r="U33" i="2" s="1"/>
  <c r="V33" i="2" s="1"/>
  <c r="W33" i="2" s="1"/>
  <c r="X33" i="2" s="1"/>
  <c r="Y33" i="2" s="1"/>
  <c r="Z33" i="2" s="1"/>
  <c r="AA33" i="2" s="1"/>
  <c r="AB33" i="2" s="1"/>
  <c r="AC33" i="2" s="1"/>
  <c r="AD33" i="2" s="1"/>
  <c r="AE33" i="2" s="1"/>
  <c r="AF33" i="2" s="1"/>
  <c r="AG33" i="2" s="1"/>
  <c r="AH33" i="2" s="1"/>
  <c r="AI33" i="2" s="1"/>
  <c r="AJ33" i="2" s="1"/>
  <c r="AK33" i="2" s="1"/>
  <c r="AL33" i="2" s="1"/>
  <c r="AM33" i="2" s="1"/>
  <c r="AN33" i="2" s="1"/>
  <c r="AO33" i="2" s="1"/>
  <c r="AP33" i="2" s="1"/>
  <c r="AQ33" i="2" s="1"/>
  <c r="AR33" i="2" s="1"/>
  <c r="AS33" i="2" s="1"/>
  <c r="AT33" i="2" s="1"/>
  <c r="AU33" i="2" s="1"/>
  <c r="AV33" i="2" s="1"/>
  <c r="AW33" i="2" s="1"/>
  <c r="AX33" i="2" s="1"/>
  <c r="AY33" i="2" s="1"/>
  <c r="AZ33" i="2" s="1"/>
  <c r="BA33" i="2" s="1"/>
  <c r="BB33" i="2" s="1"/>
  <c r="BC33" i="2" s="1"/>
  <c r="BD33" i="2" s="1"/>
  <c r="BE33" i="2" s="1"/>
  <c r="BF33" i="2" s="1"/>
  <c r="BG33" i="2" s="1"/>
  <c r="BH33" i="2" s="1"/>
  <c r="BI33" i="2" s="1"/>
  <c r="BJ33" i="2" s="1"/>
  <c r="BK33" i="2" s="1"/>
  <c r="BL33" i="2" s="1"/>
  <c r="BM33" i="2" s="1"/>
  <c r="BN33" i="2" s="1"/>
  <c r="BO33" i="2" s="1"/>
  <c r="BP33" i="2" s="1"/>
  <c r="BQ33" i="2" s="1"/>
  <c r="BR33" i="2" s="1"/>
  <c r="BS33" i="2" s="1"/>
  <c r="BT33" i="2" s="1"/>
  <c r="BU33" i="2" s="1"/>
  <c r="BV33" i="2" s="1"/>
  <c r="BW33" i="2" s="1"/>
  <c r="BX33" i="2" s="1"/>
  <c r="BY33" i="2" s="1"/>
  <c r="BZ33" i="2" s="1"/>
  <c r="CA33" i="2" s="1"/>
  <c r="CB33" i="2" s="1"/>
  <c r="CC33" i="2" s="1"/>
  <c r="CD33" i="2" s="1"/>
  <c r="C28" i="2"/>
  <c r="C29" i="2"/>
  <c r="C30" i="2"/>
  <c r="C27" i="2"/>
  <c r="B26" i="2"/>
  <c r="C14" i="2"/>
  <c r="D14" i="2" s="1"/>
  <c r="E14" i="2" s="1"/>
  <c r="F14" i="2" s="1"/>
  <c r="G14" i="2" s="1"/>
  <c r="H14" i="2" s="1"/>
  <c r="I14" i="2" s="1"/>
  <c r="J14" i="2" s="1"/>
  <c r="K14" i="2" s="1"/>
  <c r="L14" i="2" s="1"/>
  <c r="M14" i="2" s="1"/>
  <c r="N14" i="2" s="1"/>
  <c r="O14" i="2" s="1"/>
  <c r="P14" i="2" s="1"/>
  <c r="Q14" i="2" s="1"/>
  <c r="R14" i="2" s="1"/>
  <c r="S14" i="2" s="1"/>
  <c r="T14" i="2" s="1"/>
  <c r="U14" i="2" s="1"/>
  <c r="V14" i="2" s="1"/>
  <c r="W14" i="2" s="1"/>
  <c r="X14" i="2" s="1"/>
  <c r="Y14" i="2" s="1"/>
  <c r="Z14" i="2" s="1"/>
  <c r="AA14" i="2" s="1"/>
  <c r="AB14" i="2" s="1"/>
  <c r="AC14" i="2" s="1"/>
  <c r="AD14" i="2" s="1"/>
  <c r="AE14" i="2" s="1"/>
  <c r="AF14" i="2" s="1"/>
  <c r="AG14" i="2" s="1"/>
  <c r="AH14" i="2" s="1"/>
  <c r="AI14" i="2" s="1"/>
  <c r="AJ14" i="2" s="1"/>
  <c r="AK14" i="2" s="1"/>
  <c r="AL14" i="2" s="1"/>
  <c r="AM14" i="2" s="1"/>
  <c r="AN14" i="2" s="1"/>
  <c r="AO14" i="2" s="1"/>
  <c r="AP14" i="2" s="1"/>
  <c r="AQ14" i="2" s="1"/>
  <c r="AR14" i="2" s="1"/>
  <c r="AS14" i="2" s="1"/>
  <c r="AT14" i="2" s="1"/>
  <c r="AU14" i="2" s="1"/>
  <c r="AV14" i="2" s="1"/>
  <c r="AW14" i="2" s="1"/>
  <c r="AX14" i="2" s="1"/>
  <c r="AY14" i="2" s="1"/>
  <c r="AZ14" i="2" s="1"/>
  <c r="BA14" i="2" s="1"/>
  <c r="BB14" i="2" s="1"/>
  <c r="BC14" i="2" s="1"/>
  <c r="BD14" i="2" s="1"/>
  <c r="BE14" i="2" s="1"/>
  <c r="BF14" i="2" s="1"/>
  <c r="BG14" i="2" s="1"/>
  <c r="BH14" i="2" s="1"/>
  <c r="BI14" i="2" s="1"/>
  <c r="BJ14" i="2" s="1"/>
  <c r="BK14" i="2" s="1"/>
  <c r="BL14" i="2" s="1"/>
  <c r="BM14" i="2" s="1"/>
  <c r="BN14" i="2" s="1"/>
  <c r="BO14" i="2" s="1"/>
  <c r="BP14" i="2" s="1"/>
  <c r="BQ14" i="2" s="1"/>
  <c r="BR14" i="2" s="1"/>
  <c r="BS14" i="2" s="1"/>
  <c r="BT14" i="2" s="1"/>
  <c r="BU14" i="2" s="1"/>
  <c r="BV14" i="2" s="1"/>
  <c r="BW14" i="2" s="1"/>
  <c r="BX14" i="2" s="1"/>
  <c r="BY14" i="2" s="1"/>
  <c r="BZ14" i="2" s="1"/>
  <c r="CA14" i="2" s="1"/>
  <c r="CB14" i="2" s="1"/>
  <c r="CC14" i="2" s="1"/>
  <c r="CD14" i="2" s="1"/>
  <c r="C13" i="2"/>
  <c r="D13" i="2" s="1"/>
  <c r="E13" i="2" s="1"/>
  <c r="F13" i="2" s="1"/>
  <c r="G13" i="2" s="1"/>
  <c r="H13" i="2" s="1"/>
  <c r="I13" i="2" s="1"/>
  <c r="J13" i="2" s="1"/>
  <c r="K13" i="2" s="1"/>
  <c r="L13" i="2" s="1"/>
  <c r="M13" i="2" s="1"/>
  <c r="N13" i="2" s="1"/>
  <c r="O13" i="2" s="1"/>
  <c r="P13" i="2" s="1"/>
  <c r="Q13" i="2" s="1"/>
  <c r="R13" i="2" s="1"/>
  <c r="S13" i="2" s="1"/>
  <c r="T13" i="2" s="1"/>
  <c r="U13" i="2" s="1"/>
  <c r="V13" i="2" s="1"/>
  <c r="W13" i="2" s="1"/>
  <c r="X13" i="2" s="1"/>
  <c r="Y13" i="2" s="1"/>
  <c r="Z13" i="2" s="1"/>
  <c r="AA13" i="2" s="1"/>
  <c r="AB13" i="2" s="1"/>
  <c r="AC13" i="2" s="1"/>
  <c r="AD13" i="2" s="1"/>
  <c r="AE13" i="2" s="1"/>
  <c r="AF13" i="2" s="1"/>
  <c r="AG13" i="2" s="1"/>
  <c r="AH13" i="2" s="1"/>
  <c r="AI13" i="2" s="1"/>
  <c r="AJ13" i="2" s="1"/>
  <c r="AK13" i="2" s="1"/>
  <c r="AL13" i="2" s="1"/>
  <c r="AM13" i="2" s="1"/>
  <c r="AN13" i="2" s="1"/>
  <c r="AO13" i="2" s="1"/>
  <c r="AP13" i="2" s="1"/>
  <c r="AQ13" i="2" s="1"/>
  <c r="AR13" i="2" s="1"/>
  <c r="AS13" i="2" s="1"/>
  <c r="AT13" i="2" s="1"/>
  <c r="AU13" i="2" s="1"/>
  <c r="AV13" i="2" s="1"/>
  <c r="AW13" i="2" s="1"/>
  <c r="AX13" i="2" s="1"/>
  <c r="AY13" i="2" s="1"/>
  <c r="AZ13" i="2" s="1"/>
  <c r="BA13" i="2" s="1"/>
  <c r="BB13" i="2" s="1"/>
  <c r="BC13" i="2" s="1"/>
  <c r="BD13" i="2" s="1"/>
  <c r="BE13" i="2" s="1"/>
  <c r="BF13" i="2" s="1"/>
  <c r="BG13" i="2" s="1"/>
  <c r="BH13" i="2" s="1"/>
  <c r="BI13" i="2" s="1"/>
  <c r="BJ13" i="2" s="1"/>
  <c r="BK13" i="2" s="1"/>
  <c r="BL13" i="2" s="1"/>
  <c r="BM13" i="2" s="1"/>
  <c r="BN13" i="2" s="1"/>
  <c r="BO13" i="2" s="1"/>
  <c r="BP13" i="2" s="1"/>
  <c r="BQ13" i="2" s="1"/>
  <c r="BR13" i="2" s="1"/>
  <c r="BS13" i="2" s="1"/>
  <c r="BT13" i="2" s="1"/>
  <c r="BU13" i="2" s="1"/>
  <c r="BV13" i="2" s="1"/>
  <c r="BW13" i="2" s="1"/>
  <c r="BX13" i="2" s="1"/>
  <c r="BY13" i="2" s="1"/>
  <c r="BZ13" i="2" s="1"/>
  <c r="CA13" i="2" s="1"/>
  <c r="CB13" i="2" s="1"/>
  <c r="CC13" i="2" s="1"/>
  <c r="CD13" i="2" s="1"/>
  <c r="C12" i="2"/>
  <c r="D12" i="2" s="1"/>
  <c r="E12" i="2" s="1"/>
  <c r="F12" i="2" s="1"/>
  <c r="G12" i="2" s="1"/>
  <c r="H12" i="2" s="1"/>
  <c r="I12" i="2" s="1"/>
  <c r="J12" i="2" s="1"/>
  <c r="K12" i="2" s="1"/>
  <c r="L12" i="2" s="1"/>
  <c r="M12" i="2" s="1"/>
  <c r="N12" i="2" s="1"/>
  <c r="O12" i="2" s="1"/>
  <c r="P12" i="2" s="1"/>
  <c r="Q12" i="2" s="1"/>
  <c r="R12" i="2" s="1"/>
  <c r="S12" i="2" s="1"/>
  <c r="T12" i="2" s="1"/>
  <c r="U12" i="2" s="1"/>
  <c r="V12" i="2" s="1"/>
  <c r="W12" i="2" s="1"/>
  <c r="X12" i="2" s="1"/>
  <c r="Y12" i="2" s="1"/>
  <c r="Z12" i="2" s="1"/>
  <c r="AA12" i="2" s="1"/>
  <c r="AB12" i="2" s="1"/>
  <c r="AC12" i="2" s="1"/>
  <c r="AD12" i="2" s="1"/>
  <c r="AE12" i="2" s="1"/>
  <c r="AF12" i="2" s="1"/>
  <c r="AG12" i="2" s="1"/>
  <c r="AH12" i="2" s="1"/>
  <c r="AI12" i="2" s="1"/>
  <c r="AJ12" i="2" s="1"/>
  <c r="AK12" i="2" s="1"/>
  <c r="AL12" i="2" s="1"/>
  <c r="AM12" i="2" s="1"/>
  <c r="AN12" i="2" s="1"/>
  <c r="AO12" i="2" s="1"/>
  <c r="AP12" i="2" s="1"/>
  <c r="AQ12" i="2" s="1"/>
  <c r="AR12" i="2" s="1"/>
  <c r="AS12" i="2" s="1"/>
  <c r="AT12" i="2" s="1"/>
  <c r="AU12" i="2" s="1"/>
  <c r="AV12" i="2" s="1"/>
  <c r="AW12" i="2" s="1"/>
  <c r="AX12" i="2" s="1"/>
  <c r="AY12" i="2" s="1"/>
  <c r="AZ12" i="2" s="1"/>
  <c r="BA12" i="2" s="1"/>
  <c r="BB12" i="2" s="1"/>
  <c r="BC12" i="2" s="1"/>
  <c r="BD12" i="2" s="1"/>
  <c r="BE12" i="2" s="1"/>
  <c r="BF12" i="2" s="1"/>
  <c r="BG12" i="2" s="1"/>
  <c r="BH12" i="2" s="1"/>
  <c r="BI12" i="2" s="1"/>
  <c r="BJ12" i="2" s="1"/>
  <c r="BK12" i="2" s="1"/>
  <c r="BL12" i="2" s="1"/>
  <c r="BM12" i="2" s="1"/>
  <c r="BN12" i="2" s="1"/>
  <c r="BO12" i="2" s="1"/>
  <c r="BP12" i="2" s="1"/>
  <c r="BQ12" i="2" s="1"/>
  <c r="BR12" i="2" s="1"/>
  <c r="BS12" i="2" s="1"/>
  <c r="BT12" i="2" s="1"/>
  <c r="BU12" i="2" s="1"/>
  <c r="BV12" i="2" s="1"/>
  <c r="BW12" i="2" s="1"/>
  <c r="BX12" i="2" s="1"/>
  <c r="BY12" i="2" s="1"/>
  <c r="BZ12" i="2" s="1"/>
  <c r="CA12" i="2" s="1"/>
  <c r="CB12" i="2" s="1"/>
  <c r="CC12" i="2" s="1"/>
  <c r="CD12" i="2" s="1"/>
  <c r="C11" i="2"/>
  <c r="D11" i="2" s="1"/>
  <c r="E11" i="2" s="1"/>
  <c r="F11" i="2" s="1"/>
  <c r="G11" i="2" s="1"/>
  <c r="H11" i="2" s="1"/>
  <c r="I11" i="2" s="1"/>
  <c r="J11" i="2" s="1"/>
  <c r="K11" i="2" s="1"/>
  <c r="L11" i="2" s="1"/>
  <c r="M11" i="2" s="1"/>
  <c r="N11" i="2" s="1"/>
  <c r="O11" i="2" s="1"/>
  <c r="P11" i="2" s="1"/>
  <c r="Q11" i="2" s="1"/>
  <c r="R11" i="2" s="1"/>
  <c r="S11" i="2" s="1"/>
  <c r="T11" i="2" s="1"/>
  <c r="U11" i="2" s="1"/>
  <c r="V11" i="2" s="1"/>
  <c r="W11" i="2" s="1"/>
  <c r="X11" i="2" s="1"/>
  <c r="Y11" i="2" s="1"/>
  <c r="Z11" i="2" s="1"/>
  <c r="AA11" i="2" s="1"/>
  <c r="AB11" i="2" s="1"/>
  <c r="AC11" i="2" s="1"/>
  <c r="AD11" i="2" s="1"/>
  <c r="AE11" i="2" s="1"/>
  <c r="AF11" i="2" s="1"/>
  <c r="AG11" i="2" s="1"/>
  <c r="AH11" i="2" s="1"/>
  <c r="AI11" i="2" s="1"/>
  <c r="AJ11" i="2" s="1"/>
  <c r="AK11" i="2" s="1"/>
  <c r="AL11" i="2" s="1"/>
  <c r="AM11" i="2" s="1"/>
  <c r="AN11" i="2" s="1"/>
  <c r="AO11" i="2" s="1"/>
  <c r="AP11" i="2" s="1"/>
  <c r="AQ11" i="2" s="1"/>
  <c r="AR11" i="2" s="1"/>
  <c r="AS11" i="2" s="1"/>
  <c r="AT11" i="2" s="1"/>
  <c r="AU11" i="2" s="1"/>
  <c r="AV11" i="2" s="1"/>
  <c r="AW11" i="2" s="1"/>
  <c r="AX11" i="2" s="1"/>
  <c r="AY11" i="2" s="1"/>
  <c r="AZ11" i="2" s="1"/>
  <c r="BA11" i="2" s="1"/>
  <c r="BB11" i="2" s="1"/>
  <c r="BC11" i="2" s="1"/>
  <c r="BD11" i="2" s="1"/>
  <c r="BE11" i="2" s="1"/>
  <c r="BF11" i="2" s="1"/>
  <c r="BG11" i="2" s="1"/>
  <c r="BH11" i="2" s="1"/>
  <c r="BI11" i="2" s="1"/>
  <c r="BJ11" i="2" s="1"/>
  <c r="BK11" i="2" s="1"/>
  <c r="BL11" i="2" s="1"/>
  <c r="BM11" i="2" s="1"/>
  <c r="BN11" i="2" s="1"/>
  <c r="BO11" i="2" s="1"/>
  <c r="BP11" i="2" s="1"/>
  <c r="BQ11" i="2" s="1"/>
  <c r="BR11" i="2" s="1"/>
  <c r="BS11" i="2" s="1"/>
  <c r="BT11" i="2" s="1"/>
  <c r="BU11" i="2" s="1"/>
  <c r="BV11" i="2" s="1"/>
  <c r="BW11" i="2" s="1"/>
  <c r="BX11" i="2" s="1"/>
  <c r="BY11" i="2" s="1"/>
  <c r="BZ11" i="2" s="1"/>
  <c r="CA11" i="2" s="1"/>
  <c r="CB11" i="2" s="1"/>
  <c r="CC11" i="2" s="1"/>
  <c r="CD11" i="2" s="1"/>
  <c r="C10" i="2"/>
  <c r="D10" i="2" s="1"/>
  <c r="E10" i="2" s="1"/>
  <c r="F10" i="2" s="1"/>
  <c r="G10" i="2" s="1"/>
  <c r="H10" i="2" s="1"/>
  <c r="I10" i="2" s="1"/>
  <c r="J10" i="2" s="1"/>
  <c r="K10" i="2" s="1"/>
  <c r="L10" i="2" s="1"/>
  <c r="M10" i="2" s="1"/>
  <c r="N10" i="2" s="1"/>
  <c r="O10" i="2" s="1"/>
  <c r="P10" i="2" s="1"/>
  <c r="Q10" i="2" s="1"/>
  <c r="R10" i="2" s="1"/>
  <c r="S10" i="2" s="1"/>
  <c r="T10" i="2" s="1"/>
  <c r="U10" i="2" s="1"/>
  <c r="V10" i="2" s="1"/>
  <c r="W10" i="2" s="1"/>
  <c r="X10" i="2" s="1"/>
  <c r="Y10" i="2" s="1"/>
  <c r="Z10" i="2" s="1"/>
  <c r="AA10" i="2" s="1"/>
  <c r="AB10" i="2" s="1"/>
  <c r="AC10" i="2" s="1"/>
  <c r="AD10" i="2" s="1"/>
  <c r="AE10" i="2" s="1"/>
  <c r="AF10" i="2" s="1"/>
  <c r="AG10" i="2" s="1"/>
  <c r="AH10" i="2" s="1"/>
  <c r="AI10" i="2" s="1"/>
  <c r="AJ10" i="2" s="1"/>
  <c r="AK10" i="2" s="1"/>
  <c r="AL10" i="2" s="1"/>
  <c r="AM10" i="2" s="1"/>
  <c r="AN10" i="2" s="1"/>
  <c r="AO10" i="2" s="1"/>
  <c r="AP10" i="2" s="1"/>
  <c r="AQ10" i="2" s="1"/>
  <c r="AR10" i="2" s="1"/>
  <c r="AS10" i="2" s="1"/>
  <c r="AT10" i="2" s="1"/>
  <c r="AU10" i="2" s="1"/>
  <c r="AV10" i="2" s="1"/>
  <c r="AW10" i="2" s="1"/>
  <c r="AX10" i="2" s="1"/>
  <c r="AY10" i="2" s="1"/>
  <c r="AZ10" i="2" s="1"/>
  <c r="BA10" i="2" s="1"/>
  <c r="BB10" i="2" s="1"/>
  <c r="BC10" i="2" s="1"/>
  <c r="BD10" i="2" s="1"/>
  <c r="BE10" i="2" s="1"/>
  <c r="BF10" i="2" s="1"/>
  <c r="BG10" i="2" s="1"/>
  <c r="BH10" i="2" s="1"/>
  <c r="BI10" i="2" s="1"/>
  <c r="BJ10" i="2" s="1"/>
  <c r="BK10" i="2" s="1"/>
  <c r="BL10" i="2" s="1"/>
  <c r="BM10" i="2" s="1"/>
  <c r="BN10" i="2" s="1"/>
  <c r="BO10" i="2" s="1"/>
  <c r="BP10" i="2" s="1"/>
  <c r="BQ10" i="2" s="1"/>
  <c r="BR10" i="2" s="1"/>
  <c r="BS10" i="2" s="1"/>
  <c r="BT10" i="2" s="1"/>
  <c r="BU10" i="2" s="1"/>
  <c r="BV10" i="2" s="1"/>
  <c r="BW10" i="2" s="1"/>
  <c r="BX10" i="2" s="1"/>
  <c r="BY10" i="2" s="1"/>
  <c r="BZ10" i="2" s="1"/>
  <c r="CA10" i="2" s="1"/>
  <c r="CB10" i="2" s="1"/>
  <c r="CC10" i="2" s="1"/>
  <c r="CD10" i="2" s="1"/>
  <c r="C6" i="2"/>
  <c r="C7" i="2"/>
  <c r="C8" i="2"/>
  <c r="C5" i="2"/>
  <c r="B17" i="2"/>
  <c r="B39" i="2" s="1"/>
  <c r="B61" i="2" s="1"/>
  <c r="B18" i="2"/>
  <c r="B40" i="2" s="1"/>
  <c r="B62" i="2" s="1"/>
  <c r="B16" i="2"/>
  <c r="B38" i="2" s="1"/>
  <c r="B60" i="2" s="1"/>
  <c r="B14" i="2"/>
  <c r="B36" i="2" s="1"/>
  <c r="B58" i="2" s="1"/>
  <c r="B13" i="2"/>
  <c r="B35" i="2" s="1"/>
  <c r="B57" i="2" s="1"/>
  <c r="B12" i="2"/>
  <c r="B34" i="2" s="1"/>
  <c r="B56" i="2" s="1"/>
  <c r="B11" i="2"/>
  <c r="B33" i="2" s="1"/>
  <c r="B55" i="2" s="1"/>
  <c r="B10" i="2"/>
  <c r="B32" i="2" s="1"/>
  <c r="B54" i="2" s="1"/>
  <c r="B6" i="2"/>
  <c r="B28" i="2" s="1"/>
  <c r="B50" i="2" s="1"/>
  <c r="B7" i="2"/>
  <c r="B29" i="2" s="1"/>
  <c r="B51" i="2" s="1"/>
  <c r="B8" i="2"/>
  <c r="B30" i="2" s="1"/>
  <c r="B52" i="2" s="1"/>
  <c r="B27" i="2"/>
  <c r="B49" i="2" s="1"/>
  <c r="B4" i="2"/>
  <c r="N58" i="11" l="1"/>
  <c r="O58" i="11"/>
  <c r="C59" i="2"/>
  <c r="I60" i="11"/>
  <c r="K59" i="11"/>
  <c r="J59" i="11"/>
  <c r="E59" i="11"/>
  <c r="C60" i="11"/>
  <c r="D59" i="11"/>
  <c r="AY41" i="2"/>
  <c r="C63" i="2"/>
  <c r="CU63" i="2"/>
  <c r="CQ63" i="2"/>
  <c r="CM63" i="2"/>
  <c r="CI63" i="2"/>
  <c r="CE63" i="2"/>
  <c r="CA63" i="2"/>
  <c r="BW63" i="2"/>
  <c r="BS63" i="2"/>
  <c r="BO63" i="2"/>
  <c r="BK63" i="2"/>
  <c r="BG63" i="2"/>
  <c r="BC63" i="2"/>
  <c r="AY63" i="2"/>
  <c r="AU63" i="2"/>
  <c r="AQ63" i="2"/>
  <c r="AM63" i="2"/>
  <c r="AI63" i="2"/>
  <c r="AE63" i="2"/>
  <c r="AA63" i="2"/>
  <c r="W63" i="2"/>
  <c r="S63" i="2"/>
  <c r="O63" i="2"/>
  <c r="K63" i="2"/>
  <c r="G63" i="2"/>
  <c r="BR63" i="2"/>
  <c r="R63" i="2"/>
  <c r="CX63" i="2"/>
  <c r="AH63" i="2"/>
  <c r="CE41" i="2"/>
  <c r="S41" i="2"/>
  <c r="BN63" i="2"/>
  <c r="CE37" i="2"/>
  <c r="CT63" i="2"/>
  <c r="CP63" i="2"/>
  <c r="CD63" i="2"/>
  <c r="BZ63" i="2"/>
  <c r="BJ63" i="2"/>
  <c r="AX63" i="2"/>
  <c r="AT63" i="2"/>
  <c r="AL63" i="2"/>
  <c r="AD63" i="2"/>
  <c r="N63" i="2"/>
  <c r="CU41" i="2"/>
  <c r="CQ41" i="2"/>
  <c r="CI41" i="2"/>
  <c r="CA41" i="2"/>
  <c r="BS41" i="2"/>
  <c r="BO41" i="2"/>
  <c r="BK41" i="2"/>
  <c r="BC41" i="2"/>
  <c r="AU41" i="2"/>
  <c r="AM41" i="2"/>
  <c r="AI41" i="2"/>
  <c r="AE41" i="2"/>
  <c r="W41" i="2"/>
  <c r="O41" i="2"/>
  <c r="G41" i="2"/>
  <c r="CM41" i="2"/>
  <c r="BW41" i="2"/>
  <c r="BG41" i="2"/>
  <c r="AQ41" i="2"/>
  <c r="AA41" i="2"/>
  <c r="K41" i="2"/>
  <c r="C31" i="2"/>
  <c r="C45" i="2" s="1"/>
  <c r="CW41" i="2"/>
  <c r="CS41" i="2"/>
  <c r="CO41" i="2"/>
  <c r="CK41" i="2"/>
  <c r="CG41" i="2"/>
  <c r="CC41" i="2"/>
  <c r="BY41" i="2"/>
  <c r="BU41" i="2"/>
  <c r="BQ41" i="2"/>
  <c r="BM41" i="2"/>
  <c r="BI41" i="2"/>
  <c r="BE41" i="2"/>
  <c r="BA41" i="2"/>
  <c r="AW41" i="2"/>
  <c r="AS41" i="2"/>
  <c r="AO41" i="2"/>
  <c r="AK41" i="2"/>
  <c r="AG41" i="2"/>
  <c r="AC41" i="2"/>
  <c r="Y41" i="2"/>
  <c r="U41" i="2"/>
  <c r="Q41" i="2"/>
  <c r="M41" i="2"/>
  <c r="I41" i="2"/>
  <c r="E41" i="2"/>
  <c r="CV41" i="2"/>
  <c r="CR41" i="2"/>
  <c r="CN41" i="2"/>
  <c r="CJ41" i="2"/>
  <c r="CF41" i="2"/>
  <c r="CB41" i="2"/>
  <c r="BX41" i="2"/>
  <c r="BT41" i="2"/>
  <c r="BP41" i="2"/>
  <c r="BL41" i="2"/>
  <c r="BH41" i="2"/>
  <c r="BD41" i="2"/>
  <c r="AZ41" i="2"/>
  <c r="AV41" i="2"/>
  <c r="AR41" i="2"/>
  <c r="AN41" i="2"/>
  <c r="AJ41" i="2"/>
  <c r="AF41" i="2"/>
  <c r="AB41" i="2"/>
  <c r="X41" i="2"/>
  <c r="T41" i="2"/>
  <c r="P41" i="2"/>
  <c r="L41" i="2"/>
  <c r="H41" i="2"/>
  <c r="D41" i="2"/>
  <c r="CL63" i="2"/>
  <c r="CH63" i="2"/>
  <c r="BV63" i="2"/>
  <c r="BF63" i="2"/>
  <c r="BB63" i="2"/>
  <c r="AP63" i="2"/>
  <c r="Z63" i="2"/>
  <c r="V63" i="2"/>
  <c r="J63" i="2"/>
  <c r="CV37" i="2"/>
  <c r="CU37" i="2"/>
  <c r="CQ37" i="2"/>
  <c r="CM37" i="2"/>
  <c r="CI37" i="2"/>
  <c r="C53" i="2"/>
  <c r="C67" i="2" s="1"/>
  <c r="CW63" i="2"/>
  <c r="CS63" i="2"/>
  <c r="CO63" i="2"/>
  <c r="CK63" i="2"/>
  <c r="CG63" i="2"/>
  <c r="CC63" i="2"/>
  <c r="BY63" i="2"/>
  <c r="BU63" i="2"/>
  <c r="BQ63" i="2"/>
  <c r="BM63" i="2"/>
  <c r="BI63" i="2"/>
  <c r="BE63" i="2"/>
  <c r="BA63" i="2"/>
  <c r="AW63" i="2"/>
  <c r="AS63" i="2"/>
  <c r="AO63" i="2"/>
  <c r="AK63" i="2"/>
  <c r="AG63" i="2"/>
  <c r="AC63" i="2"/>
  <c r="Y63" i="2"/>
  <c r="U63" i="2"/>
  <c r="Q63" i="2"/>
  <c r="M63" i="2"/>
  <c r="I63" i="2"/>
  <c r="E63" i="2"/>
  <c r="CV63" i="2"/>
  <c r="CR63" i="2"/>
  <c r="CN63" i="2"/>
  <c r="CJ63" i="2"/>
  <c r="CF63" i="2"/>
  <c r="CB63" i="2"/>
  <c r="BX63" i="2"/>
  <c r="BT63" i="2"/>
  <c r="BP63" i="2"/>
  <c r="BL63" i="2"/>
  <c r="BH63" i="2"/>
  <c r="BD63" i="2"/>
  <c r="AZ63" i="2"/>
  <c r="AV63" i="2"/>
  <c r="AR63" i="2"/>
  <c r="AN63" i="2"/>
  <c r="AJ63" i="2"/>
  <c r="AF63" i="2"/>
  <c r="AB63" i="2"/>
  <c r="X63" i="2"/>
  <c r="T63" i="2"/>
  <c r="P63" i="2"/>
  <c r="L63" i="2"/>
  <c r="H63" i="2"/>
  <c r="D63" i="2"/>
  <c r="F63" i="2"/>
  <c r="CW37" i="2"/>
  <c r="CS37" i="2"/>
  <c r="CO37" i="2"/>
  <c r="CK37" i="2"/>
  <c r="CG37" i="2"/>
  <c r="CX41" i="2"/>
  <c r="CT41" i="2"/>
  <c r="CP41" i="2"/>
  <c r="CL41" i="2"/>
  <c r="CH41" i="2"/>
  <c r="CD41" i="2"/>
  <c r="BZ41" i="2"/>
  <c r="BV41" i="2"/>
  <c r="BR41" i="2"/>
  <c r="BN41" i="2"/>
  <c r="BJ41" i="2"/>
  <c r="BF41" i="2"/>
  <c r="BB41" i="2"/>
  <c r="AX41" i="2"/>
  <c r="AT41" i="2"/>
  <c r="AP41" i="2"/>
  <c r="AL41" i="2"/>
  <c r="AH41" i="2"/>
  <c r="AD41" i="2"/>
  <c r="Z41" i="2"/>
  <c r="V41" i="2"/>
  <c r="R41" i="2"/>
  <c r="N41" i="2"/>
  <c r="J41" i="2"/>
  <c r="F41" i="2"/>
  <c r="C41" i="2"/>
  <c r="C47" i="2" s="1"/>
  <c r="CR37" i="2"/>
  <c r="CN37" i="2"/>
  <c r="CJ37" i="2"/>
  <c r="CF37" i="2"/>
  <c r="CX37" i="2"/>
  <c r="CT37" i="2"/>
  <c r="CP37" i="2"/>
  <c r="CL37" i="2"/>
  <c r="CH37" i="2"/>
  <c r="C37" i="2"/>
  <c r="C9" i="2"/>
  <c r="C23" i="2" s="1"/>
  <c r="BX19" i="2"/>
  <c r="BH19" i="2"/>
  <c r="AR19" i="2"/>
  <c r="L19" i="2"/>
  <c r="CN19" i="2"/>
  <c r="AB19" i="2"/>
  <c r="CX19" i="2"/>
  <c r="CT19" i="2"/>
  <c r="CP19" i="2"/>
  <c r="CL19" i="2"/>
  <c r="CH19" i="2"/>
  <c r="CD19" i="2"/>
  <c r="BZ19" i="2"/>
  <c r="BV19" i="2"/>
  <c r="BR19" i="2"/>
  <c r="BN19" i="2"/>
  <c r="BJ19" i="2"/>
  <c r="BF19" i="2"/>
  <c r="BB19" i="2"/>
  <c r="AX19" i="2"/>
  <c r="AT19" i="2"/>
  <c r="AP19" i="2"/>
  <c r="AL19" i="2"/>
  <c r="AH19" i="2"/>
  <c r="AD19" i="2"/>
  <c r="Z19" i="2"/>
  <c r="V19" i="2"/>
  <c r="R19" i="2"/>
  <c r="N19" i="2"/>
  <c r="J19" i="2"/>
  <c r="F19" i="2"/>
  <c r="C19" i="2"/>
  <c r="CV19" i="2"/>
  <c r="CR19" i="2"/>
  <c r="CJ19" i="2"/>
  <c r="CF19" i="2"/>
  <c r="CB19" i="2"/>
  <c r="BT19" i="2"/>
  <c r="BP19" i="2"/>
  <c r="BL19" i="2"/>
  <c r="BD19" i="2"/>
  <c r="AZ19" i="2"/>
  <c r="AV19" i="2"/>
  <c r="AN19" i="2"/>
  <c r="AJ19" i="2"/>
  <c r="AF19" i="2"/>
  <c r="X19" i="2"/>
  <c r="T19" i="2"/>
  <c r="P19" i="2"/>
  <c r="H19" i="2"/>
  <c r="D19" i="2"/>
  <c r="CU19" i="2"/>
  <c r="CQ19" i="2"/>
  <c r="CM19" i="2"/>
  <c r="CI19" i="2"/>
  <c r="CE19" i="2"/>
  <c r="CA19" i="2"/>
  <c r="BW19" i="2"/>
  <c r="BS19" i="2"/>
  <c r="BO19" i="2"/>
  <c r="BK19" i="2"/>
  <c r="BG19" i="2"/>
  <c r="BC19" i="2"/>
  <c r="AY19" i="2"/>
  <c r="AU19" i="2"/>
  <c r="AQ19" i="2"/>
  <c r="AM19" i="2"/>
  <c r="AI19" i="2"/>
  <c r="AE19" i="2"/>
  <c r="AA19" i="2"/>
  <c r="W19" i="2"/>
  <c r="S19" i="2"/>
  <c r="O19" i="2"/>
  <c r="K19" i="2"/>
  <c r="G19" i="2"/>
  <c r="CW19" i="2"/>
  <c r="CS19" i="2"/>
  <c r="CO19" i="2"/>
  <c r="CK19" i="2"/>
  <c r="CG19" i="2"/>
  <c r="CC19" i="2"/>
  <c r="BY19" i="2"/>
  <c r="BU19" i="2"/>
  <c r="BQ19" i="2"/>
  <c r="BM19" i="2"/>
  <c r="BI19" i="2"/>
  <c r="BE19" i="2"/>
  <c r="BA19" i="2"/>
  <c r="AW19" i="2"/>
  <c r="AS19" i="2"/>
  <c r="AO19" i="2"/>
  <c r="AK19" i="2"/>
  <c r="AG19" i="2"/>
  <c r="AC19" i="2"/>
  <c r="Y19" i="2"/>
  <c r="U19" i="2"/>
  <c r="Q19" i="2"/>
  <c r="M19" i="2"/>
  <c r="I19" i="2"/>
  <c r="E19" i="2"/>
  <c r="D15" i="2"/>
  <c r="C15" i="2"/>
  <c r="C69" i="2" l="1"/>
  <c r="C25" i="2"/>
  <c r="C79" i="2" s="1"/>
  <c r="N59" i="11"/>
  <c r="O59" i="11"/>
  <c r="CX59" i="2"/>
  <c r="CX64" i="2" s="1"/>
  <c r="CX65" i="2" s="1"/>
  <c r="C64" i="2"/>
  <c r="C65" i="2" s="1"/>
  <c r="C66" i="2" s="1"/>
  <c r="D20" i="2"/>
  <c r="D21" i="2" s="1"/>
  <c r="C61" i="11"/>
  <c r="E60" i="11"/>
  <c r="D60" i="11"/>
  <c r="I61" i="11"/>
  <c r="K60" i="11"/>
  <c r="J60" i="11"/>
  <c r="CJ42" i="2"/>
  <c r="CJ43" i="2" s="1"/>
  <c r="CF42" i="2"/>
  <c r="CF43" i="2" s="1"/>
  <c r="CR42" i="2"/>
  <c r="CR43" i="2" s="1"/>
  <c r="F37" i="2"/>
  <c r="F42" i="2" s="1"/>
  <c r="F43" i="2" s="1"/>
  <c r="C20" i="2"/>
  <c r="C21" i="2" s="1"/>
  <c r="E37" i="2"/>
  <c r="E42" i="2" s="1"/>
  <c r="E43" i="2" s="1"/>
  <c r="D37" i="2"/>
  <c r="D42" i="2" s="1"/>
  <c r="D43" i="2" s="1"/>
  <c r="CH59" i="2"/>
  <c r="CH64" i="2" s="1"/>
  <c r="CH65" i="2" s="1"/>
  <c r="CK59" i="2"/>
  <c r="CK64" i="2" s="1"/>
  <c r="CK65" i="2" s="1"/>
  <c r="CR59" i="2"/>
  <c r="CR64" i="2" s="1"/>
  <c r="CR65" i="2" s="1"/>
  <c r="CQ59" i="2"/>
  <c r="CQ64" i="2" s="1"/>
  <c r="CQ65" i="2" s="1"/>
  <c r="CN59" i="2"/>
  <c r="CN64" i="2" s="1"/>
  <c r="CN65" i="2" s="1"/>
  <c r="CL59" i="2"/>
  <c r="CL64" i="2" s="1"/>
  <c r="CL65" i="2" s="1"/>
  <c r="CW59" i="2"/>
  <c r="CW64" i="2" s="1"/>
  <c r="CW65" i="2" s="1"/>
  <c r="CG59" i="2"/>
  <c r="CG64" i="2" s="1"/>
  <c r="CG65" i="2" s="1"/>
  <c r="CM59" i="2"/>
  <c r="CM64" i="2" s="1"/>
  <c r="CM65" i="2" s="1"/>
  <c r="CJ59" i="2"/>
  <c r="CJ64" i="2" s="1"/>
  <c r="CJ65" i="2" s="1"/>
  <c r="CS59" i="2"/>
  <c r="CS64" i="2" s="1"/>
  <c r="CS65" i="2" s="1"/>
  <c r="CT59" i="2"/>
  <c r="CT64" i="2" s="1"/>
  <c r="CT65" i="2" s="1"/>
  <c r="CI59" i="2"/>
  <c r="CI64" i="2" s="1"/>
  <c r="CI65" i="2" s="1"/>
  <c r="CV59" i="2"/>
  <c r="CV64" i="2" s="1"/>
  <c r="CV65" i="2" s="1"/>
  <c r="CF59" i="2"/>
  <c r="CF64" i="2" s="1"/>
  <c r="CF65" i="2" s="1"/>
  <c r="CP59" i="2"/>
  <c r="CP64" i="2" s="1"/>
  <c r="CP65" i="2" s="1"/>
  <c r="CO59" i="2"/>
  <c r="CO64" i="2" s="1"/>
  <c r="CO65" i="2" s="1"/>
  <c r="CU59" i="2"/>
  <c r="CU64" i="2" s="1"/>
  <c r="CU65" i="2" s="1"/>
  <c r="CE59" i="2"/>
  <c r="CE64" i="2" s="1"/>
  <c r="CE65" i="2" s="1"/>
  <c r="E77" i="2"/>
  <c r="CS42" i="2"/>
  <c r="CS43" i="2" s="1"/>
  <c r="CV42" i="2"/>
  <c r="CV43" i="2" s="1"/>
  <c r="CM42" i="2"/>
  <c r="CM43" i="2" s="1"/>
  <c r="CE42" i="2"/>
  <c r="CE43" i="2" s="1"/>
  <c r="CH42" i="2"/>
  <c r="CH43" i="2" s="1"/>
  <c r="CX42" i="2"/>
  <c r="CX43" i="2" s="1"/>
  <c r="CG42" i="2"/>
  <c r="CG43" i="2" s="1"/>
  <c r="CW42" i="2"/>
  <c r="CW43" i="2" s="1"/>
  <c r="CT42" i="2"/>
  <c r="CT43" i="2" s="1"/>
  <c r="CI42" i="2"/>
  <c r="CI43" i="2" s="1"/>
  <c r="D77" i="2"/>
  <c r="C42" i="2"/>
  <c r="C43" i="2" s="1"/>
  <c r="C44" i="2" s="1"/>
  <c r="CL42" i="2"/>
  <c r="CL43" i="2" s="1"/>
  <c r="CQ42" i="2"/>
  <c r="CQ43" i="2" s="1"/>
  <c r="CP42" i="2"/>
  <c r="CP43" i="2" s="1"/>
  <c r="CO42" i="2"/>
  <c r="CO43" i="2" s="1"/>
  <c r="CU42" i="2"/>
  <c r="CU43" i="2" s="1"/>
  <c r="CK42" i="2"/>
  <c r="CK43" i="2" s="1"/>
  <c r="CN42" i="2"/>
  <c r="CN43" i="2" s="1"/>
  <c r="C77" i="2"/>
  <c r="E79" i="2"/>
  <c r="D79" i="2"/>
  <c r="D59" i="2"/>
  <c r="D64" i="2" s="1"/>
  <c r="D65" i="2" s="1"/>
  <c r="E59" i="2"/>
  <c r="E64" i="2" s="1"/>
  <c r="E65" i="2" s="1"/>
  <c r="E15" i="2"/>
  <c r="E20" i="2" s="1"/>
  <c r="E21" i="2" s="1"/>
  <c r="E22" i="2" l="1"/>
  <c r="O60" i="11"/>
  <c r="N60" i="11"/>
  <c r="I62" i="11"/>
  <c r="K61" i="11"/>
  <c r="J61" i="11"/>
  <c r="O61" i="11" s="1"/>
  <c r="C62" i="11"/>
  <c r="D61" i="11"/>
  <c r="E61" i="11"/>
  <c r="G37" i="2"/>
  <c r="G42" i="2" s="1"/>
  <c r="D66" i="2"/>
  <c r="CE44" i="2"/>
  <c r="CV44" i="2"/>
  <c r="CN44" i="2"/>
  <c r="CQ44" i="2"/>
  <c r="CW44" i="2"/>
  <c r="CM44" i="2"/>
  <c r="CR44" i="2"/>
  <c r="CK44" i="2"/>
  <c r="CP44" i="2"/>
  <c r="CT44" i="2"/>
  <c r="CX44" i="2"/>
  <c r="CF44" i="2"/>
  <c r="CH44" i="2"/>
  <c r="CU44" i="2"/>
  <c r="CS44" i="2"/>
  <c r="CO44" i="2"/>
  <c r="CL44" i="2"/>
  <c r="CI44" i="2"/>
  <c r="CG44" i="2"/>
  <c r="CJ44" i="2"/>
  <c r="E66" i="2"/>
  <c r="E44" i="2"/>
  <c r="D44" i="2"/>
  <c r="F44" i="2"/>
  <c r="C22" i="2"/>
  <c r="D22" i="2"/>
  <c r="F59" i="2"/>
  <c r="F64" i="2" s="1"/>
  <c r="F15" i="2"/>
  <c r="G43" i="2" l="1"/>
  <c r="G44" i="2" s="1"/>
  <c r="F65" i="2"/>
  <c r="F66" i="2" s="1"/>
  <c r="F20" i="2"/>
  <c r="N61" i="11"/>
  <c r="C63" i="11"/>
  <c r="E62" i="11"/>
  <c r="D62" i="11"/>
  <c r="N62" i="11" s="1"/>
  <c r="I63" i="11"/>
  <c r="K62" i="11"/>
  <c r="J62" i="11"/>
  <c r="H37" i="2"/>
  <c r="H42" i="2" s="1"/>
  <c r="G59" i="2"/>
  <c r="G64" i="2" s="1"/>
  <c r="G65" i="2" s="1"/>
  <c r="H15" i="2"/>
  <c r="G15" i="2"/>
  <c r="F21" i="2" l="1"/>
  <c r="F22" i="2" s="1"/>
  <c r="H43" i="2"/>
  <c r="H44" i="2" s="1"/>
  <c r="G20" i="2"/>
  <c r="G21" i="2" s="1"/>
  <c r="G22" i="2" s="1"/>
  <c r="O62" i="11"/>
  <c r="G66" i="2"/>
  <c r="I64" i="11"/>
  <c r="K63" i="11"/>
  <c r="J63" i="11"/>
  <c r="O63" i="11" s="1"/>
  <c r="E63" i="11"/>
  <c r="D63" i="11"/>
  <c r="C64" i="11"/>
  <c r="I37" i="2"/>
  <c r="H59" i="2"/>
  <c r="H64" i="2" s="1"/>
  <c r="H65" i="2" s="1"/>
  <c r="H20" i="2"/>
  <c r="H21" i="2" l="1"/>
  <c r="H22" i="2" s="1"/>
  <c r="N63" i="11"/>
  <c r="C65" i="11"/>
  <c r="E64" i="11"/>
  <c r="D64" i="11"/>
  <c r="N64" i="11" s="1"/>
  <c r="I65" i="11"/>
  <c r="K64" i="11"/>
  <c r="J64" i="11"/>
  <c r="O64" i="11" s="1"/>
  <c r="I42" i="2"/>
  <c r="J37" i="2"/>
  <c r="J42" i="2" s="1"/>
  <c r="J43" i="2" s="1"/>
  <c r="H66" i="2"/>
  <c r="I59" i="2"/>
  <c r="I64" i="2" s="1"/>
  <c r="I15" i="2"/>
  <c r="I65" i="2" l="1"/>
  <c r="I66" i="2" s="1"/>
  <c r="I43" i="2"/>
  <c r="I44" i="2" s="1"/>
  <c r="I20" i="2"/>
  <c r="I66" i="11"/>
  <c r="K65" i="11"/>
  <c r="J65" i="11"/>
  <c r="E65" i="11"/>
  <c r="C66" i="11"/>
  <c r="D65" i="11"/>
  <c r="K37" i="2"/>
  <c r="J44" i="2"/>
  <c r="J59" i="2"/>
  <c r="J15" i="2"/>
  <c r="J20" i="2" s="1"/>
  <c r="J21" i="2" l="1"/>
  <c r="J22" i="2" s="1"/>
  <c r="O65" i="11"/>
  <c r="I22" i="2"/>
  <c r="I21" i="2"/>
  <c r="N65" i="11"/>
  <c r="J64" i="2"/>
  <c r="C67" i="11"/>
  <c r="E66" i="11"/>
  <c r="D66" i="11"/>
  <c r="I67" i="11"/>
  <c r="J66" i="11"/>
  <c r="K66" i="11"/>
  <c r="K42" i="2"/>
  <c r="L37" i="2"/>
  <c r="L42" i="2" s="1"/>
  <c r="L43" i="2" s="1"/>
  <c r="K59" i="2"/>
  <c r="K64" i="2" s="1"/>
  <c r="K65" i="2" s="1"/>
  <c r="K15" i="2"/>
  <c r="K20" i="2" s="1"/>
  <c r="J65" i="2" l="1"/>
  <c r="J66" i="2" s="1"/>
  <c r="K43" i="2"/>
  <c r="K44" i="2" s="1"/>
  <c r="K21" i="2"/>
  <c r="K22" i="2" s="1"/>
  <c r="O66" i="11"/>
  <c r="N66" i="11"/>
  <c r="I68" i="11"/>
  <c r="K67" i="11"/>
  <c r="J67" i="11"/>
  <c r="E67" i="11"/>
  <c r="C68" i="11"/>
  <c r="D67" i="11"/>
  <c r="M37" i="2"/>
  <c r="M42" i="2" s="1"/>
  <c r="L59" i="2"/>
  <c r="L15" i="2"/>
  <c r="L20" i="2" s="1"/>
  <c r="M43" i="2" l="1"/>
  <c r="M44" i="2" s="1"/>
  <c r="L21" i="2"/>
  <c r="L22" i="2" s="1"/>
  <c r="L44" i="2"/>
  <c r="K66" i="2"/>
  <c r="N67" i="11"/>
  <c r="O67" i="11"/>
  <c r="L64" i="2"/>
  <c r="C69" i="11"/>
  <c r="E68" i="11"/>
  <c r="D68" i="11"/>
  <c r="I69" i="11"/>
  <c r="K68" i="11"/>
  <c r="J68" i="11"/>
  <c r="N37" i="2"/>
  <c r="N42" i="2" s="1"/>
  <c r="M59" i="2"/>
  <c r="M64" i="2" s="1"/>
  <c r="M65" i="2" s="1"/>
  <c r="M15" i="2"/>
  <c r="M20" i="2" s="1"/>
  <c r="N43" i="2" l="1"/>
  <c r="N44" i="2" s="1"/>
  <c r="M22" i="2"/>
  <c r="M21" i="2"/>
  <c r="L65" i="2"/>
  <c r="L66" i="2" s="1"/>
  <c r="O68" i="11"/>
  <c r="N68" i="11"/>
  <c r="I70" i="11"/>
  <c r="K69" i="11"/>
  <c r="J69" i="11"/>
  <c r="C70" i="11"/>
  <c r="D69" i="11"/>
  <c r="E69" i="11"/>
  <c r="O37" i="2"/>
  <c r="O42" i="2" s="1"/>
  <c r="N59" i="2"/>
  <c r="N64" i="2" s="1"/>
  <c r="N15" i="2"/>
  <c r="N20" i="2" s="1"/>
  <c r="N21" i="2" l="1"/>
  <c r="N22" i="2" s="1"/>
  <c r="O43" i="2"/>
  <c r="O44" i="2" s="1"/>
  <c r="N65" i="2"/>
  <c r="N66" i="2" s="1"/>
  <c r="M66" i="2"/>
  <c r="N69" i="11"/>
  <c r="O69" i="11"/>
  <c r="C71" i="11"/>
  <c r="E70" i="11"/>
  <c r="D70" i="11"/>
  <c r="I71" i="11"/>
  <c r="K70" i="11"/>
  <c r="J70" i="11"/>
  <c r="P37" i="2"/>
  <c r="P42" i="2" s="1"/>
  <c r="O59" i="2"/>
  <c r="O64" i="2" s="1"/>
  <c r="O15" i="2"/>
  <c r="O20" i="2" s="1"/>
  <c r="P43" i="2" l="1"/>
  <c r="P44" i="2" s="1"/>
  <c r="O21" i="2"/>
  <c r="O22" i="2" s="1"/>
  <c r="O65" i="2"/>
  <c r="O66" i="2" s="1"/>
  <c r="O70" i="11"/>
  <c r="N70" i="11"/>
  <c r="I72" i="11"/>
  <c r="K71" i="11"/>
  <c r="J71" i="11"/>
  <c r="E71" i="11"/>
  <c r="C72" i="11"/>
  <c r="D71" i="11"/>
  <c r="Q37" i="2"/>
  <c r="Q42" i="2" s="1"/>
  <c r="P59" i="2"/>
  <c r="P64" i="2" s="1"/>
  <c r="P15" i="2"/>
  <c r="P20" i="2" s="1"/>
  <c r="P21" i="2" l="1"/>
  <c r="P22" i="2" s="1"/>
  <c r="P65" i="2"/>
  <c r="P66" i="2" s="1"/>
  <c r="Q43" i="2"/>
  <c r="Q44" i="2" s="1"/>
  <c r="N71" i="11"/>
  <c r="O71" i="11"/>
  <c r="C73" i="11"/>
  <c r="E72" i="11"/>
  <c r="D72" i="11"/>
  <c r="I73" i="11"/>
  <c r="K72" i="11"/>
  <c r="J72" i="11"/>
  <c r="O72" i="11" s="1"/>
  <c r="R37" i="2"/>
  <c r="R42" i="2" s="1"/>
  <c r="Q59" i="2"/>
  <c r="Q64" i="2" s="1"/>
  <c r="Q15" i="2"/>
  <c r="Q20" i="2" s="1"/>
  <c r="Q65" i="2" l="1"/>
  <c r="Q66" i="2" s="1"/>
  <c r="R43" i="2"/>
  <c r="R44" i="2" s="1"/>
  <c r="Q21" i="2"/>
  <c r="Q22" i="2" s="1"/>
  <c r="N72" i="11"/>
  <c r="I74" i="11"/>
  <c r="K73" i="11"/>
  <c r="J73" i="11"/>
  <c r="E73" i="11"/>
  <c r="C74" i="11"/>
  <c r="D73" i="11"/>
  <c r="S37" i="2"/>
  <c r="S42" i="2" s="1"/>
  <c r="R59" i="2"/>
  <c r="R64" i="2" s="1"/>
  <c r="R15" i="2"/>
  <c r="R20" i="2" s="1"/>
  <c r="R21" i="2" l="1"/>
  <c r="R22" i="2" s="1"/>
  <c r="R65" i="2"/>
  <c r="R66" i="2" s="1"/>
  <c r="S43" i="2"/>
  <c r="S44" i="2" s="1"/>
  <c r="O73" i="11"/>
  <c r="N73" i="11"/>
  <c r="C75" i="11"/>
  <c r="E74" i="11"/>
  <c r="D74" i="11"/>
  <c r="N74" i="11" s="1"/>
  <c r="I75" i="11"/>
  <c r="J74" i="11"/>
  <c r="K74" i="11"/>
  <c r="T37" i="2"/>
  <c r="T42" i="2" s="1"/>
  <c r="S59" i="2"/>
  <c r="S64" i="2" s="1"/>
  <c r="S15" i="2"/>
  <c r="S20" i="2" s="1"/>
  <c r="S66" i="2" l="1"/>
  <c r="S65" i="2"/>
  <c r="T43" i="2"/>
  <c r="T44" i="2" s="1"/>
  <c r="S22" i="2"/>
  <c r="S21" i="2"/>
  <c r="O74" i="11"/>
  <c r="I76" i="11"/>
  <c r="K75" i="11"/>
  <c r="J75" i="11"/>
  <c r="E75" i="11"/>
  <c r="C76" i="11"/>
  <c r="D75" i="11"/>
  <c r="U37" i="2"/>
  <c r="U42" i="2" s="1"/>
  <c r="T59" i="2"/>
  <c r="T64" i="2" s="1"/>
  <c r="T15" i="2"/>
  <c r="T20" i="2" s="1"/>
  <c r="T21" i="2" l="1"/>
  <c r="T22" i="2" s="1"/>
  <c r="T65" i="2"/>
  <c r="T66" i="2" s="1"/>
  <c r="U43" i="2"/>
  <c r="U44" i="2" s="1"/>
  <c r="O75" i="11"/>
  <c r="N75" i="11"/>
  <c r="C77" i="11"/>
  <c r="E76" i="11"/>
  <c r="D76" i="11"/>
  <c r="N76" i="11" s="1"/>
  <c r="I77" i="11"/>
  <c r="K76" i="11"/>
  <c r="J76" i="11"/>
  <c r="V37" i="2"/>
  <c r="V42" i="2" s="1"/>
  <c r="U59" i="2"/>
  <c r="U64" i="2" s="1"/>
  <c r="U15" i="2"/>
  <c r="U20" i="2" s="1"/>
  <c r="V43" i="2" l="1"/>
  <c r="V44" i="2" s="1"/>
  <c r="U65" i="2"/>
  <c r="U66" i="2" s="1"/>
  <c r="U21" i="2"/>
  <c r="U22" i="2" s="1"/>
  <c r="O76" i="11"/>
  <c r="I78" i="11"/>
  <c r="K77" i="11"/>
  <c r="J77" i="11"/>
  <c r="C78" i="11"/>
  <c r="D77" i="11"/>
  <c r="N77" i="11" s="1"/>
  <c r="E77" i="11"/>
  <c r="W37" i="2"/>
  <c r="W42" i="2" s="1"/>
  <c r="V59" i="2"/>
  <c r="V64" i="2" s="1"/>
  <c r="V15" i="2"/>
  <c r="V20" i="2" s="1"/>
  <c r="V21" i="2" l="1"/>
  <c r="V22" i="2" s="1"/>
  <c r="V65" i="2"/>
  <c r="V66" i="2" s="1"/>
  <c r="W43" i="2"/>
  <c r="W44" i="2" s="1"/>
  <c r="O77" i="11"/>
  <c r="C79" i="11"/>
  <c r="E78" i="11"/>
  <c r="D78" i="11"/>
  <c r="N78" i="11" s="1"/>
  <c r="I79" i="11"/>
  <c r="K78" i="11"/>
  <c r="J78" i="11"/>
  <c r="X37" i="2"/>
  <c r="X42" i="2" s="1"/>
  <c r="W59" i="2"/>
  <c r="W64" i="2" s="1"/>
  <c r="W15" i="2"/>
  <c r="W20" i="2" s="1"/>
  <c r="W21" i="2" l="1"/>
  <c r="W22" i="2" s="1"/>
  <c r="W65" i="2"/>
  <c r="W66" i="2" s="1"/>
  <c r="X43" i="2"/>
  <c r="X44" i="2" s="1"/>
  <c r="O78" i="11"/>
  <c r="I80" i="11"/>
  <c r="K79" i="11"/>
  <c r="J79" i="11"/>
  <c r="O79" i="11" s="1"/>
  <c r="E79" i="11"/>
  <c r="C80" i="11"/>
  <c r="D79" i="11"/>
  <c r="Y37" i="2"/>
  <c r="Y42" i="2" s="1"/>
  <c r="X59" i="2"/>
  <c r="X64" i="2" s="1"/>
  <c r="X15" i="2"/>
  <c r="X20" i="2" s="1"/>
  <c r="Y43" i="2" l="1"/>
  <c r="Y44" i="2" s="1"/>
  <c r="X21" i="2"/>
  <c r="X22" i="2" s="1"/>
  <c r="X65" i="2"/>
  <c r="X66" i="2" s="1"/>
  <c r="N79" i="11"/>
  <c r="C81" i="11"/>
  <c r="E80" i="11"/>
  <c r="D80" i="11"/>
  <c r="N80" i="11" s="1"/>
  <c r="I81" i="11"/>
  <c r="K80" i="11"/>
  <c r="J80" i="11"/>
  <c r="O80" i="11" s="1"/>
  <c r="Z37" i="2"/>
  <c r="Z42" i="2" s="1"/>
  <c r="Y59" i="2"/>
  <c r="Y64" i="2" s="1"/>
  <c r="Y15" i="2"/>
  <c r="Y20" i="2" s="1"/>
  <c r="Z43" i="2" l="1"/>
  <c r="Z44" i="2" s="1"/>
  <c r="Y21" i="2"/>
  <c r="Y22" i="2" s="1"/>
  <c r="Y65" i="2"/>
  <c r="Y66" i="2" s="1"/>
  <c r="I82" i="11"/>
  <c r="K81" i="11"/>
  <c r="J81" i="11"/>
  <c r="O81" i="11" s="1"/>
  <c r="E81" i="11"/>
  <c r="C82" i="11"/>
  <c r="D81" i="11"/>
  <c r="AA37" i="2"/>
  <c r="AA42" i="2" s="1"/>
  <c r="Z59" i="2"/>
  <c r="Z64" i="2" s="1"/>
  <c r="Z15" i="2"/>
  <c r="Z20" i="2" s="1"/>
  <c r="Z65" i="2" l="1"/>
  <c r="Z66" i="2" s="1"/>
  <c r="AA43" i="2"/>
  <c r="AA44" i="2" s="1"/>
  <c r="Z21" i="2"/>
  <c r="Z22" i="2" s="1"/>
  <c r="N81" i="11"/>
  <c r="C83" i="11"/>
  <c r="E82" i="11"/>
  <c r="D82" i="11"/>
  <c r="N82" i="11" s="1"/>
  <c r="I83" i="11"/>
  <c r="J82" i="11"/>
  <c r="K82" i="11"/>
  <c r="AB37" i="2"/>
  <c r="AB42" i="2" s="1"/>
  <c r="AA59" i="2"/>
  <c r="AA64" i="2" s="1"/>
  <c r="AA15" i="2"/>
  <c r="AA20" i="2" s="1"/>
  <c r="AA21" i="2" l="1"/>
  <c r="AA22" i="2" s="1"/>
  <c r="AB43" i="2"/>
  <c r="AB44" i="2" s="1"/>
  <c r="AA65" i="2"/>
  <c r="AA66" i="2" s="1"/>
  <c r="O82" i="11"/>
  <c r="I84" i="11"/>
  <c r="K83" i="11"/>
  <c r="J83" i="11"/>
  <c r="O83" i="11" s="1"/>
  <c r="E83" i="11"/>
  <c r="C84" i="11"/>
  <c r="D83" i="11"/>
  <c r="AC37" i="2"/>
  <c r="AC42" i="2" s="1"/>
  <c r="AB59" i="2"/>
  <c r="AB64" i="2" s="1"/>
  <c r="AB15" i="2"/>
  <c r="AB20" i="2" s="1"/>
  <c r="AC43" i="2" l="1"/>
  <c r="AC44" i="2" s="1"/>
  <c r="AB21" i="2"/>
  <c r="AB22" i="2" s="1"/>
  <c r="AB65" i="2"/>
  <c r="AB66" i="2" s="1"/>
  <c r="N83" i="11"/>
  <c r="C85" i="11"/>
  <c r="E84" i="11"/>
  <c r="D84" i="11"/>
  <c r="I85" i="11"/>
  <c r="K84" i="11"/>
  <c r="J84" i="11"/>
  <c r="AD37" i="2"/>
  <c r="AD42" i="2" s="1"/>
  <c r="AC59" i="2"/>
  <c r="AC64" i="2" s="1"/>
  <c r="AC15" i="2"/>
  <c r="AC20" i="2" s="1"/>
  <c r="AC21" i="2" l="1"/>
  <c r="AC22" i="2" s="1"/>
  <c r="AC65" i="2"/>
  <c r="AC66" i="2" s="1"/>
  <c r="AD43" i="2"/>
  <c r="AD44" i="2" s="1"/>
  <c r="N84" i="11"/>
  <c r="O84" i="11"/>
  <c r="I86" i="11"/>
  <c r="K85" i="11"/>
  <c r="J85" i="11"/>
  <c r="O85" i="11" s="1"/>
  <c r="C86" i="11"/>
  <c r="D85" i="11"/>
  <c r="E85" i="11"/>
  <c r="AE37" i="2"/>
  <c r="AE42" i="2" s="1"/>
  <c r="AD59" i="2"/>
  <c r="AD64" i="2" s="1"/>
  <c r="AD15" i="2"/>
  <c r="AD20" i="2" s="1"/>
  <c r="AE43" i="2" l="1"/>
  <c r="AE44" i="2" s="1"/>
  <c r="AD65" i="2"/>
  <c r="AD66" i="2" s="1"/>
  <c r="AD21" i="2"/>
  <c r="AD22" i="2" s="1"/>
  <c r="N85" i="11"/>
  <c r="C87" i="11"/>
  <c r="E86" i="11"/>
  <c r="D86" i="11"/>
  <c r="N86" i="11" s="1"/>
  <c r="I87" i="11"/>
  <c r="K86" i="11"/>
  <c r="J86" i="11"/>
  <c r="AF37" i="2"/>
  <c r="AF42" i="2" s="1"/>
  <c r="AE59" i="2"/>
  <c r="AE64" i="2" s="1"/>
  <c r="AE15" i="2"/>
  <c r="AE20" i="2" s="1"/>
  <c r="AE21" i="2" l="1"/>
  <c r="AE22" i="2" s="1"/>
  <c r="AE65" i="2"/>
  <c r="AE66" i="2" s="1"/>
  <c r="AF43" i="2"/>
  <c r="AF44" i="2" s="1"/>
  <c r="O86" i="11"/>
  <c r="I88" i="11"/>
  <c r="K87" i="11"/>
  <c r="J87" i="11"/>
  <c r="O87" i="11" s="1"/>
  <c r="E87" i="11"/>
  <c r="C88" i="11"/>
  <c r="D87" i="11"/>
  <c r="AG37" i="2"/>
  <c r="AG42" i="2" s="1"/>
  <c r="AF59" i="2"/>
  <c r="AF64" i="2" s="1"/>
  <c r="AF15" i="2"/>
  <c r="AF20" i="2" s="1"/>
  <c r="AF65" i="2" l="1"/>
  <c r="AF66" i="2" s="1"/>
  <c r="AF21" i="2"/>
  <c r="AF22" i="2" s="1"/>
  <c r="AG43" i="2"/>
  <c r="AG44" i="2" s="1"/>
  <c r="N87" i="11"/>
  <c r="C89" i="11"/>
  <c r="E88" i="11"/>
  <c r="D88" i="11"/>
  <c r="N88" i="11" s="1"/>
  <c r="I89" i="11"/>
  <c r="K88" i="11"/>
  <c r="J88" i="11"/>
  <c r="O88" i="11" s="1"/>
  <c r="AH37" i="2"/>
  <c r="AH42" i="2" s="1"/>
  <c r="AG59" i="2"/>
  <c r="AG64" i="2" s="1"/>
  <c r="AG15" i="2"/>
  <c r="AG20" i="2" s="1"/>
  <c r="AH43" i="2" l="1"/>
  <c r="AH44" i="2" s="1"/>
  <c r="AG21" i="2"/>
  <c r="AG22" i="2" s="1"/>
  <c r="AG65" i="2"/>
  <c r="AG66" i="2" s="1"/>
  <c r="I90" i="11"/>
  <c r="K89" i="11"/>
  <c r="J89" i="11"/>
  <c r="O89" i="11" s="1"/>
  <c r="E89" i="11"/>
  <c r="C90" i="11"/>
  <c r="D89" i="11"/>
  <c r="AI37" i="2"/>
  <c r="AI42" i="2" s="1"/>
  <c r="AH59" i="2"/>
  <c r="AH64" i="2" s="1"/>
  <c r="AH15" i="2"/>
  <c r="AH20" i="2" s="1"/>
  <c r="AH65" i="2" l="1"/>
  <c r="AH66" i="2" s="1"/>
  <c r="AI43" i="2"/>
  <c r="AI44" i="2" s="1"/>
  <c r="AH21" i="2"/>
  <c r="AH22" i="2" s="1"/>
  <c r="N89" i="11"/>
  <c r="C91" i="11"/>
  <c r="E90" i="11"/>
  <c r="D90" i="11"/>
  <c r="N90" i="11" s="1"/>
  <c r="I91" i="11"/>
  <c r="J90" i="11"/>
  <c r="K90" i="11"/>
  <c r="AJ37" i="2"/>
  <c r="AJ42" i="2" s="1"/>
  <c r="AI59" i="2"/>
  <c r="AI64" i="2" s="1"/>
  <c r="AI15" i="2"/>
  <c r="AI20" i="2" s="1"/>
  <c r="AI21" i="2" l="1"/>
  <c r="AI22" i="2" s="1"/>
  <c r="AI65" i="2"/>
  <c r="AI66" i="2" s="1"/>
  <c r="AJ43" i="2"/>
  <c r="AJ44" i="2" s="1"/>
  <c r="O90" i="11"/>
  <c r="I92" i="11"/>
  <c r="K91" i="11"/>
  <c r="J91" i="11"/>
  <c r="O91" i="11" s="1"/>
  <c r="E91" i="11"/>
  <c r="C92" i="11"/>
  <c r="D91" i="11"/>
  <c r="AK37" i="2"/>
  <c r="AK42" i="2" s="1"/>
  <c r="AJ59" i="2"/>
  <c r="AJ64" i="2" s="1"/>
  <c r="AJ15" i="2"/>
  <c r="AJ20" i="2" s="1"/>
  <c r="AK43" i="2" l="1"/>
  <c r="AK44" i="2" s="1"/>
  <c r="AJ21" i="2"/>
  <c r="AJ22" i="2" s="1"/>
  <c r="AJ65" i="2"/>
  <c r="AJ66" i="2" s="1"/>
  <c r="N91" i="11"/>
  <c r="C93" i="11"/>
  <c r="E92" i="11"/>
  <c r="D92" i="11"/>
  <c r="N92" i="11" s="1"/>
  <c r="I93" i="11"/>
  <c r="K92" i="11"/>
  <c r="J92" i="11"/>
  <c r="AL37" i="2"/>
  <c r="AL42" i="2" s="1"/>
  <c r="AK59" i="2"/>
  <c r="AK64" i="2" s="1"/>
  <c r="AK15" i="2"/>
  <c r="AK20" i="2" s="1"/>
  <c r="AK22" i="2" l="1"/>
  <c r="AK21" i="2"/>
  <c r="AK65" i="2"/>
  <c r="AK66" i="2" s="1"/>
  <c r="AL44" i="2"/>
  <c r="AL43" i="2"/>
  <c r="O92" i="11"/>
  <c r="I94" i="11"/>
  <c r="K93" i="11"/>
  <c r="J93" i="11"/>
  <c r="C94" i="11"/>
  <c r="D93" i="11"/>
  <c r="E93" i="11"/>
  <c r="AM37" i="2"/>
  <c r="AM42" i="2" s="1"/>
  <c r="AL59" i="2"/>
  <c r="AL64" i="2" s="1"/>
  <c r="AL15" i="2"/>
  <c r="AL20" i="2" s="1"/>
  <c r="AL21" i="2" l="1"/>
  <c r="AL22" i="2" s="1"/>
  <c r="AL65" i="2"/>
  <c r="AL66" i="2" s="1"/>
  <c r="AM43" i="2"/>
  <c r="AM44" i="2" s="1"/>
  <c r="O93" i="11"/>
  <c r="N93" i="11"/>
  <c r="C95" i="11"/>
  <c r="E94" i="11"/>
  <c r="D94" i="11"/>
  <c r="N94" i="11" s="1"/>
  <c r="I95" i="11"/>
  <c r="K94" i="11"/>
  <c r="J94" i="11"/>
  <c r="O94" i="11" s="1"/>
  <c r="AN37" i="2"/>
  <c r="AN42" i="2" s="1"/>
  <c r="AM59" i="2"/>
  <c r="AM64" i="2" s="1"/>
  <c r="AM15" i="2"/>
  <c r="AM20" i="2" s="1"/>
  <c r="AM65" i="2" l="1"/>
  <c r="AM66" i="2" s="1"/>
  <c r="AN43" i="2"/>
  <c r="AN44" i="2" s="1"/>
  <c r="AM21" i="2"/>
  <c r="AM22" i="2" s="1"/>
  <c r="I96" i="11"/>
  <c r="K95" i="11"/>
  <c r="J95" i="11"/>
  <c r="E95" i="11"/>
  <c r="C96" i="11"/>
  <c r="D95" i="11"/>
  <c r="AO37" i="2"/>
  <c r="AO42" i="2" s="1"/>
  <c r="AN59" i="2"/>
  <c r="AN64" i="2" s="1"/>
  <c r="AN15" i="2"/>
  <c r="AN20" i="2" s="1"/>
  <c r="AN21" i="2" l="1"/>
  <c r="AN22" i="2" s="1"/>
  <c r="AN65" i="2"/>
  <c r="AN66" i="2" s="1"/>
  <c r="AO43" i="2"/>
  <c r="AO44" i="2" s="1"/>
  <c r="O95" i="11"/>
  <c r="N95" i="11"/>
  <c r="C97" i="11"/>
  <c r="E96" i="11"/>
  <c r="D96" i="11"/>
  <c r="N96" i="11" s="1"/>
  <c r="I97" i="11"/>
  <c r="K96" i="11"/>
  <c r="J96" i="11"/>
  <c r="AP37" i="2"/>
  <c r="AP42" i="2" s="1"/>
  <c r="AO59" i="2"/>
  <c r="AO64" i="2" s="1"/>
  <c r="AO15" i="2"/>
  <c r="AO20" i="2" s="1"/>
  <c r="AO65" i="2" l="1"/>
  <c r="AO66" i="2" s="1"/>
  <c r="AP43" i="2"/>
  <c r="AP44" i="2" s="1"/>
  <c r="AO21" i="2"/>
  <c r="AO22" i="2" s="1"/>
  <c r="O96" i="11"/>
  <c r="I98" i="11"/>
  <c r="K97" i="11"/>
  <c r="J97" i="11"/>
  <c r="O97" i="11" s="1"/>
  <c r="E97" i="11"/>
  <c r="C98" i="11"/>
  <c r="D97" i="11"/>
  <c r="AQ37" i="2"/>
  <c r="AQ42" i="2" s="1"/>
  <c r="AP59" i="2"/>
  <c r="AP64" i="2" s="1"/>
  <c r="AP15" i="2"/>
  <c r="AP20" i="2" s="1"/>
  <c r="AQ43" i="2" l="1"/>
  <c r="AQ44" i="2" s="1"/>
  <c r="AP21" i="2"/>
  <c r="AP22" i="2" s="1"/>
  <c r="AP65" i="2"/>
  <c r="AP66" i="2" s="1"/>
  <c r="N97" i="11"/>
  <c r="C99" i="11"/>
  <c r="E98" i="11"/>
  <c r="D98" i="11"/>
  <c r="N98" i="11" s="1"/>
  <c r="I99" i="11"/>
  <c r="J98" i="11"/>
  <c r="K98" i="11"/>
  <c r="AR37" i="2"/>
  <c r="AR42" i="2" s="1"/>
  <c r="AQ59" i="2"/>
  <c r="AQ64" i="2" s="1"/>
  <c r="AQ15" i="2"/>
  <c r="AQ20" i="2" s="1"/>
  <c r="AR43" i="2" l="1"/>
  <c r="AR44" i="2" s="1"/>
  <c r="AQ21" i="2"/>
  <c r="AQ22" i="2" s="1"/>
  <c r="AQ65" i="2"/>
  <c r="AQ66" i="2" s="1"/>
  <c r="O98" i="11"/>
  <c r="I100" i="11"/>
  <c r="K99" i="11"/>
  <c r="J99" i="11"/>
  <c r="E99" i="11"/>
  <c r="C100" i="11"/>
  <c r="D99" i="11"/>
  <c r="AS37" i="2"/>
  <c r="AS42" i="2" s="1"/>
  <c r="AR59" i="2"/>
  <c r="AR64" i="2" s="1"/>
  <c r="AR15" i="2"/>
  <c r="AR20" i="2" s="1"/>
  <c r="AR21" i="2" l="1"/>
  <c r="AR22" i="2" s="1"/>
  <c r="AS43" i="2"/>
  <c r="AS44" i="2" s="1"/>
  <c r="AR65" i="2"/>
  <c r="AR66" i="2" s="1"/>
  <c r="O99" i="11"/>
  <c r="N99" i="11"/>
  <c r="C101" i="11"/>
  <c r="E100" i="11"/>
  <c r="D100" i="11"/>
  <c r="N100" i="11" s="1"/>
  <c r="I101" i="11"/>
  <c r="K100" i="11"/>
  <c r="J100" i="11"/>
  <c r="AT37" i="2"/>
  <c r="AT42" i="2" s="1"/>
  <c r="AS59" i="2"/>
  <c r="AS64" i="2" s="1"/>
  <c r="AS15" i="2"/>
  <c r="AS20" i="2" s="1"/>
  <c r="AS65" i="2" l="1"/>
  <c r="AS66" i="2" s="1"/>
  <c r="AT43" i="2"/>
  <c r="AT44" i="2" s="1"/>
  <c r="AS21" i="2"/>
  <c r="AS22" i="2" s="1"/>
  <c r="O100" i="11"/>
  <c r="I102" i="11"/>
  <c r="K101" i="11"/>
  <c r="J101" i="11"/>
  <c r="C102" i="11"/>
  <c r="D101" i="11"/>
  <c r="E101" i="11"/>
  <c r="AU37" i="2"/>
  <c r="AU42" i="2" s="1"/>
  <c r="AT59" i="2"/>
  <c r="AT64" i="2" s="1"/>
  <c r="AT15" i="2"/>
  <c r="AT20" i="2" s="1"/>
  <c r="AT21" i="2" l="1"/>
  <c r="AT22" i="2" s="1"/>
  <c r="AT65" i="2"/>
  <c r="AT66" i="2" s="1"/>
  <c r="AU43" i="2"/>
  <c r="AU44" i="2" s="1"/>
  <c r="O101" i="11"/>
  <c r="N101" i="11"/>
  <c r="C103" i="11"/>
  <c r="E102" i="11"/>
  <c r="D102" i="11"/>
  <c r="I103" i="11"/>
  <c r="K102" i="11"/>
  <c r="J102" i="11"/>
  <c r="AV37" i="2"/>
  <c r="AV42" i="2" s="1"/>
  <c r="AU59" i="2"/>
  <c r="AU64" i="2" s="1"/>
  <c r="AU15" i="2"/>
  <c r="AU20" i="2" s="1"/>
  <c r="AU65" i="2" l="1"/>
  <c r="AU66" i="2" s="1"/>
  <c r="AV43" i="2"/>
  <c r="AV44" i="2" s="1"/>
  <c r="O102" i="11"/>
  <c r="AU21" i="2"/>
  <c r="AU22" i="2" s="1"/>
  <c r="N102" i="11"/>
  <c r="K103" i="11"/>
  <c r="J103" i="11"/>
  <c r="I104" i="11"/>
  <c r="C104" i="11"/>
  <c r="E103" i="11"/>
  <c r="D103" i="11"/>
  <c r="AW37" i="2"/>
  <c r="AW42" i="2" s="1"/>
  <c r="AV59" i="2"/>
  <c r="AV64" i="2" s="1"/>
  <c r="AV15" i="2"/>
  <c r="AV20" i="2" s="1"/>
  <c r="AV65" i="2" l="1"/>
  <c r="AV66" i="2" s="1"/>
  <c r="AW43" i="2"/>
  <c r="AW44" i="2" s="1"/>
  <c r="N103" i="11"/>
  <c r="O103" i="11"/>
  <c r="AV21" i="2"/>
  <c r="AV22" i="2" s="1"/>
  <c r="K104" i="11"/>
  <c r="I105" i="11"/>
  <c r="J104" i="11"/>
  <c r="D104" i="11"/>
  <c r="N104" i="11" s="1"/>
  <c r="C105" i="11"/>
  <c r="E104" i="11"/>
  <c r="AX37" i="2"/>
  <c r="AX42" i="2" s="1"/>
  <c r="AW59" i="2"/>
  <c r="AW64" i="2" s="1"/>
  <c r="AW15" i="2"/>
  <c r="AW20" i="2" s="1"/>
  <c r="AW65" i="2" l="1"/>
  <c r="AW66" i="2" s="1"/>
  <c r="AX43" i="2"/>
  <c r="AX44" i="2" s="1"/>
  <c r="AW21" i="2"/>
  <c r="AW22" i="2" s="1"/>
  <c r="O104" i="11"/>
  <c r="D105" i="11"/>
  <c r="C106" i="11"/>
  <c r="E105" i="11"/>
  <c r="K105" i="11"/>
  <c r="I106" i="11"/>
  <c r="J105" i="11"/>
  <c r="AY37" i="2"/>
  <c r="AY42" i="2" s="1"/>
  <c r="AX59" i="2"/>
  <c r="AX64" i="2" s="1"/>
  <c r="AX15" i="2"/>
  <c r="AX20" i="2" s="1"/>
  <c r="AX65" i="2" l="1"/>
  <c r="AX66" i="2" s="1"/>
  <c r="AX21" i="2"/>
  <c r="AX22" i="2" s="1"/>
  <c r="AY43" i="2"/>
  <c r="AY44" i="2" s="1"/>
  <c r="O105" i="11"/>
  <c r="N105" i="11"/>
  <c r="K106" i="11"/>
  <c r="I107" i="11"/>
  <c r="J106" i="11"/>
  <c r="D106" i="11"/>
  <c r="E106" i="11"/>
  <c r="C107" i="11"/>
  <c r="AZ37" i="2"/>
  <c r="AZ42" i="2" s="1"/>
  <c r="AY59" i="2"/>
  <c r="AY64" i="2" s="1"/>
  <c r="AY15" i="2"/>
  <c r="AY20" i="2" s="1"/>
  <c r="AY65" i="2" l="1"/>
  <c r="AY66" i="2" s="1"/>
  <c r="AZ43" i="2"/>
  <c r="AZ44" i="2" s="1"/>
  <c r="AY21" i="2"/>
  <c r="AY22" i="2" s="1"/>
  <c r="N106" i="11"/>
  <c r="O106" i="11"/>
  <c r="D107" i="11"/>
  <c r="C108" i="11"/>
  <c r="E107" i="11"/>
  <c r="K107" i="11"/>
  <c r="J107" i="11"/>
  <c r="I108" i="11"/>
  <c r="BA37" i="2"/>
  <c r="BA42" i="2" s="1"/>
  <c r="AZ59" i="2"/>
  <c r="AZ64" i="2" s="1"/>
  <c r="AZ15" i="2"/>
  <c r="AZ20" i="2" s="1"/>
  <c r="BA43" i="2" l="1"/>
  <c r="BA44" i="2" s="1"/>
  <c r="AZ65" i="2"/>
  <c r="AZ66" i="2" s="1"/>
  <c r="AZ21" i="2"/>
  <c r="AZ22" i="2" s="1"/>
  <c r="O107" i="11"/>
  <c r="N107" i="11"/>
  <c r="D108" i="11"/>
  <c r="C109" i="11"/>
  <c r="E108" i="11"/>
  <c r="K108" i="11"/>
  <c r="I109" i="11"/>
  <c r="J108" i="11"/>
  <c r="BB37" i="2"/>
  <c r="BB42" i="2" s="1"/>
  <c r="BA59" i="2"/>
  <c r="BA64" i="2" s="1"/>
  <c r="BA15" i="2"/>
  <c r="BA20" i="2" s="1"/>
  <c r="BA22" i="2" l="1"/>
  <c r="BA21" i="2"/>
  <c r="BA65" i="2"/>
  <c r="BA66" i="2" s="1"/>
  <c r="BB44" i="2"/>
  <c r="BB43" i="2"/>
  <c r="O108" i="11"/>
  <c r="N108" i="11"/>
  <c r="K109" i="11"/>
  <c r="J109" i="11"/>
  <c r="I110" i="11"/>
  <c r="D109" i="11"/>
  <c r="C110" i="11"/>
  <c r="E109" i="11"/>
  <c r="BC37" i="2"/>
  <c r="BC42" i="2" s="1"/>
  <c r="BB59" i="2"/>
  <c r="BB64" i="2" s="1"/>
  <c r="BB15" i="2"/>
  <c r="BB20" i="2" s="1"/>
  <c r="BB21" i="2" l="1"/>
  <c r="BB22" i="2" s="1"/>
  <c r="BB65" i="2"/>
  <c r="BB66" i="2" s="1"/>
  <c r="BC43" i="2"/>
  <c r="BC44" i="2" s="1"/>
  <c r="O109" i="11"/>
  <c r="N109" i="11"/>
  <c r="K110" i="11"/>
  <c r="I111" i="11"/>
  <c r="J110" i="11"/>
  <c r="O110" i="11" s="1"/>
  <c r="D110" i="11"/>
  <c r="C111" i="11"/>
  <c r="E110" i="11"/>
  <c r="BD37" i="2"/>
  <c r="BD42" i="2" s="1"/>
  <c r="BC59" i="2"/>
  <c r="BC64" i="2" s="1"/>
  <c r="BC15" i="2"/>
  <c r="BC20" i="2" s="1"/>
  <c r="BC66" i="2" l="1"/>
  <c r="BC65" i="2"/>
  <c r="BD43" i="2"/>
  <c r="BD44" i="2" s="1"/>
  <c r="BC22" i="2"/>
  <c r="BC21" i="2"/>
  <c r="N110" i="11"/>
  <c r="D111" i="11"/>
  <c r="C112" i="11"/>
  <c r="E111" i="11"/>
  <c r="K111" i="11"/>
  <c r="J111" i="11"/>
  <c r="I112" i="11"/>
  <c r="BE37" i="2"/>
  <c r="BE42" i="2" s="1"/>
  <c r="BD59" i="2"/>
  <c r="BD64" i="2" s="1"/>
  <c r="BD15" i="2"/>
  <c r="BD20" i="2" s="1"/>
  <c r="BD21" i="2" l="1"/>
  <c r="BD22" i="2" s="1"/>
  <c r="BD65" i="2"/>
  <c r="BD66" i="2" s="1"/>
  <c r="BE43" i="2"/>
  <c r="BE44" i="2" s="1"/>
  <c r="O111" i="11"/>
  <c r="N111" i="11"/>
  <c r="D112" i="11"/>
  <c r="E112" i="11"/>
  <c r="C113" i="11"/>
  <c r="K112" i="11"/>
  <c r="I113" i="11"/>
  <c r="J112" i="11"/>
  <c r="BF37" i="2"/>
  <c r="BF42" i="2" s="1"/>
  <c r="BE59" i="2"/>
  <c r="BE64" i="2" s="1"/>
  <c r="BE15" i="2"/>
  <c r="BE20" i="2" s="1"/>
  <c r="BE65" i="2" l="1"/>
  <c r="BE66" i="2" s="1"/>
  <c r="BF43" i="2"/>
  <c r="BF44" i="2" s="1"/>
  <c r="BE21" i="2"/>
  <c r="BE22" i="2" s="1"/>
  <c r="O112" i="11"/>
  <c r="N112" i="11"/>
  <c r="D113" i="11"/>
  <c r="C114" i="11"/>
  <c r="E113" i="11"/>
  <c r="K113" i="11"/>
  <c r="J113" i="11"/>
  <c r="I114" i="11"/>
  <c r="BG37" i="2"/>
  <c r="BG42" i="2" s="1"/>
  <c r="BF59" i="2"/>
  <c r="BF64" i="2" s="1"/>
  <c r="BF15" i="2"/>
  <c r="BF20" i="2" s="1"/>
  <c r="BF65" i="2" l="1"/>
  <c r="BF66" i="2" s="1"/>
  <c r="BG43" i="2"/>
  <c r="BG44" i="2" s="1"/>
  <c r="BF21" i="2"/>
  <c r="BF22" i="2" s="1"/>
  <c r="O113" i="11"/>
  <c r="N113" i="11"/>
  <c r="K114" i="11"/>
  <c r="J114" i="11"/>
  <c r="O114" i="11" s="1"/>
  <c r="I115" i="11"/>
  <c r="D114" i="11"/>
  <c r="E114" i="11"/>
  <c r="C115" i="11"/>
  <c r="BH37" i="2"/>
  <c r="BH42" i="2" s="1"/>
  <c r="BG59" i="2"/>
  <c r="BG64" i="2" s="1"/>
  <c r="BG15" i="2"/>
  <c r="BG20" i="2" s="1"/>
  <c r="BG65" i="2" l="1"/>
  <c r="BG66" i="2" s="1"/>
  <c r="BH43" i="2"/>
  <c r="BH44" i="2" s="1"/>
  <c r="BG21" i="2"/>
  <c r="BG22" i="2" s="1"/>
  <c r="N114" i="11"/>
  <c r="D115" i="11"/>
  <c r="C116" i="11"/>
  <c r="E115" i="11"/>
  <c r="K115" i="11"/>
  <c r="J115" i="11"/>
  <c r="I116" i="11"/>
  <c r="BI37" i="2"/>
  <c r="BI42" i="2" s="1"/>
  <c r="BH59" i="2"/>
  <c r="BH64" i="2" s="1"/>
  <c r="BH15" i="2"/>
  <c r="BH20" i="2" s="1"/>
  <c r="BH21" i="2" l="1"/>
  <c r="BH22" i="2" s="1"/>
  <c r="BH65" i="2"/>
  <c r="BH66" i="2" s="1"/>
  <c r="BI43" i="2"/>
  <c r="BI44" i="2" s="1"/>
  <c r="O115" i="11"/>
  <c r="N115" i="11"/>
  <c r="D116" i="11"/>
  <c r="E116" i="11"/>
  <c r="C117" i="11"/>
  <c r="K116" i="11"/>
  <c r="J116" i="11"/>
  <c r="I117" i="11"/>
  <c r="BJ37" i="2"/>
  <c r="BJ42" i="2" s="1"/>
  <c r="BI59" i="2"/>
  <c r="BI64" i="2" s="1"/>
  <c r="BI15" i="2"/>
  <c r="BI20" i="2" s="1"/>
  <c r="BI65" i="2" l="1"/>
  <c r="BI66" i="2" s="1"/>
  <c r="BJ43" i="2"/>
  <c r="BJ44" i="2" s="1"/>
  <c r="BI21" i="2"/>
  <c r="BI22" i="2" s="1"/>
  <c r="O116" i="11"/>
  <c r="N116" i="11"/>
  <c r="K117" i="11"/>
  <c r="J117" i="11"/>
  <c r="O117" i="11" s="1"/>
  <c r="I118" i="11"/>
  <c r="D117" i="11"/>
  <c r="C118" i="11"/>
  <c r="E117" i="11"/>
  <c r="BK37" i="2"/>
  <c r="BK42" i="2" s="1"/>
  <c r="BK15" i="2"/>
  <c r="BK20" i="2" s="1"/>
  <c r="BK21" i="2" s="1"/>
  <c r="BJ59" i="2"/>
  <c r="BJ64" i="2" s="1"/>
  <c r="BJ15" i="2"/>
  <c r="BK44" i="2" l="1"/>
  <c r="BK43" i="2"/>
  <c r="BJ65" i="2"/>
  <c r="BJ66" i="2" s="1"/>
  <c r="N117" i="11"/>
  <c r="K118" i="11"/>
  <c r="I119" i="11"/>
  <c r="J118" i="11"/>
  <c r="O118" i="11" s="1"/>
  <c r="D118" i="11"/>
  <c r="E118" i="11"/>
  <c r="C119" i="11"/>
  <c r="BL37" i="2"/>
  <c r="BL42" i="2" s="1"/>
  <c r="BL15" i="2"/>
  <c r="BL20" i="2" s="1"/>
  <c r="BL21" i="2" s="1"/>
  <c r="BJ20" i="2"/>
  <c r="BK59" i="2"/>
  <c r="BK64" i="2" s="1"/>
  <c r="BL44" i="2" l="1"/>
  <c r="BL43" i="2"/>
  <c r="BK65" i="2"/>
  <c r="BK66" i="2" s="1"/>
  <c r="BJ22" i="2"/>
  <c r="BJ21" i="2"/>
  <c r="N118" i="11"/>
  <c r="K119" i="11"/>
  <c r="J119" i="11"/>
  <c r="O119" i="11" s="1"/>
  <c r="I120" i="11"/>
  <c r="D119" i="11"/>
  <c r="E119" i="11"/>
  <c r="C120" i="11"/>
  <c r="BK22" i="2"/>
  <c r="BM37" i="2"/>
  <c r="BM42" i="2" s="1"/>
  <c r="BM15" i="2"/>
  <c r="BL22" i="2"/>
  <c r="BL59" i="2"/>
  <c r="BL64" i="2" s="1"/>
  <c r="BM44" i="2" l="1"/>
  <c r="BM43" i="2"/>
  <c r="BL65" i="2"/>
  <c r="BL66" i="2" s="1"/>
  <c r="N119" i="11"/>
  <c r="D120" i="11"/>
  <c r="E120" i="11"/>
  <c r="C121" i="11"/>
  <c r="K120" i="11"/>
  <c r="J120" i="11"/>
  <c r="I121" i="11"/>
  <c r="BN37" i="2"/>
  <c r="BN42" i="2" s="1"/>
  <c r="BM20" i="2"/>
  <c r="BN15" i="2"/>
  <c r="BN20" i="2" s="1"/>
  <c r="BN21" i="2" s="1"/>
  <c r="BM59" i="2"/>
  <c r="BM64" i="2" s="1"/>
  <c r="BM22" i="2" l="1"/>
  <c r="BM21" i="2"/>
  <c r="BN43" i="2"/>
  <c r="BN44" i="2" s="1"/>
  <c r="BM66" i="2"/>
  <c r="BM65" i="2"/>
  <c r="O120" i="11"/>
  <c r="N120" i="11"/>
  <c r="K121" i="11"/>
  <c r="J121" i="11"/>
  <c r="I122" i="11"/>
  <c r="D121" i="11"/>
  <c r="C122" i="11"/>
  <c r="E121" i="11"/>
  <c r="BO37" i="2"/>
  <c r="BO42" i="2" s="1"/>
  <c r="BN22" i="2"/>
  <c r="BO15" i="2"/>
  <c r="BO20" i="2" s="1"/>
  <c r="BN59" i="2"/>
  <c r="BN64" i="2" s="1"/>
  <c r="BO21" i="2" l="1"/>
  <c r="BO22" i="2" s="1"/>
  <c r="BO43" i="2"/>
  <c r="BO44" i="2" s="1"/>
  <c r="BN65" i="2"/>
  <c r="BN66" i="2" s="1"/>
  <c r="O121" i="11"/>
  <c r="N121" i="11"/>
  <c r="D122" i="11"/>
  <c r="E122" i="11"/>
  <c r="C123" i="11"/>
  <c r="K122" i="11"/>
  <c r="J122" i="11"/>
  <c r="I123" i="11"/>
  <c r="BP37" i="2"/>
  <c r="BP42" i="2" s="1"/>
  <c r="BP15" i="2"/>
  <c r="BO59" i="2"/>
  <c r="BO64" i="2" s="1"/>
  <c r="BP43" i="2" l="1"/>
  <c r="BP44" i="2" s="1"/>
  <c r="BO65" i="2"/>
  <c r="BO66" i="2" s="1"/>
  <c r="O122" i="11"/>
  <c r="N122" i="11"/>
  <c r="K123" i="11"/>
  <c r="J123" i="11"/>
  <c r="O123" i="11" s="1"/>
  <c r="I124" i="11"/>
  <c r="D123" i="11"/>
  <c r="C124" i="11"/>
  <c r="E123" i="11"/>
  <c r="BQ37" i="2"/>
  <c r="BQ42" i="2" s="1"/>
  <c r="BP20" i="2"/>
  <c r="BQ15" i="2"/>
  <c r="BQ20" i="2" s="1"/>
  <c r="BQ21" i="2" s="1"/>
  <c r="BP59" i="2"/>
  <c r="BP64" i="2" s="1"/>
  <c r="BP65" i="2" l="1"/>
  <c r="BP66" i="2" s="1"/>
  <c r="BP21" i="2"/>
  <c r="BP22" i="2" s="1"/>
  <c r="BQ43" i="2"/>
  <c r="BQ44" i="2" s="1"/>
  <c r="N123" i="11"/>
  <c r="D124" i="11"/>
  <c r="C125" i="11"/>
  <c r="E124" i="11"/>
  <c r="K124" i="11"/>
  <c r="I125" i="11"/>
  <c r="J124" i="11"/>
  <c r="BR37" i="2"/>
  <c r="BR42" i="2" s="1"/>
  <c r="BQ22" i="2"/>
  <c r="BR15" i="2"/>
  <c r="BR20" i="2" s="1"/>
  <c r="BQ59" i="2"/>
  <c r="BQ64" i="2" s="1"/>
  <c r="BR43" i="2" l="1"/>
  <c r="BR44" i="2" s="1"/>
  <c r="BR21" i="2"/>
  <c r="BR22" i="2" s="1"/>
  <c r="BQ65" i="2"/>
  <c r="BQ66" i="2" s="1"/>
  <c r="O124" i="11"/>
  <c r="N124" i="11"/>
  <c r="K125" i="11"/>
  <c r="J125" i="11"/>
  <c r="O125" i="11" s="1"/>
  <c r="I126" i="11"/>
  <c r="D125" i="11"/>
  <c r="C126" i="11"/>
  <c r="E125" i="11"/>
  <c r="BS37" i="2"/>
  <c r="BS42" i="2" s="1"/>
  <c r="BS15" i="2"/>
  <c r="BR59" i="2"/>
  <c r="BR64" i="2" s="1"/>
  <c r="BS43" i="2" l="1"/>
  <c r="BS44" i="2" s="1"/>
  <c r="BR65" i="2"/>
  <c r="BR66" i="2" s="1"/>
  <c r="N125" i="11"/>
  <c r="D126" i="11"/>
  <c r="E126" i="11"/>
  <c r="C127" i="11"/>
  <c r="K126" i="11"/>
  <c r="I127" i="11"/>
  <c r="J126" i="11"/>
  <c r="BT37" i="2"/>
  <c r="BT42" i="2" s="1"/>
  <c r="BS20" i="2"/>
  <c r="BT15" i="2"/>
  <c r="BT20" i="2" s="1"/>
  <c r="BT21" i="2" s="1"/>
  <c r="BS59" i="2"/>
  <c r="BS64" i="2" s="1"/>
  <c r="BT43" i="2" l="1"/>
  <c r="BT44" i="2" s="1"/>
  <c r="BS65" i="2"/>
  <c r="BS66" i="2" s="1"/>
  <c r="BS21" i="2"/>
  <c r="BS22" i="2" s="1"/>
  <c r="O126" i="11"/>
  <c r="N126" i="11"/>
  <c r="K127" i="11"/>
  <c r="I128" i="11"/>
  <c r="J127" i="11"/>
  <c r="D127" i="11"/>
  <c r="C128" i="11"/>
  <c r="E127" i="11"/>
  <c r="BU37" i="2"/>
  <c r="BU42" i="2" s="1"/>
  <c r="BT22" i="2"/>
  <c r="BU15" i="2"/>
  <c r="BU20" i="2" s="1"/>
  <c r="BT59" i="2"/>
  <c r="BT64" i="2" s="1"/>
  <c r="BT65" i="2" l="1"/>
  <c r="BT66" i="2" s="1"/>
  <c r="BU43" i="2"/>
  <c r="BU44" i="2" s="1"/>
  <c r="BU21" i="2"/>
  <c r="BU22" i="2" s="1"/>
  <c r="N127" i="11"/>
  <c r="O127" i="11"/>
  <c r="D128" i="11"/>
  <c r="E128" i="11"/>
  <c r="C129" i="11"/>
  <c r="K128" i="11"/>
  <c r="I129" i="11"/>
  <c r="J128" i="11"/>
  <c r="BV37" i="2"/>
  <c r="BV42" i="2" s="1"/>
  <c r="BV15" i="2"/>
  <c r="BV20" i="2" s="1"/>
  <c r="BU59" i="2"/>
  <c r="BU64" i="2" s="1"/>
  <c r="BV21" i="2" l="1"/>
  <c r="BV22" i="2" s="1"/>
  <c r="BV43" i="2"/>
  <c r="BV44" i="2" s="1"/>
  <c r="O128" i="11"/>
  <c r="BU65" i="2"/>
  <c r="BU66" i="2" s="1"/>
  <c r="N128" i="11"/>
  <c r="K129" i="11"/>
  <c r="I130" i="11"/>
  <c r="J129" i="11"/>
  <c r="O129" i="11" s="1"/>
  <c r="D129" i="11"/>
  <c r="C130" i="11"/>
  <c r="E129" i="11"/>
  <c r="BW37" i="2"/>
  <c r="BW42" i="2" s="1"/>
  <c r="BW15" i="2"/>
  <c r="BW20" i="2" s="1"/>
  <c r="BV59" i="2"/>
  <c r="BV64" i="2" s="1"/>
  <c r="BW21" i="2" l="1"/>
  <c r="BW22" i="2" s="1"/>
  <c r="BW43" i="2"/>
  <c r="BW44" i="2" s="1"/>
  <c r="BV65" i="2"/>
  <c r="BV66" i="2" s="1"/>
  <c r="N129" i="11"/>
  <c r="D130" i="11"/>
  <c r="E130" i="11"/>
  <c r="C131" i="11"/>
  <c r="K130" i="11"/>
  <c r="I131" i="11"/>
  <c r="J130" i="11"/>
  <c r="BX37" i="2"/>
  <c r="BX42" i="2" s="1"/>
  <c r="BX15" i="2"/>
  <c r="BX20" i="2" s="1"/>
  <c r="BW59" i="2"/>
  <c r="BW64" i="2" s="1"/>
  <c r="BW65" i="2" l="1"/>
  <c r="BW66" i="2" s="1"/>
  <c r="BX21" i="2"/>
  <c r="BX22" i="2" s="1"/>
  <c r="BX43" i="2"/>
  <c r="BX44" i="2" s="1"/>
  <c r="N130" i="11"/>
  <c r="O130" i="11"/>
  <c r="K131" i="11"/>
  <c r="J131" i="11"/>
  <c r="O131" i="11" s="1"/>
  <c r="I132" i="11"/>
  <c r="D131" i="11"/>
  <c r="C132" i="11"/>
  <c r="E131" i="11"/>
  <c r="BY37" i="2"/>
  <c r="BY42" i="2" s="1"/>
  <c r="BY15" i="2"/>
  <c r="BY20" i="2" s="1"/>
  <c r="BX59" i="2"/>
  <c r="BX64" i="2" s="1"/>
  <c r="BX65" i="2" s="1"/>
  <c r="BY21" i="2" l="1"/>
  <c r="BY22" i="2" s="1"/>
  <c r="BY43" i="2"/>
  <c r="BY44" i="2" s="1"/>
  <c r="N131" i="11"/>
  <c r="K132" i="11"/>
  <c r="I133" i="11"/>
  <c r="J132" i="11"/>
  <c r="O132" i="11" s="1"/>
  <c r="D132" i="11"/>
  <c r="C133" i="11"/>
  <c r="E132" i="11"/>
  <c r="BX66" i="2"/>
  <c r="BZ37" i="2"/>
  <c r="BZ42" i="2" s="1"/>
  <c r="BZ15" i="2"/>
  <c r="BZ20" i="2" s="1"/>
  <c r="BY59" i="2"/>
  <c r="BY64" i="2" s="1"/>
  <c r="BY65" i="2" l="1"/>
  <c r="BY66" i="2" s="1"/>
  <c r="BZ21" i="2"/>
  <c r="BZ22" i="2" s="1"/>
  <c r="BZ43" i="2"/>
  <c r="BZ44" i="2" s="1"/>
  <c r="N132" i="11"/>
  <c r="K133" i="11"/>
  <c r="I134" i="11"/>
  <c r="J133" i="11"/>
  <c r="D133" i="11"/>
  <c r="C134" i="11"/>
  <c r="E133" i="11"/>
  <c r="CA37" i="2"/>
  <c r="CA42" i="2" s="1"/>
  <c r="CA15" i="2"/>
  <c r="CA20" i="2" s="1"/>
  <c r="BZ59" i="2"/>
  <c r="BZ64" i="2" s="1"/>
  <c r="CA43" i="2" l="1"/>
  <c r="CA44" i="2" s="1"/>
  <c r="BZ65" i="2"/>
  <c r="BZ66" i="2" s="1"/>
  <c r="CA21" i="2"/>
  <c r="CA22" i="2" s="1"/>
  <c r="O133" i="11"/>
  <c r="N133" i="11"/>
  <c r="D134" i="11"/>
  <c r="C135" i="11"/>
  <c r="E134" i="11"/>
  <c r="K134" i="11"/>
  <c r="I135" i="11"/>
  <c r="J134" i="11"/>
  <c r="CB37" i="2"/>
  <c r="CB42" i="2" s="1"/>
  <c r="CB15" i="2"/>
  <c r="CB20" i="2" s="1"/>
  <c r="CA59" i="2"/>
  <c r="CA64" i="2" s="1"/>
  <c r="CB43" i="2" l="1"/>
  <c r="CB44" i="2" s="1"/>
  <c r="CB21" i="2"/>
  <c r="CB22" i="2" s="1"/>
  <c r="CA65" i="2"/>
  <c r="CA66" i="2" s="1"/>
  <c r="O134" i="11"/>
  <c r="N134" i="11"/>
  <c r="K135" i="11"/>
  <c r="J135" i="11"/>
  <c r="I136" i="11"/>
  <c r="D135" i="11"/>
  <c r="C136" i="11"/>
  <c r="E135" i="11"/>
  <c r="CD37" i="2"/>
  <c r="C46" i="2" s="1"/>
  <c r="CC37" i="2"/>
  <c r="CC42" i="2" s="1"/>
  <c r="CC15" i="2"/>
  <c r="CC20" i="2" s="1"/>
  <c r="CB59" i="2"/>
  <c r="CB64" i="2" s="1"/>
  <c r="CC44" i="2" l="1"/>
  <c r="CC43" i="2"/>
  <c r="CB65" i="2"/>
  <c r="CB66" i="2" s="1"/>
  <c r="CC22" i="2"/>
  <c r="CC21" i="2"/>
  <c r="O135" i="11"/>
  <c r="N135" i="11"/>
  <c r="D136" i="11"/>
  <c r="E136" i="11"/>
  <c r="C137" i="11"/>
  <c r="K136" i="11"/>
  <c r="I137" i="11"/>
  <c r="J136" i="11"/>
  <c r="CD42" i="2"/>
  <c r="D78" i="2"/>
  <c r="CD15" i="2"/>
  <c r="CD20" i="2" s="1"/>
  <c r="CD59" i="2"/>
  <c r="C68" i="2" s="1"/>
  <c r="CC59" i="2"/>
  <c r="CC64" i="2" s="1"/>
  <c r="CC65" i="2" l="1"/>
  <c r="CC66" i="2" s="1"/>
  <c r="CD43" i="2"/>
  <c r="CD44" i="2" s="1"/>
  <c r="CD21" i="2"/>
  <c r="CD22" i="2" s="1"/>
  <c r="O136" i="11"/>
  <c r="N136" i="11"/>
  <c r="CD64" i="2"/>
  <c r="E78" i="2"/>
  <c r="D137" i="11"/>
  <c r="C138" i="11"/>
  <c r="E137" i="11"/>
  <c r="K137" i="11"/>
  <c r="I138" i="11"/>
  <c r="J137" i="11"/>
  <c r="D80" i="2"/>
  <c r="N55" i="1" s="1"/>
  <c r="CE66" i="2"/>
  <c r="CF66" i="2"/>
  <c r="CU66" i="2"/>
  <c r="CR66" i="2"/>
  <c r="CX66" i="2"/>
  <c r="CV66" i="2"/>
  <c r="CM66" i="2"/>
  <c r="CQ66" i="2"/>
  <c r="CH66" i="2"/>
  <c r="CO66" i="2"/>
  <c r="CI66" i="2"/>
  <c r="CL66" i="2"/>
  <c r="CW66" i="2"/>
  <c r="CN66" i="2"/>
  <c r="CP66" i="2"/>
  <c r="CJ66" i="2"/>
  <c r="CS66" i="2"/>
  <c r="CG66" i="2"/>
  <c r="CT66" i="2"/>
  <c r="CK66" i="2"/>
  <c r="CE15" i="2"/>
  <c r="CE20" i="2" s="1"/>
  <c r="CE21" i="2" l="1"/>
  <c r="CE22" i="2" s="1"/>
  <c r="CD65" i="2"/>
  <c r="CD66" i="2" s="1"/>
  <c r="N137" i="11"/>
  <c r="O137" i="11"/>
  <c r="K138" i="11"/>
  <c r="I139" i="11"/>
  <c r="J138" i="11"/>
  <c r="D138" i="11"/>
  <c r="C139" i="11"/>
  <c r="E138" i="11"/>
  <c r="CF15" i="2"/>
  <c r="CF20" i="2" s="1"/>
  <c r="E80" i="2"/>
  <c r="T55" i="1" s="1"/>
  <c r="CF21" i="2" l="1"/>
  <c r="CF22" i="2" s="1"/>
  <c r="O138" i="11"/>
  <c r="N138" i="11"/>
  <c r="D139" i="11"/>
  <c r="C140" i="11"/>
  <c r="E139" i="11"/>
  <c r="K139" i="11"/>
  <c r="I140" i="11"/>
  <c r="J139" i="11"/>
  <c r="CG15" i="2"/>
  <c r="CG20" i="2" s="1"/>
  <c r="CG21" i="2" l="1"/>
  <c r="CG22" i="2" s="1"/>
  <c r="O139" i="11"/>
  <c r="N139" i="11"/>
  <c r="K140" i="11"/>
  <c r="I141" i="11"/>
  <c r="J140" i="11"/>
  <c r="D140" i="11"/>
  <c r="C141" i="11"/>
  <c r="E140" i="11"/>
  <c r="CH15" i="2"/>
  <c r="CH20" i="2" s="1"/>
  <c r="CH21" i="2" l="1"/>
  <c r="CH22" i="2" s="1"/>
  <c r="N140" i="11"/>
  <c r="O140" i="11"/>
  <c r="D141" i="11"/>
  <c r="C142" i="11"/>
  <c r="E141" i="11"/>
  <c r="K141" i="11"/>
  <c r="J141" i="11"/>
  <c r="I142" i="11"/>
  <c r="CI15" i="2"/>
  <c r="CI20" i="2" s="1"/>
  <c r="CI21" i="2" l="1"/>
  <c r="CI22" i="2" s="1"/>
  <c r="O141" i="11"/>
  <c r="N141" i="11"/>
  <c r="D142" i="11"/>
  <c r="C143" i="11"/>
  <c r="E142" i="11"/>
  <c r="K142" i="11"/>
  <c r="I143" i="11"/>
  <c r="J142" i="11"/>
  <c r="CJ15" i="2"/>
  <c r="CJ20" i="2" s="1"/>
  <c r="CJ21" i="2" l="1"/>
  <c r="CJ22" i="2" s="1"/>
  <c r="O142" i="11"/>
  <c r="N142" i="11"/>
  <c r="K143" i="11"/>
  <c r="I144" i="11"/>
  <c r="J143" i="11"/>
  <c r="D143" i="11"/>
  <c r="C144" i="11"/>
  <c r="E143" i="11"/>
  <c r="CK15" i="2"/>
  <c r="CK20" i="2" s="1"/>
  <c r="CK21" i="2" l="1"/>
  <c r="CK22" i="2" s="1"/>
  <c r="N143" i="11"/>
  <c r="O143" i="11"/>
  <c r="D144" i="11"/>
  <c r="C145" i="11"/>
  <c r="E144" i="11"/>
  <c r="N144" i="11" s="1"/>
  <c r="K144" i="11"/>
  <c r="I145" i="11"/>
  <c r="J144" i="11"/>
  <c r="CL15" i="2"/>
  <c r="CL20" i="2" s="1"/>
  <c r="CL21" i="2" l="1"/>
  <c r="CL22" i="2" s="1"/>
  <c r="O144" i="11"/>
  <c r="K145" i="11"/>
  <c r="I146" i="11"/>
  <c r="J145" i="11"/>
  <c r="D145" i="11"/>
  <c r="C146" i="11"/>
  <c r="E145" i="11"/>
  <c r="CM15" i="2"/>
  <c r="CM20" i="2" s="1"/>
  <c r="CM21" i="2" l="1"/>
  <c r="CM22" i="2" s="1"/>
  <c r="O145" i="11"/>
  <c r="N145" i="11"/>
  <c r="D146" i="11"/>
  <c r="E146" i="11"/>
  <c r="N146" i="11" s="1"/>
  <c r="C147" i="11"/>
  <c r="K146" i="11"/>
  <c r="I147" i="11"/>
  <c r="J146" i="11"/>
  <c r="CN15" i="2"/>
  <c r="CN20" i="2" s="1"/>
  <c r="CN21" i="2" l="1"/>
  <c r="CN22" i="2" s="1"/>
  <c r="O146" i="11"/>
  <c r="D147" i="11"/>
  <c r="C148" i="11"/>
  <c r="E147" i="11"/>
  <c r="K147" i="11"/>
  <c r="J147" i="11"/>
  <c r="I148" i="11"/>
  <c r="CO15" i="2"/>
  <c r="CO20" i="2" s="1"/>
  <c r="N147" i="11" l="1"/>
  <c r="CO21" i="2"/>
  <c r="CO22" i="2" s="1"/>
  <c r="O147" i="11"/>
  <c r="K148" i="11"/>
  <c r="I149" i="11"/>
  <c r="J148" i="11"/>
  <c r="D148" i="11"/>
  <c r="C149" i="11"/>
  <c r="E148" i="11"/>
  <c r="CP15" i="2"/>
  <c r="CP20" i="2" s="1"/>
  <c r="CP21" i="2" l="1"/>
  <c r="CP22" i="2" s="1"/>
  <c r="O148" i="11"/>
  <c r="N148" i="11"/>
  <c r="D149" i="11"/>
  <c r="C150" i="11"/>
  <c r="E149" i="11"/>
  <c r="N149" i="11" s="1"/>
  <c r="K149" i="11"/>
  <c r="I150" i="11"/>
  <c r="J149" i="11"/>
  <c r="CQ15" i="2"/>
  <c r="CQ20" i="2" s="1"/>
  <c r="CQ21" i="2" l="1"/>
  <c r="CQ22" i="2" s="1"/>
  <c r="O149" i="11"/>
  <c r="K150" i="11"/>
  <c r="I151" i="11"/>
  <c r="J150" i="11"/>
  <c r="D150" i="11"/>
  <c r="C151" i="11"/>
  <c r="E150" i="11"/>
  <c r="CR15" i="2"/>
  <c r="CR20" i="2" s="1"/>
  <c r="CR21" i="2" l="1"/>
  <c r="CR22" i="2" s="1"/>
  <c r="N150" i="11"/>
  <c r="O150" i="11"/>
  <c r="D151" i="11"/>
  <c r="C152" i="11"/>
  <c r="E151" i="11"/>
  <c r="K151" i="11"/>
  <c r="I152" i="11"/>
  <c r="J151" i="11"/>
  <c r="CS15" i="2"/>
  <c r="CS20" i="2" s="1"/>
  <c r="CS21" i="2" l="1"/>
  <c r="CS22" i="2" s="1"/>
  <c r="O151" i="11"/>
  <c r="N151" i="11"/>
  <c r="K152" i="11"/>
  <c r="I153" i="11"/>
  <c r="J152" i="11"/>
  <c r="D152" i="11"/>
  <c r="E152" i="11"/>
  <c r="C153" i="11"/>
  <c r="CT15" i="2"/>
  <c r="CT20" i="2" s="1"/>
  <c r="CT21" i="2" l="1"/>
  <c r="CT22" i="2" s="1"/>
  <c r="N152" i="11"/>
  <c r="O152" i="11"/>
  <c r="K153" i="11"/>
  <c r="I154" i="11"/>
  <c r="J153" i="11"/>
  <c r="D153" i="11"/>
  <c r="C154" i="11"/>
  <c r="E153" i="11"/>
  <c r="CU15" i="2"/>
  <c r="CU20" i="2" s="1"/>
  <c r="CU21" i="2" l="1"/>
  <c r="CU22" i="2" s="1"/>
  <c r="O153" i="11"/>
  <c r="N153" i="11"/>
  <c r="D154" i="11"/>
  <c r="C155" i="11"/>
  <c r="E154" i="11"/>
  <c r="N154" i="11" s="1"/>
  <c r="K154" i="11"/>
  <c r="I155" i="11"/>
  <c r="J154" i="11"/>
  <c r="CV15" i="2"/>
  <c r="CV20" i="2" s="1"/>
  <c r="CV21" i="2" l="1"/>
  <c r="CV22" i="2" s="1"/>
  <c r="O154" i="11"/>
  <c r="K155" i="11"/>
  <c r="J155" i="11"/>
  <c r="I156" i="11"/>
  <c r="D155" i="11"/>
  <c r="C156" i="11"/>
  <c r="E155" i="11"/>
  <c r="CX15" i="2"/>
  <c r="CW15" i="2"/>
  <c r="CW20" i="2" s="1"/>
  <c r="CW21" i="2" l="1"/>
  <c r="CW22" i="2" s="1"/>
  <c r="C24" i="2"/>
  <c r="C78" i="2" s="1"/>
  <c r="O155" i="11"/>
  <c r="N155" i="11"/>
  <c r="D156" i="11"/>
  <c r="C157" i="11"/>
  <c r="E156" i="11"/>
  <c r="K156" i="11"/>
  <c r="O156" i="11" s="1"/>
  <c r="I157" i="11"/>
  <c r="J156" i="11"/>
  <c r="CX20" i="2"/>
  <c r="CX21" i="2" l="1"/>
  <c r="CX22" i="2" s="1"/>
  <c r="N156" i="11"/>
  <c r="K157" i="11"/>
  <c r="I158" i="11"/>
  <c r="J157" i="11"/>
  <c r="D157" i="11"/>
  <c r="C158" i="11"/>
  <c r="E157" i="11"/>
  <c r="C80" i="2"/>
  <c r="H55" i="1" s="1"/>
  <c r="N157" i="11" l="1"/>
  <c r="O157" i="11"/>
  <c r="D158" i="11"/>
  <c r="E158" i="11"/>
  <c r="N158" i="11" s="1"/>
  <c r="C159" i="11"/>
  <c r="K158" i="11"/>
  <c r="I159" i="11"/>
  <c r="J158" i="11"/>
  <c r="O158" i="11" l="1"/>
  <c r="K159" i="11"/>
  <c r="I160" i="11"/>
  <c r="J159" i="11"/>
  <c r="D159" i="11"/>
  <c r="C160" i="11"/>
  <c r="E159" i="11"/>
  <c r="O159" i="11" l="1"/>
  <c r="N159" i="11"/>
  <c r="D160" i="11"/>
  <c r="E160" i="11"/>
  <c r="N160" i="11" s="1"/>
  <c r="C161" i="11"/>
  <c r="K160" i="11"/>
  <c r="I161" i="11"/>
  <c r="J160" i="11"/>
  <c r="O160" i="11" l="1"/>
  <c r="K161" i="11"/>
  <c r="I162" i="11"/>
  <c r="J161" i="11"/>
  <c r="D161" i="11"/>
  <c r="C162" i="11"/>
  <c r="E161" i="11"/>
  <c r="O161" i="11" l="1"/>
  <c r="N161" i="11"/>
  <c r="D162" i="11"/>
  <c r="C163" i="11"/>
  <c r="E162" i="11"/>
  <c r="K162" i="11"/>
  <c r="I163" i="11"/>
  <c r="J162" i="11"/>
  <c r="N162" i="11" l="1"/>
  <c r="O162" i="11"/>
  <c r="K163" i="11"/>
  <c r="J163" i="11"/>
  <c r="I164" i="11"/>
  <c r="D163" i="11"/>
  <c r="C164" i="11"/>
  <c r="E163" i="11"/>
  <c r="O163" i="11" l="1"/>
  <c r="N163" i="11"/>
  <c r="D164" i="11"/>
  <c r="C165" i="11"/>
  <c r="E164" i="11"/>
  <c r="N164" i="11" s="1"/>
  <c r="K164" i="11"/>
  <c r="I165" i="11"/>
  <c r="J164" i="11"/>
  <c r="O164" i="11" l="1"/>
  <c r="K165" i="11"/>
  <c r="I166" i="11"/>
  <c r="J165" i="11"/>
  <c r="D165" i="11"/>
  <c r="C166" i="11"/>
  <c r="E165" i="11"/>
  <c r="O165" i="11" l="1"/>
  <c r="N165" i="11"/>
  <c r="D166" i="11"/>
  <c r="E166" i="11"/>
  <c r="K166" i="11"/>
  <c r="J166" i="11"/>
  <c r="O166" i="11" l="1"/>
  <c r="H9" i="11" s="1"/>
  <c r="N166" i="11"/>
  <c r="H8" i="11" s="1"/>
  <c r="H11" i="11" l="1"/>
</calcChain>
</file>

<file path=xl/sharedStrings.xml><?xml version="1.0" encoding="utf-8"?>
<sst xmlns="http://schemas.openxmlformats.org/spreadsheetml/2006/main" count="176" uniqueCount="88">
  <si>
    <t>Anskaffelsespris</t>
  </si>
  <si>
    <t>Projektomkostninger</t>
  </si>
  <si>
    <t>Driftsomkostninger</t>
  </si>
  <si>
    <t>Løbende drift og eftersyn</t>
  </si>
  <si>
    <t>Energi og forbrug</t>
  </si>
  <si>
    <t>Indirekte omkostninger</t>
  </si>
  <si>
    <t>Vedligeholdelse</t>
  </si>
  <si>
    <t>Alternativ A</t>
  </si>
  <si>
    <t>Alternativ B</t>
  </si>
  <si>
    <t>Alternativ C</t>
  </si>
  <si>
    <t>Generelle antagelser</t>
  </si>
  <si>
    <t>Informationer om investeringsalternativerne</t>
  </si>
  <si>
    <t>Anlægsomkostninger</t>
  </si>
  <si>
    <t xml:space="preserve">Anlægsomkostninger </t>
  </si>
  <si>
    <t>Skal betales hvert år over hele levetid.</t>
  </si>
  <si>
    <t xml:space="preserve">Installering </t>
  </si>
  <si>
    <r>
      <rPr>
        <b/>
        <sz val="9"/>
        <color theme="1"/>
        <rFont val="Century Gothic"/>
        <family val="2"/>
      </rPr>
      <t xml:space="preserve">Løbende driftsomkostninger </t>
    </r>
    <r>
      <rPr>
        <sz val="9"/>
        <color theme="1"/>
        <rFont val="Century Gothic"/>
        <family val="2"/>
      </rPr>
      <t>(direkte omkostinger)</t>
    </r>
  </si>
  <si>
    <t>Betalingen</t>
  </si>
  <si>
    <t>hvert … år</t>
  </si>
  <si>
    <t>i alt</t>
  </si>
  <si>
    <t>Navn</t>
  </si>
  <si>
    <t>Pumpe Bibi</t>
  </si>
  <si>
    <t>Pumpe Boris</t>
  </si>
  <si>
    <t>Pumpe Tina</t>
  </si>
  <si>
    <t>-</t>
  </si>
  <si>
    <t>Nutidsværdi</t>
  </si>
  <si>
    <t>Sum</t>
  </si>
  <si>
    <t>I alt</t>
  </si>
  <si>
    <t>Resultater og figurer</t>
  </si>
  <si>
    <t>Andet, fx positive eller negativer eksternaliteter</t>
  </si>
  <si>
    <t>Andre løbende omkostninger, fx positive eller negative eksternaliteter</t>
  </si>
  <si>
    <t>Resultater</t>
  </si>
  <si>
    <t>Konklusion:</t>
  </si>
  <si>
    <t>Projektets startår</t>
  </si>
  <si>
    <t>Projektets slutår</t>
  </si>
  <si>
    <t>Periodelængde</t>
  </si>
  <si>
    <t>Samlede anlægsomkostninger</t>
  </si>
  <si>
    <t>Startår for drift</t>
  </si>
  <si>
    <t>År</t>
  </si>
  <si>
    <t xml:space="preserve">År </t>
  </si>
  <si>
    <t>Tilbagediskonteret cash-flow sædvanlig projekt</t>
  </si>
  <si>
    <t>Tilbagediskonteret cash-flow alternativt projekt</t>
  </si>
  <si>
    <t>Anskaffelsespris og scrap værdi</t>
  </si>
  <si>
    <t xml:space="preserve">Anskaffelsesår er år 1. Anskaffelsesår er det første år af levetiden. </t>
  </si>
  <si>
    <t xml:space="preserve">Skal betales én gang, nemlig i år 1. </t>
  </si>
  <si>
    <t xml:space="preserve">I feltet til højre angives beløbet af en enkel betaling </t>
  </si>
  <si>
    <t>Vedligeholdelse, type I</t>
  </si>
  <si>
    <t>Vedligeholdelse, type II</t>
  </si>
  <si>
    <t>Vedligeholdelse, type III</t>
  </si>
  <si>
    <t xml:space="preserve">Note: Scrapværdien er indeholdt i anlægsomkostningerne. </t>
  </si>
  <si>
    <t>Hjælpeværktøj til at beregne totaløkonomien i investeringsprojekter</t>
  </si>
  <si>
    <t>Dette regneark er et hjælpeværktøj til vandselskaber, som ønsker at beregne totaløkonomien i deres investeringsprojekter.</t>
  </si>
  <si>
    <t>Hvordan skal hjælpeværktøjet benyttes: Der henvises til guide i bilag A i Vejledning i brug af totaløkonomi for danske vandværker.</t>
  </si>
  <si>
    <t>DISCLAIMER: Hjælpeværktøjet er blevet udviklet omhyggeligt og grundigt. Dog kan fejl i regnearket ikke udelukkes.</t>
  </si>
  <si>
    <t>År for anlægsinvestering</t>
  </si>
  <si>
    <t>Forventede driftsomkostninger i år x</t>
  </si>
  <si>
    <t>År ved dags dato</t>
  </si>
  <si>
    <t>Model til sammenligning af Total Cost of Ownership (TCO) af to investeringer med forskellig levetid</t>
  </si>
  <si>
    <t>Model til sammenligning af Total Cost of Ownership (TCO) af to eller tre investeringer med samme levetid</t>
  </si>
  <si>
    <t>Forsyningssekretariatet anvender en lignende EAA-beregner i forbindelse med medfinansiering af klimatilpasningsprojekter. Forsyningssekretariatets model bygger på andre forudsætninger end denne model, hvorfor der forekommer mindre forskelle i de præcise estimater.</t>
  </si>
  <si>
    <r>
      <t>Levetid [år],</t>
    </r>
    <r>
      <rPr>
        <sz val="9"/>
        <color theme="1"/>
        <rFont val="Century Gothic"/>
        <family val="2"/>
      </rPr>
      <t xml:space="preserve"> skal gælde for alle tre investeringer</t>
    </r>
  </si>
  <si>
    <t>Drift og vedligeholdelse per år</t>
  </si>
  <si>
    <t>type I</t>
  </si>
  <si>
    <t>type II</t>
  </si>
  <si>
    <t>type III</t>
  </si>
  <si>
    <t>Løbende driftsomkostninger per år</t>
  </si>
  <si>
    <t>Indirekte omkostninger, per år</t>
  </si>
  <si>
    <t>Andre løbende omkostninger, per år</t>
  </si>
  <si>
    <t>Vedligeholdelse, per år</t>
  </si>
  <si>
    <t>Løbende driftsomkostninger, per år</t>
  </si>
  <si>
    <t>I feltet til venstre angives længden af tidsintervallerne</t>
  </si>
  <si>
    <t>Skal betales flere gange, i regelmæssige intervaller</t>
  </si>
  <si>
    <t xml:space="preserve">Energistyrelsen og Copenhagen Economics kan ikke gøres erstatningsansvarlig, hvis anvendelsen af regnearket mod forventning skulle føre til forkerte resultater. </t>
  </si>
  <si>
    <t>Energistyrelsen og Copenhagen Economics kan derfor ikke pålægges ansvar for skader eller tab, der direkte eller indirekte er en følge af anvendelse af regnearket.</t>
  </si>
  <si>
    <t>Kalkulationsrente [%]</t>
  </si>
  <si>
    <t xml:space="preserve">EAA-beregneren giver et udtryk for omkostningseffektivitet, hvilket gør det muligt at sammenligne investeringer med forskellige levetid og etableringsår. </t>
  </si>
  <si>
    <t>Scrapværdi</t>
  </si>
  <si>
    <t>Angives i kroner</t>
  </si>
  <si>
    <t>Angives i kroner per år</t>
  </si>
  <si>
    <t>Forsikring etc.</t>
  </si>
  <si>
    <t>i kroner</t>
  </si>
  <si>
    <t>Beløb [Kr.)</t>
  </si>
  <si>
    <t>Nutidsværdi af investeringens omkostninger [Kr., faste priser]</t>
  </si>
  <si>
    <t>Admin-omkostninger etc.</t>
  </si>
  <si>
    <t>Sum af årlige betalinger (faste priser)</t>
  </si>
  <si>
    <t>Nutidsværdien af årlige betalinger (faste priser)</t>
  </si>
  <si>
    <t>Akkumuleret nutidsværdi af årlig betaling (faste priser)</t>
  </si>
  <si>
    <t>Nutidsværdi af årlige betalinger (faste priser)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</si>
</sst>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kr.&quot;\ #,##0.00;[Red]&quot;kr.&quot;\ \-#,##0.00"/>
    <numFmt numFmtId="43" formatCode="_ * #,##0.00_ ;_ * \-#,##0.00_ ;_ * &quot;-&quot;??_ ;_ @_ "/>
    <numFmt numFmtId="164" formatCode="_ * #,##0_ ;_ * \-#,##0_ ;_ * &quot;-&quot;??_ ;_ @_ "/>
    <numFmt numFmtId="165" formatCode="_ &quot;kr&quot;\ * #,##0.00_ ;_ &quot;kr&quot;\ * \-#,##0.00_ ;_ &quot;kr&quot;\ * &quot;-&quot;??_ ;_ @_ "/>
    <numFmt numFmtId="166" formatCode="0.0%"/>
  </numFmts>
  <fonts count="22" x14ac:knownFonts="1">
    <font>
      <sz val="9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i/>
      <sz val="9"/>
      <color theme="1"/>
      <name val="Century Gothic"/>
      <family val="2"/>
    </font>
    <font>
      <sz val="9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sz val="9"/>
      <color rgb="FFFF0000"/>
      <name val="Century Gothic"/>
      <family val="2"/>
    </font>
    <font>
      <sz val="9"/>
      <name val="Century Gothic"/>
      <family val="2"/>
    </font>
    <font>
      <sz val="9"/>
      <color theme="0"/>
      <name val="Century Gothic"/>
      <family val="2"/>
    </font>
    <font>
      <sz val="9"/>
      <color theme="0"/>
      <name val="Arial Black"/>
      <family val="2"/>
    </font>
    <font>
      <b/>
      <sz val="9"/>
      <color theme="0"/>
      <name val="Century Gothic"/>
      <family val="2"/>
    </font>
    <font>
      <i/>
      <sz val="9"/>
      <color theme="8"/>
      <name val="Century Gothic"/>
      <family val="2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9"/>
      <color rgb="FF006100"/>
      <name val="Century Gothic"/>
      <family val="2"/>
    </font>
    <font>
      <b/>
      <i/>
      <sz val="9"/>
      <color theme="0"/>
      <name val="Century Gothic"/>
      <family val="2"/>
    </font>
    <font>
      <b/>
      <sz val="11"/>
      <color theme="1"/>
      <name val="Century Gothic"/>
      <family val="2"/>
    </font>
    <font>
      <b/>
      <sz val="9"/>
      <color theme="1"/>
      <name val="Arial Black"/>
      <family val="2"/>
    </font>
    <font>
      <b/>
      <sz val="10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C99"/>
      </patternFill>
    </fill>
  </fills>
  <borders count="13">
    <border>
      <left/>
      <right/>
      <top/>
      <bottom/>
      <diagonal/>
    </border>
    <border>
      <left style="medium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/>
      <bottom/>
      <diagonal/>
    </border>
    <border>
      <left/>
      <right/>
      <top/>
      <bottom style="medium">
        <color theme="5"/>
      </bottom>
      <diagonal/>
    </border>
    <border>
      <left/>
      <right style="thin">
        <color theme="5"/>
      </right>
      <top/>
      <bottom style="thin">
        <color theme="5"/>
      </bottom>
      <diagonal/>
    </border>
    <border>
      <left style="medium">
        <color theme="5"/>
      </left>
      <right/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 style="medium">
        <color theme="5"/>
      </bottom>
      <diagonal/>
    </border>
    <border>
      <left/>
      <right style="medium">
        <color theme="5"/>
      </right>
      <top style="medium">
        <color theme="5"/>
      </top>
      <bottom style="medium">
        <color theme="5"/>
      </bottom>
      <diagonal/>
    </border>
    <border>
      <left/>
      <right/>
      <top style="medium">
        <color theme="5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15" fillId="7" borderId="0" applyNumberFormat="0" applyBorder="0" applyAlignment="0" applyProtection="0"/>
    <xf numFmtId="0" fontId="16" fillId="8" borderId="9" applyNumberFormat="0" applyAlignment="0" applyProtection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6" borderId="0" xfId="0" applyFont="1" applyFill="1"/>
    <xf numFmtId="0" fontId="11" fillId="6" borderId="0" xfId="0" applyFont="1" applyFill="1"/>
    <xf numFmtId="0" fontId="14" fillId="2" borderId="0" xfId="0" applyFont="1" applyFill="1"/>
    <xf numFmtId="0" fontId="12" fillId="6" borderId="0" xfId="0" applyFont="1" applyFill="1"/>
    <xf numFmtId="0" fontId="3" fillId="2" borderId="3" xfId="0" applyFont="1" applyFill="1" applyBorder="1"/>
    <xf numFmtId="164" fontId="3" fillId="2" borderId="0" xfId="1" applyNumberFormat="1" applyFont="1" applyFill="1"/>
    <xf numFmtId="164" fontId="3" fillId="2" borderId="3" xfId="1" applyNumberFormat="1" applyFont="1" applyFill="1" applyBorder="1"/>
    <xf numFmtId="0" fontId="3" fillId="2" borderId="6" xfId="0" applyFont="1" applyFill="1" applyBorder="1"/>
    <xf numFmtId="164" fontId="3" fillId="2" borderId="6" xfId="1" applyNumberFormat="1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6" borderId="0" xfId="1" applyNumberFormat="1" applyFont="1" applyFill="1"/>
    <xf numFmtId="43" fontId="3" fillId="2" borderId="0" xfId="1" applyNumberFormat="1" applyFont="1" applyFill="1"/>
    <xf numFmtId="0" fontId="4" fillId="5" borderId="6" xfId="0" applyFont="1" applyFill="1" applyBorder="1" applyAlignment="1">
      <alignment horizontal="center" vertical="center"/>
    </xf>
    <xf numFmtId="0" fontId="3" fillId="5" borderId="6" xfId="0" applyFont="1" applyFill="1" applyBorder="1"/>
    <xf numFmtId="164" fontId="3" fillId="5" borderId="6" xfId="1" applyNumberFormat="1" applyFont="1" applyFill="1" applyBorder="1"/>
    <xf numFmtId="0" fontId="3" fillId="3" borderId="0" xfId="4" applyFont="1" applyFill="1" applyProtection="1"/>
    <xf numFmtId="0" fontId="17" fillId="3" borderId="0" xfId="2" applyFont="1" applyFill="1" applyAlignment="1" applyProtection="1"/>
    <xf numFmtId="0" fontId="17" fillId="3" borderId="0" xfId="2" applyFont="1" applyFill="1" applyProtection="1"/>
    <xf numFmtId="0" fontId="4" fillId="3" borderId="0" xfId="4" applyFont="1" applyFill="1" applyBorder="1" applyProtection="1"/>
    <xf numFmtId="0" fontId="4" fillId="3" borderId="0" xfId="4" applyFont="1" applyFill="1" applyBorder="1" applyAlignment="1" applyProtection="1">
      <alignment horizontal="left"/>
    </xf>
    <xf numFmtId="0" fontId="3" fillId="3" borderId="0" xfId="4" applyFont="1" applyFill="1" applyBorder="1" applyProtection="1"/>
    <xf numFmtId="1" fontId="3" fillId="3" borderId="0" xfId="4" applyNumberFormat="1" applyFont="1" applyFill="1" applyProtection="1"/>
    <xf numFmtId="43" fontId="3" fillId="3" borderId="0" xfId="4" applyNumberFormat="1" applyFont="1" applyFill="1" applyProtection="1"/>
    <xf numFmtId="43" fontId="3" fillId="3" borderId="0" xfId="7" applyFont="1" applyFill="1" applyProtection="1"/>
    <xf numFmtId="3" fontId="3" fillId="3" borderId="0" xfId="4" applyNumberFormat="1" applyFont="1" applyFill="1" applyProtection="1"/>
    <xf numFmtId="0" fontId="3" fillId="3" borderId="0" xfId="4" applyFont="1" applyFill="1" applyAlignment="1" applyProtection="1">
      <alignment wrapText="1"/>
    </xf>
    <xf numFmtId="0" fontId="4" fillId="3" borderId="10" xfId="4" applyFont="1" applyFill="1" applyBorder="1" applyAlignment="1" applyProtection="1">
      <alignment horizontal="center"/>
    </xf>
    <xf numFmtId="0" fontId="4" fillId="3" borderId="11" xfId="4" applyFont="1" applyFill="1" applyBorder="1" applyAlignment="1" applyProtection="1">
      <alignment horizontal="center"/>
    </xf>
    <xf numFmtId="166" fontId="3" fillId="3" borderId="0" xfId="5" applyNumberFormat="1" applyFont="1" applyFill="1" applyProtection="1"/>
    <xf numFmtId="0" fontId="11" fillId="3" borderId="0" xfId="4" applyFont="1" applyFill="1" applyProtection="1"/>
    <xf numFmtId="43" fontId="3" fillId="3" borderId="12" xfId="7" applyFont="1" applyFill="1" applyBorder="1" applyProtection="1"/>
    <xf numFmtId="0" fontId="10" fillId="3" borderId="0" xfId="4" applyFont="1" applyFill="1" applyProtection="1"/>
    <xf numFmtId="0" fontId="18" fillId="3" borderId="0" xfId="2" applyFont="1" applyFill="1" applyAlignment="1" applyProtection="1"/>
    <xf numFmtId="0" fontId="10" fillId="3" borderId="0" xfId="4" applyFont="1" applyFill="1" applyBorder="1" applyProtection="1"/>
    <xf numFmtId="0" fontId="3" fillId="5" borderId="0" xfId="4" applyFont="1" applyFill="1" applyProtection="1"/>
    <xf numFmtId="3" fontId="3" fillId="5" borderId="0" xfId="6" applyNumberFormat="1" applyFont="1" applyFill="1" applyBorder="1" applyAlignment="1" applyProtection="1">
      <alignment vertical="center"/>
    </xf>
    <xf numFmtId="3" fontId="3" fillId="5" borderId="0" xfId="7" applyNumberFormat="1" applyFont="1" applyFill="1" applyBorder="1" applyAlignment="1" applyProtection="1">
      <alignment vertical="center"/>
    </xf>
    <xf numFmtId="1" fontId="10" fillId="4" borderId="1" xfId="3" applyNumberFormat="1" applyFont="1" applyFill="1" applyBorder="1" applyProtection="1">
      <protection locked="0"/>
    </xf>
    <xf numFmtId="164" fontId="10" fillId="4" borderId="1" xfId="1" applyNumberFormat="1" applyFont="1" applyFill="1" applyBorder="1" applyProtection="1">
      <protection locked="0"/>
    </xf>
    <xf numFmtId="10" fontId="10" fillId="3" borderId="0" xfId="5" applyNumberFormat="1" applyFont="1" applyFill="1" applyAlignment="1" applyProtection="1">
      <alignment horizontal="left"/>
    </xf>
    <xf numFmtId="1" fontId="9" fillId="3" borderId="0" xfId="3" applyNumberFormat="1" applyFont="1" applyFill="1" applyBorder="1" applyProtection="1"/>
    <xf numFmtId="0" fontId="8" fillId="3" borderId="0" xfId="0" applyFont="1" applyFill="1" applyProtection="1"/>
    <xf numFmtId="0" fontId="3" fillId="3" borderId="0" xfId="0" applyFont="1" applyFill="1" applyProtection="1"/>
    <xf numFmtId="0" fontId="7" fillId="3" borderId="0" xfId="0" applyFont="1" applyFill="1" applyProtection="1"/>
    <xf numFmtId="0" fontId="3" fillId="3" borderId="3" xfId="0" applyFont="1" applyFill="1" applyBorder="1" applyProtection="1"/>
    <xf numFmtId="0" fontId="3" fillId="3" borderId="2" xfId="0" applyFont="1" applyFill="1" applyBorder="1" applyProtection="1"/>
    <xf numFmtId="0" fontId="9" fillId="3" borderId="4" xfId="0" applyFont="1" applyFill="1" applyBorder="1" applyProtection="1"/>
    <xf numFmtId="0" fontId="3" fillId="6" borderId="0" xfId="0" applyFont="1" applyFill="1" applyProtection="1"/>
    <xf numFmtId="0" fontId="11" fillId="6" borderId="0" xfId="0" applyFont="1" applyFill="1" applyProtection="1"/>
    <xf numFmtId="0" fontId="10" fillId="6" borderId="0" xfId="0" applyFont="1" applyFill="1" applyAlignment="1" applyProtection="1"/>
    <xf numFmtId="0" fontId="3" fillId="6" borderId="0" xfId="0" applyFont="1" applyFill="1" applyAlignment="1" applyProtection="1"/>
    <xf numFmtId="0" fontId="3" fillId="3" borderId="0" xfId="0" applyFont="1" applyFill="1" applyAlignment="1" applyProtection="1"/>
    <xf numFmtId="0" fontId="11" fillId="6" borderId="0" xfId="0" applyFont="1" applyFill="1" applyAlignment="1" applyProtection="1"/>
    <xf numFmtId="0" fontId="6" fillId="3" borderId="0" xfId="0" applyFont="1" applyFill="1" applyAlignment="1" applyProtection="1">
      <alignment horizontal="center"/>
    </xf>
    <xf numFmtId="0" fontId="3" fillId="5" borderId="0" xfId="0" applyFont="1" applyFill="1" applyProtection="1"/>
    <xf numFmtId="0" fontId="4" fillId="3" borderId="0" xfId="0" applyFont="1" applyFill="1" applyProtection="1"/>
    <xf numFmtId="0" fontId="3" fillId="5" borderId="0" xfId="0" applyFont="1" applyFill="1" applyBorder="1" applyProtection="1"/>
    <xf numFmtId="0" fontId="3" fillId="3" borderId="0" xfId="0" applyFont="1" applyFill="1" applyBorder="1" applyProtection="1"/>
    <xf numFmtId="0" fontId="5" fillId="3" borderId="0" xfId="0" applyFont="1" applyFill="1" applyProtection="1"/>
    <xf numFmtId="0" fontId="3" fillId="5" borderId="0" xfId="0" applyFont="1" applyFill="1" applyAlignment="1" applyProtection="1">
      <alignment horizontal="right"/>
    </xf>
    <xf numFmtId="0" fontId="3" fillId="3" borderId="0" xfId="0" applyFont="1" applyFill="1" applyAlignment="1" applyProtection="1">
      <alignment horizontal="right"/>
    </xf>
    <xf numFmtId="0" fontId="5" fillId="5" borderId="0" xfId="0" applyFont="1" applyFill="1" applyAlignment="1" applyProtection="1">
      <alignment horizontal="right"/>
    </xf>
    <xf numFmtId="0" fontId="11" fillId="6" borderId="0" xfId="0" applyFont="1" applyFill="1" applyAlignment="1" applyProtection="1">
      <alignment horizontal="right"/>
    </xf>
    <xf numFmtId="164" fontId="13" fillId="6" borderId="0" xfId="1" applyNumberFormat="1" applyFont="1" applyFill="1" applyAlignment="1" applyProtection="1">
      <alignment horizontal="right"/>
    </xf>
    <xf numFmtId="164" fontId="4" fillId="3" borderId="0" xfId="1" applyNumberFormat="1" applyFont="1" applyFill="1" applyProtection="1"/>
    <xf numFmtId="10" fontId="3" fillId="4" borderId="1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164" fontId="3" fillId="4" borderId="1" xfId="1" applyNumberFormat="1" applyFont="1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19" fillId="3" borderId="0" xfId="0" applyFont="1" applyFill="1"/>
    <xf numFmtId="8" fontId="3" fillId="3" borderId="0" xfId="4" applyNumberFormat="1" applyFont="1" applyFill="1" applyProtection="1"/>
    <xf numFmtId="2" fontId="3" fillId="3" borderId="0" xfId="4" applyNumberFormat="1" applyFont="1" applyFill="1" applyProtection="1"/>
    <xf numFmtId="14" fontId="3" fillId="3" borderId="0" xfId="4" applyNumberFormat="1" applyFont="1" applyFill="1" applyProtection="1"/>
    <xf numFmtId="0" fontId="11" fillId="3" borderId="0" xfId="0" applyFont="1" applyFill="1" applyProtection="1"/>
    <xf numFmtId="0" fontId="8" fillId="3" borderId="0" xfId="4" applyFont="1" applyFill="1" applyProtection="1"/>
    <xf numFmtId="0" fontId="7" fillId="3" borderId="0" xfId="4" applyFont="1" applyFill="1" applyProtection="1"/>
    <xf numFmtId="0" fontId="3" fillId="3" borderId="0" xfId="4" applyFont="1" applyFill="1" applyAlignment="1" applyProtection="1">
      <alignment horizontal="left"/>
    </xf>
    <xf numFmtId="0" fontId="21" fillId="3" borderId="0" xfId="4" applyFont="1" applyFill="1" applyBorder="1" applyAlignment="1" applyProtection="1">
      <alignment horizontal="left"/>
    </xf>
    <xf numFmtId="0" fontId="20" fillId="5" borderId="0" xfId="4" applyFont="1" applyFill="1" applyBorder="1" applyAlignment="1" applyProtection="1">
      <alignment wrapText="1"/>
    </xf>
    <xf numFmtId="0" fontId="6" fillId="5" borderId="0" xfId="4" applyFont="1" applyFill="1" applyProtection="1"/>
    <xf numFmtId="0" fontId="12" fillId="6" borderId="0" xfId="0" applyFont="1" applyFill="1" applyAlignment="1" applyProtection="1"/>
    <xf numFmtId="0" fontId="12" fillId="3" borderId="0" xfId="0" applyFont="1" applyFill="1" applyAlignment="1" applyProtection="1"/>
    <xf numFmtId="0" fontId="3" fillId="6" borderId="0" xfId="4" applyFont="1" applyFill="1" applyProtection="1"/>
    <xf numFmtId="0" fontId="12" fillId="6" borderId="0" xfId="0" applyFont="1" applyFill="1" applyBorder="1" applyAlignment="1" applyProtection="1"/>
    <xf numFmtId="0" fontId="12" fillId="3" borderId="0" xfId="0" applyFont="1" applyFill="1" applyBorder="1" applyAlignment="1" applyProtection="1"/>
    <xf numFmtId="0" fontId="4" fillId="5" borderId="0" xfId="4" applyFont="1" applyFill="1" applyBorder="1" applyAlignment="1" applyProtection="1">
      <alignment vertical="center" wrapText="1"/>
    </xf>
    <xf numFmtId="0" fontId="3" fillId="6" borderId="0" xfId="4" applyFont="1" applyFill="1" applyBorder="1" applyProtection="1"/>
    <xf numFmtId="0" fontId="20" fillId="5" borderId="6" xfId="4" applyFont="1" applyFill="1" applyBorder="1" applyAlignment="1" applyProtection="1">
      <alignment horizontal="left" vertical="top" wrapText="1"/>
    </xf>
    <xf numFmtId="0" fontId="3" fillId="3" borderId="0" xfId="4" applyFont="1" applyFill="1" applyAlignment="1" applyProtection="1">
      <alignment horizontal="left" vertical="top"/>
    </xf>
    <xf numFmtId="0" fontId="20" fillId="5" borderId="6" xfId="4" applyFont="1" applyFill="1" applyBorder="1" applyAlignment="1" applyProtection="1">
      <alignment horizontal="left" vertical="top"/>
    </xf>
    <xf numFmtId="0" fontId="3" fillId="5" borderId="0" xfId="4" applyFont="1" applyFill="1" applyBorder="1" applyProtection="1"/>
    <xf numFmtId="1" fontId="10" fillId="5" borderId="0" xfId="3" applyNumberFormat="1" applyFont="1" applyFill="1" applyBorder="1" applyProtection="1"/>
    <xf numFmtId="1" fontId="3" fillId="5" borderId="0" xfId="4" applyNumberFormat="1" applyFont="1" applyFill="1" applyBorder="1" applyProtection="1"/>
    <xf numFmtId="3" fontId="3" fillId="5" borderId="2" xfId="3" applyNumberFormat="1" applyFont="1" applyFill="1" applyBorder="1" applyProtection="1"/>
    <xf numFmtId="0" fontId="3" fillId="3" borderId="6" xfId="4" applyFont="1" applyFill="1" applyBorder="1" applyProtection="1"/>
    <xf numFmtId="0" fontId="3" fillId="3" borderId="8" xfId="4" applyFont="1" applyFill="1" applyBorder="1" applyAlignment="1" applyProtection="1">
      <alignment vertical="top"/>
    </xf>
    <xf numFmtId="0" fontId="18" fillId="3" borderId="0" xfId="2" applyFont="1" applyFill="1" applyAlignment="1" applyProtection="1">
      <alignment horizontal="left"/>
    </xf>
    <xf numFmtId="0" fontId="4" fillId="5" borderId="0" xfId="0" applyFont="1" applyFill="1" applyProtection="1"/>
    <xf numFmtId="0" fontId="10" fillId="5" borderId="0" xfId="4" applyFont="1" applyFill="1" applyBorder="1" applyProtection="1"/>
    <xf numFmtId="164" fontId="10" fillId="5" borderId="0" xfId="1" applyNumberFormat="1" applyFont="1" applyFill="1" applyBorder="1" applyProtection="1"/>
    <xf numFmtId="0" fontId="4" fillId="5" borderId="0" xfId="4" applyFont="1" applyFill="1" applyProtection="1"/>
    <xf numFmtId="0" fontId="9" fillId="5" borderId="0" xfId="0" applyFont="1" applyFill="1" applyAlignment="1" applyProtection="1">
      <alignment horizontal="right"/>
    </xf>
    <xf numFmtId="0" fontId="9" fillId="5" borderId="0" xfId="0" applyFont="1" applyFill="1" applyBorder="1" applyAlignment="1" applyProtection="1">
      <alignment horizontal="right"/>
    </xf>
    <xf numFmtId="0" fontId="10" fillId="6" borderId="0" xfId="0" applyFont="1" applyFill="1" applyBorder="1" applyAlignment="1" applyProtection="1"/>
    <xf numFmtId="0" fontId="10" fillId="3" borderId="0" xfId="0" applyFont="1" applyFill="1" applyBorder="1" applyAlignment="1" applyProtection="1"/>
    <xf numFmtId="10" fontId="3" fillId="4" borderId="0" xfId="5" applyNumberFormat="1" applyFont="1" applyFill="1" applyAlignment="1" applyProtection="1">
      <alignment horizontal="left"/>
      <protection locked="0"/>
    </xf>
    <xf numFmtId="0" fontId="4" fillId="5" borderId="0" xfId="4" applyFont="1" applyFill="1" applyBorder="1" applyAlignment="1" applyProtection="1">
      <alignment horizontal="right"/>
    </xf>
    <xf numFmtId="0" fontId="4" fillId="5" borderId="0" xfId="4" applyFont="1" applyFill="1" applyBorder="1" applyAlignment="1" applyProtection="1">
      <alignment horizontal="right" wrapText="1"/>
    </xf>
    <xf numFmtId="3" fontId="3" fillId="5" borderId="0" xfId="3" applyNumberFormat="1" applyFont="1" applyFill="1" applyBorder="1" applyProtection="1"/>
    <xf numFmtId="3" fontId="3" fillId="5" borderId="3" xfId="3" applyNumberFormat="1" applyFont="1" applyFill="1" applyBorder="1" applyProtection="1"/>
    <xf numFmtId="0" fontId="12" fillId="5" borderId="0" xfId="0" applyFont="1" applyFill="1" applyAlignment="1" applyProtection="1"/>
    <xf numFmtId="0" fontId="9" fillId="5" borderId="0" xfId="0" applyFont="1" applyFill="1" applyAlignment="1" applyProtection="1">
      <alignment horizontal="right"/>
    </xf>
    <xf numFmtId="0" fontId="9" fillId="5" borderId="0" xfId="0" applyFont="1" applyFill="1" applyBorder="1" applyAlignment="1" applyProtection="1">
      <alignment horizontal="right"/>
    </xf>
    <xf numFmtId="0" fontId="12" fillId="6" borderId="0" xfId="0" applyFont="1" applyFill="1" applyAlignment="1" applyProtection="1">
      <alignment horizontal="center"/>
    </xf>
    <xf numFmtId="0" fontId="10" fillId="4" borderId="5" xfId="0" applyFont="1" applyFill="1" applyBorder="1" applyAlignment="1" applyProtection="1">
      <alignment horizontal="center"/>
      <protection locked="0"/>
    </xf>
    <xf numFmtId="0" fontId="10" fillId="4" borderId="6" xfId="0" applyFont="1" applyFill="1" applyBorder="1" applyAlignment="1" applyProtection="1">
      <alignment horizontal="center"/>
      <protection locked="0"/>
    </xf>
    <xf numFmtId="0" fontId="10" fillId="4" borderId="7" xfId="0" applyFont="1" applyFill="1" applyBorder="1" applyAlignment="1" applyProtection="1">
      <alignment horizontal="center"/>
      <protection locked="0"/>
    </xf>
    <xf numFmtId="0" fontId="11" fillId="6" borderId="0" xfId="0" applyFont="1" applyFill="1" applyAlignment="1" applyProtection="1">
      <alignment horizontal="center"/>
    </xf>
    <xf numFmtId="3" fontId="13" fillId="6" borderId="0" xfId="0" applyNumberFormat="1" applyFont="1" applyFill="1" applyAlignment="1" applyProtection="1">
      <alignment horizontal="center"/>
    </xf>
    <xf numFmtId="0" fontId="10" fillId="4" borderId="0" xfId="0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8">
    <cellStyle name="Comma" xfId="1" builtinId="3"/>
    <cellStyle name="Comma 2" xfId="7"/>
    <cellStyle name="Currency 2" xfId="6"/>
    <cellStyle name="Good" xfId="2" builtinId="26"/>
    <cellStyle name="Input" xfId="3" builtinId="20"/>
    <cellStyle name="Normal" xfId="0" builtinId="0" customBuiltin="1"/>
    <cellStyle name="Normal 2" xfId="4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900" b="0" i="0" u="none" strike="noStrike" kern="1200" spc="0" baseline="0">
                <a:solidFill>
                  <a:srgbClr val="000000"/>
                </a:solidFill>
                <a:latin typeface="Arial Black" panose="020B0A04020102020204" pitchFamily="34" charset="0"/>
                <a:ea typeface="Verdana"/>
                <a:cs typeface="Verdana"/>
              </a:defRPr>
            </a:pPr>
            <a:r>
              <a:rPr lang="en-GB" sz="900">
                <a:latin typeface="Arial Black" panose="020B0A04020102020204" pitchFamily="34" charset="0"/>
              </a:rPr>
              <a:t>Nutidsværdi af</a:t>
            </a:r>
            <a:r>
              <a:rPr lang="en-GB" sz="900" baseline="0">
                <a:latin typeface="Arial Black" panose="020B0A04020102020204" pitchFamily="34" charset="0"/>
              </a:rPr>
              <a:t> investeringens omkostninger</a:t>
            </a:r>
            <a:endParaRPr lang="en-GB" sz="900">
              <a:latin typeface="Arial Black" panose="020B0A04020102020204" pitchFamily="34" charset="0"/>
            </a:endParaRPr>
          </a:p>
        </c:rich>
      </c:tx>
      <c:layout>
        <c:manualLayout>
          <c:xMode val="edge"/>
          <c:yMode val="edge"/>
          <c:x val="0.30297185905773594"/>
          <c:y val="3.4586019087447989E-2"/>
        </c:manualLayout>
      </c:layout>
      <c:overlay val="0"/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 rot="0" spcFirstLastPara="1" vertOverflow="ellipsis" vert="horz" wrap="square" anchor="ctr" anchorCtr="1"/>
        <a:lstStyle/>
        <a:p>
          <a:pPr algn="l">
            <a:defRPr sz="900" b="0" i="0" u="none" strike="noStrike" kern="1200" spc="0" baseline="0">
              <a:solidFill>
                <a:srgbClr val="000000"/>
              </a:solidFill>
              <a:latin typeface="Arial Black" panose="020B0A04020102020204" pitchFamily="34" charset="0"/>
              <a:ea typeface="Verdana"/>
              <a:cs typeface="Verdana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4194499999999999"/>
          <c:y val="0.21199832857209183"/>
          <c:w val="0.84286000000000005"/>
          <c:h val="0.537583913657177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Baggrundsberegning!$B$77</c:f>
              <c:strCache>
                <c:ptCount val="1"/>
                <c:pt idx="0">
                  <c:v>Anlægsomkostninger</c:v>
                </c:pt>
              </c:strCache>
            </c:strRef>
          </c:tx>
          <c:spPr>
            <a:solidFill>
              <a:schemeClr val="accent6"/>
            </a:solidFill>
            <a:ln>
              <a:solidFill>
                <a:schemeClr val="bg1"/>
              </a:solidFill>
            </a:ln>
            <a:effectLst/>
            <a:extLst/>
          </c:spPr>
          <c:invertIfNegative val="0"/>
          <c:cat>
            <c:strRef>
              <c:f>Baggrundsberegning!$C$76:$E$76</c:f>
              <c:strCache>
                <c:ptCount val="3"/>
                <c:pt idx="0">
                  <c:v> Pumpe Bibi </c:v>
                </c:pt>
                <c:pt idx="1">
                  <c:v> Pumpe Boris </c:v>
                </c:pt>
                <c:pt idx="2">
                  <c:v> Pumpe Tina </c:v>
                </c:pt>
              </c:strCache>
            </c:strRef>
          </c:cat>
          <c:val>
            <c:numRef>
              <c:f>Baggrundsberegning!$C$77:$E$77</c:f>
              <c:numCache>
                <c:formatCode>_ * #,##0_ ;_ * \-#,##0_ ;_ * "-"??_ ;_ @_ </c:formatCode>
                <c:ptCount val="3"/>
                <c:pt idx="0">
                  <c:v>618097.60601656674</c:v>
                </c:pt>
                <c:pt idx="1">
                  <c:v>777597.60601656674</c:v>
                </c:pt>
                <c:pt idx="2">
                  <c:v>627548.80300828337</c:v>
                </c:pt>
              </c:numCache>
            </c:numRef>
          </c:val>
        </c:ser>
        <c:ser>
          <c:idx val="1"/>
          <c:order val="1"/>
          <c:tx>
            <c:strRef>
              <c:f>Baggrundsberegning!$B$78</c:f>
              <c:strCache>
                <c:ptCount val="1"/>
                <c:pt idx="0">
                  <c:v>Driftsomkostninger</c:v>
                </c:pt>
              </c:strCache>
            </c:strRef>
          </c:tx>
          <c:spPr>
            <a:solidFill>
              <a:schemeClr val="accent4"/>
            </a:solidFill>
            <a:ln>
              <a:solidFill>
                <a:schemeClr val="bg1"/>
              </a:solidFill>
            </a:ln>
            <a:effectLst/>
            <a:extLst/>
          </c:spPr>
          <c:invertIfNegative val="0"/>
          <c:cat>
            <c:strRef>
              <c:f>Baggrundsberegning!$C$76:$E$76</c:f>
              <c:strCache>
                <c:ptCount val="3"/>
                <c:pt idx="0">
                  <c:v> Pumpe Bibi </c:v>
                </c:pt>
                <c:pt idx="1">
                  <c:v> Pumpe Boris </c:v>
                </c:pt>
                <c:pt idx="2">
                  <c:v> Pumpe Tina </c:v>
                </c:pt>
              </c:strCache>
            </c:strRef>
          </c:cat>
          <c:val>
            <c:numRef>
              <c:f>Baggrundsberegning!$C$78:$E$78</c:f>
              <c:numCache>
                <c:formatCode>_ * #,##0_ ;_ * \-#,##0_ ;_ * "-"??_ ;_ @_ </c:formatCode>
                <c:ptCount val="3"/>
                <c:pt idx="0">
                  <c:v>323336.0977692086</c:v>
                </c:pt>
                <c:pt idx="1">
                  <c:v>298464.09024850029</c:v>
                </c:pt>
                <c:pt idx="2">
                  <c:v>402926.52183547523</c:v>
                </c:pt>
              </c:numCache>
            </c:numRef>
          </c:val>
        </c:ser>
        <c:ser>
          <c:idx val="2"/>
          <c:order val="2"/>
          <c:tx>
            <c:strRef>
              <c:f>Baggrundsberegning!$B$79</c:f>
              <c:strCache>
                <c:ptCount val="1"/>
                <c:pt idx="0">
                  <c:v>Vedligeholdelse</c:v>
                </c:pt>
              </c:strCache>
            </c:strRef>
          </c:tx>
          <c:spPr>
            <a:solidFill>
              <a:schemeClr val="accent5"/>
            </a:solidFill>
            <a:ln>
              <a:solidFill>
                <a:schemeClr val="bg1"/>
              </a:solidFill>
            </a:ln>
            <a:effectLst/>
            <a:extLst/>
          </c:spPr>
          <c:invertIfNegative val="0"/>
          <c:cat>
            <c:strRef>
              <c:f>Baggrundsberegning!$C$76:$E$76</c:f>
              <c:strCache>
                <c:ptCount val="3"/>
                <c:pt idx="0">
                  <c:v> Pumpe Bibi </c:v>
                </c:pt>
                <c:pt idx="1">
                  <c:v> Pumpe Boris </c:v>
                </c:pt>
                <c:pt idx="2">
                  <c:v> Pumpe Tina </c:v>
                </c:pt>
              </c:strCache>
            </c:strRef>
          </c:cat>
          <c:val>
            <c:numRef>
              <c:f>Baggrundsberegning!$C$79:$E$79</c:f>
              <c:numCache>
                <c:formatCode>_ * #,##0_ ;_ * \-#,##0_ ;_ * "-"??_ ;_ @_ </c:formatCode>
                <c:ptCount val="3"/>
                <c:pt idx="0">
                  <c:v>398389.62274684652</c:v>
                </c:pt>
                <c:pt idx="1">
                  <c:v>86343.76710114046</c:v>
                </c:pt>
                <c:pt idx="2">
                  <c:v>95530.731134064219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318439536"/>
        <c:axId val="140787640"/>
      </c:barChart>
      <c:lineChart>
        <c:grouping val="standard"/>
        <c:varyColors val="0"/>
        <c:ser>
          <c:idx val="3"/>
          <c:order val="3"/>
          <c:tx>
            <c:strRef>
              <c:f>Baggrundsberegning!$B$80</c:f>
              <c:strCache>
                <c:ptCount val="1"/>
                <c:pt idx="0">
                  <c:v>Sum</c:v>
                </c:pt>
              </c:strCache>
            </c:strRef>
          </c:tx>
          <c:spPr>
            <a:ln w="19050" cap="rnd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Verdana"/>
                    <a:cs typeface="Verdana"/>
                  </a:defRPr>
                </a:pPr>
                <a:endParaRPr lang="da-D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Baggrundsberegning!$C$76:$E$76</c:f>
              <c:strCache>
                <c:ptCount val="3"/>
                <c:pt idx="0">
                  <c:v> Pumpe Bibi </c:v>
                </c:pt>
                <c:pt idx="1">
                  <c:v> Pumpe Boris </c:v>
                </c:pt>
                <c:pt idx="2">
                  <c:v> Pumpe Tina </c:v>
                </c:pt>
              </c:strCache>
            </c:strRef>
          </c:cat>
          <c:val>
            <c:numRef>
              <c:f>Baggrundsberegning!$C$80:$E$80</c:f>
              <c:numCache>
                <c:formatCode>_ * #,##0_ ;_ * \-#,##0_ ;_ * "-"??_ ;_ @_ </c:formatCode>
                <c:ptCount val="3"/>
                <c:pt idx="0">
                  <c:v>1339823.3265326219</c:v>
                </c:pt>
                <c:pt idx="1">
                  <c:v>1162405.4633662074</c:v>
                </c:pt>
                <c:pt idx="2">
                  <c:v>1126006.0559778227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8439536"/>
        <c:axId val="140787640"/>
      </c:lineChart>
      <c:catAx>
        <c:axId val="318439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810" cap="flat" cmpd="sng" algn="ctr">
            <a:solidFill>
              <a:srgbClr val="000000"/>
            </a:solidFill>
            <a:rou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Verdana"/>
                <a:cs typeface="Verdana"/>
              </a:defRPr>
            </a:pPr>
            <a:endParaRPr lang="da-DK"/>
          </a:p>
        </c:txPr>
        <c:crossAx val="140787640"/>
        <c:crossesAt val="0"/>
        <c:auto val="1"/>
        <c:lblAlgn val="ctr"/>
        <c:lblOffset val="100"/>
        <c:noMultiLvlLbl val="0"/>
      </c:catAx>
      <c:valAx>
        <c:axId val="14078764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BFBFBF"/>
              </a:solidFill>
              <a:prstDash val="dash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Verdana"/>
                    <a:cs typeface="Verdana"/>
                  </a:defRPr>
                </a:pPr>
                <a:r>
                  <a:rPr lang="en-GB"/>
                  <a:t>Kr.</a:t>
                </a:r>
                <a:r>
                  <a:rPr lang="en-GB" baseline="0"/>
                  <a:t> (faste priser)</a:t>
                </a:r>
                <a:endParaRPr lang="en-GB"/>
              </a:p>
            </c:rich>
          </c:tx>
          <c:layout>
            <c:manualLayout>
              <c:xMode val="edge"/>
              <c:yMode val="edge"/>
              <c:x val="1.8226851851851852E-2"/>
              <c:y val="0.1027384512942653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entury Gothic" panose="020B0502020202020204" pitchFamily="34" charset="0"/>
                  <a:ea typeface="Verdana"/>
                  <a:cs typeface="Verdana"/>
                </a:defRPr>
              </a:pPr>
              <a:endParaRPr lang="da-DK"/>
            </a:p>
          </c:txPr>
        </c:title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>
                <a:noFill/>
              </a14:hiddenLine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Verdana"/>
                <a:cs typeface="Verdana"/>
              </a:defRPr>
            </a:pPr>
            <a:endParaRPr lang="da-DK"/>
          </a:p>
        </c:txPr>
        <c:crossAx val="318439536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legendEntry>
        <c:idx val="3"/>
        <c:delete val="1"/>
      </c:legendEntry>
      <c:layout>
        <c:manualLayout>
          <c:xMode val="edge"/>
          <c:yMode val="edge"/>
          <c:x val="2.2792407407407407E-2"/>
          <c:y val="0.86310560987872609"/>
          <c:w val="0.96201266284453568"/>
          <c:h val="0.13399597857302437"/>
        </c:manualLayout>
      </c:layout>
      <c:overlay val="1"/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entury Gothic" panose="020B0502020202020204" pitchFamily="34" charset="0"/>
              <a:ea typeface="Verdana"/>
              <a:cs typeface="Verdana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900" b="0" i="0" strike="noStrike" baseline="0">
          <a:solidFill>
            <a:srgbClr val="000000"/>
          </a:solidFill>
          <a:latin typeface="Century Gothic" panose="020B0502020202020204" pitchFamily="34" charset="0"/>
          <a:ea typeface="Verdana"/>
          <a:cs typeface="Verdana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900" b="0" i="0" u="none" strike="noStrike" kern="1200" spc="0" baseline="0">
                <a:solidFill>
                  <a:srgbClr val="000000"/>
                </a:solidFill>
                <a:latin typeface="Arial Black" panose="020B0A04020102020204" pitchFamily="34" charset="0"/>
                <a:ea typeface="Verdana"/>
                <a:cs typeface="Verdana"/>
              </a:defRPr>
            </a:pPr>
            <a:r>
              <a:rPr lang="en-GB" sz="900">
                <a:latin typeface="Arial Black" panose="020B0A04020102020204" pitchFamily="34" charset="0"/>
              </a:rPr>
              <a:t>Akkumulerede udgifter (nutidsværdi)</a:t>
            </a:r>
          </a:p>
          <a:p>
            <a:pPr algn="ctr">
              <a:defRPr sz="900">
                <a:latin typeface="Arial Black" panose="020B0A04020102020204" pitchFamily="34" charset="0"/>
              </a:defRPr>
            </a:pPr>
            <a:r>
              <a:rPr lang="en-GB" sz="900">
                <a:latin typeface="Arial Black" panose="020B0A04020102020204" pitchFamily="34" charset="0"/>
              </a:rPr>
              <a:t>over levetiden</a:t>
            </a:r>
          </a:p>
        </c:rich>
      </c:tx>
      <c:layout>
        <c:manualLayout>
          <c:xMode val="edge"/>
          <c:yMode val="edge"/>
          <c:x val="0.29528326393682319"/>
          <c:y val="3.8929746456449824E-2"/>
        </c:manualLayout>
      </c:layout>
      <c:overlay val="0"/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  <c:txPr>
        <a:bodyPr rot="0" spcFirstLastPara="1" vertOverflow="ellipsis" vert="horz" wrap="square" anchor="ctr" anchorCtr="1"/>
        <a:lstStyle/>
        <a:p>
          <a:pPr algn="ctr">
            <a:defRPr sz="900" b="0" i="0" u="none" strike="noStrike" kern="1200" spc="0" baseline="0">
              <a:solidFill>
                <a:srgbClr val="000000"/>
              </a:solidFill>
              <a:latin typeface="Arial Black" panose="020B0A04020102020204" pitchFamily="34" charset="0"/>
              <a:ea typeface="Verdana"/>
              <a:cs typeface="Verdana"/>
            </a:defRPr>
          </a:pPr>
          <a:endParaRPr lang="da-DK"/>
        </a:p>
      </c:txPr>
    </c:title>
    <c:autoTitleDeleted val="0"/>
    <c:plotArea>
      <c:layout>
        <c:manualLayout>
          <c:layoutTarget val="inner"/>
          <c:xMode val="edge"/>
          <c:yMode val="edge"/>
          <c:x val="0.16192978493973795"/>
          <c:y val="0.18803325871696083"/>
          <c:w val="0.79111173315265859"/>
          <c:h val="0.53723420507416486"/>
        </c:manualLayout>
      </c:layout>
      <c:lineChart>
        <c:grouping val="standard"/>
        <c:varyColors val="0"/>
        <c:ser>
          <c:idx val="0"/>
          <c:order val="0"/>
          <c:tx>
            <c:strRef>
              <c:f>Baggrundsberegning!$B$22</c:f>
              <c:strCache>
                <c:ptCount val="1"/>
                <c:pt idx="0">
                  <c:v>Pumpe Bibi</c:v>
                </c:pt>
              </c:strCache>
            </c:strRef>
          </c:tx>
          <c:spPr>
            <a:ln w="19050" cap="rnd" cmpd="sng" algn="ctr">
              <a:solidFill>
                <a:schemeClr val="accent3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Baggrundsberegning!$C$2:$CX$2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Baggrundsberegning!$C$22:$CX$22</c:f>
              <c:numCache>
                <c:formatCode>_ * #,##0_ ;_ * \-#,##0_ ;_ * "-"??_ ;_ @_ </c:formatCode>
                <c:ptCount val="100"/>
                <c:pt idx="0">
                  <c:v>632000</c:v>
                </c:pt>
                <c:pt idx="1">
                  <c:v>644500</c:v>
                </c:pt>
                <c:pt idx="2">
                  <c:v>656519.23076923075</c:v>
                </c:pt>
                <c:pt idx="3">
                  <c:v>668076.18343195261</c:v>
                </c:pt>
                <c:pt idx="4">
                  <c:v>743298.95224256848</c:v>
                </c:pt>
                <c:pt idx="5">
                  <c:v>753984.00463044003</c:v>
                </c:pt>
                <c:pt idx="6">
                  <c:v>764258.09346493194</c:v>
                </c:pt>
                <c:pt idx="7">
                  <c:v>789335.38130060001</c:v>
                </c:pt>
                <c:pt idx="8">
                  <c:v>798834.35396562575</c:v>
                </c:pt>
                <c:pt idx="9">
                  <c:v>860661.98669656285</c:v>
                </c:pt>
                <c:pt idx="10">
                  <c:v>869444.32089129824</c:v>
                </c:pt>
                <c:pt idx="11">
                  <c:v>877888.87300162076</c:v>
                </c:pt>
                <c:pt idx="12">
                  <c:v>886008.63464616158</c:v>
                </c:pt>
                <c:pt idx="13">
                  <c:v>893816.09776591242</c:v>
                </c:pt>
                <c:pt idx="14">
                  <c:v>944633.90505423129</c:v>
                </c:pt>
                <c:pt idx="15">
                  <c:v>962957.63364376931</c:v>
                </c:pt>
                <c:pt idx="16">
                  <c:v>969898.43992768519</c:v>
                </c:pt>
                <c:pt idx="17">
                  <c:v>976572.29212375823</c:v>
                </c:pt>
                <c:pt idx="18">
                  <c:v>982989.45769690536</c:v>
                </c:pt>
                <c:pt idx="19">
                  <c:v>1024757.9910132476</c:v>
                </c:pt>
                <c:pt idx="20">
                  <c:v>1030691.0213138644</c:v>
                </c:pt>
                <c:pt idx="21">
                  <c:v>1036395.8581413806</c:v>
                </c:pt>
                <c:pt idx="22">
                  <c:v>1041881.2781678385</c:v>
                </c:pt>
                <c:pt idx="23">
                  <c:v>1055270.2471673288</c:v>
                </c:pt>
                <c:pt idx="24">
                  <c:v>1089600.9369096116</c:v>
                </c:pt>
                <c:pt idx="25">
                  <c:v>1094477.455338913</c:v>
                </c:pt>
                <c:pt idx="26">
                  <c:v>1099166.4153670876</c:v>
                </c:pt>
                <c:pt idx="27">
                  <c:v>1103675.0307787939</c:v>
                </c:pt>
                <c:pt idx="28">
                  <c:v>1108010.2379054346</c:v>
                </c:pt>
                <c:pt idx="29">
                  <c:v>1136227.562398362</c:v>
                </c:pt>
                <c:pt idx="30">
                  <c:v>1140235.7050820165</c:v>
                </c:pt>
                <c:pt idx="31">
                  <c:v>1150018.8935850193</c:v>
                </c:pt>
                <c:pt idx="32">
                  <c:v>1153724.6468058536</c:v>
                </c:pt>
                <c:pt idx="33">
                  <c:v>1157287.8710566559</c:v>
                </c:pt>
                <c:pt idx="34">
                  <c:v>1180480.4549376175</c:v>
                </c:pt>
                <c:pt idx="35">
                  <c:v>1183774.8560570723</c:v>
                </c:pt>
                <c:pt idx="36">
                  <c:v>1186942.5494411634</c:v>
                </c:pt>
                <c:pt idx="37">
                  <c:v>1189988.4084643279</c:v>
                </c:pt>
                <c:pt idx="38">
                  <c:v>1192917.1190635245</c:v>
                </c:pt>
                <c:pt idx="39">
                  <c:v>1216312.1445600661</c:v>
                </c:pt>
                <c:pt idx="40">
                  <c:v>1219019.9021406842</c:v>
                </c:pt>
                <c:pt idx="41">
                  <c:v>1221623.5151989709</c:v>
                </c:pt>
                <c:pt idx="42">
                  <c:v>1224126.9892934775</c:v>
                </c:pt>
                <c:pt idx="43">
                  <c:v>1226534.1759228106</c:v>
                </c:pt>
                <c:pt idx="44">
                  <c:v>1242202.2545752751</c:v>
                </c:pt>
                <c:pt idx="45">
                  <c:v>1244427.8339293185</c:v>
                </c:pt>
                <c:pt idx="46">
                  <c:v>1246567.8140774369</c:v>
                </c:pt>
                <c:pt idx="47">
                  <c:v>1251791.1384034657</c:v>
                </c:pt>
                <c:pt idx="48">
                  <c:v>1253769.6703451434</c:v>
                </c:pt>
                <c:pt idx="49">
                  <c:v>1266647.6889004414</c:v>
                </c:pt>
                <c:pt idx="50">
                  <c:v>1268476.9528997736</c:v>
                </c:pt>
                <c:pt idx="51">
                  <c:v>1270235.8605914391</c:v>
                </c:pt>
                <c:pt idx="52">
                  <c:v>1271927.1179872712</c:v>
                </c:pt>
                <c:pt idx="53">
                  <c:v>1273553.3270217252</c:v>
                </c:pt>
                <c:pt idx="54">
                  <c:v>1284138.1195536747</c:v>
                </c:pt>
                <c:pt idx="55">
                  <c:v>1287954.7514762527</c:v>
                </c:pt>
                <c:pt idx="56">
                  <c:v>1289400.4453863201</c:v>
                </c:pt>
                <c:pt idx="57">
                  <c:v>1290790.5356844619</c:v>
                </c:pt>
                <c:pt idx="58">
                  <c:v>1292127.1609711368</c:v>
                </c:pt>
                <c:pt idx="59">
                  <c:v>1300827.0888725698</c:v>
                </c:pt>
                <c:pt idx="60">
                  <c:v>1302062.8740858417</c:v>
                </c:pt>
                <c:pt idx="61">
                  <c:v>1303251.129098603</c:v>
                </c:pt>
                <c:pt idx="62">
                  <c:v>1304393.6819954889</c:v>
                </c:pt>
                <c:pt idx="63">
                  <c:v>1307182.4575574144</c:v>
                </c:pt>
                <c:pt idx="64">
                  <c:v>1314333.1641264544</c:v>
                </c:pt>
                <c:pt idx="65">
                  <c:v>1315348.8894913748</c:v>
                </c:pt>
                <c:pt idx="66">
                  <c:v>1316325.5484961059</c:v>
                </c:pt>
                <c:pt idx="67">
                  <c:v>1317264.6436929628</c:v>
                </c:pt>
                <c:pt idx="68">
                  <c:v>1318167.6198437868</c:v>
                </c:pt>
                <c:pt idx="69">
                  <c:v>1324044.9794053629</c:v>
                </c:pt>
                <c:pt idx="70">
                  <c:v>1324879.831615814</c:v>
                </c:pt>
                <c:pt idx="71">
                  <c:v>1326917.562602862</c:v>
                </c:pt>
                <c:pt idx="72">
                  <c:v>1327689.4304009862</c:v>
                </c:pt>
                <c:pt idx="73">
                  <c:v>1328431.6109761056</c:v>
                </c:pt>
                <c:pt idx="74">
                  <c:v>1333262.3721159361</c:v>
                </c:pt>
                <c:pt idx="75">
                  <c:v>1333948.559777844</c:v>
                </c:pt>
                <c:pt idx="76">
                  <c:v>1334608.3556066016</c:v>
                </c:pt>
                <c:pt idx="77">
                  <c:v>1335242.7746727145</c:v>
                </c:pt>
                <c:pt idx="78">
                  <c:v>1335852.7930055154</c:v>
                </c:pt>
                <c:pt idx="79">
                  <c:v>1339823.3265326219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Baggrundsberegning!$B$44</c:f>
              <c:strCache>
                <c:ptCount val="1"/>
                <c:pt idx="0">
                  <c:v>Pumpe Boris</c:v>
                </c:pt>
              </c:strCache>
            </c:strRef>
          </c:tx>
          <c:spPr>
            <a:ln w="19050" cap="rnd" cmpd="sng" algn="ctr">
              <a:solidFill>
                <a:schemeClr val="tx1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Baggrundsberegning!$C$2:$CX$2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Baggrundsberegning!$C$44:$CX$44</c:f>
              <c:numCache>
                <c:formatCode>_ * #,##0_ ;_ * \-#,##0_ ;_ * "-"??_ ;_ @_ </c:formatCode>
                <c:ptCount val="100"/>
                <c:pt idx="0">
                  <c:v>790500</c:v>
                </c:pt>
                <c:pt idx="1">
                  <c:v>802038.4615384615</c:v>
                </c:pt>
                <c:pt idx="2">
                  <c:v>813133.13609467447</c:v>
                </c:pt>
                <c:pt idx="3">
                  <c:v>823801.09239872545</c:v>
                </c:pt>
                <c:pt idx="4">
                  <c:v>844316.39298343891</c:v>
                </c:pt>
                <c:pt idx="5">
                  <c:v>854179.51826455118</c:v>
                </c:pt>
                <c:pt idx="6">
                  <c:v>863663.29257331288</c:v>
                </c:pt>
                <c:pt idx="7">
                  <c:v>872782.30633173767</c:v>
                </c:pt>
                <c:pt idx="8">
                  <c:v>881550.58879176143</c:v>
                </c:pt>
                <c:pt idx="9">
                  <c:v>901925.60412354756</c:v>
                </c:pt>
                <c:pt idx="10">
                  <c:v>910032.37414945709</c:v>
                </c:pt>
                <c:pt idx="11">
                  <c:v>917827.34532821632</c:v>
                </c:pt>
                <c:pt idx="12">
                  <c:v>925322.50992317707</c:v>
                </c:pt>
                <c:pt idx="13">
                  <c:v>932529.39895679324</c:v>
                </c:pt>
                <c:pt idx="14">
                  <c:v>946388.80094451655</c:v>
                </c:pt>
                <c:pt idx="15">
                  <c:v>953051.97497707582</c:v>
                </c:pt>
                <c:pt idx="16">
                  <c:v>959458.87308530591</c:v>
                </c:pt>
                <c:pt idx="17">
                  <c:v>965619.35203552712</c:v>
                </c:pt>
                <c:pt idx="18">
                  <c:v>971542.88948766293</c:v>
                </c:pt>
                <c:pt idx="19">
                  <c:v>997173.58038632746</c:v>
                </c:pt>
                <c:pt idx="20">
                  <c:v>1002650.223740743</c:v>
                </c:pt>
                <c:pt idx="21">
                  <c:v>1007916.2269661425</c:v>
                </c:pt>
                <c:pt idx="22">
                  <c:v>1012979.6916059498</c:v>
                </c:pt>
                <c:pt idx="23">
                  <c:v>1017848.4076057645</c:v>
                </c:pt>
                <c:pt idx="24">
                  <c:v>1027211.3229900234</c:v>
                </c:pt>
                <c:pt idx="25">
                  <c:v>1031712.724617071</c:v>
                </c:pt>
                <c:pt idx="26">
                  <c:v>1036040.9954123091</c:v>
                </c:pt>
                <c:pt idx="27">
                  <c:v>1040202.7942538841</c:v>
                </c:pt>
                <c:pt idx="28">
                  <c:v>1044204.5239092447</c:v>
                </c:pt>
                <c:pt idx="29">
                  <c:v>1053503.4149353229</c:v>
                </c:pt>
                <c:pt idx="30">
                  <c:v>1057203.2389510039</c:v>
                </c:pt>
                <c:pt idx="31">
                  <c:v>1060760.7620430049</c:v>
                </c:pt>
                <c:pt idx="32">
                  <c:v>1064181.4573237752</c:v>
                </c:pt>
                <c:pt idx="33">
                  <c:v>1067470.5874014387</c:v>
                </c:pt>
                <c:pt idx="34">
                  <c:v>1073795.8375507919</c:v>
                </c:pt>
                <c:pt idx="35">
                  <c:v>1076836.8231995194</c:v>
                </c:pt>
                <c:pt idx="36">
                  <c:v>1079760.8478617575</c:v>
                </c:pt>
                <c:pt idx="37">
                  <c:v>1082572.4100369862</c:v>
                </c:pt>
                <c:pt idx="38">
                  <c:v>1085275.8352054756</c:v>
                </c:pt>
                <c:pt idx="39">
                  <c:v>1096973.3479537463</c:v>
                </c:pt>
                <c:pt idx="40">
                  <c:v>1099472.8164897016</c:v>
                </c:pt>
                <c:pt idx="41">
                  <c:v>1101876.1516204278</c:v>
                </c:pt>
                <c:pt idx="42">
                  <c:v>1104187.0507845876</c:v>
                </c:pt>
                <c:pt idx="43">
                  <c:v>1106409.0692116644</c:v>
                </c:pt>
                <c:pt idx="44">
                  <c:v>1110682.1815714275</c:v>
                </c:pt>
                <c:pt idx="45">
                  <c:v>1112736.5625136213</c:v>
                </c:pt>
                <c:pt idx="46">
                  <c:v>1114711.9288041922</c:v>
                </c:pt>
                <c:pt idx="47">
                  <c:v>1116611.3194682028</c:v>
                </c:pt>
                <c:pt idx="48">
                  <c:v>1118437.656645136</c:v>
                </c:pt>
                <c:pt idx="49">
                  <c:v>1122681.5491235864</c:v>
                </c:pt>
                <c:pt idx="50">
                  <c:v>1124370.1005075853</c:v>
                </c:pt>
                <c:pt idx="51">
                  <c:v>1125993.7076075843</c:v>
                </c:pt>
                <c:pt idx="52">
                  <c:v>1127554.8682806601</c:v>
                </c:pt>
                <c:pt idx="53">
                  <c:v>1129055.9843124638</c:v>
                </c:pt>
                <c:pt idx="54">
                  <c:v>1131942.7459120865</c:v>
                </c:pt>
                <c:pt idx="55">
                  <c:v>1133330.6120657511</c:v>
                </c:pt>
                <c:pt idx="56">
                  <c:v>1134665.0987519671</c:v>
                </c:pt>
                <c:pt idx="57">
                  <c:v>1135948.2590271749</c:v>
                </c:pt>
                <c:pt idx="58">
                  <c:v>1137182.0669841054</c:v>
                </c:pt>
                <c:pt idx="59">
                  <c:v>1142520.6591054394</c:v>
                </c:pt>
                <c:pt idx="60">
                  <c:v>1143661.3839176903</c:v>
                </c:pt>
                <c:pt idx="61">
                  <c:v>1144758.2346987007</c:v>
                </c:pt>
                <c:pt idx="62">
                  <c:v>1145812.8989112107</c:v>
                </c:pt>
                <c:pt idx="63">
                  <c:v>1146826.9991155472</c:v>
                </c:pt>
                <c:pt idx="64">
                  <c:v>1148777.1918161944</c:v>
                </c:pt>
                <c:pt idx="65">
                  <c:v>1149714.7844607364</c:v>
                </c:pt>
                <c:pt idx="66">
                  <c:v>1150616.3158497191</c:v>
                </c:pt>
                <c:pt idx="67">
                  <c:v>1151483.1729545102</c:v>
                </c:pt>
                <c:pt idx="68">
                  <c:v>1152316.6894014247</c:v>
                </c:pt>
                <c:pt idx="69">
                  <c:v>1154253.5465296714</c:v>
                </c:pt>
                <c:pt idx="70">
                  <c:v>1155024.1793393185</c:v>
                </c:pt>
                <c:pt idx="71">
                  <c:v>1155765.1724255178</c:v>
                </c:pt>
                <c:pt idx="72">
                  <c:v>1156477.6657776325</c:v>
                </c:pt>
                <c:pt idx="73">
                  <c:v>1157162.7555392813</c:v>
                </c:pt>
                <c:pt idx="74">
                  <c:v>1158480.2358501442</c:v>
                </c:pt>
                <c:pt idx="75">
                  <c:v>1159113.6398457512</c:v>
                </c:pt>
                <c:pt idx="76">
                  <c:v>1159722.6821492196</c:v>
                </c:pt>
                <c:pt idx="77">
                  <c:v>1160308.2997487085</c:v>
                </c:pt>
                <c:pt idx="78">
                  <c:v>1160871.3935943709</c:v>
                </c:pt>
                <c:pt idx="79">
                  <c:v>1162405.4633662074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Baggrundsberegning!$B$66</c:f>
              <c:strCache>
                <c:ptCount val="1"/>
                <c:pt idx="0">
                  <c:v>Pumpe Tina</c:v>
                </c:pt>
              </c:strCache>
            </c:strRef>
          </c:tx>
          <c:spPr>
            <a:ln w="19050" cap="rnd" cmpd="sng" algn="ctr">
              <a:solidFill>
                <a:schemeClr val="accent4"/>
              </a:solidFill>
              <a:prstDash val="solid"/>
              <a:round/>
              <a:headEnd type="none" w="med" len="med"/>
              <a:tailEnd type="none" w="med" len="med"/>
            </a:ln>
            <a:effectLst/>
          </c:spPr>
          <c:marker>
            <c:symbol val="none"/>
          </c:marker>
          <c:cat>
            <c:numRef>
              <c:f>Baggrundsberegning!$C$2:$CX$2</c:f>
              <c:numCache>
                <c:formatCode>General</c:formatCode>
                <c:ptCount val="10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</c:numCache>
            </c:numRef>
          </c:cat>
          <c:val>
            <c:numRef>
              <c:f>Baggrundsberegning!$C$66:$CX$66</c:f>
              <c:numCache>
                <c:formatCode>_ * #,##0_ ;_ * \-#,##0_ ;_ * "-"??_ ;_ @_ </c:formatCode>
                <c:ptCount val="100"/>
                <c:pt idx="0">
                  <c:v>644200</c:v>
                </c:pt>
                <c:pt idx="1">
                  <c:v>659776.92307692312</c:v>
                </c:pt>
                <c:pt idx="2">
                  <c:v>674754.73372781067</c:v>
                </c:pt>
                <c:pt idx="3">
                  <c:v>689156.47473827947</c:v>
                </c:pt>
                <c:pt idx="4">
                  <c:v>720100.38645355555</c:v>
                </c:pt>
                <c:pt idx="5">
                  <c:v>733415.60558305704</c:v>
                </c:pt>
                <c:pt idx="6">
                  <c:v>746218.70089988539</c:v>
                </c:pt>
                <c:pt idx="7">
                  <c:v>758529.36947375885</c:v>
                </c:pt>
                <c:pt idx="8">
                  <c:v>770366.55079479096</c:v>
                </c:pt>
                <c:pt idx="9">
                  <c:v>795800.19062274462</c:v>
                </c:pt>
                <c:pt idx="10">
                  <c:v>806744.33015772258</c:v>
                </c:pt>
                <c:pt idx="11">
                  <c:v>817267.5412490475</c:v>
                </c:pt>
                <c:pt idx="12">
                  <c:v>827386.01345224457</c:v>
                </c:pt>
                <c:pt idx="13">
                  <c:v>837115.31364762632</c:v>
                </c:pt>
                <c:pt idx="14">
                  <c:v>859752.33689424116</c:v>
                </c:pt>
                <c:pt idx="15">
                  <c:v>868747.62183819618</c:v>
                </c:pt>
                <c:pt idx="16">
                  <c:v>877396.93428430683</c:v>
                </c:pt>
                <c:pt idx="17">
                  <c:v>885713.58086710551</c:v>
                </c:pt>
                <c:pt idx="18">
                  <c:v>893710.35642748885</c:v>
                </c:pt>
                <c:pt idx="19">
                  <c:v>910892.41217807506</c:v>
                </c:pt>
                <c:pt idx="20">
                  <c:v>918285.880706536</c:v>
                </c:pt>
                <c:pt idx="21">
                  <c:v>925394.98506082536</c:v>
                </c:pt>
                <c:pt idx="22">
                  <c:v>932230.66232456511</c:v>
                </c:pt>
                <c:pt idx="23">
                  <c:v>938803.42892431491</c:v>
                </c:pt>
                <c:pt idx="24">
                  <c:v>952925.8262955721</c:v>
                </c:pt>
                <c:pt idx="25">
                  <c:v>959002.71849208628</c:v>
                </c:pt>
                <c:pt idx="26">
                  <c:v>964845.88406565762</c:v>
                </c:pt>
                <c:pt idx="27">
                  <c:v>970464.31250178395</c:v>
                </c:pt>
                <c:pt idx="28">
                  <c:v>975866.64753652073</c:v>
                </c:pt>
                <c:pt idx="29">
                  <c:v>988436.18299246114</c:v>
                </c:pt>
                <c:pt idx="30">
                  <c:v>993430.94541363057</c:v>
                </c:pt>
                <c:pt idx="31">
                  <c:v>998233.60158783197</c:v>
                </c:pt>
                <c:pt idx="32">
                  <c:v>1002851.5402168718</c:v>
                </c:pt>
                <c:pt idx="33">
                  <c:v>1007291.8658217177</c:v>
                </c:pt>
                <c:pt idx="34">
                  <c:v>1016832.4514636587</c:v>
                </c:pt>
                <c:pt idx="35">
                  <c:v>1020937.7820894409</c:v>
                </c:pt>
                <c:pt idx="36">
                  <c:v>1024885.2153834621</c:v>
                </c:pt>
                <c:pt idx="37">
                  <c:v>1028680.8243200211</c:v>
                </c:pt>
                <c:pt idx="38">
                  <c:v>1032330.4482974815</c:v>
                </c:pt>
                <c:pt idx="39">
                  <c:v>1040172.1142509519</c:v>
                </c:pt>
                <c:pt idx="40">
                  <c:v>1043546.3967744915</c:v>
                </c:pt>
                <c:pt idx="41">
                  <c:v>1046790.8992009719</c:v>
                </c:pt>
                <c:pt idx="42">
                  <c:v>1049910.6130725876</c:v>
                </c:pt>
                <c:pt idx="43">
                  <c:v>1052910.3379491414</c:v>
                </c:pt>
                <c:pt idx="44">
                  <c:v>1059889.754803421</c:v>
                </c:pt>
                <c:pt idx="45">
                  <c:v>1062663.1690753826</c:v>
                </c:pt>
                <c:pt idx="46">
                  <c:v>1065329.9135676534</c:v>
                </c:pt>
                <c:pt idx="47">
                  <c:v>1067894.0909640675</c:v>
                </c:pt>
                <c:pt idx="48">
                  <c:v>1070359.6461529273</c:v>
                </c:pt>
                <c:pt idx="49">
                  <c:v>1075657.1946949931</c:v>
                </c:pt>
                <c:pt idx="50">
                  <c:v>1077936.7390633915</c:v>
                </c:pt>
                <c:pt idx="51">
                  <c:v>1080128.60864839</c:v>
                </c:pt>
                <c:pt idx="52">
                  <c:v>1082236.1755570425</c:v>
                </c:pt>
                <c:pt idx="53">
                  <c:v>1084262.6821999776</c:v>
                </c:pt>
                <c:pt idx="54">
                  <c:v>1088616.8809460748</c:v>
                </c:pt>
                <c:pt idx="55">
                  <c:v>1090490.5002535221</c:v>
                </c:pt>
                <c:pt idx="56">
                  <c:v>1092292.0572799137</c:v>
                </c:pt>
                <c:pt idx="57">
                  <c:v>1094024.3236514442</c:v>
                </c:pt>
                <c:pt idx="58">
                  <c:v>1095689.9643933005</c:v>
                </c:pt>
                <c:pt idx="59">
                  <c:v>1099565.3868221208</c:v>
                </c:pt>
                <c:pt idx="60">
                  <c:v>1101105.3653186595</c:v>
                </c:pt>
                <c:pt idx="61">
                  <c:v>1102586.1138730235</c:v>
                </c:pt>
                <c:pt idx="62">
                  <c:v>1104009.910559912</c:v>
                </c:pt>
                <c:pt idx="63">
                  <c:v>1105378.9458357664</c:v>
                </c:pt>
                <c:pt idx="64">
                  <c:v>1108320.4864925761</c:v>
                </c:pt>
                <c:pt idx="65">
                  <c:v>1109586.2365627077</c:v>
                </c:pt>
                <c:pt idx="66">
                  <c:v>1110803.3039378342</c:v>
                </c:pt>
                <c:pt idx="67">
                  <c:v>1111973.561029302</c:v>
                </c:pt>
                <c:pt idx="68">
                  <c:v>1113098.8082326364</c:v>
                </c:pt>
                <c:pt idx="69">
                  <c:v>1115516.5402341029</c:v>
                </c:pt>
                <c:pt idx="70">
                  <c:v>1116556.8945271266</c:v>
                </c:pt>
                <c:pt idx="71">
                  <c:v>1117557.2351934956</c:v>
                </c:pt>
                <c:pt idx="72">
                  <c:v>1118519.1012188504</c:v>
                </c:pt>
                <c:pt idx="73">
                  <c:v>1119443.9723970762</c:v>
                </c:pt>
                <c:pt idx="74">
                  <c:v>1121595.8569048189</c:v>
                </c:pt>
                <c:pt idx="75">
                  <c:v>1122450.9522988885</c:v>
                </c:pt>
                <c:pt idx="76">
                  <c:v>1123273.1594085707</c:v>
                </c:pt>
                <c:pt idx="77">
                  <c:v>1124063.7431678807</c:v>
                </c:pt>
                <c:pt idx="78">
                  <c:v>1124823.9198595248</c:v>
                </c:pt>
                <c:pt idx="79">
                  <c:v>1126006.0559778225</c:v>
                </c:pt>
                <c:pt idx="80">
                  <c:v>#N/A</c:v>
                </c:pt>
                <c:pt idx="81">
                  <c:v>#N/A</c:v>
                </c:pt>
                <c:pt idx="82">
                  <c:v>#N/A</c:v>
                </c:pt>
                <c:pt idx="83">
                  <c:v>#N/A</c:v>
                </c:pt>
                <c:pt idx="84">
                  <c:v>#N/A</c:v>
                </c:pt>
                <c:pt idx="85">
                  <c:v>#N/A</c:v>
                </c:pt>
                <c:pt idx="86">
                  <c:v>#N/A</c:v>
                </c:pt>
                <c:pt idx="87">
                  <c:v>#N/A</c:v>
                </c:pt>
                <c:pt idx="88">
                  <c:v>#N/A</c:v>
                </c:pt>
                <c:pt idx="89">
                  <c:v>#N/A</c:v>
                </c:pt>
                <c:pt idx="90">
                  <c:v>#N/A</c:v>
                </c:pt>
                <c:pt idx="91">
                  <c:v>#N/A</c:v>
                </c:pt>
                <c:pt idx="92">
                  <c:v>#N/A</c:v>
                </c:pt>
                <c:pt idx="93">
                  <c:v>#N/A</c:v>
                </c:pt>
                <c:pt idx="94">
                  <c:v>#N/A</c:v>
                </c:pt>
                <c:pt idx="95">
                  <c:v>#N/A</c:v>
                </c:pt>
                <c:pt idx="96">
                  <c:v>#N/A</c:v>
                </c:pt>
                <c:pt idx="97">
                  <c:v>#N/A</c:v>
                </c:pt>
                <c:pt idx="98">
                  <c:v>#N/A</c:v>
                </c:pt>
                <c:pt idx="99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8670272"/>
        <c:axId val="318670664"/>
      </c:lineChart>
      <c:catAx>
        <c:axId val="318670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3810" cap="flat" cmpd="sng" algn="ctr">
            <a:solidFill>
              <a:srgbClr val="000000"/>
            </a:solidFill>
            <a:round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Verdana"/>
                <a:cs typeface="Verdana"/>
              </a:defRPr>
            </a:pPr>
            <a:endParaRPr lang="da-DK"/>
          </a:p>
        </c:txPr>
        <c:crossAx val="318670664"/>
        <c:crossesAt val="0"/>
        <c:auto val="1"/>
        <c:lblAlgn val="ctr"/>
        <c:lblOffset val="100"/>
        <c:tickLblSkip val="9"/>
        <c:tickMarkSkip val="1"/>
        <c:noMultiLvlLbl val="0"/>
      </c:catAx>
      <c:valAx>
        <c:axId val="31867066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rgbClr val="BFBFBF"/>
              </a:solidFill>
              <a:prstDash val="dash"/>
              <a:round/>
              <a:headEnd type="none" w="med" len="med"/>
              <a:tailEnd type="none" w="med" len="med"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entury Gothic" panose="020B0502020202020204" pitchFamily="34" charset="0"/>
                    <a:ea typeface="Verdana"/>
                    <a:cs typeface="Verdana"/>
                  </a:defRPr>
                </a:pPr>
                <a:r>
                  <a:rPr lang="en-GB"/>
                  <a:t>Kr.</a:t>
                </a:r>
                <a:r>
                  <a:rPr lang="en-GB" baseline="0"/>
                  <a:t> </a:t>
                </a:r>
                <a:r>
                  <a:rPr lang="en-GB"/>
                  <a:t>(faste priser)</a:t>
                </a:r>
              </a:p>
            </c:rich>
          </c:tx>
          <c:layout>
            <c:manualLayout>
              <c:xMode val="edge"/>
              <c:yMode val="edge"/>
              <c:x val="1.7406065541266273E-2"/>
              <c:y val="8.1601554920017888E-2"/>
            </c:manualLayout>
          </c:layout>
          <c:overlay val="0"/>
          <c:spPr>
            <a:noFill/>
            <a:ln>
              <a:noFill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91240B29-F687-4F45-9708-019B960494DF}">
                <a14:hiddenLine xmlns:a14="http://schemas.microsoft.com/office/drawing/2010/main">
                  <a:noFill/>
                </a14:hiddenLine>
              </a:ext>
            </a:extLst>
          </c:spPr>
          <c:txPr>
            <a:bodyPr rot="0" spcFirstLastPara="1" vertOverflow="ellipsis" wrap="square" anchor="ctr" anchorCtr="1"/>
            <a:lstStyle/>
            <a:p>
              <a:pPr>
                <a:defRPr sz="900" b="0" i="0" u="none" strike="noStrike" kern="1200" baseline="0">
                  <a:solidFill>
                    <a:srgbClr val="000000"/>
                  </a:solidFill>
                  <a:latin typeface="Century Gothic" panose="020B0502020202020204" pitchFamily="34" charset="0"/>
                  <a:ea typeface="Verdana"/>
                  <a:cs typeface="Verdana"/>
                </a:defRPr>
              </a:pPr>
              <a:endParaRPr lang="da-DK"/>
            </a:p>
          </c:txPr>
        </c:title>
        <c:numFmt formatCode="_ * #,##0_ ;_ * \-#,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noFill/>
              </a14:hiddenFill>
            </a:ext>
            <a:ext uri="{91240B29-F687-4F45-9708-019B960494DF}">
              <a14:hiddenLine xmlns:a14="http://schemas.microsoft.com/office/drawing/2010/main">
                <a:noFill/>
              </a14:hiddenLine>
            </a:ext>
          </a:extLst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entury Gothic" panose="020B0502020202020204" pitchFamily="34" charset="0"/>
                <a:ea typeface="Verdana"/>
                <a:cs typeface="Verdana"/>
              </a:defRPr>
            </a:pPr>
            <a:endParaRPr lang="da-DK"/>
          </a:p>
        </c:txPr>
        <c:crossAx val="318670272"/>
        <c:crosses val="autoZero"/>
        <c:crossBetween val="between"/>
      </c:valAx>
      <c:spPr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91240B29-F687-4F45-9708-019B960494DF}">
            <a14:hiddenLine xmlns:a14="http://schemas.microsoft.com/office/drawing/2010/main">
              <a:noFill/>
            </a14:hiddenLine>
          </a:ext>
        </a:extLst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entury Gothic" panose="020B0502020202020204" pitchFamily="34" charset="0"/>
              <a:ea typeface="Verdana"/>
              <a:cs typeface="Verdana"/>
            </a:defRPr>
          </a:pPr>
          <a:endParaRPr lang="da-DK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  <a:extLst>
      <a:ext uri="{909E8E84-426E-40DD-AFC4-6F175D3DCCD1}">
        <a14:hiddenFill xmlns:a14="http://schemas.microsoft.com/office/drawing/2010/main">
          <a:solidFill>
            <a:sysClr val="window" lastClr="FFFFFF"/>
          </a:solidFill>
        </a14:hiddenFill>
      </a:ext>
      <a:ext uri="{91240B29-F687-4F45-9708-019B960494DF}">
        <a14:hiddenLine xmlns:a14="http://schemas.microsoft.com/office/drawing/2010/main" w="9525" cap="flat" cmpd="sng" algn="ctr">
          <a:solidFill>
            <a:sysClr val="windowText" lastClr="000000">
              <a:lumMod val="15000"/>
              <a:lumOff val="85000"/>
            </a:sysClr>
          </a:solidFill>
          <a:round/>
        </a14:hiddenLine>
      </a:ext>
    </a:extLst>
  </c:spPr>
  <c:txPr>
    <a:bodyPr/>
    <a:lstStyle/>
    <a:p>
      <a:pPr>
        <a:defRPr sz="900" b="0" i="0" strike="noStrike" baseline="0">
          <a:solidFill>
            <a:srgbClr val="000000"/>
          </a:solidFill>
          <a:latin typeface="Century Gothic" panose="020B0502020202020204" pitchFamily="34" charset="0"/>
          <a:ea typeface="Verdana"/>
          <a:cs typeface="Verdana"/>
        </a:defRPr>
      </a:pPr>
      <a:endParaRPr lang="da-D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81243</xdr:colOff>
      <xdr:row>58</xdr:row>
      <xdr:rowOff>65445</xdr:rowOff>
    </xdr:from>
    <xdr:to>
      <xdr:col>7</xdr:col>
      <xdr:colOff>677334</xdr:colOff>
      <xdr:row>77</xdr:row>
      <xdr:rowOff>116417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9</xdr:col>
      <xdr:colOff>260384</xdr:colOff>
      <xdr:row>58</xdr:row>
      <xdr:rowOff>132636</xdr:rowOff>
    </xdr:from>
    <xdr:to>
      <xdr:col>21</xdr:col>
      <xdr:colOff>38037</xdr:colOff>
      <xdr:row>78</xdr:row>
      <xdr:rowOff>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123825</xdr:rowOff>
    </xdr:from>
    <xdr:to>
      <xdr:col>5</xdr:col>
      <xdr:colOff>361950</xdr:colOff>
      <xdr:row>16</xdr:row>
      <xdr:rowOff>32480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71650"/>
          <a:ext cx="3409950" cy="1175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E Blue 2016">
      <a:dk1>
        <a:sysClr val="windowText" lastClr="000000"/>
      </a:dk1>
      <a:lt1>
        <a:sysClr val="window" lastClr="FFFFFF"/>
      </a:lt1>
      <a:dk2>
        <a:srgbClr val="FFFF00"/>
      </a:dk2>
      <a:lt2>
        <a:srgbClr val="E6E6E6"/>
      </a:lt2>
      <a:accent1>
        <a:srgbClr val="2B5065"/>
      </a:accent1>
      <a:accent2>
        <a:srgbClr val="B0D0DC"/>
      </a:accent2>
      <a:accent3>
        <a:srgbClr val="00E4FF"/>
      </a:accent3>
      <a:accent4>
        <a:srgbClr val="016C98"/>
      </a:accent4>
      <a:accent5>
        <a:srgbClr val="7D7D7D"/>
      </a:accent5>
      <a:accent6>
        <a:srgbClr val="2A2A2A"/>
      </a:accent6>
      <a:hlink>
        <a:srgbClr val="545454"/>
      </a:hlink>
      <a:folHlink>
        <a:srgbClr val="A7A7A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96"/>
  <sheetViews>
    <sheetView tabSelected="1" zoomScaleNormal="100" workbookViewId="0"/>
  </sheetViews>
  <sheetFormatPr defaultColWidth="9.140625" defaultRowHeight="14.25" x14ac:dyDescent="0.3"/>
  <cols>
    <col min="1" max="1" width="10.7109375" style="45" customWidth="1"/>
    <col min="2" max="3" width="4.7109375" style="45" customWidth="1"/>
    <col min="4" max="4" width="48" style="45" customWidth="1"/>
    <col min="5" max="5" width="10.7109375" style="45" customWidth="1"/>
    <col min="6" max="6" width="7.42578125" style="45" customWidth="1"/>
    <col min="7" max="7" width="4.7109375" style="45" customWidth="1"/>
    <col min="8" max="8" width="10.7109375" style="45" customWidth="1"/>
    <col min="9" max="9" width="4.7109375" style="45" customWidth="1"/>
    <col min="10" max="10" width="10.7109375" style="45" customWidth="1"/>
    <col min="11" max="13" width="4.7109375" style="45" customWidth="1"/>
    <col min="14" max="14" width="10.7109375" style="45" customWidth="1"/>
    <col min="15" max="15" width="4.7109375" style="45" customWidth="1"/>
    <col min="16" max="16" width="10.7109375" style="45" customWidth="1"/>
    <col min="17" max="19" width="4.7109375" style="45" customWidth="1"/>
    <col min="20" max="20" width="10.7109375" style="45" customWidth="1"/>
    <col min="21" max="21" width="4.7109375" style="45" customWidth="1"/>
    <col min="22" max="22" width="10.7109375" style="45" customWidth="1"/>
    <col min="23" max="23" width="4.7109375" style="45" customWidth="1"/>
    <col min="24" max="16384" width="9.140625" style="45"/>
  </cols>
  <sheetData>
    <row r="2" spans="2:23" ht="22.5" x14ac:dyDescent="0.45">
      <c r="B2" s="44" t="s">
        <v>58</v>
      </c>
    </row>
    <row r="4" spans="2:23" ht="15.75" thickBot="1" x14ac:dyDescent="0.35">
      <c r="B4" s="46" t="s">
        <v>10</v>
      </c>
      <c r="E4" s="47"/>
      <c r="F4" s="47"/>
      <c r="G4" s="47"/>
    </row>
    <row r="5" spans="2:23" ht="15" thickBot="1" x14ac:dyDescent="0.35">
      <c r="B5" s="45" t="s">
        <v>74</v>
      </c>
      <c r="D5" s="48"/>
      <c r="E5" s="68">
        <v>0.04</v>
      </c>
      <c r="F5" s="47"/>
      <c r="G5" s="49"/>
    </row>
    <row r="6" spans="2:23" x14ac:dyDescent="0.3">
      <c r="B6" s="45" t="s">
        <v>43</v>
      </c>
      <c r="D6" s="60"/>
      <c r="E6" s="60"/>
      <c r="F6" s="60"/>
    </row>
    <row r="8" spans="2:23" ht="15" x14ac:dyDescent="0.3">
      <c r="B8" s="46" t="s">
        <v>11</v>
      </c>
    </row>
    <row r="9" spans="2:23" ht="15" x14ac:dyDescent="0.3">
      <c r="B9" s="46"/>
    </row>
    <row r="10" spans="2:23" x14ac:dyDescent="0.3">
      <c r="G10" s="50"/>
      <c r="H10" s="51"/>
      <c r="I10" s="51"/>
      <c r="J10" s="51"/>
      <c r="K10" s="50"/>
      <c r="M10" s="51"/>
      <c r="N10" s="51"/>
      <c r="O10" s="51"/>
      <c r="P10" s="51"/>
      <c r="Q10" s="51"/>
      <c r="S10" s="51"/>
      <c r="T10" s="51"/>
      <c r="U10" s="51"/>
      <c r="V10" s="51"/>
      <c r="W10" s="51"/>
    </row>
    <row r="11" spans="2:23" ht="15" thickBot="1" x14ac:dyDescent="0.35">
      <c r="G11" s="50"/>
      <c r="H11" s="117" t="s">
        <v>7</v>
      </c>
      <c r="I11" s="117"/>
      <c r="J11" s="117"/>
      <c r="K11" s="50"/>
      <c r="M11" s="51"/>
      <c r="N11" s="117" t="s">
        <v>8</v>
      </c>
      <c r="O11" s="117"/>
      <c r="P11" s="117"/>
      <c r="Q11" s="51"/>
      <c r="S11" s="51"/>
      <c r="T11" s="117" t="s">
        <v>9</v>
      </c>
      <c r="U11" s="117"/>
      <c r="V11" s="117"/>
      <c r="W11" s="51"/>
    </row>
    <row r="12" spans="2:23" ht="15" thickBot="1" x14ac:dyDescent="0.35">
      <c r="B12" s="45" t="s">
        <v>20</v>
      </c>
      <c r="G12" s="52"/>
      <c r="H12" s="118" t="s">
        <v>21</v>
      </c>
      <c r="I12" s="119"/>
      <c r="J12" s="120"/>
      <c r="K12" s="52"/>
      <c r="M12" s="52"/>
      <c r="N12" s="118" t="s">
        <v>22</v>
      </c>
      <c r="O12" s="119"/>
      <c r="P12" s="120"/>
      <c r="Q12" s="52"/>
      <c r="S12" s="52"/>
      <c r="T12" s="118" t="s">
        <v>23</v>
      </c>
      <c r="U12" s="119"/>
      <c r="V12" s="120"/>
      <c r="W12" s="52"/>
    </row>
    <row r="13" spans="2:23" x14ac:dyDescent="0.3">
      <c r="G13" s="50"/>
      <c r="H13" s="117"/>
      <c r="I13" s="117"/>
      <c r="J13" s="117"/>
      <c r="K13" s="53"/>
      <c r="L13" s="54"/>
      <c r="M13" s="51"/>
      <c r="N13" s="117"/>
      <c r="O13" s="117"/>
      <c r="P13" s="117"/>
      <c r="Q13" s="55"/>
      <c r="R13" s="54"/>
      <c r="S13" s="51"/>
      <c r="T13" s="117"/>
      <c r="U13" s="117"/>
      <c r="V13" s="117"/>
      <c r="W13" s="51"/>
    </row>
    <row r="14" spans="2:23" ht="5.0999999999999996" customHeight="1" x14ac:dyDescent="0.3">
      <c r="H14" s="56"/>
      <c r="I14" s="56"/>
      <c r="J14" s="56"/>
      <c r="K14" s="54"/>
      <c r="L14" s="54"/>
      <c r="N14" s="56"/>
      <c r="O14" s="56"/>
      <c r="P14" s="56"/>
      <c r="Q14" s="54"/>
      <c r="R14" s="54"/>
      <c r="T14" s="56"/>
      <c r="U14" s="56"/>
      <c r="V14" s="56"/>
    </row>
    <row r="15" spans="2:23" ht="15" thickBot="1" x14ac:dyDescent="0.35">
      <c r="G15" s="57"/>
      <c r="H15" s="57"/>
      <c r="I15" s="57"/>
      <c r="J15" s="57"/>
      <c r="K15" s="57"/>
      <c r="M15" s="57"/>
      <c r="N15" s="57"/>
      <c r="O15" s="57"/>
      <c r="P15" s="57"/>
      <c r="Q15" s="57"/>
      <c r="S15" s="57"/>
      <c r="T15" s="57"/>
      <c r="U15" s="57"/>
      <c r="V15" s="57"/>
      <c r="W15" s="57"/>
    </row>
    <row r="16" spans="2:23" ht="15" thickBot="1" x14ac:dyDescent="0.35">
      <c r="B16" s="58" t="s">
        <v>60</v>
      </c>
      <c r="E16" s="69">
        <v>80</v>
      </c>
      <c r="G16" s="115"/>
      <c r="H16" s="115"/>
      <c r="I16" s="116"/>
      <c r="J16" s="59">
        <f>$E$16</f>
        <v>80</v>
      </c>
      <c r="K16" s="59"/>
      <c r="L16" s="60"/>
      <c r="M16" s="115" t="str">
        <f>IF(levetid_B&gt;100,"OBS! Max 100 år.","")</f>
        <v/>
      </c>
      <c r="N16" s="115"/>
      <c r="O16" s="116"/>
      <c r="P16" s="59">
        <f>$E$16</f>
        <v>80</v>
      </c>
      <c r="Q16" s="59"/>
      <c r="R16" s="60"/>
      <c r="S16" s="115" t="str">
        <f>IF(levetid_C&gt;100,"OBS! Max 100 år.","")</f>
        <v/>
      </c>
      <c r="T16" s="115"/>
      <c r="U16" s="116"/>
      <c r="V16" s="59">
        <f>$E$16</f>
        <v>80</v>
      </c>
      <c r="W16" s="57"/>
    </row>
    <row r="17" spans="2:23" ht="15" customHeight="1" thickBot="1" x14ac:dyDescent="0.35">
      <c r="B17" s="58"/>
      <c r="G17" s="105"/>
      <c r="H17" s="105"/>
      <c r="I17" s="106"/>
      <c r="J17" s="59"/>
      <c r="K17" s="59"/>
      <c r="L17" s="60"/>
      <c r="M17" s="105"/>
      <c r="N17" s="105"/>
      <c r="O17" s="106"/>
      <c r="P17" s="59"/>
      <c r="Q17" s="59"/>
      <c r="R17" s="60"/>
      <c r="S17" s="105"/>
      <c r="T17" s="105"/>
      <c r="U17" s="106"/>
      <c r="V17" s="59"/>
      <c r="W17" s="57"/>
    </row>
    <row r="18" spans="2:23" ht="15" thickBot="1" x14ac:dyDescent="0.35">
      <c r="B18" s="58" t="s">
        <v>76</v>
      </c>
      <c r="G18" s="105"/>
      <c r="H18" s="105"/>
      <c r="I18" s="106"/>
      <c r="J18" s="70">
        <v>20000</v>
      </c>
      <c r="K18" s="59"/>
      <c r="L18" s="60"/>
      <c r="M18" s="105"/>
      <c r="N18" s="105"/>
      <c r="O18" s="106"/>
      <c r="P18" s="70">
        <v>20000</v>
      </c>
      <c r="Q18" s="59"/>
      <c r="R18" s="60"/>
      <c r="S18" s="105"/>
      <c r="T18" s="105"/>
      <c r="U18" s="106"/>
      <c r="V18" s="70">
        <v>10000</v>
      </c>
      <c r="W18" s="57"/>
    </row>
    <row r="19" spans="2:23" x14ac:dyDescent="0.3">
      <c r="B19" s="58"/>
      <c r="G19" s="57"/>
      <c r="H19" s="57"/>
      <c r="I19" s="57"/>
      <c r="J19" s="57"/>
      <c r="K19" s="59"/>
      <c r="L19" s="60"/>
      <c r="M19" s="57"/>
      <c r="N19" s="57"/>
      <c r="O19" s="57"/>
      <c r="P19" s="57"/>
      <c r="Q19" s="59"/>
      <c r="R19" s="60"/>
      <c r="S19" s="57"/>
      <c r="T19" s="57"/>
      <c r="U19" s="57"/>
      <c r="V19" s="57"/>
      <c r="W19" s="57"/>
    </row>
    <row r="20" spans="2:23" ht="5.0999999999999996" customHeight="1" x14ac:dyDescent="0.3">
      <c r="B20" s="58"/>
      <c r="K20" s="60"/>
      <c r="L20" s="60"/>
      <c r="Q20" s="60"/>
      <c r="R20" s="60"/>
    </row>
    <row r="21" spans="2:23" x14ac:dyDescent="0.3">
      <c r="B21" s="58" t="s">
        <v>13</v>
      </c>
      <c r="G21" s="57"/>
      <c r="H21" s="57"/>
      <c r="I21" s="57"/>
      <c r="J21" s="57"/>
      <c r="K21" s="57"/>
      <c r="M21" s="57"/>
      <c r="N21" s="57"/>
      <c r="O21" s="57"/>
      <c r="P21" s="57"/>
      <c r="Q21" s="57"/>
      <c r="S21" s="57"/>
      <c r="T21" s="57"/>
      <c r="U21" s="57"/>
      <c r="V21" s="57"/>
      <c r="W21" s="57"/>
    </row>
    <row r="22" spans="2:23" x14ac:dyDescent="0.3">
      <c r="B22" s="61" t="s">
        <v>44</v>
      </c>
      <c r="G22" s="57"/>
      <c r="H22" s="57"/>
      <c r="I22" s="57"/>
      <c r="J22" s="57"/>
      <c r="K22" s="57"/>
      <c r="M22" s="57"/>
      <c r="N22" s="57"/>
      <c r="O22" s="57"/>
      <c r="P22" s="57"/>
      <c r="Q22" s="57"/>
      <c r="S22" s="57"/>
      <c r="T22" s="57"/>
      <c r="U22" s="57"/>
      <c r="V22" s="57"/>
      <c r="W22" s="57"/>
    </row>
    <row r="23" spans="2:23" ht="15" thickBot="1" x14ac:dyDescent="0.35">
      <c r="B23" s="61" t="s">
        <v>77</v>
      </c>
      <c r="G23" s="57"/>
      <c r="H23" s="57"/>
      <c r="I23" s="57"/>
      <c r="J23" s="57"/>
      <c r="K23" s="57"/>
      <c r="M23" s="57"/>
      <c r="N23" s="57"/>
      <c r="O23" s="57"/>
      <c r="P23" s="57"/>
      <c r="Q23" s="57"/>
      <c r="S23" s="57"/>
      <c r="T23" s="57"/>
      <c r="U23" s="57"/>
      <c r="V23" s="57"/>
      <c r="W23" s="57"/>
    </row>
    <row r="24" spans="2:23" ht="15" thickBot="1" x14ac:dyDescent="0.35">
      <c r="C24" s="45" t="s">
        <v>0</v>
      </c>
      <c r="G24" s="57"/>
      <c r="H24" s="57"/>
      <c r="I24" s="57"/>
      <c r="J24" s="70">
        <v>600000</v>
      </c>
      <c r="K24" s="59"/>
      <c r="L24" s="60"/>
      <c r="M24" s="57"/>
      <c r="N24" s="57"/>
      <c r="O24" s="57"/>
      <c r="P24" s="70">
        <v>750000</v>
      </c>
      <c r="Q24" s="59"/>
      <c r="R24" s="60"/>
      <c r="S24" s="57"/>
      <c r="T24" s="57"/>
      <c r="U24" s="57"/>
      <c r="V24" s="70">
        <v>600000</v>
      </c>
      <c r="W24" s="57"/>
    </row>
    <row r="25" spans="2:23" ht="15" thickBot="1" x14ac:dyDescent="0.35">
      <c r="C25" s="45" t="s">
        <v>15</v>
      </c>
      <c r="G25" s="57"/>
      <c r="H25" s="57"/>
      <c r="I25" s="57"/>
      <c r="J25" s="70">
        <v>15000</v>
      </c>
      <c r="K25" s="59"/>
      <c r="L25" s="60"/>
      <c r="M25" s="57"/>
      <c r="N25" s="57"/>
      <c r="O25" s="57"/>
      <c r="P25" s="70">
        <v>22000</v>
      </c>
      <c r="Q25" s="59"/>
      <c r="R25" s="60"/>
      <c r="S25" s="57"/>
      <c r="T25" s="57"/>
      <c r="U25" s="57"/>
      <c r="V25" s="70">
        <v>20000</v>
      </c>
      <c r="W25" s="57"/>
    </row>
    <row r="26" spans="2:23" ht="15" thickBot="1" x14ac:dyDescent="0.35">
      <c r="C26" s="45" t="s">
        <v>1</v>
      </c>
      <c r="G26" s="57"/>
      <c r="H26" s="57"/>
      <c r="I26" s="57"/>
      <c r="J26" s="70">
        <v>4000</v>
      </c>
      <c r="K26" s="59"/>
      <c r="L26" s="60"/>
      <c r="M26" s="57"/>
      <c r="N26" s="57"/>
      <c r="O26" s="57"/>
      <c r="P26" s="70">
        <v>5500</v>
      </c>
      <c r="Q26" s="59"/>
      <c r="R26" s="60"/>
      <c r="S26" s="57"/>
      <c r="T26" s="57"/>
      <c r="U26" s="57"/>
      <c r="V26" s="70">
        <v>7000</v>
      </c>
      <c r="W26" s="57"/>
    </row>
    <row r="27" spans="2:23" ht="15" thickBot="1" x14ac:dyDescent="0.35">
      <c r="C27" s="45" t="s">
        <v>29</v>
      </c>
      <c r="G27" s="57"/>
      <c r="H27" s="57"/>
      <c r="I27" s="57"/>
      <c r="J27" s="70">
        <v>0</v>
      </c>
      <c r="K27" s="59"/>
      <c r="L27" s="60"/>
      <c r="M27" s="57"/>
      <c r="N27" s="57"/>
      <c r="O27" s="57"/>
      <c r="P27" s="70">
        <v>1000</v>
      </c>
      <c r="Q27" s="59"/>
      <c r="R27" s="60"/>
      <c r="S27" s="57"/>
      <c r="T27" s="57"/>
      <c r="U27" s="57"/>
      <c r="V27" s="70">
        <v>1000</v>
      </c>
      <c r="W27" s="57"/>
    </row>
    <row r="28" spans="2:23" x14ac:dyDescent="0.3">
      <c r="G28" s="57"/>
      <c r="H28" s="57"/>
      <c r="I28" s="57"/>
      <c r="J28" s="57"/>
      <c r="K28" s="57"/>
      <c r="M28" s="57"/>
      <c r="N28" s="57"/>
      <c r="O28" s="57"/>
      <c r="P28" s="57"/>
      <c r="Q28" s="57"/>
      <c r="S28" s="57"/>
      <c r="T28" s="57"/>
      <c r="U28" s="57"/>
      <c r="V28" s="57"/>
      <c r="W28" s="57"/>
    </row>
    <row r="29" spans="2:23" ht="5.0999999999999996" customHeight="1" x14ac:dyDescent="0.3"/>
    <row r="30" spans="2:23" x14ac:dyDescent="0.3">
      <c r="B30" s="58" t="s">
        <v>2</v>
      </c>
      <c r="G30" s="57"/>
      <c r="H30" s="57"/>
      <c r="I30" s="57"/>
      <c r="J30" s="57"/>
      <c r="K30" s="57"/>
      <c r="M30" s="57"/>
      <c r="N30" s="57"/>
      <c r="O30" s="57"/>
      <c r="P30" s="57"/>
      <c r="Q30" s="57"/>
      <c r="S30" s="57"/>
      <c r="T30" s="57"/>
      <c r="U30" s="57"/>
      <c r="V30" s="57"/>
      <c r="W30" s="57"/>
    </row>
    <row r="31" spans="2:23" x14ac:dyDescent="0.3">
      <c r="B31" s="61" t="s">
        <v>14</v>
      </c>
      <c r="G31" s="57"/>
      <c r="H31" s="57"/>
      <c r="I31" s="57"/>
      <c r="J31" s="57"/>
      <c r="K31" s="57"/>
      <c r="M31" s="57"/>
      <c r="N31" s="57"/>
      <c r="O31" s="57"/>
      <c r="P31" s="57"/>
      <c r="Q31" s="57"/>
      <c r="S31" s="57"/>
      <c r="T31" s="57"/>
      <c r="U31" s="57"/>
      <c r="V31" s="57"/>
      <c r="W31" s="57"/>
    </row>
    <row r="32" spans="2:23" x14ac:dyDescent="0.3">
      <c r="B32" s="61" t="s">
        <v>78</v>
      </c>
      <c r="G32" s="57"/>
      <c r="H32" s="57"/>
      <c r="I32" s="57"/>
      <c r="J32" s="57"/>
      <c r="K32" s="57"/>
      <c r="M32" s="57"/>
      <c r="N32" s="57"/>
      <c r="O32" s="57"/>
      <c r="P32" s="57"/>
      <c r="Q32" s="57"/>
      <c r="S32" s="57"/>
      <c r="T32" s="57"/>
      <c r="U32" s="57"/>
      <c r="V32" s="57"/>
      <c r="W32" s="57"/>
    </row>
    <row r="33" spans="2:23" ht="15" thickBot="1" x14ac:dyDescent="0.35">
      <c r="C33" s="45" t="s">
        <v>16</v>
      </c>
      <c r="G33" s="57"/>
      <c r="H33" s="57"/>
      <c r="I33" s="57"/>
      <c r="J33" s="57"/>
      <c r="K33" s="57"/>
      <c r="M33" s="57"/>
      <c r="N33" s="57"/>
      <c r="O33" s="57"/>
      <c r="P33" s="57"/>
      <c r="Q33" s="57"/>
      <c r="S33" s="57"/>
      <c r="T33" s="57"/>
      <c r="U33" s="57"/>
      <c r="V33" s="57"/>
      <c r="W33" s="57"/>
    </row>
    <row r="34" spans="2:23" ht="15" thickBot="1" x14ac:dyDescent="0.35">
      <c r="D34" s="45" t="s">
        <v>3</v>
      </c>
      <c r="G34" s="57"/>
      <c r="H34" s="57"/>
      <c r="I34" s="57"/>
      <c r="J34" s="70">
        <v>9000</v>
      </c>
      <c r="K34" s="59"/>
      <c r="L34" s="60"/>
      <c r="M34" s="57"/>
      <c r="N34" s="57"/>
      <c r="O34" s="57"/>
      <c r="P34" s="70">
        <v>7000</v>
      </c>
      <c r="Q34" s="59"/>
      <c r="R34" s="60"/>
      <c r="S34" s="57"/>
      <c r="T34" s="57"/>
      <c r="U34" s="57"/>
      <c r="V34" s="70">
        <v>10000</v>
      </c>
      <c r="W34" s="57"/>
    </row>
    <row r="35" spans="2:23" ht="15" thickBot="1" x14ac:dyDescent="0.35">
      <c r="D35" s="45" t="s">
        <v>4</v>
      </c>
      <c r="G35" s="57"/>
      <c r="H35" s="57"/>
      <c r="I35" s="57"/>
      <c r="J35" s="70">
        <v>3000</v>
      </c>
      <c r="K35" s="59"/>
      <c r="L35" s="60"/>
      <c r="M35" s="57"/>
      <c r="N35" s="57"/>
      <c r="O35" s="57"/>
      <c r="P35" s="70">
        <v>3000</v>
      </c>
      <c r="Q35" s="59"/>
      <c r="R35" s="60"/>
      <c r="S35" s="57"/>
      <c r="T35" s="57"/>
      <c r="U35" s="57"/>
      <c r="V35" s="70">
        <v>5000</v>
      </c>
      <c r="W35" s="57"/>
    </row>
    <row r="36" spans="2:23" ht="15" thickBot="1" x14ac:dyDescent="0.35">
      <c r="C36" s="58" t="s">
        <v>5</v>
      </c>
      <c r="G36" s="57"/>
      <c r="H36" s="57"/>
      <c r="I36" s="57"/>
      <c r="J36" s="57"/>
      <c r="K36" s="57"/>
      <c r="M36" s="57"/>
      <c r="N36" s="57"/>
      <c r="O36" s="57"/>
      <c r="P36" s="57"/>
      <c r="Q36" s="57"/>
      <c r="S36" s="57"/>
      <c r="T36" s="57"/>
      <c r="U36" s="57"/>
      <c r="V36" s="57"/>
      <c r="W36" s="57"/>
    </row>
    <row r="37" spans="2:23" ht="15" thickBot="1" x14ac:dyDescent="0.35">
      <c r="D37" s="45" t="s">
        <v>79</v>
      </c>
      <c r="G37" s="57"/>
      <c r="H37" s="57"/>
      <c r="I37" s="57"/>
      <c r="J37" s="70">
        <v>0</v>
      </c>
      <c r="K37" s="59"/>
      <c r="L37" s="60"/>
      <c r="M37" s="57"/>
      <c r="N37" s="57"/>
      <c r="O37" s="57"/>
      <c r="P37" s="70">
        <v>0</v>
      </c>
      <c r="Q37" s="59"/>
      <c r="R37" s="60"/>
      <c r="S37" s="57"/>
      <c r="T37" s="57"/>
      <c r="U37" s="57"/>
      <c r="V37" s="70">
        <v>0</v>
      </c>
      <c r="W37" s="57"/>
    </row>
    <row r="38" spans="2:23" ht="15" thickBot="1" x14ac:dyDescent="0.35">
      <c r="D38" s="45" t="s">
        <v>83</v>
      </c>
      <c r="G38" s="57"/>
      <c r="H38" s="57"/>
      <c r="I38" s="57"/>
      <c r="J38" s="70">
        <v>1000</v>
      </c>
      <c r="K38" s="59"/>
      <c r="L38" s="60"/>
      <c r="M38" s="57"/>
      <c r="N38" s="57"/>
      <c r="O38" s="57"/>
      <c r="P38" s="70">
        <v>1000</v>
      </c>
      <c r="Q38" s="59"/>
      <c r="R38" s="60"/>
      <c r="S38" s="57"/>
      <c r="T38" s="57"/>
      <c r="U38" s="57"/>
      <c r="V38" s="70">
        <v>850</v>
      </c>
      <c r="W38" s="57"/>
    </row>
    <row r="39" spans="2:23" ht="15" thickBot="1" x14ac:dyDescent="0.35">
      <c r="G39" s="57"/>
      <c r="H39" s="57"/>
      <c r="I39" s="57"/>
      <c r="J39" s="57"/>
      <c r="K39" s="57"/>
      <c r="M39" s="57"/>
      <c r="N39" s="57"/>
      <c r="O39" s="57"/>
      <c r="P39" s="57"/>
      <c r="Q39" s="57"/>
      <c r="S39" s="57"/>
      <c r="T39" s="57"/>
      <c r="U39" s="57"/>
      <c r="V39" s="57"/>
      <c r="W39" s="57"/>
    </row>
    <row r="40" spans="2:23" ht="15" thickBot="1" x14ac:dyDescent="0.35">
      <c r="C40" s="58" t="s">
        <v>30</v>
      </c>
      <c r="G40" s="57"/>
      <c r="H40" s="57"/>
      <c r="I40" s="57"/>
      <c r="J40" s="70">
        <v>0</v>
      </c>
      <c r="K40" s="59"/>
      <c r="L40" s="60"/>
      <c r="M40" s="57"/>
      <c r="N40" s="57"/>
      <c r="O40" s="57"/>
      <c r="P40" s="70">
        <v>1000</v>
      </c>
      <c r="Q40" s="59"/>
      <c r="R40" s="60"/>
      <c r="S40" s="57"/>
      <c r="T40" s="57"/>
      <c r="U40" s="57"/>
      <c r="V40" s="70">
        <v>350</v>
      </c>
      <c r="W40" s="57"/>
    </row>
    <row r="41" spans="2:23" x14ac:dyDescent="0.3">
      <c r="C41" s="58"/>
      <c r="G41" s="57"/>
      <c r="H41" s="57"/>
      <c r="I41" s="57"/>
      <c r="J41" s="57"/>
      <c r="K41" s="59"/>
      <c r="L41" s="60"/>
      <c r="M41" s="57"/>
      <c r="N41" s="57"/>
      <c r="O41" s="57"/>
      <c r="P41" s="57"/>
      <c r="Q41" s="59"/>
      <c r="R41" s="60"/>
      <c r="S41" s="57"/>
      <c r="T41" s="57"/>
      <c r="U41" s="57"/>
      <c r="V41" s="57"/>
      <c r="W41" s="57"/>
    </row>
    <row r="42" spans="2:23" ht="5.0999999999999996" customHeight="1" x14ac:dyDescent="0.3"/>
    <row r="43" spans="2:23" x14ac:dyDescent="0.3">
      <c r="B43" s="58" t="s">
        <v>6</v>
      </c>
      <c r="G43" s="57"/>
      <c r="H43" s="57"/>
      <c r="I43" s="57"/>
      <c r="J43" s="57"/>
      <c r="K43" s="57"/>
      <c r="M43" s="57"/>
      <c r="N43" s="57"/>
      <c r="O43" s="57"/>
      <c r="P43" s="57"/>
      <c r="Q43" s="57"/>
      <c r="S43" s="57"/>
      <c r="T43" s="57"/>
      <c r="U43" s="57"/>
      <c r="V43" s="57"/>
      <c r="W43" s="57"/>
    </row>
    <row r="44" spans="2:23" x14ac:dyDescent="0.3">
      <c r="B44" s="61" t="s">
        <v>71</v>
      </c>
      <c r="G44" s="57"/>
      <c r="H44" s="62"/>
      <c r="I44" s="57"/>
      <c r="J44" s="57"/>
      <c r="K44" s="57"/>
      <c r="M44" s="57"/>
      <c r="N44" s="62"/>
      <c r="O44" s="57"/>
      <c r="P44" s="57"/>
      <c r="Q44" s="57"/>
      <c r="S44" s="57"/>
      <c r="T44" s="62"/>
      <c r="U44" s="57"/>
      <c r="V44" s="57"/>
      <c r="W44" s="57"/>
    </row>
    <row r="45" spans="2:23" x14ac:dyDescent="0.3">
      <c r="B45" s="61" t="s">
        <v>70</v>
      </c>
      <c r="G45" s="57"/>
      <c r="H45" s="62"/>
      <c r="I45" s="57"/>
      <c r="J45" s="62"/>
      <c r="K45" s="62"/>
      <c r="L45" s="63"/>
      <c r="M45" s="57"/>
      <c r="N45" s="62"/>
      <c r="O45" s="57"/>
      <c r="P45" s="62"/>
      <c r="Q45" s="62"/>
      <c r="R45" s="63"/>
      <c r="S45" s="57"/>
      <c r="T45" s="62"/>
      <c r="U45" s="57"/>
      <c r="V45" s="62"/>
      <c r="W45" s="57"/>
    </row>
    <row r="46" spans="2:23" x14ac:dyDescent="0.3">
      <c r="B46" s="61" t="s">
        <v>45</v>
      </c>
      <c r="G46" s="57"/>
      <c r="H46" s="64" t="s">
        <v>17</v>
      </c>
      <c r="I46" s="57"/>
      <c r="J46" s="64" t="s">
        <v>81</v>
      </c>
      <c r="K46" s="62"/>
      <c r="L46" s="63"/>
      <c r="M46" s="57"/>
      <c r="N46" s="64" t="s">
        <v>17</v>
      </c>
      <c r="O46" s="57"/>
      <c r="P46" s="64" t="s">
        <v>81</v>
      </c>
      <c r="Q46" s="62"/>
      <c r="R46" s="63"/>
      <c r="S46" s="57"/>
      <c r="T46" s="64" t="s">
        <v>17</v>
      </c>
      <c r="U46" s="57"/>
      <c r="V46" s="64" t="s">
        <v>81</v>
      </c>
      <c r="W46" s="57"/>
    </row>
    <row r="47" spans="2:23" ht="15" thickBot="1" x14ac:dyDescent="0.35">
      <c r="B47" s="61" t="s">
        <v>80</v>
      </c>
      <c r="G47" s="57"/>
      <c r="H47" s="64" t="s">
        <v>18</v>
      </c>
      <c r="I47" s="57"/>
      <c r="J47" s="64"/>
      <c r="K47" s="62"/>
      <c r="L47" s="63"/>
      <c r="M47" s="57"/>
      <c r="N47" s="64" t="s">
        <v>18</v>
      </c>
      <c r="O47" s="57"/>
      <c r="P47" s="64"/>
      <c r="Q47" s="62"/>
      <c r="R47" s="63"/>
      <c r="S47" s="57"/>
      <c r="T47" s="64" t="s">
        <v>18</v>
      </c>
      <c r="U47" s="57"/>
      <c r="V47" s="64"/>
      <c r="W47" s="57"/>
    </row>
    <row r="48" spans="2:23" ht="15" thickBot="1" x14ac:dyDescent="0.35">
      <c r="C48" s="45" t="s">
        <v>46</v>
      </c>
      <c r="G48" s="57"/>
      <c r="H48" s="71">
        <v>5</v>
      </c>
      <c r="I48" s="57"/>
      <c r="J48" s="70">
        <v>75000</v>
      </c>
      <c r="K48" s="59"/>
      <c r="L48" s="60"/>
      <c r="M48" s="57"/>
      <c r="N48" s="71">
        <v>5</v>
      </c>
      <c r="O48" s="57"/>
      <c r="P48" s="70">
        <v>12000</v>
      </c>
      <c r="Q48" s="59"/>
      <c r="R48" s="60"/>
      <c r="S48" s="57"/>
      <c r="T48" s="71">
        <v>5</v>
      </c>
      <c r="U48" s="57"/>
      <c r="V48" s="70">
        <v>20000</v>
      </c>
      <c r="W48" s="57"/>
    </row>
    <row r="49" spans="2:23" ht="15" thickBot="1" x14ac:dyDescent="0.35">
      <c r="C49" s="45" t="s">
        <v>47</v>
      </c>
      <c r="G49" s="57"/>
      <c r="H49" s="71">
        <v>8</v>
      </c>
      <c r="I49" s="57"/>
      <c r="J49" s="70">
        <v>20000</v>
      </c>
      <c r="K49" s="59"/>
      <c r="L49" s="60"/>
      <c r="M49" s="57"/>
      <c r="N49" s="71">
        <v>10</v>
      </c>
      <c r="O49" s="57"/>
      <c r="P49" s="70">
        <v>5000</v>
      </c>
      <c r="Q49" s="59"/>
      <c r="R49" s="60"/>
      <c r="S49" s="57"/>
      <c r="T49" s="71">
        <v>15</v>
      </c>
      <c r="U49" s="57"/>
      <c r="V49" s="70">
        <v>3000</v>
      </c>
      <c r="W49" s="57"/>
    </row>
    <row r="50" spans="2:23" ht="15" thickBot="1" x14ac:dyDescent="0.35">
      <c r="C50" s="45" t="s">
        <v>48</v>
      </c>
      <c r="G50" s="57"/>
      <c r="H50" s="71" t="s">
        <v>24</v>
      </c>
      <c r="I50" s="57"/>
      <c r="J50" s="70">
        <v>0</v>
      </c>
      <c r="K50" s="59"/>
      <c r="L50" s="60"/>
      <c r="M50" s="57"/>
      <c r="N50" s="71">
        <v>20</v>
      </c>
      <c r="O50" s="57"/>
      <c r="P50" s="70">
        <v>25000</v>
      </c>
      <c r="Q50" s="59"/>
      <c r="R50" s="60"/>
      <c r="S50" s="57"/>
      <c r="T50" s="71">
        <v>0</v>
      </c>
      <c r="U50" s="57"/>
      <c r="V50" s="70">
        <v>0</v>
      </c>
      <c r="W50" s="57"/>
    </row>
    <row r="51" spans="2:23" x14ac:dyDescent="0.3">
      <c r="G51" s="57"/>
      <c r="H51" s="57"/>
      <c r="I51" s="57"/>
      <c r="J51" s="57"/>
      <c r="K51" s="57"/>
      <c r="M51" s="57"/>
      <c r="N51" s="57"/>
      <c r="O51" s="57"/>
      <c r="P51" s="57"/>
      <c r="Q51" s="57"/>
      <c r="S51" s="57"/>
      <c r="T51" s="57"/>
      <c r="U51" s="57"/>
      <c r="V51" s="57"/>
      <c r="W51" s="57"/>
    </row>
    <row r="53" spans="2:23" x14ac:dyDescent="0.3">
      <c r="G53" s="50"/>
      <c r="H53" s="50"/>
      <c r="I53" s="50"/>
      <c r="J53" s="50"/>
      <c r="K53" s="50"/>
      <c r="M53" s="50"/>
      <c r="N53" s="50"/>
      <c r="O53" s="50"/>
      <c r="P53" s="50"/>
      <c r="Q53" s="50"/>
      <c r="S53" s="50"/>
      <c r="T53" s="50"/>
      <c r="U53" s="50"/>
      <c r="V53" s="50"/>
      <c r="W53" s="50"/>
    </row>
    <row r="54" spans="2:23" ht="15" x14ac:dyDescent="0.3">
      <c r="B54" s="46" t="s">
        <v>28</v>
      </c>
      <c r="G54" s="65"/>
      <c r="H54" s="121" t="s">
        <v>19</v>
      </c>
      <c r="I54" s="121"/>
      <c r="J54" s="121"/>
      <c r="K54" s="65"/>
      <c r="M54" s="65"/>
      <c r="N54" s="121" t="s">
        <v>19</v>
      </c>
      <c r="O54" s="121"/>
      <c r="P54" s="121"/>
      <c r="Q54" s="65"/>
      <c r="S54" s="65"/>
      <c r="T54" s="121" t="s">
        <v>19</v>
      </c>
      <c r="U54" s="121"/>
      <c r="V54" s="121"/>
      <c r="W54" s="65"/>
    </row>
    <row r="55" spans="2:23" x14ac:dyDescent="0.3">
      <c r="B55" s="45" t="s">
        <v>82</v>
      </c>
      <c r="G55" s="65"/>
      <c r="H55" s="122">
        <f>Baggrundsberegning!C80</f>
        <v>1339823.3265326219</v>
      </c>
      <c r="I55" s="122"/>
      <c r="J55" s="122"/>
      <c r="K55" s="66"/>
      <c r="L55" s="67"/>
      <c r="M55" s="66"/>
      <c r="N55" s="122">
        <f>Baggrundsberegning!D80</f>
        <v>1162405.4633662074</v>
      </c>
      <c r="O55" s="122"/>
      <c r="P55" s="122"/>
      <c r="Q55" s="66"/>
      <c r="R55" s="67"/>
      <c r="S55" s="66"/>
      <c r="T55" s="122">
        <f>Baggrundsberegning!E80</f>
        <v>1126006.0559778227</v>
      </c>
      <c r="U55" s="122"/>
      <c r="V55" s="122"/>
      <c r="W55" s="65"/>
    </row>
    <row r="56" spans="2:23" x14ac:dyDescent="0.3">
      <c r="G56" s="65"/>
      <c r="H56" s="65"/>
      <c r="I56" s="65"/>
      <c r="J56" s="65"/>
      <c r="K56" s="65"/>
      <c r="M56" s="65"/>
      <c r="N56" s="65"/>
      <c r="O56" s="65"/>
      <c r="P56" s="65"/>
      <c r="Q56" s="65"/>
      <c r="S56" s="65"/>
      <c r="T56" s="65"/>
      <c r="U56" s="65"/>
      <c r="V56" s="65"/>
      <c r="W56" s="65"/>
    </row>
    <row r="58" spans="2:23" x14ac:dyDescent="0.3"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</row>
    <row r="59" spans="2:23" x14ac:dyDescent="0.3">
      <c r="B59" s="57"/>
      <c r="C59" s="57"/>
      <c r="D59" s="57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</row>
    <row r="60" spans="2:23" x14ac:dyDescent="0.3">
      <c r="B60" s="57"/>
      <c r="C60" s="57"/>
      <c r="D60" s="57"/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</row>
    <row r="61" spans="2:23" x14ac:dyDescent="0.3"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</row>
    <row r="62" spans="2:23" x14ac:dyDescent="0.3">
      <c r="B62" s="57"/>
      <c r="C62" s="57"/>
      <c r="D62" s="57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</row>
    <row r="63" spans="2:23" x14ac:dyDescent="0.3">
      <c r="B63" s="57"/>
      <c r="C63" s="57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</row>
    <row r="64" spans="2:23" x14ac:dyDescent="0.3">
      <c r="B64" s="57"/>
      <c r="C64" s="57"/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</row>
    <row r="65" spans="2:23" x14ac:dyDescent="0.3">
      <c r="B65" s="57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</row>
    <row r="66" spans="2:23" x14ac:dyDescent="0.3">
      <c r="B66" s="57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</row>
    <row r="67" spans="2:23" x14ac:dyDescent="0.3"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</row>
    <row r="68" spans="2:23" x14ac:dyDescent="0.3">
      <c r="B68" s="57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</row>
    <row r="69" spans="2:23" x14ac:dyDescent="0.3">
      <c r="B69" s="57"/>
      <c r="C69" s="57"/>
      <c r="D69" s="57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</row>
    <row r="70" spans="2:23" x14ac:dyDescent="0.3">
      <c r="B70" s="57"/>
      <c r="C70" s="57"/>
      <c r="D70" s="57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</row>
    <row r="71" spans="2:23" x14ac:dyDescent="0.3">
      <c r="B71" s="57"/>
      <c r="C71" s="57"/>
      <c r="D71" s="57"/>
      <c r="E71" s="57"/>
      <c r="F71" s="57"/>
      <c r="G71" s="57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</row>
    <row r="72" spans="2:23" x14ac:dyDescent="0.3">
      <c r="B72" s="57"/>
      <c r="C72" s="57"/>
      <c r="D72" s="57"/>
      <c r="E72" s="57"/>
      <c r="F72" s="57"/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</row>
    <row r="73" spans="2:23" x14ac:dyDescent="0.3">
      <c r="B73" s="57"/>
      <c r="C73" s="57"/>
      <c r="D73" s="57"/>
      <c r="E73" s="57"/>
      <c r="F73" s="57"/>
      <c r="G73" s="57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</row>
    <row r="74" spans="2:23" x14ac:dyDescent="0.3">
      <c r="B74" s="57"/>
      <c r="C74" s="57"/>
      <c r="D74" s="57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</row>
    <row r="75" spans="2:23" x14ac:dyDescent="0.3">
      <c r="B75" s="57"/>
      <c r="C75" s="57"/>
      <c r="D75" s="57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</row>
    <row r="76" spans="2:23" x14ac:dyDescent="0.3"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</row>
    <row r="77" spans="2:23" x14ac:dyDescent="0.3">
      <c r="B77" s="57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</row>
    <row r="78" spans="2:23" x14ac:dyDescent="0.3"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</row>
    <row r="79" spans="2:23" x14ac:dyDescent="0.3">
      <c r="B79" s="57"/>
      <c r="C79" s="57"/>
      <c r="D79" s="57" t="s">
        <v>49</v>
      </c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</row>
    <row r="80" spans="2:23" x14ac:dyDescent="0.3">
      <c r="B80" s="57"/>
      <c r="C80" s="57"/>
      <c r="D80" s="57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</row>
    <row r="81" s="77" customFormat="1" x14ac:dyDescent="0.3"/>
    <row r="82" s="77" customFormat="1" x14ac:dyDescent="0.3"/>
    <row r="83" s="77" customFormat="1" x14ac:dyDescent="0.3"/>
    <row r="84" s="77" customFormat="1" x14ac:dyDescent="0.3"/>
    <row r="85" s="77" customFormat="1" x14ac:dyDescent="0.3"/>
    <row r="86" s="77" customFormat="1" x14ac:dyDescent="0.3"/>
    <row r="87" s="77" customFormat="1" x14ac:dyDescent="0.3"/>
    <row r="88" s="77" customFormat="1" x14ac:dyDescent="0.3"/>
    <row r="89" s="77" customFormat="1" x14ac:dyDescent="0.3"/>
    <row r="90" s="77" customFormat="1" x14ac:dyDescent="0.3"/>
    <row r="91" s="77" customFormat="1" x14ac:dyDescent="0.3"/>
    <row r="92" s="77" customFormat="1" x14ac:dyDescent="0.3"/>
    <row r="93" s="77" customFormat="1" x14ac:dyDescent="0.3"/>
    <row r="94" s="77" customFormat="1" x14ac:dyDescent="0.3"/>
    <row r="95" s="77" customFormat="1" x14ac:dyDescent="0.3"/>
    <row r="96" s="77" customFormat="1" x14ac:dyDescent="0.3"/>
  </sheetData>
  <sheetProtection algorithmName="SHA-512" hashValue="kVago3kXV1q201yp5Iqtr92uZ4ZA1xqRjB4z8pfqhrFqOQFDqC14Wv1oXWGe1TViTWKv2BZHz9K2FmZD4I7WVg==" saltValue="RhFr+mxRQBYVOwQKoCUAVw==" spinCount="100000" sheet="1" objects="1" scenarios="1"/>
  <mergeCells count="18">
    <mergeCell ref="H54:J54"/>
    <mergeCell ref="H55:J55"/>
    <mergeCell ref="N54:P54"/>
    <mergeCell ref="T54:V54"/>
    <mergeCell ref="N55:P55"/>
    <mergeCell ref="T55:V55"/>
    <mergeCell ref="G16:I16"/>
    <mergeCell ref="M16:O16"/>
    <mergeCell ref="S16:U16"/>
    <mergeCell ref="T13:V13"/>
    <mergeCell ref="H11:J11"/>
    <mergeCell ref="N11:P11"/>
    <mergeCell ref="T11:V11"/>
    <mergeCell ref="H12:J12"/>
    <mergeCell ref="N12:P12"/>
    <mergeCell ref="T12:V12"/>
    <mergeCell ref="H13:J13"/>
    <mergeCell ref="N13:P13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7"/>
  <sheetViews>
    <sheetView zoomScaleNormal="100" workbookViewId="0"/>
  </sheetViews>
  <sheetFormatPr defaultColWidth="9.140625" defaultRowHeight="14.25" x14ac:dyDescent="0.3"/>
  <cols>
    <col min="1" max="1" width="10.7109375" style="18" customWidth="1"/>
    <col min="2" max="2" width="25.7109375" style="18" customWidth="1"/>
    <col min="3" max="3" width="9" style="18" customWidth="1"/>
    <col min="4" max="4" width="42.85546875" style="18" bestFit="1" customWidth="1"/>
    <col min="5" max="5" width="17" style="18" customWidth="1"/>
    <col min="6" max="6" width="5.5703125" style="18" customWidth="1"/>
    <col min="7" max="7" width="14.140625" style="34" customWidth="1"/>
    <col min="8" max="8" width="23" style="18" customWidth="1"/>
    <col min="9" max="9" width="5.5703125" style="18" customWidth="1"/>
    <col min="10" max="10" width="42.85546875" style="18" bestFit="1" customWidth="1"/>
    <col min="11" max="11" width="17" style="18" customWidth="1"/>
    <col min="12" max="12" width="5.5703125" style="18" customWidth="1"/>
    <col min="13" max="13" width="20.7109375" style="34" customWidth="1"/>
    <col min="14" max="14" width="13.28515625" style="18" hidden="1" customWidth="1"/>
    <col min="15" max="15" width="57.5703125" style="26" hidden="1" customWidth="1"/>
    <col min="16" max="16" width="61.28515625" style="18" customWidth="1"/>
    <col min="17" max="17" width="13.7109375" style="18" bestFit="1" customWidth="1"/>
    <col min="18" max="18" width="15.42578125" style="18" bestFit="1" customWidth="1"/>
    <col min="19" max="19" width="13.7109375" style="18" bestFit="1" customWidth="1"/>
    <col min="20" max="16384" width="9.140625" style="18"/>
  </cols>
  <sheetData>
    <row r="1" spans="1:15" x14ac:dyDescent="0.3">
      <c r="G1" s="18"/>
      <c r="M1" s="18"/>
      <c r="O1" s="18"/>
    </row>
    <row r="2" spans="1:15" ht="22.5" x14ac:dyDescent="0.45">
      <c r="B2" s="78" t="s">
        <v>57</v>
      </c>
      <c r="C2" s="78"/>
      <c r="D2" s="78"/>
      <c r="G2" s="18"/>
      <c r="M2" s="18"/>
      <c r="O2" s="18"/>
    </row>
    <row r="3" spans="1:15" x14ac:dyDescent="0.3">
      <c r="B3" s="100" t="s">
        <v>75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20"/>
      <c r="O3" s="18"/>
    </row>
    <row r="4" spans="1:15" x14ac:dyDescent="0.3">
      <c r="B4" s="35" t="s">
        <v>59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20"/>
      <c r="O4" s="18"/>
    </row>
    <row r="5" spans="1:15" x14ac:dyDescent="0.3"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19"/>
      <c r="O5" s="18"/>
    </row>
    <row r="6" spans="1:15" ht="15" x14ac:dyDescent="0.3">
      <c r="A6" s="21"/>
      <c r="B6" s="79" t="s">
        <v>10</v>
      </c>
      <c r="C6" s="79"/>
      <c r="G6" s="81" t="s">
        <v>31</v>
      </c>
      <c r="H6" s="22"/>
      <c r="I6" s="23"/>
      <c r="M6" s="18"/>
      <c r="O6" s="18"/>
    </row>
    <row r="7" spans="1:15" x14ac:dyDescent="0.3">
      <c r="A7" s="21"/>
      <c r="B7" s="45" t="s">
        <v>74</v>
      </c>
      <c r="C7" s="109">
        <v>0.04</v>
      </c>
      <c r="G7" s="37"/>
      <c r="H7" s="37"/>
      <c r="M7" s="18"/>
      <c r="O7" s="18"/>
    </row>
    <row r="8" spans="1:15" ht="15" thickBot="1" x14ac:dyDescent="0.35">
      <c r="B8" s="80"/>
      <c r="C8" s="42"/>
      <c r="G8" s="82" t="s">
        <v>7</v>
      </c>
      <c r="H8" s="38">
        <f ca="1">IF(SUM($D$47:$E$166)&gt;0,($C$7*SUM($N$47:$N$166)/(1-(1+$C$7)^(-($E$20-$E$19+1)))),"")</f>
        <v>11899.957593026818</v>
      </c>
      <c r="M8" s="18"/>
      <c r="O8" s="18"/>
    </row>
    <row r="9" spans="1:15" ht="15" thickBot="1" x14ac:dyDescent="0.35">
      <c r="B9" s="99" t="s">
        <v>56</v>
      </c>
      <c r="C9" s="92">
        <f ca="1">YEAR(O20)</f>
        <v>2018</v>
      </c>
      <c r="G9" s="82" t="s">
        <v>8</v>
      </c>
      <c r="H9" s="39">
        <f ca="1">IF(SUM($J$47:$K$166)&gt;0,($C$7*SUM($O$47:$O$166)/(1-(1+$C$7)^(-($K$20-$K$19+1)))),"")</f>
        <v>17669.143724679674</v>
      </c>
      <c r="M9" s="18"/>
      <c r="O9" s="18"/>
    </row>
    <row r="10" spans="1:15" ht="10.5" customHeight="1" thickBot="1" x14ac:dyDescent="0.35">
      <c r="B10" s="98"/>
      <c r="C10" s="98"/>
      <c r="G10" s="83"/>
      <c r="H10" s="37"/>
      <c r="M10" s="18"/>
      <c r="O10" s="18"/>
    </row>
    <row r="11" spans="1:15" ht="30.75" customHeight="1" thickBot="1" x14ac:dyDescent="0.35">
      <c r="G11" s="93" t="s">
        <v>32</v>
      </c>
      <c r="H11" s="91" t="str">
        <f ca="1">IF($H$8&gt;0,IF($H$8&lt;&gt;$H$9,IF($H$8&lt;$H$9,"Alternativ A er mest omkostningseffektivt","Alternativ B er mest omkostningseffektivt"),"Alterativerne A og B er lige omkostningseffektive"),"")</f>
        <v>Alternativ A er mest omkostningseffektivt</v>
      </c>
      <c r="M11" s="18"/>
      <c r="O11" s="18"/>
    </row>
    <row r="12" spans="1:15" ht="14.25" customHeight="1" x14ac:dyDescent="0.3">
      <c r="G12" s="18"/>
      <c r="M12" s="18"/>
      <c r="O12" s="18"/>
    </row>
    <row r="13" spans="1:15" ht="30" customHeight="1" x14ac:dyDescent="0.3">
      <c r="G13" s="18"/>
      <c r="M13" s="18"/>
      <c r="O13" s="89"/>
    </row>
    <row r="14" spans="1:15" x14ac:dyDescent="0.3">
      <c r="C14" s="86"/>
      <c r="D14" s="50"/>
      <c r="E14" s="51"/>
      <c r="F14" s="51"/>
      <c r="G14" s="77"/>
      <c r="H14" s="77"/>
      <c r="I14" s="86"/>
      <c r="J14" s="50"/>
      <c r="K14" s="51"/>
      <c r="L14" s="51"/>
      <c r="M14" s="18"/>
      <c r="O14" s="37"/>
    </row>
    <row r="15" spans="1:15" x14ac:dyDescent="0.3">
      <c r="C15" s="86"/>
      <c r="D15" s="117" t="s">
        <v>7</v>
      </c>
      <c r="E15" s="117"/>
      <c r="F15" s="87"/>
      <c r="G15" s="88"/>
      <c r="H15" s="85"/>
      <c r="I15" s="86"/>
      <c r="J15" s="117" t="s">
        <v>8</v>
      </c>
      <c r="K15" s="117"/>
      <c r="L15" s="87"/>
      <c r="M15" s="18"/>
      <c r="O15" s="18"/>
    </row>
    <row r="16" spans="1:15" x14ac:dyDescent="0.3">
      <c r="C16" s="86"/>
      <c r="D16" s="123" t="s">
        <v>21</v>
      </c>
      <c r="E16" s="123"/>
      <c r="F16" s="107"/>
      <c r="G16" s="108"/>
      <c r="H16" s="108"/>
      <c r="I16" s="90"/>
      <c r="J16" s="123" t="s">
        <v>22</v>
      </c>
      <c r="K16" s="123"/>
      <c r="L16" s="107"/>
      <c r="M16" s="18"/>
      <c r="O16" s="18"/>
    </row>
    <row r="17" spans="3:19" x14ac:dyDescent="0.3">
      <c r="C17" s="86"/>
      <c r="D17" s="50"/>
      <c r="E17" s="84"/>
      <c r="F17" s="84"/>
      <c r="G17" s="85"/>
      <c r="H17" s="85"/>
      <c r="I17" s="86"/>
      <c r="J17" s="50"/>
      <c r="K17" s="84"/>
      <c r="L17" s="84"/>
      <c r="M17" s="18"/>
      <c r="O17" s="18"/>
    </row>
    <row r="18" spans="3:19" ht="6.75" customHeight="1" thickBot="1" x14ac:dyDescent="0.35">
      <c r="C18" s="37"/>
      <c r="D18" s="57"/>
      <c r="E18" s="114"/>
      <c r="F18" s="114"/>
      <c r="G18" s="85"/>
      <c r="H18" s="85"/>
      <c r="I18" s="37"/>
      <c r="J18" s="57"/>
      <c r="K18" s="114"/>
      <c r="L18" s="114"/>
      <c r="M18" s="18"/>
      <c r="O18" s="18"/>
    </row>
    <row r="19" spans="3:19" ht="15" thickBot="1" x14ac:dyDescent="0.35">
      <c r="C19" s="37"/>
      <c r="D19" s="94" t="s">
        <v>33</v>
      </c>
      <c r="E19" s="40">
        <v>2018</v>
      </c>
      <c r="F19" s="95"/>
      <c r="G19" s="18"/>
      <c r="I19" s="37"/>
      <c r="J19" s="94" t="s">
        <v>33</v>
      </c>
      <c r="K19" s="40">
        <v>2019</v>
      </c>
      <c r="L19" s="95"/>
      <c r="M19" s="18"/>
      <c r="O19" s="18"/>
      <c r="P19" s="27" t="str">
        <f xml:space="preserve"> IF($J19&gt;=$K$19,IF($J19&lt;=$K$20,SUM($K19:$M19),""),"")</f>
        <v/>
      </c>
    </row>
    <row r="20" spans="3:19" ht="15" thickBot="1" x14ac:dyDescent="0.35">
      <c r="C20" s="37"/>
      <c r="D20" s="94" t="s">
        <v>34</v>
      </c>
      <c r="E20" s="40">
        <v>2047</v>
      </c>
      <c r="F20" s="95"/>
      <c r="G20" s="18"/>
      <c r="H20" s="24"/>
      <c r="I20" s="37"/>
      <c r="J20" s="94" t="s">
        <v>34</v>
      </c>
      <c r="K20" s="40">
        <v>2065</v>
      </c>
      <c r="L20" s="95"/>
      <c r="M20" s="27"/>
      <c r="N20" s="27"/>
      <c r="O20" s="76">
        <f ca="1">TODAY()</f>
        <v>43279</v>
      </c>
      <c r="P20" s="27"/>
      <c r="Q20" s="26"/>
      <c r="R20" s="26"/>
      <c r="S20" s="26"/>
    </row>
    <row r="21" spans="3:19" x14ac:dyDescent="0.3">
      <c r="C21" s="37"/>
      <c r="D21" s="94" t="s">
        <v>35</v>
      </c>
      <c r="E21" s="95">
        <f>E20-E19</f>
        <v>29</v>
      </c>
      <c r="F21" s="95"/>
      <c r="G21" s="18"/>
      <c r="H21" s="24"/>
      <c r="I21" s="37"/>
      <c r="J21" s="94" t="s">
        <v>35</v>
      </c>
      <c r="K21" s="95">
        <f>K20-K19</f>
        <v>46</v>
      </c>
      <c r="L21" s="95"/>
      <c r="M21" s="18"/>
      <c r="N21" s="25"/>
      <c r="O21" s="18"/>
      <c r="P21" s="27"/>
    </row>
    <row r="22" spans="3:19" ht="6.75" customHeight="1" x14ac:dyDescent="0.3">
      <c r="D22" s="23"/>
      <c r="E22" s="36"/>
      <c r="F22" s="36"/>
      <c r="G22" s="18"/>
      <c r="H22" s="24"/>
      <c r="J22" s="23"/>
      <c r="K22" s="36"/>
      <c r="L22" s="36"/>
      <c r="M22" s="18"/>
      <c r="N22" s="25"/>
      <c r="O22" s="18"/>
      <c r="P22" s="27"/>
    </row>
    <row r="23" spans="3:19" ht="15" thickBot="1" x14ac:dyDescent="0.35">
      <c r="C23" s="101" t="s">
        <v>13</v>
      </c>
      <c r="D23" s="94"/>
      <c r="E23" s="95"/>
      <c r="F23" s="95"/>
      <c r="G23" s="18"/>
      <c r="H23" s="24"/>
      <c r="I23" s="101" t="s">
        <v>13</v>
      </c>
      <c r="J23" s="94"/>
      <c r="K23" s="95"/>
      <c r="L23" s="95"/>
      <c r="M23" s="18"/>
      <c r="N23" s="25"/>
      <c r="O23" s="18"/>
      <c r="P23" s="27"/>
    </row>
    <row r="24" spans="3:19" ht="15" thickBot="1" x14ac:dyDescent="0.35">
      <c r="C24" s="37"/>
      <c r="D24" s="94" t="s">
        <v>0</v>
      </c>
      <c r="E24" s="41">
        <v>20000</v>
      </c>
      <c r="F24" s="95"/>
      <c r="G24" s="18"/>
      <c r="H24" s="24"/>
      <c r="I24" s="37"/>
      <c r="J24" s="94" t="s">
        <v>0</v>
      </c>
      <c r="K24" s="41">
        <v>200000</v>
      </c>
      <c r="L24" s="95"/>
      <c r="M24" s="18"/>
      <c r="N24" s="25"/>
      <c r="O24" s="18"/>
      <c r="P24" s="27"/>
    </row>
    <row r="25" spans="3:19" ht="15" thickBot="1" x14ac:dyDescent="0.35">
      <c r="C25" s="37"/>
      <c r="D25" s="94" t="s">
        <v>15</v>
      </c>
      <c r="E25" s="41">
        <v>25000</v>
      </c>
      <c r="F25" s="95"/>
      <c r="G25" s="18"/>
      <c r="H25" s="24"/>
      <c r="I25" s="37"/>
      <c r="J25" s="94" t="s">
        <v>15</v>
      </c>
      <c r="K25" s="41">
        <v>25000</v>
      </c>
      <c r="L25" s="95"/>
      <c r="M25" s="18"/>
      <c r="N25" s="25"/>
      <c r="O25" s="18"/>
      <c r="P25" s="27"/>
    </row>
    <row r="26" spans="3:19" ht="15" thickBot="1" x14ac:dyDescent="0.35">
      <c r="C26" s="37"/>
      <c r="D26" s="94" t="s">
        <v>1</v>
      </c>
      <c r="E26" s="41">
        <v>105000</v>
      </c>
      <c r="F26" s="95"/>
      <c r="G26" s="18"/>
      <c r="H26" s="24"/>
      <c r="I26" s="37"/>
      <c r="J26" s="94" t="s">
        <v>1</v>
      </c>
      <c r="K26" s="41">
        <v>105000</v>
      </c>
      <c r="L26" s="95"/>
      <c r="M26" s="18"/>
      <c r="N26" s="25"/>
      <c r="O26" s="18"/>
      <c r="P26" s="27"/>
    </row>
    <row r="27" spans="3:19" ht="15" thickBot="1" x14ac:dyDescent="0.35">
      <c r="C27" s="37"/>
      <c r="D27" s="94" t="s">
        <v>29</v>
      </c>
      <c r="E27" s="41">
        <v>50000</v>
      </c>
      <c r="F27" s="102"/>
      <c r="G27" s="18"/>
      <c r="H27" s="24"/>
      <c r="I27" s="37"/>
      <c r="J27" s="94" t="s">
        <v>29</v>
      </c>
      <c r="K27" s="41">
        <v>50000</v>
      </c>
      <c r="L27" s="102"/>
      <c r="M27" s="18"/>
      <c r="O27" s="18"/>
      <c r="Q27" s="74"/>
    </row>
    <row r="28" spans="3:19" ht="15" thickBot="1" x14ac:dyDescent="0.35">
      <c r="C28" s="37"/>
      <c r="D28" s="94" t="s">
        <v>36</v>
      </c>
      <c r="E28" s="103">
        <f>SUM(E24:E27)</f>
        <v>200000</v>
      </c>
      <c r="F28" s="103"/>
      <c r="G28" s="18"/>
      <c r="H28" s="24"/>
      <c r="I28" s="37"/>
      <c r="J28" s="94" t="s">
        <v>36</v>
      </c>
      <c r="K28" s="103">
        <f>SUM(K24:K27)</f>
        <v>380000</v>
      </c>
      <c r="L28" s="103"/>
      <c r="M28" s="18"/>
      <c r="O28" s="18"/>
      <c r="Q28" s="74"/>
    </row>
    <row r="29" spans="3:19" ht="15" thickBot="1" x14ac:dyDescent="0.35">
      <c r="C29" s="37"/>
      <c r="D29" s="94" t="s">
        <v>37</v>
      </c>
      <c r="E29" s="40">
        <v>2019</v>
      </c>
      <c r="F29" s="95"/>
      <c r="G29" s="18"/>
      <c r="I29" s="37"/>
      <c r="J29" s="94" t="s">
        <v>37</v>
      </c>
      <c r="K29" s="40">
        <v>2020</v>
      </c>
      <c r="L29" s="95"/>
      <c r="M29" s="18"/>
      <c r="P29" s="26"/>
      <c r="Q29" s="74"/>
    </row>
    <row r="30" spans="3:19" ht="15" thickBot="1" x14ac:dyDescent="0.35">
      <c r="C30" s="104" t="s">
        <v>65</v>
      </c>
      <c r="D30" s="94"/>
      <c r="E30" s="95"/>
      <c r="F30" s="95"/>
      <c r="G30" s="18"/>
      <c r="I30" s="104" t="s">
        <v>69</v>
      </c>
      <c r="J30" s="94"/>
      <c r="K30" s="95"/>
      <c r="L30" s="95"/>
      <c r="M30" s="18"/>
      <c r="P30" s="26"/>
      <c r="Q30" s="74"/>
    </row>
    <row r="31" spans="3:19" ht="15" thickBot="1" x14ac:dyDescent="0.35">
      <c r="C31" s="37"/>
      <c r="D31" s="94" t="s">
        <v>3</v>
      </c>
      <c r="E31" s="40">
        <v>20</v>
      </c>
      <c r="F31" s="95"/>
      <c r="G31" s="18"/>
      <c r="I31" s="37"/>
      <c r="J31" s="94" t="s">
        <v>3</v>
      </c>
      <c r="K31" s="40">
        <v>100</v>
      </c>
      <c r="L31" s="95"/>
      <c r="M31" s="18"/>
      <c r="P31" s="26"/>
      <c r="Q31" s="74"/>
    </row>
    <row r="32" spans="3:19" ht="15" thickBot="1" x14ac:dyDescent="0.35">
      <c r="C32" s="37"/>
      <c r="D32" s="94" t="s">
        <v>4</v>
      </c>
      <c r="E32" s="40">
        <v>300</v>
      </c>
      <c r="F32" s="95"/>
      <c r="G32" s="18"/>
      <c r="I32" s="37"/>
      <c r="J32" s="94" t="s">
        <v>4</v>
      </c>
      <c r="K32" s="40">
        <v>200</v>
      </c>
      <c r="L32" s="95"/>
      <c r="M32" s="18"/>
      <c r="P32" s="26"/>
      <c r="Q32" s="74"/>
    </row>
    <row r="33" spans="2:18" ht="15" thickBot="1" x14ac:dyDescent="0.35">
      <c r="C33" s="104" t="s">
        <v>66</v>
      </c>
      <c r="D33" s="94"/>
      <c r="E33" s="95"/>
      <c r="F33" s="95"/>
      <c r="G33" s="18"/>
      <c r="I33" s="104" t="s">
        <v>66</v>
      </c>
      <c r="J33" s="94"/>
      <c r="K33" s="95"/>
      <c r="L33" s="95"/>
      <c r="M33" s="18"/>
      <c r="P33" s="26"/>
      <c r="Q33" s="74"/>
    </row>
    <row r="34" spans="2:18" ht="15" thickBot="1" x14ac:dyDescent="0.35">
      <c r="C34" s="37"/>
      <c r="D34" s="94" t="s">
        <v>79</v>
      </c>
      <c r="E34" s="40">
        <v>5</v>
      </c>
      <c r="F34" s="95"/>
      <c r="G34" s="18"/>
      <c r="I34" s="37"/>
      <c r="J34" s="94" t="s">
        <v>79</v>
      </c>
      <c r="K34" s="40">
        <v>5</v>
      </c>
      <c r="L34" s="95"/>
      <c r="M34" s="18"/>
      <c r="P34" s="26"/>
      <c r="Q34" s="74"/>
    </row>
    <row r="35" spans="2:18" ht="15" thickBot="1" x14ac:dyDescent="0.35">
      <c r="C35" s="37"/>
      <c r="D35" s="94" t="s">
        <v>83</v>
      </c>
      <c r="E35" s="40">
        <v>5</v>
      </c>
      <c r="F35" s="95"/>
      <c r="G35" s="18"/>
      <c r="I35" s="37"/>
      <c r="J35" s="94" t="s">
        <v>83</v>
      </c>
      <c r="K35" s="40">
        <v>5</v>
      </c>
      <c r="L35" s="95"/>
      <c r="M35" s="18"/>
      <c r="P35" s="26"/>
      <c r="Q35" s="74"/>
    </row>
    <row r="36" spans="2:18" ht="15" thickBot="1" x14ac:dyDescent="0.35">
      <c r="C36" s="37"/>
      <c r="D36" s="94"/>
      <c r="E36" s="95"/>
      <c r="F36" s="95"/>
      <c r="G36" s="18"/>
      <c r="I36" s="37"/>
      <c r="J36" s="94"/>
      <c r="K36" s="95"/>
      <c r="L36" s="95"/>
      <c r="M36" s="18"/>
      <c r="P36" s="26"/>
      <c r="Q36" s="74"/>
    </row>
    <row r="37" spans="2:18" ht="15" thickBot="1" x14ac:dyDescent="0.35">
      <c r="C37" s="104" t="s">
        <v>67</v>
      </c>
      <c r="D37" s="94"/>
      <c r="E37" s="40">
        <v>5</v>
      </c>
      <c r="F37" s="95"/>
      <c r="G37" s="18"/>
      <c r="I37" s="104" t="s">
        <v>67</v>
      </c>
      <c r="J37" s="94"/>
      <c r="K37" s="40">
        <v>5</v>
      </c>
      <c r="L37" s="95"/>
      <c r="M37" s="18"/>
      <c r="P37" s="26"/>
      <c r="Q37" s="74"/>
    </row>
    <row r="38" spans="2:18" x14ac:dyDescent="0.3">
      <c r="C38" s="37"/>
      <c r="D38" s="94"/>
      <c r="E38" s="95"/>
      <c r="F38" s="95"/>
      <c r="G38" s="18"/>
      <c r="I38" s="37"/>
      <c r="J38" s="94"/>
      <c r="K38" s="95"/>
      <c r="L38" s="95"/>
      <c r="M38" s="18"/>
      <c r="P38" s="26"/>
      <c r="Q38" s="74"/>
    </row>
    <row r="39" spans="2:18" ht="15" thickBot="1" x14ac:dyDescent="0.35">
      <c r="C39" s="104" t="s">
        <v>68</v>
      </c>
      <c r="D39" s="94"/>
      <c r="E39" s="95"/>
      <c r="F39" s="95"/>
      <c r="G39" s="18"/>
      <c r="I39" s="104" t="s">
        <v>68</v>
      </c>
      <c r="J39" s="94"/>
      <c r="K39" s="95"/>
      <c r="L39" s="95"/>
      <c r="M39" s="18"/>
      <c r="P39" s="26"/>
      <c r="Q39" s="74"/>
    </row>
    <row r="40" spans="2:18" ht="15" thickBot="1" x14ac:dyDescent="0.35">
      <c r="C40" s="37"/>
      <c r="D40" s="94" t="s">
        <v>62</v>
      </c>
      <c r="E40" s="40">
        <v>1</v>
      </c>
      <c r="F40" s="95"/>
      <c r="G40" s="18"/>
      <c r="I40" s="37"/>
      <c r="J40" s="94" t="s">
        <v>62</v>
      </c>
      <c r="K40" s="40">
        <v>2</v>
      </c>
      <c r="L40" s="95"/>
      <c r="M40" s="18"/>
      <c r="P40" s="26"/>
      <c r="Q40" s="74"/>
    </row>
    <row r="41" spans="2:18" ht="15" thickBot="1" x14ac:dyDescent="0.35">
      <c r="C41" s="37"/>
      <c r="D41" s="94" t="s">
        <v>63</v>
      </c>
      <c r="E41" s="40">
        <v>2</v>
      </c>
      <c r="F41" s="95"/>
      <c r="G41" s="18"/>
      <c r="I41" s="37"/>
      <c r="J41" s="94" t="s">
        <v>63</v>
      </c>
      <c r="K41" s="40">
        <v>2</v>
      </c>
      <c r="L41" s="95"/>
      <c r="M41" s="18"/>
      <c r="P41" s="26"/>
      <c r="Q41" s="74"/>
    </row>
    <row r="42" spans="2:18" ht="15" thickBot="1" x14ac:dyDescent="0.35">
      <c r="C42" s="37"/>
      <c r="D42" s="94" t="s">
        <v>64</v>
      </c>
      <c r="E42" s="40">
        <v>2</v>
      </c>
      <c r="F42" s="95"/>
      <c r="G42" s="18"/>
      <c r="I42" s="37"/>
      <c r="J42" s="94" t="s">
        <v>64</v>
      </c>
      <c r="K42" s="40">
        <v>1</v>
      </c>
      <c r="L42" s="95"/>
      <c r="M42" s="18"/>
      <c r="P42" s="26"/>
      <c r="Q42" s="74"/>
    </row>
    <row r="43" spans="2:18" x14ac:dyDescent="0.3">
      <c r="C43" s="37"/>
      <c r="D43" s="94" t="s">
        <v>61</v>
      </c>
      <c r="E43" s="103">
        <f>SUM(E31:E32,E34:E35,E37,E40:E42)</f>
        <v>340</v>
      </c>
      <c r="F43" s="103"/>
      <c r="G43" s="18"/>
      <c r="I43" s="37"/>
      <c r="J43" s="94" t="s">
        <v>61</v>
      </c>
      <c r="K43" s="103">
        <f>SUM(K31:K32,K34:K35,K37,K40:K42)</f>
        <v>320</v>
      </c>
      <c r="L43" s="103"/>
      <c r="M43" s="18"/>
      <c r="P43" s="26"/>
    </row>
    <row r="44" spans="2:18" x14ac:dyDescent="0.3">
      <c r="C44" s="37"/>
      <c r="D44" s="94"/>
      <c r="E44" s="103"/>
      <c r="F44" s="103"/>
      <c r="G44" s="18"/>
      <c r="I44" s="37"/>
      <c r="J44" s="94"/>
      <c r="K44" s="103"/>
      <c r="L44" s="103"/>
      <c r="M44" s="18"/>
      <c r="P44" s="26"/>
    </row>
    <row r="45" spans="2:18" ht="8.25" customHeight="1" x14ac:dyDescent="0.3">
      <c r="B45" s="21"/>
      <c r="C45" s="21"/>
      <c r="D45" s="21"/>
      <c r="E45" s="43"/>
      <c r="F45" s="43"/>
      <c r="G45" s="18"/>
      <c r="M45" s="18"/>
      <c r="P45" s="26"/>
      <c r="R45" s="75"/>
    </row>
    <row r="46" spans="2:18" ht="47.25" customHeight="1" thickBot="1" x14ac:dyDescent="0.35">
      <c r="C46" s="110" t="s">
        <v>38</v>
      </c>
      <c r="D46" s="111" t="s">
        <v>54</v>
      </c>
      <c r="E46" s="111" t="s">
        <v>55</v>
      </c>
      <c r="F46" s="111"/>
      <c r="G46" s="28"/>
      <c r="I46" s="110" t="s">
        <v>39</v>
      </c>
      <c r="J46" s="111" t="s">
        <v>54</v>
      </c>
      <c r="K46" s="111" t="s">
        <v>55</v>
      </c>
      <c r="L46" s="111"/>
      <c r="M46" s="18"/>
      <c r="N46" s="29" t="s">
        <v>40</v>
      </c>
      <c r="O46" s="30" t="s">
        <v>41</v>
      </c>
      <c r="P46" s="31"/>
      <c r="Q46" s="74"/>
      <c r="R46" s="24"/>
    </row>
    <row r="47" spans="2:18" ht="15" thickBot="1" x14ac:dyDescent="0.35">
      <c r="C47" s="96">
        <f>E19</f>
        <v>2018</v>
      </c>
      <c r="D47" s="112">
        <f>IF($E$19=C47,$E$28,"")</f>
        <v>200000</v>
      </c>
      <c r="E47" s="113" t="str">
        <f t="shared" ref="E47:E78" si="0">IF(C47-1&lt;$E$20,IF(C47+1&gt;$E$29,$E$43,""),"")</f>
        <v/>
      </c>
      <c r="F47" s="96"/>
      <c r="G47" s="23"/>
      <c r="I47" s="96">
        <f>K19</f>
        <v>2019</v>
      </c>
      <c r="J47" s="112">
        <f t="shared" ref="J47:J78" si="1">IF($K$19=I47,$K$28,"")</f>
        <v>380000</v>
      </c>
      <c r="K47" s="113" t="str">
        <f t="shared" ref="K47:K78" si="2">IF(I47-1&lt;$K$20,IF(I47+1&gt;$K$29,$K$43,""),"")</f>
        <v/>
      </c>
      <c r="L47" s="96"/>
      <c r="M47" s="32"/>
      <c r="N47" s="33">
        <f t="shared" ref="N47:N78" ca="1" si="3">SUM($D47:$E47)/((1+$C$7)^($C47-$C$9))</f>
        <v>200000</v>
      </c>
      <c r="O47" s="33">
        <f t="shared" ref="O47:O78" ca="1" si="4">SUM($J47:$K47)/((1+$C$7)^($I47-$C$9))</f>
        <v>365384.61538461538</v>
      </c>
      <c r="P47" s="26"/>
      <c r="Q47" s="26"/>
      <c r="R47" s="24"/>
    </row>
    <row r="48" spans="2:18" ht="15" thickBot="1" x14ac:dyDescent="0.35">
      <c r="C48" s="96">
        <f>C47+1</f>
        <v>2019</v>
      </c>
      <c r="D48" s="97" t="str">
        <f t="shared" ref="D48:D78" si="5">IF($E$19=C48,$E$28,"")</f>
        <v/>
      </c>
      <c r="E48" s="40">
        <f t="shared" si="0"/>
        <v>340</v>
      </c>
      <c r="F48" s="96"/>
      <c r="G48" s="23"/>
      <c r="I48" s="96">
        <f t="shared" ref="I48:I111" si="6">I47+1</f>
        <v>2020</v>
      </c>
      <c r="J48" s="97" t="str">
        <f t="shared" si="1"/>
        <v/>
      </c>
      <c r="K48" s="40">
        <f t="shared" si="2"/>
        <v>320</v>
      </c>
      <c r="L48" s="96"/>
      <c r="M48" s="32"/>
      <c r="N48" s="33">
        <f t="shared" ca="1" si="3"/>
        <v>326.92307692307691</v>
      </c>
      <c r="O48" s="33">
        <f t="shared" ca="1" si="4"/>
        <v>295.85798816568047</v>
      </c>
      <c r="P48" s="26"/>
      <c r="Q48" s="26"/>
      <c r="R48" s="24"/>
    </row>
    <row r="49" spans="3:18" ht="15" thickBot="1" x14ac:dyDescent="0.35">
      <c r="C49" s="96">
        <f t="shared" ref="C49:C112" si="7">C48+1</f>
        <v>2020</v>
      </c>
      <c r="D49" s="97" t="str">
        <f t="shared" si="5"/>
        <v/>
      </c>
      <c r="E49" s="40">
        <f t="shared" si="0"/>
        <v>340</v>
      </c>
      <c r="F49" s="96"/>
      <c r="G49" s="23"/>
      <c r="I49" s="96">
        <f t="shared" si="6"/>
        <v>2021</v>
      </c>
      <c r="J49" s="97" t="str">
        <f t="shared" si="1"/>
        <v/>
      </c>
      <c r="K49" s="40">
        <f t="shared" si="2"/>
        <v>320</v>
      </c>
      <c r="L49" s="96"/>
      <c r="M49" s="32"/>
      <c r="N49" s="33">
        <f t="shared" ca="1" si="3"/>
        <v>314.34911242603545</v>
      </c>
      <c r="O49" s="33">
        <f t="shared" ca="1" si="4"/>
        <v>284.47883477469276</v>
      </c>
      <c r="P49" s="26"/>
      <c r="Q49" s="26"/>
      <c r="R49" s="24"/>
    </row>
    <row r="50" spans="3:18" ht="15" thickBot="1" x14ac:dyDescent="0.35">
      <c r="C50" s="96">
        <f t="shared" si="7"/>
        <v>2021</v>
      </c>
      <c r="D50" s="97" t="str">
        <f t="shared" si="5"/>
        <v/>
      </c>
      <c r="E50" s="40">
        <f t="shared" si="0"/>
        <v>340</v>
      </c>
      <c r="F50" s="96"/>
      <c r="G50" s="23"/>
      <c r="I50" s="96">
        <f t="shared" si="6"/>
        <v>2022</v>
      </c>
      <c r="J50" s="97" t="str">
        <f t="shared" si="1"/>
        <v/>
      </c>
      <c r="K50" s="40">
        <f t="shared" si="2"/>
        <v>320</v>
      </c>
      <c r="L50" s="96"/>
      <c r="M50" s="32"/>
      <c r="N50" s="33">
        <f t="shared" ca="1" si="3"/>
        <v>302.25876194811104</v>
      </c>
      <c r="O50" s="33">
        <f t="shared" ca="1" si="4"/>
        <v>273.53734112951224</v>
      </c>
      <c r="P50" s="26"/>
      <c r="Q50" s="26"/>
      <c r="R50" s="26"/>
    </row>
    <row r="51" spans="3:18" ht="15" thickBot="1" x14ac:dyDescent="0.35">
      <c r="C51" s="96">
        <f t="shared" si="7"/>
        <v>2022</v>
      </c>
      <c r="D51" s="97" t="str">
        <f t="shared" si="5"/>
        <v/>
      </c>
      <c r="E51" s="40">
        <f t="shared" si="0"/>
        <v>340</v>
      </c>
      <c r="F51" s="96"/>
      <c r="G51" s="23"/>
      <c r="I51" s="96">
        <f t="shared" si="6"/>
        <v>2023</v>
      </c>
      <c r="J51" s="97" t="str">
        <f t="shared" si="1"/>
        <v/>
      </c>
      <c r="K51" s="40">
        <f t="shared" si="2"/>
        <v>320</v>
      </c>
      <c r="L51" s="96"/>
      <c r="M51" s="32"/>
      <c r="N51" s="33">
        <f t="shared" ca="1" si="3"/>
        <v>290.63342495010676</v>
      </c>
      <c r="O51" s="33">
        <f t="shared" ca="1" si="4"/>
        <v>263.0166741629925</v>
      </c>
      <c r="P51" s="26"/>
      <c r="Q51" s="26"/>
      <c r="R51" s="26"/>
    </row>
    <row r="52" spans="3:18" ht="15" thickBot="1" x14ac:dyDescent="0.35">
      <c r="C52" s="96">
        <f t="shared" si="7"/>
        <v>2023</v>
      </c>
      <c r="D52" s="97" t="str">
        <f t="shared" si="5"/>
        <v/>
      </c>
      <c r="E52" s="40">
        <f t="shared" si="0"/>
        <v>340</v>
      </c>
      <c r="F52" s="96"/>
      <c r="G52" s="23"/>
      <c r="I52" s="96">
        <f t="shared" si="6"/>
        <v>2024</v>
      </c>
      <c r="J52" s="97" t="str">
        <f t="shared" si="1"/>
        <v/>
      </c>
      <c r="K52" s="40">
        <f t="shared" si="2"/>
        <v>320</v>
      </c>
      <c r="L52" s="96"/>
      <c r="M52" s="32"/>
      <c r="N52" s="33">
        <f t="shared" ca="1" si="3"/>
        <v>279.45521629817955</v>
      </c>
      <c r="O52" s="33">
        <f t="shared" ca="1" si="4"/>
        <v>252.90064823364662</v>
      </c>
      <c r="P52" s="26"/>
      <c r="Q52" s="26"/>
      <c r="R52" s="26"/>
    </row>
    <row r="53" spans="3:18" ht="15" thickBot="1" x14ac:dyDescent="0.35">
      <c r="C53" s="96">
        <f t="shared" si="7"/>
        <v>2024</v>
      </c>
      <c r="D53" s="97" t="str">
        <f t="shared" si="5"/>
        <v/>
      </c>
      <c r="E53" s="40">
        <f t="shared" si="0"/>
        <v>340</v>
      </c>
      <c r="F53" s="96"/>
      <c r="G53" s="23"/>
      <c r="I53" s="96">
        <f t="shared" si="6"/>
        <v>2025</v>
      </c>
      <c r="J53" s="97" t="str">
        <f t="shared" si="1"/>
        <v/>
      </c>
      <c r="K53" s="40">
        <f t="shared" si="2"/>
        <v>320</v>
      </c>
      <c r="L53" s="96"/>
      <c r="M53" s="32"/>
      <c r="N53" s="33">
        <f t="shared" ca="1" si="3"/>
        <v>268.70693874824957</v>
      </c>
      <c r="O53" s="33">
        <f t="shared" ca="1" si="4"/>
        <v>243.17370022466025</v>
      </c>
      <c r="P53" s="26"/>
      <c r="Q53" s="26"/>
      <c r="R53" s="26"/>
    </row>
    <row r="54" spans="3:18" ht="15" thickBot="1" x14ac:dyDescent="0.35">
      <c r="C54" s="96">
        <f t="shared" si="7"/>
        <v>2025</v>
      </c>
      <c r="D54" s="97" t="str">
        <f t="shared" si="5"/>
        <v/>
      </c>
      <c r="E54" s="40">
        <f t="shared" si="0"/>
        <v>340</v>
      </c>
      <c r="F54" s="96"/>
      <c r="G54" s="23"/>
      <c r="I54" s="96">
        <f t="shared" si="6"/>
        <v>2026</v>
      </c>
      <c r="J54" s="97" t="str">
        <f t="shared" si="1"/>
        <v/>
      </c>
      <c r="K54" s="40">
        <f t="shared" si="2"/>
        <v>320</v>
      </c>
      <c r="L54" s="96"/>
      <c r="M54" s="32"/>
      <c r="N54" s="33">
        <f t="shared" ca="1" si="3"/>
        <v>258.3720564887015</v>
      </c>
      <c r="O54" s="33">
        <f t="shared" ca="1" si="4"/>
        <v>233.82086560063482</v>
      </c>
      <c r="P54" s="26"/>
      <c r="Q54" s="26"/>
      <c r="R54" s="26"/>
    </row>
    <row r="55" spans="3:18" ht="15" thickBot="1" x14ac:dyDescent="0.35">
      <c r="C55" s="96">
        <f t="shared" si="7"/>
        <v>2026</v>
      </c>
      <c r="D55" s="97" t="str">
        <f t="shared" si="5"/>
        <v/>
      </c>
      <c r="E55" s="40">
        <f t="shared" si="0"/>
        <v>340</v>
      </c>
      <c r="F55" s="96"/>
      <c r="G55" s="23"/>
      <c r="I55" s="96">
        <f t="shared" si="6"/>
        <v>2027</v>
      </c>
      <c r="J55" s="97" t="str">
        <f t="shared" si="1"/>
        <v/>
      </c>
      <c r="K55" s="40">
        <f t="shared" si="2"/>
        <v>320</v>
      </c>
      <c r="L55" s="96"/>
      <c r="M55" s="32"/>
      <c r="N55" s="33">
        <f t="shared" ca="1" si="3"/>
        <v>248.43466970067448</v>
      </c>
      <c r="O55" s="33">
        <f t="shared" ca="1" si="4"/>
        <v>224.82775538522577</v>
      </c>
      <c r="P55" s="26"/>
      <c r="Q55" s="26"/>
      <c r="R55" s="26"/>
    </row>
    <row r="56" spans="3:18" ht="15" thickBot="1" x14ac:dyDescent="0.35">
      <c r="C56" s="96">
        <f t="shared" si="7"/>
        <v>2027</v>
      </c>
      <c r="D56" s="97" t="str">
        <f t="shared" si="5"/>
        <v/>
      </c>
      <c r="E56" s="40">
        <f t="shared" si="0"/>
        <v>340</v>
      </c>
      <c r="F56" s="96"/>
      <c r="G56" s="23"/>
      <c r="I56" s="96">
        <f t="shared" si="6"/>
        <v>2028</v>
      </c>
      <c r="J56" s="97" t="str">
        <f t="shared" si="1"/>
        <v/>
      </c>
      <c r="K56" s="40">
        <f t="shared" si="2"/>
        <v>320</v>
      </c>
      <c r="L56" s="96"/>
      <c r="M56" s="32"/>
      <c r="N56" s="33">
        <f t="shared" ca="1" si="3"/>
        <v>238.87949009680236</v>
      </c>
      <c r="O56" s="33">
        <f t="shared" ca="1" si="4"/>
        <v>216.18053402425554</v>
      </c>
      <c r="P56" s="26"/>
      <c r="Q56" s="26"/>
      <c r="R56" s="26"/>
    </row>
    <row r="57" spans="3:18" ht="15" thickBot="1" x14ac:dyDescent="0.35">
      <c r="C57" s="96">
        <f t="shared" si="7"/>
        <v>2028</v>
      </c>
      <c r="D57" s="97" t="str">
        <f t="shared" si="5"/>
        <v/>
      </c>
      <c r="E57" s="40">
        <f t="shared" si="0"/>
        <v>340</v>
      </c>
      <c r="F57" s="96"/>
      <c r="G57" s="23"/>
      <c r="I57" s="96">
        <f t="shared" si="6"/>
        <v>2029</v>
      </c>
      <c r="J57" s="97" t="str">
        <f t="shared" si="1"/>
        <v/>
      </c>
      <c r="K57" s="40">
        <f t="shared" si="2"/>
        <v>320</v>
      </c>
      <c r="L57" s="96"/>
      <c r="M57" s="32"/>
      <c r="N57" s="33">
        <f t="shared" ca="1" si="3"/>
        <v>229.6918174007715</v>
      </c>
      <c r="O57" s="33">
        <f t="shared" ca="1" si="4"/>
        <v>207.86589810024572</v>
      </c>
      <c r="P57" s="26"/>
      <c r="Q57" s="26"/>
      <c r="R57" s="26"/>
    </row>
    <row r="58" spans="3:18" ht="15" thickBot="1" x14ac:dyDescent="0.35">
      <c r="C58" s="96">
        <f t="shared" si="7"/>
        <v>2029</v>
      </c>
      <c r="D58" s="97" t="str">
        <f t="shared" si="5"/>
        <v/>
      </c>
      <c r="E58" s="40">
        <f t="shared" si="0"/>
        <v>340</v>
      </c>
      <c r="F58" s="96"/>
      <c r="G58" s="23"/>
      <c r="I58" s="96">
        <f t="shared" si="6"/>
        <v>2030</v>
      </c>
      <c r="J58" s="97" t="str">
        <f t="shared" si="1"/>
        <v/>
      </c>
      <c r="K58" s="40">
        <f t="shared" si="2"/>
        <v>320</v>
      </c>
      <c r="L58" s="96"/>
      <c r="M58" s="32"/>
      <c r="N58" s="33">
        <f t="shared" ca="1" si="3"/>
        <v>220.85751673151108</v>
      </c>
      <c r="O58" s="33">
        <f t="shared" ca="1" si="4"/>
        <v>199.87105586562083</v>
      </c>
      <c r="P58" s="26"/>
      <c r="Q58" s="26"/>
      <c r="R58" s="26"/>
    </row>
    <row r="59" spans="3:18" ht="15" thickBot="1" x14ac:dyDescent="0.35">
      <c r="C59" s="96">
        <f t="shared" si="7"/>
        <v>2030</v>
      </c>
      <c r="D59" s="97" t="str">
        <f t="shared" si="5"/>
        <v/>
      </c>
      <c r="E59" s="40">
        <f t="shared" si="0"/>
        <v>340</v>
      </c>
      <c r="F59" s="96"/>
      <c r="G59" s="23"/>
      <c r="I59" s="96">
        <f t="shared" si="6"/>
        <v>2031</v>
      </c>
      <c r="J59" s="97" t="str">
        <f t="shared" si="1"/>
        <v/>
      </c>
      <c r="K59" s="40">
        <f t="shared" si="2"/>
        <v>320</v>
      </c>
      <c r="L59" s="96"/>
      <c r="M59" s="32"/>
      <c r="N59" s="33">
        <f t="shared" ca="1" si="3"/>
        <v>212.36299685722216</v>
      </c>
      <c r="O59" s="33">
        <f t="shared" ca="1" si="4"/>
        <v>192.18370756309696</v>
      </c>
      <c r="P59" s="26"/>
      <c r="Q59" s="26"/>
      <c r="R59" s="26"/>
    </row>
    <row r="60" spans="3:18" ht="15" thickBot="1" x14ac:dyDescent="0.35">
      <c r="C60" s="96">
        <f t="shared" si="7"/>
        <v>2031</v>
      </c>
      <c r="D60" s="97" t="str">
        <f t="shared" si="5"/>
        <v/>
      </c>
      <c r="E60" s="40">
        <f t="shared" si="0"/>
        <v>340</v>
      </c>
      <c r="F60" s="96"/>
      <c r="G60" s="23"/>
      <c r="I60" s="96">
        <f t="shared" si="6"/>
        <v>2032</v>
      </c>
      <c r="J60" s="97" t="str">
        <f t="shared" si="1"/>
        <v/>
      </c>
      <c r="K60" s="40">
        <f t="shared" si="2"/>
        <v>320</v>
      </c>
      <c r="L60" s="96"/>
      <c r="M60" s="32"/>
      <c r="N60" s="33">
        <f t="shared" ca="1" si="3"/>
        <v>204.19518928579052</v>
      </c>
      <c r="O60" s="33">
        <f t="shared" ca="1" si="4"/>
        <v>184.79202650297785</v>
      </c>
      <c r="P60" s="26"/>
      <c r="Q60" s="26"/>
      <c r="R60" s="26"/>
    </row>
    <row r="61" spans="3:18" ht="15" thickBot="1" x14ac:dyDescent="0.35">
      <c r="C61" s="96">
        <f t="shared" si="7"/>
        <v>2032</v>
      </c>
      <c r="D61" s="97" t="str">
        <f t="shared" si="5"/>
        <v/>
      </c>
      <c r="E61" s="40">
        <f t="shared" si="0"/>
        <v>340</v>
      </c>
      <c r="F61" s="96"/>
      <c r="G61" s="23"/>
      <c r="I61" s="96">
        <f t="shared" si="6"/>
        <v>2033</v>
      </c>
      <c r="J61" s="97" t="str">
        <f t="shared" si="1"/>
        <v/>
      </c>
      <c r="K61" s="40">
        <f t="shared" si="2"/>
        <v>320</v>
      </c>
      <c r="L61" s="96"/>
      <c r="M61" s="32"/>
      <c r="N61" s="33">
        <f t="shared" ca="1" si="3"/>
        <v>196.34152815941397</v>
      </c>
      <c r="O61" s="33">
        <f t="shared" ca="1" si="4"/>
        <v>177.68464086824793</v>
      </c>
      <c r="P61" s="26"/>
      <c r="Q61" s="26"/>
      <c r="R61" s="26"/>
    </row>
    <row r="62" spans="3:18" ht="15" thickBot="1" x14ac:dyDescent="0.35">
      <c r="C62" s="96">
        <f t="shared" si="7"/>
        <v>2033</v>
      </c>
      <c r="D62" s="97" t="str">
        <f t="shared" si="5"/>
        <v/>
      </c>
      <c r="E62" s="40">
        <f t="shared" si="0"/>
        <v>340</v>
      </c>
      <c r="F62" s="96"/>
      <c r="G62" s="23"/>
      <c r="I62" s="96">
        <f t="shared" si="6"/>
        <v>2034</v>
      </c>
      <c r="J62" s="97" t="str">
        <f t="shared" si="1"/>
        <v/>
      </c>
      <c r="K62" s="40">
        <f t="shared" si="2"/>
        <v>320</v>
      </c>
      <c r="L62" s="96"/>
      <c r="M62" s="32"/>
      <c r="N62" s="33">
        <f t="shared" ca="1" si="3"/>
        <v>188.78993092251343</v>
      </c>
      <c r="O62" s="33">
        <f t="shared" ca="1" si="4"/>
        <v>170.85061621946915</v>
      </c>
      <c r="P62" s="26"/>
      <c r="Q62" s="26"/>
      <c r="R62" s="26"/>
    </row>
    <row r="63" spans="3:18" ht="15" thickBot="1" x14ac:dyDescent="0.35">
      <c r="C63" s="96">
        <f t="shared" si="7"/>
        <v>2034</v>
      </c>
      <c r="D63" s="97" t="str">
        <f t="shared" si="5"/>
        <v/>
      </c>
      <c r="E63" s="40">
        <f t="shared" si="0"/>
        <v>340</v>
      </c>
      <c r="F63" s="96"/>
      <c r="G63" s="23"/>
      <c r="I63" s="96">
        <f t="shared" si="6"/>
        <v>2035</v>
      </c>
      <c r="J63" s="97" t="str">
        <f t="shared" si="1"/>
        <v/>
      </c>
      <c r="K63" s="40">
        <f t="shared" si="2"/>
        <v>320</v>
      </c>
      <c r="L63" s="96"/>
      <c r="M63" s="32"/>
      <c r="N63" s="33">
        <f t="shared" ca="1" si="3"/>
        <v>181.52877973318596</v>
      </c>
      <c r="O63" s="33">
        <f t="shared" ca="1" si="4"/>
        <v>164.27943867256647</v>
      </c>
      <c r="P63" s="26"/>
      <c r="Q63" s="26"/>
      <c r="R63" s="26"/>
    </row>
    <row r="64" spans="3:18" ht="15" thickBot="1" x14ac:dyDescent="0.35">
      <c r="C64" s="96">
        <f t="shared" si="7"/>
        <v>2035</v>
      </c>
      <c r="D64" s="97" t="str">
        <f t="shared" si="5"/>
        <v/>
      </c>
      <c r="E64" s="40">
        <f t="shared" si="0"/>
        <v>340</v>
      </c>
      <c r="F64" s="96"/>
      <c r="G64" s="23"/>
      <c r="I64" s="96">
        <f t="shared" si="6"/>
        <v>2036</v>
      </c>
      <c r="J64" s="97" t="str">
        <f t="shared" si="1"/>
        <v/>
      </c>
      <c r="K64" s="40">
        <f t="shared" si="2"/>
        <v>320</v>
      </c>
      <c r="L64" s="96"/>
      <c r="M64" s="32"/>
      <c r="N64" s="33">
        <f t="shared" ca="1" si="3"/>
        <v>174.54690358960187</v>
      </c>
      <c r="O64" s="33">
        <f t="shared" ca="1" si="4"/>
        <v>157.9609987236216</v>
      </c>
      <c r="P64" s="26"/>
      <c r="Q64" s="26"/>
      <c r="R64" s="26"/>
    </row>
    <row r="65" spans="3:18" ht="15" thickBot="1" x14ac:dyDescent="0.35">
      <c r="C65" s="96">
        <f t="shared" si="7"/>
        <v>2036</v>
      </c>
      <c r="D65" s="97" t="str">
        <f t="shared" si="5"/>
        <v/>
      </c>
      <c r="E65" s="40">
        <f t="shared" si="0"/>
        <v>340</v>
      </c>
      <c r="F65" s="96"/>
      <c r="G65" s="23"/>
      <c r="I65" s="96">
        <f t="shared" si="6"/>
        <v>2037</v>
      </c>
      <c r="J65" s="97" t="str">
        <f t="shared" si="1"/>
        <v/>
      </c>
      <c r="K65" s="40">
        <f t="shared" si="2"/>
        <v>320</v>
      </c>
      <c r="L65" s="96"/>
      <c r="M65" s="32"/>
      <c r="N65" s="33">
        <f t="shared" ca="1" si="3"/>
        <v>167.83356114384793</v>
      </c>
      <c r="O65" s="33">
        <f t="shared" ca="1" si="4"/>
        <v>151.88557569579001</v>
      </c>
      <c r="P65" s="26"/>
      <c r="Q65" s="26"/>
      <c r="R65" s="26"/>
    </row>
    <row r="66" spans="3:18" ht="15" thickBot="1" x14ac:dyDescent="0.35">
      <c r="C66" s="96">
        <f t="shared" si="7"/>
        <v>2037</v>
      </c>
      <c r="D66" s="97" t="str">
        <f t="shared" si="5"/>
        <v/>
      </c>
      <c r="E66" s="40">
        <f t="shared" si="0"/>
        <v>340</v>
      </c>
      <c r="F66" s="96"/>
      <c r="G66" s="23"/>
      <c r="I66" s="96">
        <f t="shared" si="6"/>
        <v>2038</v>
      </c>
      <c r="J66" s="97" t="str">
        <f t="shared" si="1"/>
        <v/>
      </c>
      <c r="K66" s="40">
        <f t="shared" si="2"/>
        <v>320</v>
      </c>
      <c r="L66" s="96"/>
      <c r="M66" s="32"/>
      <c r="N66" s="33">
        <f t="shared" ca="1" si="3"/>
        <v>161.37842417677686</v>
      </c>
      <c r="O66" s="33">
        <f t="shared" ca="1" si="4"/>
        <v>146.04382278441346</v>
      </c>
      <c r="P66" s="26"/>
      <c r="Q66" s="26"/>
      <c r="R66" s="26"/>
    </row>
    <row r="67" spans="3:18" ht="15" thickBot="1" x14ac:dyDescent="0.35">
      <c r="C67" s="96">
        <f t="shared" si="7"/>
        <v>2038</v>
      </c>
      <c r="D67" s="97" t="str">
        <f t="shared" si="5"/>
        <v/>
      </c>
      <c r="E67" s="40">
        <f t="shared" si="0"/>
        <v>340</v>
      </c>
      <c r="F67" s="96"/>
      <c r="G67" s="23"/>
      <c r="I67" s="96">
        <f t="shared" si="6"/>
        <v>2039</v>
      </c>
      <c r="J67" s="97" t="str">
        <f t="shared" si="1"/>
        <v/>
      </c>
      <c r="K67" s="40">
        <f t="shared" si="2"/>
        <v>320</v>
      </c>
      <c r="L67" s="96"/>
      <c r="M67" s="32"/>
      <c r="N67" s="33">
        <f t="shared" ca="1" si="3"/>
        <v>155.1715617084393</v>
      </c>
      <c r="O67" s="33">
        <f t="shared" ca="1" si="4"/>
        <v>140.42675267732059</v>
      </c>
      <c r="P67" s="26"/>
      <c r="Q67" s="26"/>
      <c r="R67" s="26"/>
    </row>
    <row r="68" spans="3:18" ht="15" thickBot="1" x14ac:dyDescent="0.35">
      <c r="C68" s="96">
        <f t="shared" si="7"/>
        <v>2039</v>
      </c>
      <c r="D68" s="97" t="str">
        <f t="shared" si="5"/>
        <v/>
      </c>
      <c r="E68" s="40">
        <f t="shared" si="0"/>
        <v>340</v>
      </c>
      <c r="F68" s="96"/>
      <c r="G68" s="23"/>
      <c r="I68" s="96">
        <f t="shared" si="6"/>
        <v>2040</v>
      </c>
      <c r="J68" s="97" t="str">
        <f t="shared" si="1"/>
        <v/>
      </c>
      <c r="K68" s="40">
        <f t="shared" si="2"/>
        <v>320</v>
      </c>
      <c r="L68" s="96"/>
      <c r="M68" s="32"/>
      <c r="N68" s="33">
        <f t="shared" ca="1" si="3"/>
        <v>149.20342471965313</v>
      </c>
      <c r="O68" s="33">
        <f t="shared" ca="1" si="4"/>
        <v>135.0257237281929</v>
      </c>
      <c r="P68" s="26"/>
      <c r="Q68" s="26"/>
      <c r="R68" s="26"/>
    </row>
    <row r="69" spans="3:18" ht="15" thickBot="1" x14ac:dyDescent="0.35">
      <c r="C69" s="96">
        <f t="shared" si="7"/>
        <v>2040</v>
      </c>
      <c r="D69" s="97" t="str">
        <f t="shared" si="5"/>
        <v/>
      </c>
      <c r="E69" s="40">
        <f t="shared" si="0"/>
        <v>340</v>
      </c>
      <c r="F69" s="96"/>
      <c r="G69" s="23"/>
      <c r="I69" s="96">
        <f t="shared" si="6"/>
        <v>2041</v>
      </c>
      <c r="J69" s="97" t="str">
        <f t="shared" si="1"/>
        <v/>
      </c>
      <c r="K69" s="40">
        <f t="shared" si="2"/>
        <v>320</v>
      </c>
      <c r="L69" s="96"/>
      <c r="M69" s="32"/>
      <c r="N69" s="33">
        <f t="shared" ca="1" si="3"/>
        <v>143.46483146120494</v>
      </c>
      <c r="O69" s="33">
        <f t="shared" ca="1" si="4"/>
        <v>129.83242666172396</v>
      </c>
      <c r="P69" s="26"/>
      <c r="Q69" s="26"/>
      <c r="R69" s="26"/>
    </row>
    <row r="70" spans="3:18" ht="15" thickBot="1" x14ac:dyDescent="0.35">
      <c r="C70" s="96">
        <f t="shared" si="7"/>
        <v>2041</v>
      </c>
      <c r="D70" s="97" t="str">
        <f t="shared" si="5"/>
        <v/>
      </c>
      <c r="E70" s="40">
        <f t="shared" si="0"/>
        <v>340</v>
      </c>
      <c r="F70" s="96"/>
      <c r="G70" s="23"/>
      <c r="I70" s="96">
        <f t="shared" si="6"/>
        <v>2042</v>
      </c>
      <c r="J70" s="97" t="str">
        <f t="shared" si="1"/>
        <v/>
      </c>
      <c r="K70" s="40">
        <f t="shared" si="2"/>
        <v>320</v>
      </c>
      <c r="L70" s="96"/>
      <c r="M70" s="32"/>
      <c r="N70" s="33">
        <f t="shared" ca="1" si="3"/>
        <v>137.94695332808169</v>
      </c>
      <c r="O70" s="33">
        <f t="shared" ca="1" si="4"/>
        <v>124.83887179011917</v>
      </c>
      <c r="P70" s="26"/>
      <c r="Q70" s="26"/>
      <c r="R70" s="26"/>
    </row>
    <row r="71" spans="3:18" ht="15" thickBot="1" x14ac:dyDescent="0.35">
      <c r="C71" s="96">
        <f t="shared" si="7"/>
        <v>2042</v>
      </c>
      <c r="D71" s="97" t="str">
        <f t="shared" si="5"/>
        <v/>
      </c>
      <c r="E71" s="40">
        <f t="shared" si="0"/>
        <v>340</v>
      </c>
      <c r="F71" s="96"/>
      <c r="G71" s="23"/>
      <c r="I71" s="96">
        <f t="shared" si="6"/>
        <v>2043</v>
      </c>
      <c r="J71" s="97" t="str">
        <f t="shared" si="1"/>
        <v/>
      </c>
      <c r="K71" s="40">
        <f t="shared" si="2"/>
        <v>320</v>
      </c>
      <c r="L71" s="96"/>
      <c r="M71" s="32"/>
      <c r="N71" s="33">
        <f t="shared" ca="1" si="3"/>
        <v>132.64130127700162</v>
      </c>
      <c r="O71" s="33">
        <f t="shared" ca="1" si="4"/>
        <v>120.0373767212684</v>
      </c>
      <c r="P71" s="26"/>
      <c r="Q71" s="26"/>
      <c r="R71" s="26"/>
    </row>
    <row r="72" spans="3:18" ht="15" thickBot="1" x14ac:dyDescent="0.35">
      <c r="C72" s="96">
        <f t="shared" si="7"/>
        <v>2043</v>
      </c>
      <c r="D72" s="97" t="str">
        <f t="shared" si="5"/>
        <v/>
      </c>
      <c r="E72" s="40">
        <f t="shared" si="0"/>
        <v>340</v>
      </c>
      <c r="F72" s="96"/>
      <c r="G72" s="23"/>
      <c r="I72" s="96">
        <f t="shared" si="6"/>
        <v>2044</v>
      </c>
      <c r="J72" s="97" t="str">
        <f t="shared" si="1"/>
        <v/>
      </c>
      <c r="K72" s="40">
        <f t="shared" si="2"/>
        <v>320</v>
      </c>
      <c r="L72" s="96"/>
      <c r="M72" s="32"/>
      <c r="N72" s="33">
        <f t="shared" ca="1" si="3"/>
        <v>127.53971276634768</v>
      </c>
      <c r="O72" s="33">
        <f t="shared" ca="1" si="4"/>
        <v>115.42055453968118</v>
      </c>
      <c r="P72" s="26"/>
      <c r="Q72" s="26"/>
      <c r="R72" s="26"/>
    </row>
    <row r="73" spans="3:18" ht="15" thickBot="1" x14ac:dyDescent="0.35">
      <c r="C73" s="96">
        <f t="shared" si="7"/>
        <v>2044</v>
      </c>
      <c r="D73" s="97" t="str">
        <f t="shared" si="5"/>
        <v/>
      </c>
      <c r="E73" s="40">
        <f t="shared" si="0"/>
        <v>340</v>
      </c>
      <c r="F73" s="96"/>
      <c r="G73" s="23"/>
      <c r="I73" s="96">
        <f t="shared" si="6"/>
        <v>2045</v>
      </c>
      <c r="J73" s="97" t="str">
        <f t="shared" si="1"/>
        <v/>
      </c>
      <c r="K73" s="40">
        <f t="shared" si="2"/>
        <v>320</v>
      </c>
      <c r="L73" s="96"/>
      <c r="M73" s="32"/>
      <c r="N73" s="33">
        <f t="shared" ca="1" si="3"/>
        <v>122.63433919841125</v>
      </c>
      <c r="O73" s="33">
        <f t="shared" ca="1" si="4"/>
        <v>110.98130244200112</v>
      </c>
      <c r="P73" s="26"/>
      <c r="Q73" s="26"/>
      <c r="R73" s="26"/>
    </row>
    <row r="74" spans="3:18" ht="15" thickBot="1" x14ac:dyDescent="0.35">
      <c r="C74" s="96">
        <f t="shared" si="7"/>
        <v>2045</v>
      </c>
      <c r="D74" s="97" t="str">
        <f t="shared" si="5"/>
        <v/>
      </c>
      <c r="E74" s="40">
        <f t="shared" si="0"/>
        <v>340</v>
      </c>
      <c r="F74" s="96"/>
      <c r="G74" s="23"/>
      <c r="I74" s="96">
        <f t="shared" si="6"/>
        <v>2046</v>
      </c>
      <c r="J74" s="97" t="str">
        <f t="shared" si="1"/>
        <v/>
      </c>
      <c r="K74" s="40">
        <f t="shared" si="2"/>
        <v>320</v>
      </c>
      <c r="L74" s="96"/>
      <c r="M74" s="32"/>
      <c r="N74" s="33">
        <f t="shared" ca="1" si="3"/>
        <v>117.9176338446262</v>
      </c>
      <c r="O74" s="33">
        <f t="shared" ca="1" si="4"/>
        <v>106.71279080961644</v>
      </c>
      <c r="P74" s="26"/>
      <c r="Q74" s="26"/>
      <c r="R74" s="26"/>
    </row>
    <row r="75" spans="3:18" ht="15" thickBot="1" x14ac:dyDescent="0.35">
      <c r="C75" s="96">
        <f t="shared" si="7"/>
        <v>2046</v>
      </c>
      <c r="D75" s="97" t="str">
        <f t="shared" si="5"/>
        <v/>
      </c>
      <c r="E75" s="40">
        <f t="shared" si="0"/>
        <v>340</v>
      </c>
      <c r="F75" s="96"/>
      <c r="G75" s="23"/>
      <c r="I75" s="96">
        <f t="shared" si="6"/>
        <v>2047</v>
      </c>
      <c r="J75" s="97" t="str">
        <f t="shared" si="1"/>
        <v/>
      </c>
      <c r="K75" s="40">
        <f t="shared" si="2"/>
        <v>320</v>
      </c>
      <c r="L75" s="96"/>
      <c r="M75" s="32"/>
      <c r="N75" s="33">
        <f t="shared" ca="1" si="3"/>
        <v>113.38234023521747</v>
      </c>
      <c r="O75" s="33">
        <f t="shared" ca="1" si="4"/>
        <v>102.60845270155427</v>
      </c>
      <c r="P75" s="26"/>
      <c r="Q75" s="26"/>
      <c r="R75" s="26"/>
    </row>
    <row r="76" spans="3:18" ht="15" thickBot="1" x14ac:dyDescent="0.35">
      <c r="C76" s="96">
        <f t="shared" si="7"/>
        <v>2047</v>
      </c>
      <c r="D76" s="97" t="str">
        <f t="shared" si="5"/>
        <v/>
      </c>
      <c r="E76" s="40">
        <f t="shared" si="0"/>
        <v>340</v>
      </c>
      <c r="F76" s="96"/>
      <c r="G76" s="23"/>
      <c r="I76" s="96">
        <f t="shared" si="6"/>
        <v>2048</v>
      </c>
      <c r="J76" s="97" t="str">
        <f t="shared" si="1"/>
        <v/>
      </c>
      <c r="K76" s="40">
        <f t="shared" si="2"/>
        <v>320</v>
      </c>
      <c r="L76" s="96"/>
      <c r="M76" s="32"/>
      <c r="N76" s="33">
        <f t="shared" ca="1" si="3"/>
        <v>109.0214809954014</v>
      </c>
      <c r="O76" s="33">
        <f t="shared" ca="1" si="4"/>
        <v>98.6619737514945</v>
      </c>
      <c r="P76" s="26"/>
      <c r="Q76" s="26"/>
      <c r="R76" s="26"/>
    </row>
    <row r="77" spans="3:18" ht="15" thickBot="1" x14ac:dyDescent="0.35">
      <c r="C77" s="96">
        <f t="shared" si="7"/>
        <v>2048</v>
      </c>
      <c r="D77" s="97" t="str">
        <f t="shared" si="5"/>
        <v/>
      </c>
      <c r="E77" s="40" t="str">
        <f t="shared" si="0"/>
        <v/>
      </c>
      <c r="F77" s="96"/>
      <c r="G77" s="23"/>
      <c r="I77" s="96">
        <f t="shared" si="6"/>
        <v>2049</v>
      </c>
      <c r="J77" s="97" t="str">
        <f t="shared" si="1"/>
        <v/>
      </c>
      <c r="K77" s="40">
        <f t="shared" si="2"/>
        <v>320</v>
      </c>
      <c r="L77" s="96"/>
      <c r="M77" s="32"/>
      <c r="N77" s="33">
        <f t="shared" ca="1" si="3"/>
        <v>0</v>
      </c>
      <c r="O77" s="33">
        <f t="shared" ca="1" si="4"/>
        <v>94.86728245336009</v>
      </c>
      <c r="P77" s="26"/>
      <c r="Q77" s="26"/>
      <c r="R77" s="26"/>
    </row>
    <row r="78" spans="3:18" ht="15" thickBot="1" x14ac:dyDescent="0.35">
      <c r="C78" s="96">
        <f t="shared" si="7"/>
        <v>2049</v>
      </c>
      <c r="D78" s="97" t="str">
        <f t="shared" si="5"/>
        <v/>
      </c>
      <c r="E78" s="40" t="str">
        <f t="shared" si="0"/>
        <v/>
      </c>
      <c r="F78" s="96"/>
      <c r="G78" s="23"/>
      <c r="I78" s="96">
        <f t="shared" si="6"/>
        <v>2050</v>
      </c>
      <c r="J78" s="97" t="str">
        <f t="shared" si="1"/>
        <v/>
      </c>
      <c r="K78" s="40">
        <f t="shared" si="2"/>
        <v>320</v>
      </c>
      <c r="L78" s="96"/>
      <c r="M78" s="32"/>
      <c r="N78" s="33">
        <f t="shared" ca="1" si="3"/>
        <v>0</v>
      </c>
      <c r="O78" s="33">
        <f t="shared" ca="1" si="4"/>
        <v>91.218540820538536</v>
      </c>
      <c r="P78" s="26"/>
      <c r="Q78" s="26"/>
      <c r="R78" s="26"/>
    </row>
    <row r="79" spans="3:18" ht="15" thickBot="1" x14ac:dyDescent="0.35">
      <c r="C79" s="96">
        <f t="shared" si="7"/>
        <v>2050</v>
      </c>
      <c r="D79" s="97" t="str">
        <f t="shared" ref="D79:D110" si="8">IF($E$19=C79,$E$28,"")</f>
        <v/>
      </c>
      <c r="E79" s="40" t="str">
        <f t="shared" ref="E79:E110" si="9">IF(C79-1&lt;$E$20,IF(C79+1&gt;$E$29,$E$43,""),"")</f>
        <v/>
      </c>
      <c r="F79" s="96"/>
      <c r="G79" s="23"/>
      <c r="I79" s="96">
        <f t="shared" si="6"/>
        <v>2051</v>
      </c>
      <c r="J79" s="97" t="str">
        <f t="shared" ref="J79:J110" si="10">IF($K$19=I79,$K$28,"")</f>
        <v/>
      </c>
      <c r="K79" s="40">
        <f t="shared" ref="K79:K110" si="11">IF(I79-1&lt;$K$20,IF(I79+1&gt;$K$29,$K$43,""),"")</f>
        <v>320</v>
      </c>
      <c r="L79" s="96"/>
      <c r="M79" s="32"/>
      <c r="N79" s="33">
        <f t="shared" ref="N79:N110" ca="1" si="12">SUM($D79:$E79)/((1+$C$7)^($C79-$C$9))</f>
        <v>0</v>
      </c>
      <c r="O79" s="33">
        <f t="shared" ref="O79:O110" ca="1" si="13">SUM($J79:$K79)/((1+$C$7)^($I79-$C$9))</f>
        <v>87.710135404363982</v>
      </c>
      <c r="P79" s="26"/>
      <c r="Q79" s="26"/>
      <c r="R79" s="26"/>
    </row>
    <row r="80" spans="3:18" ht="15" thickBot="1" x14ac:dyDescent="0.35">
      <c r="C80" s="96">
        <f t="shared" si="7"/>
        <v>2051</v>
      </c>
      <c r="D80" s="97" t="str">
        <f t="shared" si="8"/>
        <v/>
      </c>
      <c r="E80" s="40" t="str">
        <f t="shared" si="9"/>
        <v/>
      </c>
      <c r="F80" s="96"/>
      <c r="G80" s="23"/>
      <c r="I80" s="96">
        <f t="shared" si="6"/>
        <v>2052</v>
      </c>
      <c r="J80" s="97" t="str">
        <f t="shared" si="10"/>
        <v/>
      </c>
      <c r="K80" s="40">
        <f t="shared" si="11"/>
        <v>320</v>
      </c>
      <c r="L80" s="96"/>
      <c r="M80" s="32"/>
      <c r="N80" s="33">
        <f t="shared" ca="1" si="12"/>
        <v>0</v>
      </c>
      <c r="O80" s="33">
        <f t="shared" ca="1" si="13"/>
        <v>84.336668658042285</v>
      </c>
      <c r="P80" s="26"/>
      <c r="Q80" s="26"/>
      <c r="R80" s="26"/>
    </row>
    <row r="81" spans="3:18" ht="15" thickBot="1" x14ac:dyDescent="0.35">
      <c r="C81" s="96">
        <f t="shared" si="7"/>
        <v>2052</v>
      </c>
      <c r="D81" s="97" t="str">
        <f t="shared" si="8"/>
        <v/>
      </c>
      <c r="E81" s="40" t="str">
        <f t="shared" si="9"/>
        <v/>
      </c>
      <c r="F81" s="96"/>
      <c r="G81" s="23"/>
      <c r="I81" s="96">
        <f t="shared" si="6"/>
        <v>2053</v>
      </c>
      <c r="J81" s="97" t="str">
        <f t="shared" si="10"/>
        <v/>
      </c>
      <c r="K81" s="40">
        <f t="shared" si="11"/>
        <v>320</v>
      </c>
      <c r="L81" s="96"/>
      <c r="M81" s="32"/>
      <c r="N81" s="33">
        <f t="shared" ca="1" si="12"/>
        <v>0</v>
      </c>
      <c r="O81" s="33">
        <f t="shared" ca="1" si="13"/>
        <v>81.092950632732965</v>
      </c>
      <c r="P81" s="26"/>
      <c r="Q81" s="26"/>
      <c r="R81" s="26"/>
    </row>
    <row r="82" spans="3:18" ht="15" thickBot="1" x14ac:dyDescent="0.35">
      <c r="C82" s="96">
        <f t="shared" si="7"/>
        <v>2053</v>
      </c>
      <c r="D82" s="97" t="str">
        <f t="shared" si="8"/>
        <v/>
      </c>
      <c r="E82" s="40" t="str">
        <f t="shared" si="9"/>
        <v/>
      </c>
      <c r="F82" s="96"/>
      <c r="G82" s="23"/>
      <c r="I82" s="96">
        <f t="shared" si="6"/>
        <v>2054</v>
      </c>
      <c r="J82" s="97" t="str">
        <f t="shared" si="10"/>
        <v/>
      </c>
      <c r="K82" s="40">
        <f t="shared" si="11"/>
        <v>320</v>
      </c>
      <c r="L82" s="96"/>
      <c r="M82" s="32"/>
      <c r="N82" s="33">
        <f t="shared" ca="1" si="12"/>
        <v>0</v>
      </c>
      <c r="O82" s="33">
        <f t="shared" ca="1" si="13"/>
        <v>77.973990993012464</v>
      </c>
      <c r="P82" s="26"/>
      <c r="Q82" s="26"/>
      <c r="R82" s="26"/>
    </row>
    <row r="83" spans="3:18" ht="15" thickBot="1" x14ac:dyDescent="0.35">
      <c r="C83" s="96">
        <f t="shared" si="7"/>
        <v>2054</v>
      </c>
      <c r="D83" s="97" t="str">
        <f t="shared" si="8"/>
        <v/>
      </c>
      <c r="E83" s="40" t="str">
        <f t="shared" si="9"/>
        <v/>
      </c>
      <c r="F83" s="96"/>
      <c r="G83" s="23"/>
      <c r="I83" s="96">
        <f t="shared" si="6"/>
        <v>2055</v>
      </c>
      <c r="J83" s="97" t="str">
        <f t="shared" si="10"/>
        <v/>
      </c>
      <c r="K83" s="40">
        <f t="shared" si="11"/>
        <v>320</v>
      </c>
      <c r="L83" s="96"/>
      <c r="M83" s="32"/>
      <c r="N83" s="33">
        <f t="shared" ca="1" si="12"/>
        <v>0</v>
      </c>
      <c r="O83" s="33">
        <f t="shared" ca="1" si="13"/>
        <v>74.97499133943505</v>
      </c>
      <c r="P83" s="26"/>
      <c r="Q83" s="26"/>
      <c r="R83" s="26"/>
    </row>
    <row r="84" spans="3:18" ht="15" thickBot="1" x14ac:dyDescent="0.35">
      <c r="C84" s="96">
        <f t="shared" si="7"/>
        <v>2055</v>
      </c>
      <c r="D84" s="97" t="str">
        <f t="shared" si="8"/>
        <v/>
      </c>
      <c r="E84" s="40" t="str">
        <f t="shared" si="9"/>
        <v/>
      </c>
      <c r="F84" s="96"/>
      <c r="G84" s="23"/>
      <c r="I84" s="96">
        <f t="shared" si="6"/>
        <v>2056</v>
      </c>
      <c r="J84" s="97" t="str">
        <f t="shared" si="10"/>
        <v/>
      </c>
      <c r="K84" s="40">
        <f t="shared" si="11"/>
        <v>320</v>
      </c>
      <c r="L84" s="96"/>
      <c r="M84" s="32"/>
      <c r="N84" s="33">
        <f t="shared" ca="1" si="12"/>
        <v>0</v>
      </c>
      <c r="O84" s="33">
        <f t="shared" ca="1" si="13"/>
        <v>72.091337826379856</v>
      </c>
      <c r="P84" s="26"/>
      <c r="Q84" s="26"/>
      <c r="R84" s="26"/>
    </row>
    <row r="85" spans="3:18" ht="15" thickBot="1" x14ac:dyDescent="0.35">
      <c r="C85" s="96">
        <f t="shared" si="7"/>
        <v>2056</v>
      </c>
      <c r="D85" s="97" t="str">
        <f t="shared" si="8"/>
        <v/>
      </c>
      <c r="E85" s="40" t="str">
        <f t="shared" si="9"/>
        <v/>
      </c>
      <c r="F85" s="96"/>
      <c r="G85" s="23"/>
      <c r="I85" s="96">
        <f t="shared" si="6"/>
        <v>2057</v>
      </c>
      <c r="J85" s="97" t="str">
        <f t="shared" si="10"/>
        <v/>
      </c>
      <c r="K85" s="40">
        <f t="shared" si="11"/>
        <v>320</v>
      </c>
      <c r="L85" s="96"/>
      <c r="M85" s="32"/>
      <c r="N85" s="33">
        <f t="shared" ca="1" si="12"/>
        <v>0</v>
      </c>
      <c r="O85" s="33">
        <f t="shared" ca="1" si="13"/>
        <v>69.318594063826794</v>
      </c>
      <c r="P85" s="26"/>
      <c r="Q85" s="26"/>
      <c r="R85" s="26"/>
    </row>
    <row r="86" spans="3:18" ht="15" thickBot="1" x14ac:dyDescent="0.35">
      <c r="C86" s="96">
        <f t="shared" si="7"/>
        <v>2057</v>
      </c>
      <c r="D86" s="97" t="str">
        <f t="shared" si="8"/>
        <v/>
      </c>
      <c r="E86" s="40" t="str">
        <f t="shared" si="9"/>
        <v/>
      </c>
      <c r="F86" s="96"/>
      <c r="G86" s="23"/>
      <c r="I86" s="96">
        <f t="shared" si="6"/>
        <v>2058</v>
      </c>
      <c r="J86" s="97" t="str">
        <f t="shared" si="10"/>
        <v/>
      </c>
      <c r="K86" s="40">
        <f t="shared" si="11"/>
        <v>320</v>
      </c>
      <c r="L86" s="96"/>
      <c r="M86" s="32"/>
      <c r="N86" s="33">
        <f t="shared" ca="1" si="12"/>
        <v>0</v>
      </c>
      <c r="O86" s="33">
        <f t="shared" ca="1" si="13"/>
        <v>66.652494292141128</v>
      </c>
      <c r="P86" s="26"/>
      <c r="Q86" s="26"/>
      <c r="R86" s="26"/>
    </row>
    <row r="87" spans="3:18" ht="15" thickBot="1" x14ac:dyDescent="0.35">
      <c r="C87" s="96">
        <f t="shared" si="7"/>
        <v>2058</v>
      </c>
      <c r="D87" s="97" t="str">
        <f t="shared" si="8"/>
        <v/>
      </c>
      <c r="E87" s="40" t="str">
        <f t="shared" si="9"/>
        <v/>
      </c>
      <c r="F87" s="96"/>
      <c r="G87" s="23"/>
      <c r="I87" s="96">
        <f t="shared" si="6"/>
        <v>2059</v>
      </c>
      <c r="J87" s="97" t="str">
        <f t="shared" si="10"/>
        <v/>
      </c>
      <c r="K87" s="40">
        <f t="shared" si="11"/>
        <v>320</v>
      </c>
      <c r="L87" s="96"/>
      <c r="M87" s="32"/>
      <c r="N87" s="33">
        <f t="shared" ca="1" si="12"/>
        <v>0</v>
      </c>
      <c r="O87" s="33">
        <f t="shared" ca="1" si="13"/>
        <v>64.088936819366467</v>
      </c>
      <c r="P87" s="26"/>
      <c r="Q87" s="26"/>
      <c r="R87" s="26"/>
    </row>
    <row r="88" spans="3:18" ht="15" thickBot="1" x14ac:dyDescent="0.35">
      <c r="C88" s="96">
        <f t="shared" si="7"/>
        <v>2059</v>
      </c>
      <c r="D88" s="97" t="str">
        <f t="shared" si="8"/>
        <v/>
      </c>
      <c r="E88" s="40" t="str">
        <f t="shared" si="9"/>
        <v/>
      </c>
      <c r="F88" s="96"/>
      <c r="G88" s="23"/>
      <c r="I88" s="96">
        <f t="shared" si="6"/>
        <v>2060</v>
      </c>
      <c r="J88" s="97" t="str">
        <f t="shared" si="10"/>
        <v/>
      </c>
      <c r="K88" s="40">
        <f t="shared" si="11"/>
        <v>320</v>
      </c>
      <c r="L88" s="96"/>
      <c r="M88" s="32"/>
      <c r="N88" s="33">
        <f t="shared" ca="1" si="12"/>
        <v>0</v>
      </c>
      <c r="O88" s="33">
        <f t="shared" ca="1" si="13"/>
        <v>61.623977710929303</v>
      </c>
    </row>
    <row r="89" spans="3:18" ht="15" thickBot="1" x14ac:dyDescent="0.35">
      <c r="C89" s="96">
        <f t="shared" si="7"/>
        <v>2060</v>
      </c>
      <c r="D89" s="97" t="str">
        <f t="shared" si="8"/>
        <v/>
      </c>
      <c r="E89" s="40" t="str">
        <f t="shared" si="9"/>
        <v/>
      </c>
      <c r="F89" s="96"/>
      <c r="G89" s="23"/>
      <c r="I89" s="96">
        <f t="shared" si="6"/>
        <v>2061</v>
      </c>
      <c r="J89" s="97" t="str">
        <f t="shared" si="10"/>
        <v/>
      </c>
      <c r="K89" s="40">
        <f t="shared" si="11"/>
        <v>320</v>
      </c>
      <c r="L89" s="96"/>
      <c r="M89" s="32"/>
      <c r="N89" s="33">
        <f t="shared" ca="1" si="12"/>
        <v>0</v>
      </c>
      <c r="O89" s="33">
        <f t="shared" ca="1" si="13"/>
        <v>59.253824722047398</v>
      </c>
    </row>
    <row r="90" spans="3:18" ht="15" thickBot="1" x14ac:dyDescent="0.35">
      <c r="C90" s="96">
        <f t="shared" si="7"/>
        <v>2061</v>
      </c>
      <c r="D90" s="97" t="str">
        <f t="shared" si="8"/>
        <v/>
      </c>
      <c r="E90" s="40" t="str">
        <f t="shared" si="9"/>
        <v/>
      </c>
      <c r="F90" s="96"/>
      <c r="G90" s="23"/>
      <c r="I90" s="96">
        <f t="shared" si="6"/>
        <v>2062</v>
      </c>
      <c r="J90" s="97" t="str">
        <f t="shared" si="10"/>
        <v/>
      </c>
      <c r="K90" s="40">
        <f t="shared" si="11"/>
        <v>320</v>
      </c>
      <c r="L90" s="96"/>
      <c r="M90" s="32"/>
      <c r="N90" s="33">
        <f t="shared" ca="1" si="12"/>
        <v>0</v>
      </c>
      <c r="O90" s="33">
        <f t="shared" ca="1" si="13"/>
        <v>56.974831463507108</v>
      </c>
    </row>
    <row r="91" spans="3:18" ht="15" thickBot="1" x14ac:dyDescent="0.35">
      <c r="C91" s="96">
        <f t="shared" si="7"/>
        <v>2062</v>
      </c>
      <c r="D91" s="97" t="str">
        <f t="shared" si="8"/>
        <v/>
      </c>
      <c r="E91" s="40" t="str">
        <f t="shared" si="9"/>
        <v/>
      </c>
      <c r="F91" s="96"/>
      <c r="G91" s="23"/>
      <c r="I91" s="96">
        <f t="shared" si="6"/>
        <v>2063</v>
      </c>
      <c r="J91" s="97" t="str">
        <f t="shared" si="10"/>
        <v/>
      </c>
      <c r="K91" s="40">
        <f t="shared" si="11"/>
        <v>320</v>
      </c>
      <c r="L91" s="96"/>
      <c r="M91" s="32"/>
      <c r="N91" s="33">
        <f t="shared" ca="1" si="12"/>
        <v>0</v>
      </c>
      <c r="O91" s="33">
        <f t="shared" ca="1" si="13"/>
        <v>54.783491791833761</v>
      </c>
    </row>
    <row r="92" spans="3:18" ht="15" thickBot="1" x14ac:dyDescent="0.35">
      <c r="C92" s="96">
        <f t="shared" si="7"/>
        <v>2063</v>
      </c>
      <c r="D92" s="97" t="str">
        <f t="shared" si="8"/>
        <v/>
      </c>
      <c r="E92" s="40" t="str">
        <f t="shared" si="9"/>
        <v/>
      </c>
      <c r="F92" s="96"/>
      <c r="G92" s="23"/>
      <c r="I92" s="96">
        <f t="shared" si="6"/>
        <v>2064</v>
      </c>
      <c r="J92" s="97" t="str">
        <f t="shared" si="10"/>
        <v/>
      </c>
      <c r="K92" s="40">
        <f t="shared" si="11"/>
        <v>320</v>
      </c>
      <c r="L92" s="96"/>
      <c r="M92" s="32"/>
      <c r="N92" s="33">
        <f t="shared" ca="1" si="12"/>
        <v>0</v>
      </c>
      <c r="O92" s="33">
        <f t="shared" ca="1" si="13"/>
        <v>52.676434415224769</v>
      </c>
    </row>
    <row r="93" spans="3:18" ht="15" thickBot="1" x14ac:dyDescent="0.35">
      <c r="C93" s="96">
        <f t="shared" si="7"/>
        <v>2064</v>
      </c>
      <c r="D93" s="97" t="str">
        <f t="shared" si="8"/>
        <v/>
      </c>
      <c r="E93" s="40" t="str">
        <f t="shared" si="9"/>
        <v/>
      </c>
      <c r="F93" s="96"/>
      <c r="G93" s="23"/>
      <c r="I93" s="96">
        <f t="shared" si="6"/>
        <v>2065</v>
      </c>
      <c r="J93" s="97" t="str">
        <f t="shared" si="10"/>
        <v/>
      </c>
      <c r="K93" s="40">
        <f t="shared" si="11"/>
        <v>320</v>
      </c>
      <c r="L93" s="96"/>
      <c r="M93" s="32"/>
      <c r="N93" s="33">
        <f t="shared" ca="1" si="12"/>
        <v>0</v>
      </c>
      <c r="O93" s="33">
        <f t="shared" ca="1" si="13"/>
        <v>50.650417706946889</v>
      </c>
    </row>
    <row r="94" spans="3:18" ht="15" thickBot="1" x14ac:dyDescent="0.35">
      <c r="C94" s="96">
        <f t="shared" si="7"/>
        <v>2065</v>
      </c>
      <c r="D94" s="97" t="str">
        <f t="shared" si="8"/>
        <v/>
      </c>
      <c r="E94" s="40" t="str">
        <f t="shared" si="9"/>
        <v/>
      </c>
      <c r="F94" s="96"/>
      <c r="G94" s="23"/>
      <c r="I94" s="96">
        <f t="shared" si="6"/>
        <v>2066</v>
      </c>
      <c r="J94" s="97" t="str">
        <f t="shared" si="10"/>
        <v/>
      </c>
      <c r="K94" s="40" t="str">
        <f t="shared" si="11"/>
        <v/>
      </c>
      <c r="L94" s="96"/>
      <c r="M94" s="32"/>
      <c r="N94" s="33">
        <f t="shared" ca="1" si="12"/>
        <v>0</v>
      </c>
      <c r="O94" s="33">
        <f t="shared" ca="1" si="13"/>
        <v>0</v>
      </c>
    </row>
    <row r="95" spans="3:18" ht="15" thickBot="1" x14ac:dyDescent="0.35">
      <c r="C95" s="96">
        <f t="shared" si="7"/>
        <v>2066</v>
      </c>
      <c r="D95" s="97" t="str">
        <f t="shared" si="8"/>
        <v/>
      </c>
      <c r="E95" s="40" t="str">
        <f t="shared" si="9"/>
        <v/>
      </c>
      <c r="F95" s="96"/>
      <c r="G95" s="23"/>
      <c r="I95" s="96">
        <f t="shared" si="6"/>
        <v>2067</v>
      </c>
      <c r="J95" s="97" t="str">
        <f t="shared" si="10"/>
        <v/>
      </c>
      <c r="K95" s="40" t="str">
        <f t="shared" si="11"/>
        <v/>
      </c>
      <c r="L95" s="96"/>
      <c r="M95" s="32"/>
      <c r="N95" s="33">
        <f t="shared" ca="1" si="12"/>
        <v>0</v>
      </c>
      <c r="O95" s="33">
        <f t="shared" ca="1" si="13"/>
        <v>0</v>
      </c>
    </row>
    <row r="96" spans="3:18" ht="15" thickBot="1" x14ac:dyDescent="0.35">
      <c r="C96" s="96">
        <f t="shared" si="7"/>
        <v>2067</v>
      </c>
      <c r="D96" s="97" t="str">
        <f t="shared" si="8"/>
        <v/>
      </c>
      <c r="E96" s="40" t="str">
        <f t="shared" si="9"/>
        <v/>
      </c>
      <c r="F96" s="96"/>
      <c r="G96" s="23"/>
      <c r="I96" s="96">
        <f t="shared" si="6"/>
        <v>2068</v>
      </c>
      <c r="J96" s="97" t="str">
        <f t="shared" si="10"/>
        <v/>
      </c>
      <c r="K96" s="40" t="str">
        <f t="shared" si="11"/>
        <v/>
      </c>
      <c r="L96" s="96"/>
      <c r="M96" s="32"/>
      <c r="N96" s="33">
        <f t="shared" ca="1" si="12"/>
        <v>0</v>
      </c>
      <c r="O96" s="33">
        <f t="shared" ca="1" si="13"/>
        <v>0</v>
      </c>
    </row>
    <row r="97" spans="3:15" ht="15" thickBot="1" x14ac:dyDescent="0.35">
      <c r="C97" s="96">
        <f t="shared" si="7"/>
        <v>2068</v>
      </c>
      <c r="D97" s="97" t="str">
        <f t="shared" si="8"/>
        <v/>
      </c>
      <c r="E97" s="40" t="str">
        <f t="shared" si="9"/>
        <v/>
      </c>
      <c r="F97" s="96"/>
      <c r="G97" s="23"/>
      <c r="I97" s="96">
        <f t="shared" si="6"/>
        <v>2069</v>
      </c>
      <c r="J97" s="97" t="str">
        <f t="shared" si="10"/>
        <v/>
      </c>
      <c r="K97" s="40" t="str">
        <f t="shared" si="11"/>
        <v/>
      </c>
      <c r="L97" s="96"/>
      <c r="M97" s="32"/>
      <c r="N97" s="33">
        <f t="shared" ca="1" si="12"/>
        <v>0</v>
      </c>
      <c r="O97" s="33">
        <f t="shared" ca="1" si="13"/>
        <v>0</v>
      </c>
    </row>
    <row r="98" spans="3:15" ht="15" thickBot="1" x14ac:dyDescent="0.35">
      <c r="C98" s="96">
        <f t="shared" si="7"/>
        <v>2069</v>
      </c>
      <c r="D98" s="97" t="str">
        <f t="shared" si="8"/>
        <v/>
      </c>
      <c r="E98" s="40" t="str">
        <f t="shared" si="9"/>
        <v/>
      </c>
      <c r="F98" s="96"/>
      <c r="G98" s="23"/>
      <c r="I98" s="96">
        <f t="shared" si="6"/>
        <v>2070</v>
      </c>
      <c r="J98" s="97" t="str">
        <f t="shared" si="10"/>
        <v/>
      </c>
      <c r="K98" s="40" t="str">
        <f t="shared" si="11"/>
        <v/>
      </c>
      <c r="L98" s="96"/>
      <c r="M98" s="32"/>
      <c r="N98" s="33">
        <f t="shared" ca="1" si="12"/>
        <v>0</v>
      </c>
      <c r="O98" s="33">
        <f t="shared" ca="1" si="13"/>
        <v>0</v>
      </c>
    </row>
    <row r="99" spans="3:15" ht="15" thickBot="1" x14ac:dyDescent="0.35">
      <c r="C99" s="96">
        <f t="shared" si="7"/>
        <v>2070</v>
      </c>
      <c r="D99" s="97" t="str">
        <f t="shared" si="8"/>
        <v/>
      </c>
      <c r="E99" s="40" t="str">
        <f t="shared" si="9"/>
        <v/>
      </c>
      <c r="F99" s="96"/>
      <c r="G99" s="23"/>
      <c r="I99" s="96">
        <f t="shared" si="6"/>
        <v>2071</v>
      </c>
      <c r="J99" s="97" t="str">
        <f t="shared" si="10"/>
        <v/>
      </c>
      <c r="K99" s="40" t="str">
        <f t="shared" si="11"/>
        <v/>
      </c>
      <c r="L99" s="96"/>
      <c r="M99" s="32"/>
      <c r="N99" s="33">
        <f t="shared" ca="1" si="12"/>
        <v>0</v>
      </c>
      <c r="O99" s="33">
        <f t="shared" ca="1" si="13"/>
        <v>0</v>
      </c>
    </row>
    <row r="100" spans="3:15" ht="15" thickBot="1" x14ac:dyDescent="0.35">
      <c r="C100" s="96">
        <f t="shared" si="7"/>
        <v>2071</v>
      </c>
      <c r="D100" s="97" t="str">
        <f t="shared" si="8"/>
        <v/>
      </c>
      <c r="E100" s="40" t="str">
        <f t="shared" si="9"/>
        <v/>
      </c>
      <c r="F100" s="96"/>
      <c r="G100" s="23"/>
      <c r="I100" s="96">
        <f t="shared" si="6"/>
        <v>2072</v>
      </c>
      <c r="J100" s="97" t="str">
        <f t="shared" si="10"/>
        <v/>
      </c>
      <c r="K100" s="40" t="str">
        <f t="shared" si="11"/>
        <v/>
      </c>
      <c r="L100" s="96"/>
      <c r="M100" s="32"/>
      <c r="N100" s="33">
        <f t="shared" ca="1" si="12"/>
        <v>0</v>
      </c>
      <c r="O100" s="33">
        <f t="shared" ca="1" si="13"/>
        <v>0</v>
      </c>
    </row>
    <row r="101" spans="3:15" ht="15" thickBot="1" x14ac:dyDescent="0.35">
      <c r="C101" s="96">
        <f t="shared" si="7"/>
        <v>2072</v>
      </c>
      <c r="D101" s="97" t="str">
        <f t="shared" si="8"/>
        <v/>
      </c>
      <c r="E101" s="40" t="str">
        <f t="shared" si="9"/>
        <v/>
      </c>
      <c r="F101" s="96"/>
      <c r="G101" s="23"/>
      <c r="I101" s="96">
        <f t="shared" si="6"/>
        <v>2073</v>
      </c>
      <c r="J101" s="97" t="str">
        <f t="shared" si="10"/>
        <v/>
      </c>
      <c r="K101" s="40" t="str">
        <f t="shared" si="11"/>
        <v/>
      </c>
      <c r="L101" s="96"/>
      <c r="M101" s="32"/>
      <c r="N101" s="33">
        <f t="shared" ca="1" si="12"/>
        <v>0</v>
      </c>
      <c r="O101" s="33">
        <f t="shared" ca="1" si="13"/>
        <v>0</v>
      </c>
    </row>
    <row r="102" spans="3:15" ht="15" thickBot="1" x14ac:dyDescent="0.35">
      <c r="C102" s="96">
        <f t="shared" si="7"/>
        <v>2073</v>
      </c>
      <c r="D102" s="97" t="str">
        <f t="shared" si="8"/>
        <v/>
      </c>
      <c r="E102" s="40" t="str">
        <f t="shared" si="9"/>
        <v/>
      </c>
      <c r="F102" s="96"/>
      <c r="G102" s="23"/>
      <c r="I102" s="96">
        <f t="shared" si="6"/>
        <v>2074</v>
      </c>
      <c r="J102" s="97" t="str">
        <f t="shared" si="10"/>
        <v/>
      </c>
      <c r="K102" s="40" t="str">
        <f t="shared" si="11"/>
        <v/>
      </c>
      <c r="L102" s="96"/>
      <c r="M102" s="32"/>
      <c r="N102" s="33">
        <f t="shared" ca="1" si="12"/>
        <v>0</v>
      </c>
      <c r="O102" s="33">
        <f t="shared" ca="1" si="13"/>
        <v>0</v>
      </c>
    </row>
    <row r="103" spans="3:15" ht="15" thickBot="1" x14ac:dyDescent="0.35">
      <c r="C103" s="96">
        <f t="shared" si="7"/>
        <v>2074</v>
      </c>
      <c r="D103" s="97" t="str">
        <f t="shared" si="8"/>
        <v/>
      </c>
      <c r="E103" s="40" t="str">
        <f t="shared" si="9"/>
        <v/>
      </c>
      <c r="F103" s="96"/>
      <c r="G103" s="23"/>
      <c r="I103" s="96">
        <f t="shared" si="6"/>
        <v>2075</v>
      </c>
      <c r="J103" s="97" t="str">
        <f t="shared" si="10"/>
        <v/>
      </c>
      <c r="K103" s="40" t="str">
        <f t="shared" si="11"/>
        <v/>
      </c>
      <c r="L103" s="96"/>
      <c r="M103" s="32"/>
      <c r="N103" s="33">
        <f t="shared" ca="1" si="12"/>
        <v>0</v>
      </c>
      <c r="O103" s="33">
        <f t="shared" ca="1" si="13"/>
        <v>0</v>
      </c>
    </row>
    <row r="104" spans="3:15" ht="15" thickBot="1" x14ac:dyDescent="0.35">
      <c r="C104" s="96">
        <f t="shared" si="7"/>
        <v>2075</v>
      </c>
      <c r="D104" s="97" t="str">
        <f t="shared" si="8"/>
        <v/>
      </c>
      <c r="E104" s="40" t="str">
        <f t="shared" si="9"/>
        <v/>
      </c>
      <c r="F104" s="96"/>
      <c r="G104" s="23"/>
      <c r="I104" s="96">
        <f t="shared" si="6"/>
        <v>2076</v>
      </c>
      <c r="J104" s="97" t="str">
        <f t="shared" si="10"/>
        <v/>
      </c>
      <c r="K104" s="40" t="str">
        <f t="shared" si="11"/>
        <v/>
      </c>
      <c r="L104" s="96"/>
      <c r="M104" s="32"/>
      <c r="N104" s="33">
        <f t="shared" ca="1" si="12"/>
        <v>0</v>
      </c>
      <c r="O104" s="33">
        <f t="shared" ca="1" si="13"/>
        <v>0</v>
      </c>
    </row>
    <row r="105" spans="3:15" ht="15" thickBot="1" x14ac:dyDescent="0.35">
      <c r="C105" s="96">
        <f t="shared" si="7"/>
        <v>2076</v>
      </c>
      <c r="D105" s="97" t="str">
        <f t="shared" si="8"/>
        <v/>
      </c>
      <c r="E105" s="40" t="str">
        <f t="shared" si="9"/>
        <v/>
      </c>
      <c r="F105" s="96"/>
      <c r="G105" s="23"/>
      <c r="I105" s="96">
        <f t="shared" si="6"/>
        <v>2077</v>
      </c>
      <c r="J105" s="97" t="str">
        <f t="shared" si="10"/>
        <v/>
      </c>
      <c r="K105" s="40" t="str">
        <f t="shared" si="11"/>
        <v/>
      </c>
      <c r="L105" s="96"/>
      <c r="M105" s="32"/>
      <c r="N105" s="33">
        <f t="shared" ca="1" si="12"/>
        <v>0</v>
      </c>
      <c r="O105" s="33">
        <f t="shared" ca="1" si="13"/>
        <v>0</v>
      </c>
    </row>
    <row r="106" spans="3:15" ht="15" thickBot="1" x14ac:dyDescent="0.35">
      <c r="C106" s="96">
        <f t="shared" si="7"/>
        <v>2077</v>
      </c>
      <c r="D106" s="97" t="str">
        <f t="shared" si="8"/>
        <v/>
      </c>
      <c r="E106" s="40" t="str">
        <f t="shared" si="9"/>
        <v/>
      </c>
      <c r="F106" s="96"/>
      <c r="G106" s="23"/>
      <c r="I106" s="96">
        <f t="shared" si="6"/>
        <v>2078</v>
      </c>
      <c r="J106" s="97" t="str">
        <f t="shared" si="10"/>
        <v/>
      </c>
      <c r="K106" s="40" t="str">
        <f t="shared" si="11"/>
        <v/>
      </c>
      <c r="L106" s="96"/>
      <c r="M106" s="32"/>
      <c r="N106" s="33">
        <f t="shared" ca="1" si="12"/>
        <v>0</v>
      </c>
      <c r="O106" s="33">
        <f t="shared" ca="1" si="13"/>
        <v>0</v>
      </c>
    </row>
    <row r="107" spans="3:15" ht="15" thickBot="1" x14ac:dyDescent="0.35">
      <c r="C107" s="96">
        <f t="shared" si="7"/>
        <v>2078</v>
      </c>
      <c r="D107" s="97" t="str">
        <f t="shared" si="8"/>
        <v/>
      </c>
      <c r="E107" s="40" t="str">
        <f t="shared" si="9"/>
        <v/>
      </c>
      <c r="F107" s="96"/>
      <c r="G107" s="23"/>
      <c r="I107" s="96">
        <f t="shared" si="6"/>
        <v>2079</v>
      </c>
      <c r="J107" s="97" t="str">
        <f t="shared" si="10"/>
        <v/>
      </c>
      <c r="K107" s="40" t="str">
        <f t="shared" si="11"/>
        <v/>
      </c>
      <c r="L107" s="96"/>
      <c r="M107" s="32"/>
      <c r="N107" s="33">
        <f t="shared" ca="1" si="12"/>
        <v>0</v>
      </c>
      <c r="O107" s="33">
        <f t="shared" ca="1" si="13"/>
        <v>0</v>
      </c>
    </row>
    <row r="108" spans="3:15" ht="15" thickBot="1" x14ac:dyDescent="0.35">
      <c r="C108" s="96">
        <f t="shared" si="7"/>
        <v>2079</v>
      </c>
      <c r="D108" s="97" t="str">
        <f t="shared" si="8"/>
        <v/>
      </c>
      <c r="E108" s="40" t="str">
        <f t="shared" si="9"/>
        <v/>
      </c>
      <c r="F108" s="96"/>
      <c r="G108" s="23"/>
      <c r="I108" s="96">
        <f t="shared" si="6"/>
        <v>2080</v>
      </c>
      <c r="J108" s="97" t="str">
        <f t="shared" si="10"/>
        <v/>
      </c>
      <c r="K108" s="40" t="str">
        <f t="shared" si="11"/>
        <v/>
      </c>
      <c r="L108" s="96"/>
      <c r="M108" s="32"/>
      <c r="N108" s="33">
        <f t="shared" ca="1" si="12"/>
        <v>0</v>
      </c>
      <c r="O108" s="33">
        <f t="shared" ca="1" si="13"/>
        <v>0</v>
      </c>
    </row>
    <row r="109" spans="3:15" ht="15" thickBot="1" x14ac:dyDescent="0.35">
      <c r="C109" s="96">
        <f t="shared" si="7"/>
        <v>2080</v>
      </c>
      <c r="D109" s="97" t="str">
        <f t="shared" si="8"/>
        <v/>
      </c>
      <c r="E109" s="40" t="str">
        <f t="shared" si="9"/>
        <v/>
      </c>
      <c r="F109" s="96"/>
      <c r="G109" s="23"/>
      <c r="I109" s="96">
        <f t="shared" si="6"/>
        <v>2081</v>
      </c>
      <c r="J109" s="97" t="str">
        <f t="shared" si="10"/>
        <v/>
      </c>
      <c r="K109" s="40" t="str">
        <f t="shared" si="11"/>
        <v/>
      </c>
      <c r="L109" s="96"/>
      <c r="M109" s="32"/>
      <c r="N109" s="33">
        <f t="shared" ca="1" si="12"/>
        <v>0</v>
      </c>
      <c r="O109" s="33">
        <f t="shared" ca="1" si="13"/>
        <v>0</v>
      </c>
    </row>
    <row r="110" spans="3:15" ht="15" thickBot="1" x14ac:dyDescent="0.35">
      <c r="C110" s="96">
        <f t="shared" si="7"/>
        <v>2081</v>
      </c>
      <c r="D110" s="97" t="str">
        <f t="shared" si="8"/>
        <v/>
      </c>
      <c r="E110" s="40" t="str">
        <f t="shared" si="9"/>
        <v/>
      </c>
      <c r="F110" s="96"/>
      <c r="G110" s="23"/>
      <c r="I110" s="96">
        <f t="shared" si="6"/>
        <v>2082</v>
      </c>
      <c r="J110" s="97" t="str">
        <f t="shared" si="10"/>
        <v/>
      </c>
      <c r="K110" s="40" t="str">
        <f t="shared" si="11"/>
        <v/>
      </c>
      <c r="L110" s="96"/>
      <c r="M110" s="32"/>
      <c r="N110" s="33">
        <f t="shared" ca="1" si="12"/>
        <v>0</v>
      </c>
      <c r="O110" s="33">
        <f t="shared" ca="1" si="13"/>
        <v>0</v>
      </c>
    </row>
    <row r="111" spans="3:15" ht="15" thickBot="1" x14ac:dyDescent="0.35">
      <c r="C111" s="96">
        <f t="shared" si="7"/>
        <v>2082</v>
      </c>
      <c r="D111" s="97" t="str">
        <f t="shared" ref="D111:D142" si="14">IF($E$19=C111,$E$28,"")</f>
        <v/>
      </c>
      <c r="E111" s="40" t="str">
        <f t="shared" ref="E111:E142" si="15">IF(C111-1&lt;$E$20,IF(C111+1&gt;$E$29,$E$43,""),"")</f>
        <v/>
      </c>
      <c r="F111" s="96"/>
      <c r="G111" s="23"/>
      <c r="I111" s="96">
        <f t="shared" si="6"/>
        <v>2083</v>
      </c>
      <c r="J111" s="97" t="str">
        <f t="shared" ref="J111:J142" si="16">IF($K$19=I111,$K$28,"")</f>
        <v/>
      </c>
      <c r="K111" s="40" t="str">
        <f t="shared" ref="K111:K142" si="17">IF(I111-1&lt;$K$20,IF(I111+1&gt;$K$29,$K$43,""),"")</f>
        <v/>
      </c>
      <c r="L111" s="96"/>
      <c r="M111" s="32"/>
      <c r="N111" s="33">
        <f t="shared" ref="N111:N142" ca="1" si="18">SUM($D111:$E111)/((1+$C$7)^($C111-$C$9))</f>
        <v>0</v>
      </c>
      <c r="O111" s="33">
        <f t="shared" ref="O111:O142" ca="1" si="19">SUM($J111:$K111)/((1+$C$7)^($I111-$C$9))</f>
        <v>0</v>
      </c>
    </row>
    <row r="112" spans="3:15" ht="15" thickBot="1" x14ac:dyDescent="0.35">
      <c r="C112" s="96">
        <f t="shared" si="7"/>
        <v>2083</v>
      </c>
      <c r="D112" s="97" t="str">
        <f t="shared" si="14"/>
        <v/>
      </c>
      <c r="E112" s="40" t="str">
        <f t="shared" si="15"/>
        <v/>
      </c>
      <c r="F112" s="96"/>
      <c r="G112" s="23"/>
      <c r="I112" s="96">
        <f t="shared" ref="I112:I125" si="20">I111+1</f>
        <v>2084</v>
      </c>
      <c r="J112" s="97" t="str">
        <f t="shared" si="16"/>
        <v/>
      </c>
      <c r="K112" s="40" t="str">
        <f t="shared" si="17"/>
        <v/>
      </c>
      <c r="L112" s="96"/>
      <c r="M112" s="32"/>
      <c r="N112" s="33">
        <f t="shared" ca="1" si="18"/>
        <v>0</v>
      </c>
      <c r="O112" s="33">
        <f t="shared" ca="1" si="19"/>
        <v>0</v>
      </c>
    </row>
    <row r="113" spans="3:15" ht="15" thickBot="1" x14ac:dyDescent="0.35">
      <c r="C113" s="96">
        <f>C112+1</f>
        <v>2084</v>
      </c>
      <c r="D113" s="97" t="str">
        <f t="shared" si="14"/>
        <v/>
      </c>
      <c r="E113" s="40" t="str">
        <f t="shared" si="15"/>
        <v/>
      </c>
      <c r="F113" s="96"/>
      <c r="G113" s="23"/>
      <c r="I113" s="96">
        <f t="shared" si="20"/>
        <v>2085</v>
      </c>
      <c r="J113" s="97" t="str">
        <f t="shared" si="16"/>
        <v/>
      </c>
      <c r="K113" s="40" t="str">
        <f t="shared" si="17"/>
        <v/>
      </c>
      <c r="L113" s="96"/>
      <c r="M113" s="32"/>
      <c r="N113" s="33">
        <f t="shared" ca="1" si="18"/>
        <v>0</v>
      </c>
      <c r="O113" s="33">
        <f t="shared" ca="1" si="19"/>
        <v>0</v>
      </c>
    </row>
    <row r="114" spans="3:15" ht="15" thickBot="1" x14ac:dyDescent="0.35">
      <c r="C114" s="96">
        <f>C113+1</f>
        <v>2085</v>
      </c>
      <c r="D114" s="97" t="str">
        <f t="shared" si="14"/>
        <v/>
      </c>
      <c r="E114" s="40" t="str">
        <f t="shared" si="15"/>
        <v/>
      </c>
      <c r="F114" s="96"/>
      <c r="G114" s="23"/>
      <c r="I114" s="96">
        <f t="shared" si="20"/>
        <v>2086</v>
      </c>
      <c r="J114" s="97" t="str">
        <f t="shared" si="16"/>
        <v/>
      </c>
      <c r="K114" s="40" t="str">
        <f t="shared" si="17"/>
        <v/>
      </c>
      <c r="L114" s="96"/>
      <c r="M114" s="32"/>
      <c r="N114" s="33">
        <f t="shared" ca="1" si="18"/>
        <v>0</v>
      </c>
      <c r="O114" s="33">
        <f t="shared" ca="1" si="19"/>
        <v>0</v>
      </c>
    </row>
    <row r="115" spans="3:15" ht="15" thickBot="1" x14ac:dyDescent="0.35">
      <c r="C115" s="96">
        <f>C114+1</f>
        <v>2086</v>
      </c>
      <c r="D115" s="97" t="str">
        <f t="shared" si="14"/>
        <v/>
      </c>
      <c r="E115" s="40" t="str">
        <f t="shared" si="15"/>
        <v/>
      </c>
      <c r="F115" s="96"/>
      <c r="G115" s="23"/>
      <c r="I115" s="96">
        <f t="shared" si="20"/>
        <v>2087</v>
      </c>
      <c r="J115" s="97" t="str">
        <f t="shared" si="16"/>
        <v/>
      </c>
      <c r="K115" s="40" t="str">
        <f t="shared" si="17"/>
        <v/>
      </c>
      <c r="L115" s="96"/>
      <c r="M115" s="32"/>
      <c r="N115" s="33">
        <f t="shared" ca="1" si="18"/>
        <v>0</v>
      </c>
      <c r="O115" s="33">
        <f t="shared" ca="1" si="19"/>
        <v>0</v>
      </c>
    </row>
    <row r="116" spans="3:15" ht="15" thickBot="1" x14ac:dyDescent="0.35">
      <c r="C116" s="96">
        <f t="shared" ref="C116:C125" si="21">C115+1</f>
        <v>2087</v>
      </c>
      <c r="D116" s="97" t="str">
        <f t="shared" si="14"/>
        <v/>
      </c>
      <c r="E116" s="40" t="str">
        <f t="shared" si="15"/>
        <v/>
      </c>
      <c r="F116" s="96"/>
      <c r="G116" s="23"/>
      <c r="I116" s="96">
        <f t="shared" si="20"/>
        <v>2088</v>
      </c>
      <c r="J116" s="97" t="str">
        <f t="shared" si="16"/>
        <v/>
      </c>
      <c r="K116" s="40" t="str">
        <f t="shared" si="17"/>
        <v/>
      </c>
      <c r="L116" s="96"/>
      <c r="M116" s="32"/>
      <c r="N116" s="33">
        <f t="shared" ca="1" si="18"/>
        <v>0</v>
      </c>
      <c r="O116" s="33">
        <f t="shared" ca="1" si="19"/>
        <v>0</v>
      </c>
    </row>
    <row r="117" spans="3:15" ht="15" thickBot="1" x14ac:dyDescent="0.35">
      <c r="C117" s="96">
        <f t="shared" si="21"/>
        <v>2088</v>
      </c>
      <c r="D117" s="97" t="str">
        <f t="shared" si="14"/>
        <v/>
      </c>
      <c r="E117" s="40" t="str">
        <f t="shared" si="15"/>
        <v/>
      </c>
      <c r="F117" s="96"/>
      <c r="G117" s="23"/>
      <c r="I117" s="96">
        <f t="shared" si="20"/>
        <v>2089</v>
      </c>
      <c r="J117" s="97" t="str">
        <f t="shared" si="16"/>
        <v/>
      </c>
      <c r="K117" s="40" t="str">
        <f t="shared" si="17"/>
        <v/>
      </c>
      <c r="L117" s="96"/>
      <c r="M117" s="32"/>
      <c r="N117" s="33">
        <f t="shared" ca="1" si="18"/>
        <v>0</v>
      </c>
      <c r="O117" s="33">
        <f t="shared" ca="1" si="19"/>
        <v>0</v>
      </c>
    </row>
    <row r="118" spans="3:15" ht="15" thickBot="1" x14ac:dyDescent="0.35">
      <c r="C118" s="96">
        <f t="shared" si="21"/>
        <v>2089</v>
      </c>
      <c r="D118" s="97" t="str">
        <f t="shared" si="14"/>
        <v/>
      </c>
      <c r="E118" s="40" t="str">
        <f t="shared" si="15"/>
        <v/>
      </c>
      <c r="F118" s="96"/>
      <c r="G118" s="23"/>
      <c r="I118" s="96">
        <f t="shared" si="20"/>
        <v>2090</v>
      </c>
      <c r="J118" s="97" t="str">
        <f t="shared" si="16"/>
        <v/>
      </c>
      <c r="K118" s="40" t="str">
        <f t="shared" si="17"/>
        <v/>
      </c>
      <c r="L118" s="96"/>
      <c r="M118" s="32"/>
      <c r="N118" s="33">
        <f t="shared" ca="1" si="18"/>
        <v>0</v>
      </c>
      <c r="O118" s="33">
        <f t="shared" ca="1" si="19"/>
        <v>0</v>
      </c>
    </row>
    <row r="119" spans="3:15" ht="15" thickBot="1" x14ac:dyDescent="0.35">
      <c r="C119" s="96">
        <f t="shared" si="21"/>
        <v>2090</v>
      </c>
      <c r="D119" s="97" t="str">
        <f t="shared" si="14"/>
        <v/>
      </c>
      <c r="E119" s="40" t="str">
        <f t="shared" si="15"/>
        <v/>
      </c>
      <c r="F119" s="96"/>
      <c r="G119" s="23"/>
      <c r="I119" s="96">
        <f t="shared" si="20"/>
        <v>2091</v>
      </c>
      <c r="J119" s="97" t="str">
        <f t="shared" si="16"/>
        <v/>
      </c>
      <c r="K119" s="40" t="str">
        <f t="shared" si="17"/>
        <v/>
      </c>
      <c r="L119" s="96"/>
      <c r="M119" s="32"/>
      <c r="N119" s="33">
        <f t="shared" ca="1" si="18"/>
        <v>0</v>
      </c>
      <c r="O119" s="33">
        <f t="shared" ca="1" si="19"/>
        <v>0</v>
      </c>
    </row>
    <row r="120" spans="3:15" ht="15" thickBot="1" x14ac:dyDescent="0.35">
      <c r="C120" s="96">
        <f t="shared" si="21"/>
        <v>2091</v>
      </c>
      <c r="D120" s="97" t="str">
        <f t="shared" si="14"/>
        <v/>
      </c>
      <c r="E120" s="40" t="str">
        <f t="shared" si="15"/>
        <v/>
      </c>
      <c r="F120" s="96"/>
      <c r="G120" s="23"/>
      <c r="I120" s="96">
        <f t="shared" si="20"/>
        <v>2092</v>
      </c>
      <c r="J120" s="97" t="str">
        <f t="shared" si="16"/>
        <v/>
      </c>
      <c r="K120" s="40" t="str">
        <f t="shared" si="17"/>
        <v/>
      </c>
      <c r="L120" s="96"/>
      <c r="M120" s="32"/>
      <c r="N120" s="33">
        <f t="shared" ca="1" si="18"/>
        <v>0</v>
      </c>
      <c r="O120" s="33">
        <f t="shared" ca="1" si="19"/>
        <v>0</v>
      </c>
    </row>
    <row r="121" spans="3:15" ht="15" thickBot="1" x14ac:dyDescent="0.35">
      <c r="C121" s="96">
        <f t="shared" si="21"/>
        <v>2092</v>
      </c>
      <c r="D121" s="97" t="str">
        <f t="shared" si="14"/>
        <v/>
      </c>
      <c r="E121" s="40" t="str">
        <f t="shared" si="15"/>
        <v/>
      </c>
      <c r="F121" s="96"/>
      <c r="G121" s="23"/>
      <c r="I121" s="96">
        <f t="shared" si="20"/>
        <v>2093</v>
      </c>
      <c r="J121" s="97" t="str">
        <f t="shared" si="16"/>
        <v/>
      </c>
      <c r="K121" s="40" t="str">
        <f t="shared" si="17"/>
        <v/>
      </c>
      <c r="L121" s="96"/>
      <c r="M121" s="32"/>
      <c r="N121" s="33">
        <f t="shared" ca="1" si="18"/>
        <v>0</v>
      </c>
      <c r="O121" s="33">
        <f t="shared" ca="1" si="19"/>
        <v>0</v>
      </c>
    </row>
    <row r="122" spans="3:15" ht="15" thickBot="1" x14ac:dyDescent="0.35">
      <c r="C122" s="96">
        <f t="shared" si="21"/>
        <v>2093</v>
      </c>
      <c r="D122" s="97" t="str">
        <f t="shared" si="14"/>
        <v/>
      </c>
      <c r="E122" s="40" t="str">
        <f t="shared" si="15"/>
        <v/>
      </c>
      <c r="F122" s="96"/>
      <c r="G122" s="23"/>
      <c r="I122" s="96">
        <f t="shared" si="20"/>
        <v>2094</v>
      </c>
      <c r="J122" s="97" t="str">
        <f t="shared" si="16"/>
        <v/>
      </c>
      <c r="K122" s="40" t="str">
        <f t="shared" si="17"/>
        <v/>
      </c>
      <c r="L122" s="96"/>
      <c r="M122" s="32"/>
      <c r="N122" s="33">
        <f t="shared" ca="1" si="18"/>
        <v>0</v>
      </c>
      <c r="O122" s="33">
        <f t="shared" ca="1" si="19"/>
        <v>0</v>
      </c>
    </row>
    <row r="123" spans="3:15" ht="15" thickBot="1" x14ac:dyDescent="0.35">
      <c r="C123" s="96">
        <f t="shared" si="21"/>
        <v>2094</v>
      </c>
      <c r="D123" s="97" t="str">
        <f t="shared" si="14"/>
        <v/>
      </c>
      <c r="E123" s="40" t="str">
        <f t="shared" si="15"/>
        <v/>
      </c>
      <c r="F123" s="96"/>
      <c r="G123" s="23"/>
      <c r="I123" s="96">
        <f t="shared" si="20"/>
        <v>2095</v>
      </c>
      <c r="J123" s="97" t="str">
        <f t="shared" si="16"/>
        <v/>
      </c>
      <c r="K123" s="40" t="str">
        <f t="shared" si="17"/>
        <v/>
      </c>
      <c r="L123" s="96"/>
      <c r="M123" s="32"/>
      <c r="N123" s="33">
        <f t="shared" ca="1" si="18"/>
        <v>0</v>
      </c>
      <c r="O123" s="33">
        <f t="shared" ca="1" si="19"/>
        <v>0</v>
      </c>
    </row>
    <row r="124" spans="3:15" ht="15" thickBot="1" x14ac:dyDescent="0.35">
      <c r="C124" s="96">
        <f t="shared" si="21"/>
        <v>2095</v>
      </c>
      <c r="D124" s="97" t="str">
        <f t="shared" si="14"/>
        <v/>
      </c>
      <c r="E124" s="40" t="str">
        <f t="shared" si="15"/>
        <v/>
      </c>
      <c r="F124" s="96"/>
      <c r="G124" s="23"/>
      <c r="I124" s="96">
        <f t="shared" si="20"/>
        <v>2096</v>
      </c>
      <c r="J124" s="97" t="str">
        <f t="shared" si="16"/>
        <v/>
      </c>
      <c r="K124" s="40" t="str">
        <f t="shared" si="17"/>
        <v/>
      </c>
      <c r="L124" s="96"/>
      <c r="M124" s="32"/>
      <c r="N124" s="33">
        <f t="shared" ca="1" si="18"/>
        <v>0</v>
      </c>
      <c r="O124" s="33">
        <f t="shared" ca="1" si="19"/>
        <v>0</v>
      </c>
    </row>
    <row r="125" spans="3:15" ht="15" thickBot="1" x14ac:dyDescent="0.35">
      <c r="C125" s="96">
        <f t="shared" si="21"/>
        <v>2096</v>
      </c>
      <c r="D125" s="97" t="str">
        <f t="shared" si="14"/>
        <v/>
      </c>
      <c r="E125" s="40" t="str">
        <f t="shared" si="15"/>
        <v/>
      </c>
      <c r="F125" s="96"/>
      <c r="G125" s="23"/>
      <c r="I125" s="96">
        <f t="shared" si="20"/>
        <v>2097</v>
      </c>
      <c r="J125" s="97" t="str">
        <f t="shared" si="16"/>
        <v/>
      </c>
      <c r="K125" s="40" t="str">
        <f t="shared" si="17"/>
        <v/>
      </c>
      <c r="L125" s="96"/>
      <c r="M125" s="32"/>
      <c r="N125" s="33">
        <f t="shared" ca="1" si="18"/>
        <v>0</v>
      </c>
      <c r="O125" s="33">
        <f t="shared" ca="1" si="19"/>
        <v>0</v>
      </c>
    </row>
    <row r="126" spans="3:15" ht="15" thickBot="1" x14ac:dyDescent="0.35">
      <c r="C126" s="96">
        <f>C125+1</f>
        <v>2097</v>
      </c>
      <c r="D126" s="97" t="str">
        <f t="shared" si="14"/>
        <v/>
      </c>
      <c r="E126" s="40" t="str">
        <f t="shared" si="15"/>
        <v/>
      </c>
      <c r="F126" s="96"/>
      <c r="G126" s="23"/>
      <c r="I126" s="96">
        <f>I125+1</f>
        <v>2098</v>
      </c>
      <c r="J126" s="97" t="str">
        <f t="shared" si="16"/>
        <v/>
      </c>
      <c r="K126" s="40" t="str">
        <f t="shared" si="17"/>
        <v/>
      </c>
      <c r="L126" s="96"/>
      <c r="M126" s="32"/>
      <c r="N126" s="33">
        <f t="shared" ca="1" si="18"/>
        <v>0</v>
      </c>
      <c r="O126" s="33">
        <f t="shared" ca="1" si="19"/>
        <v>0</v>
      </c>
    </row>
    <row r="127" spans="3:15" ht="15" thickBot="1" x14ac:dyDescent="0.35">
      <c r="C127" s="96">
        <f t="shared" ref="C127:C166" si="22">C126+1</f>
        <v>2098</v>
      </c>
      <c r="D127" s="97" t="str">
        <f t="shared" si="14"/>
        <v/>
      </c>
      <c r="E127" s="40" t="str">
        <f t="shared" si="15"/>
        <v/>
      </c>
      <c r="F127" s="96"/>
      <c r="G127" s="23"/>
      <c r="I127" s="96">
        <f t="shared" ref="I127:I166" si="23">I126+1</f>
        <v>2099</v>
      </c>
      <c r="J127" s="97" t="str">
        <f t="shared" si="16"/>
        <v/>
      </c>
      <c r="K127" s="40" t="str">
        <f t="shared" si="17"/>
        <v/>
      </c>
      <c r="L127" s="96"/>
      <c r="M127" s="32"/>
      <c r="N127" s="33">
        <f t="shared" ca="1" si="18"/>
        <v>0</v>
      </c>
      <c r="O127" s="33">
        <f t="shared" ca="1" si="19"/>
        <v>0</v>
      </c>
    </row>
    <row r="128" spans="3:15" ht="15" thickBot="1" x14ac:dyDescent="0.35">
      <c r="C128" s="96">
        <f t="shared" si="22"/>
        <v>2099</v>
      </c>
      <c r="D128" s="97" t="str">
        <f t="shared" si="14"/>
        <v/>
      </c>
      <c r="E128" s="40" t="str">
        <f t="shared" si="15"/>
        <v/>
      </c>
      <c r="F128" s="96"/>
      <c r="G128" s="23"/>
      <c r="I128" s="96">
        <f t="shared" si="23"/>
        <v>2100</v>
      </c>
      <c r="J128" s="97" t="str">
        <f t="shared" si="16"/>
        <v/>
      </c>
      <c r="K128" s="40" t="str">
        <f t="shared" si="17"/>
        <v/>
      </c>
      <c r="L128" s="96"/>
      <c r="M128" s="32"/>
      <c r="N128" s="33">
        <f t="shared" ca="1" si="18"/>
        <v>0</v>
      </c>
      <c r="O128" s="33">
        <f t="shared" ca="1" si="19"/>
        <v>0</v>
      </c>
    </row>
    <row r="129" spans="3:15" ht="15" thickBot="1" x14ac:dyDescent="0.35">
      <c r="C129" s="96">
        <f t="shared" si="22"/>
        <v>2100</v>
      </c>
      <c r="D129" s="97" t="str">
        <f t="shared" si="14"/>
        <v/>
      </c>
      <c r="E129" s="40" t="str">
        <f t="shared" si="15"/>
        <v/>
      </c>
      <c r="F129" s="96"/>
      <c r="G129" s="23"/>
      <c r="I129" s="96">
        <f t="shared" si="23"/>
        <v>2101</v>
      </c>
      <c r="J129" s="97" t="str">
        <f t="shared" si="16"/>
        <v/>
      </c>
      <c r="K129" s="40" t="str">
        <f t="shared" si="17"/>
        <v/>
      </c>
      <c r="L129" s="96"/>
      <c r="M129" s="32"/>
      <c r="N129" s="33">
        <f t="shared" ca="1" si="18"/>
        <v>0</v>
      </c>
      <c r="O129" s="33">
        <f t="shared" ca="1" si="19"/>
        <v>0</v>
      </c>
    </row>
    <row r="130" spans="3:15" ht="15" thickBot="1" x14ac:dyDescent="0.35">
      <c r="C130" s="96">
        <f t="shared" si="22"/>
        <v>2101</v>
      </c>
      <c r="D130" s="97" t="str">
        <f t="shared" si="14"/>
        <v/>
      </c>
      <c r="E130" s="40" t="str">
        <f t="shared" si="15"/>
        <v/>
      </c>
      <c r="F130" s="96"/>
      <c r="G130" s="23"/>
      <c r="I130" s="96">
        <f t="shared" si="23"/>
        <v>2102</v>
      </c>
      <c r="J130" s="97" t="str">
        <f t="shared" si="16"/>
        <v/>
      </c>
      <c r="K130" s="40" t="str">
        <f t="shared" si="17"/>
        <v/>
      </c>
      <c r="L130" s="96"/>
      <c r="M130" s="32"/>
      <c r="N130" s="33">
        <f t="shared" ca="1" si="18"/>
        <v>0</v>
      </c>
      <c r="O130" s="33">
        <f t="shared" ca="1" si="19"/>
        <v>0</v>
      </c>
    </row>
    <row r="131" spans="3:15" ht="15" thickBot="1" x14ac:dyDescent="0.35">
      <c r="C131" s="96">
        <f t="shared" si="22"/>
        <v>2102</v>
      </c>
      <c r="D131" s="97" t="str">
        <f t="shared" si="14"/>
        <v/>
      </c>
      <c r="E131" s="40" t="str">
        <f t="shared" si="15"/>
        <v/>
      </c>
      <c r="F131" s="96"/>
      <c r="G131" s="23"/>
      <c r="I131" s="96">
        <f t="shared" si="23"/>
        <v>2103</v>
      </c>
      <c r="J131" s="97" t="str">
        <f t="shared" si="16"/>
        <v/>
      </c>
      <c r="K131" s="40" t="str">
        <f t="shared" si="17"/>
        <v/>
      </c>
      <c r="L131" s="96"/>
      <c r="M131" s="32"/>
      <c r="N131" s="33">
        <f t="shared" ca="1" si="18"/>
        <v>0</v>
      </c>
      <c r="O131" s="33">
        <f t="shared" ca="1" si="19"/>
        <v>0</v>
      </c>
    </row>
    <row r="132" spans="3:15" ht="15" thickBot="1" x14ac:dyDescent="0.35">
      <c r="C132" s="96">
        <f t="shared" si="22"/>
        <v>2103</v>
      </c>
      <c r="D132" s="97" t="str">
        <f t="shared" si="14"/>
        <v/>
      </c>
      <c r="E132" s="40" t="str">
        <f t="shared" si="15"/>
        <v/>
      </c>
      <c r="F132" s="96"/>
      <c r="G132" s="23"/>
      <c r="I132" s="96">
        <f t="shared" si="23"/>
        <v>2104</v>
      </c>
      <c r="J132" s="97" t="str">
        <f t="shared" si="16"/>
        <v/>
      </c>
      <c r="K132" s="40" t="str">
        <f t="shared" si="17"/>
        <v/>
      </c>
      <c r="L132" s="96"/>
      <c r="M132" s="32"/>
      <c r="N132" s="33">
        <f t="shared" ca="1" si="18"/>
        <v>0</v>
      </c>
      <c r="O132" s="33">
        <f t="shared" ca="1" si="19"/>
        <v>0</v>
      </c>
    </row>
    <row r="133" spans="3:15" ht="15" thickBot="1" x14ac:dyDescent="0.35">
      <c r="C133" s="96">
        <f t="shared" si="22"/>
        <v>2104</v>
      </c>
      <c r="D133" s="97" t="str">
        <f t="shared" si="14"/>
        <v/>
      </c>
      <c r="E133" s="40" t="str">
        <f t="shared" si="15"/>
        <v/>
      </c>
      <c r="F133" s="96"/>
      <c r="G133" s="23"/>
      <c r="I133" s="96">
        <f t="shared" si="23"/>
        <v>2105</v>
      </c>
      <c r="J133" s="97" t="str">
        <f t="shared" si="16"/>
        <v/>
      </c>
      <c r="K133" s="40" t="str">
        <f t="shared" si="17"/>
        <v/>
      </c>
      <c r="L133" s="96"/>
      <c r="M133" s="32"/>
      <c r="N133" s="33">
        <f t="shared" ca="1" si="18"/>
        <v>0</v>
      </c>
      <c r="O133" s="33">
        <f t="shared" ca="1" si="19"/>
        <v>0</v>
      </c>
    </row>
    <row r="134" spans="3:15" ht="15" thickBot="1" x14ac:dyDescent="0.35">
      <c r="C134" s="96">
        <f t="shared" si="22"/>
        <v>2105</v>
      </c>
      <c r="D134" s="97" t="str">
        <f t="shared" si="14"/>
        <v/>
      </c>
      <c r="E134" s="40" t="str">
        <f t="shared" si="15"/>
        <v/>
      </c>
      <c r="F134" s="96"/>
      <c r="G134" s="23"/>
      <c r="I134" s="96">
        <f t="shared" si="23"/>
        <v>2106</v>
      </c>
      <c r="J134" s="97" t="str">
        <f t="shared" si="16"/>
        <v/>
      </c>
      <c r="K134" s="40" t="str">
        <f t="shared" si="17"/>
        <v/>
      </c>
      <c r="L134" s="96"/>
      <c r="M134" s="32"/>
      <c r="N134" s="33">
        <f t="shared" ca="1" si="18"/>
        <v>0</v>
      </c>
      <c r="O134" s="33">
        <f t="shared" ca="1" si="19"/>
        <v>0</v>
      </c>
    </row>
    <row r="135" spans="3:15" ht="15" thickBot="1" x14ac:dyDescent="0.35">
      <c r="C135" s="96">
        <f t="shared" si="22"/>
        <v>2106</v>
      </c>
      <c r="D135" s="97" t="str">
        <f t="shared" si="14"/>
        <v/>
      </c>
      <c r="E135" s="40" t="str">
        <f t="shared" si="15"/>
        <v/>
      </c>
      <c r="F135" s="96"/>
      <c r="G135" s="23"/>
      <c r="I135" s="96">
        <f t="shared" si="23"/>
        <v>2107</v>
      </c>
      <c r="J135" s="97" t="str">
        <f t="shared" si="16"/>
        <v/>
      </c>
      <c r="K135" s="40" t="str">
        <f t="shared" si="17"/>
        <v/>
      </c>
      <c r="L135" s="96"/>
      <c r="M135" s="32"/>
      <c r="N135" s="33">
        <f t="shared" ca="1" si="18"/>
        <v>0</v>
      </c>
      <c r="O135" s="33">
        <f t="shared" ca="1" si="19"/>
        <v>0</v>
      </c>
    </row>
    <row r="136" spans="3:15" ht="15" thickBot="1" x14ac:dyDescent="0.35">
      <c r="C136" s="96">
        <f t="shared" si="22"/>
        <v>2107</v>
      </c>
      <c r="D136" s="97" t="str">
        <f t="shared" si="14"/>
        <v/>
      </c>
      <c r="E136" s="40" t="str">
        <f t="shared" si="15"/>
        <v/>
      </c>
      <c r="F136" s="96"/>
      <c r="G136" s="23"/>
      <c r="I136" s="96">
        <f t="shared" si="23"/>
        <v>2108</v>
      </c>
      <c r="J136" s="97" t="str">
        <f t="shared" si="16"/>
        <v/>
      </c>
      <c r="K136" s="40" t="str">
        <f t="shared" si="17"/>
        <v/>
      </c>
      <c r="L136" s="96"/>
      <c r="M136" s="32"/>
      <c r="N136" s="33">
        <f t="shared" ca="1" si="18"/>
        <v>0</v>
      </c>
      <c r="O136" s="33">
        <f t="shared" ca="1" si="19"/>
        <v>0</v>
      </c>
    </row>
    <row r="137" spans="3:15" ht="15" thickBot="1" x14ac:dyDescent="0.35">
      <c r="C137" s="96">
        <f t="shared" si="22"/>
        <v>2108</v>
      </c>
      <c r="D137" s="97" t="str">
        <f t="shared" si="14"/>
        <v/>
      </c>
      <c r="E137" s="40" t="str">
        <f t="shared" si="15"/>
        <v/>
      </c>
      <c r="F137" s="96"/>
      <c r="G137" s="23"/>
      <c r="I137" s="96">
        <f t="shared" si="23"/>
        <v>2109</v>
      </c>
      <c r="J137" s="97" t="str">
        <f t="shared" si="16"/>
        <v/>
      </c>
      <c r="K137" s="40" t="str">
        <f t="shared" si="17"/>
        <v/>
      </c>
      <c r="L137" s="96"/>
      <c r="M137" s="32"/>
      <c r="N137" s="33">
        <f t="shared" ca="1" si="18"/>
        <v>0</v>
      </c>
      <c r="O137" s="33">
        <f t="shared" ca="1" si="19"/>
        <v>0</v>
      </c>
    </row>
    <row r="138" spans="3:15" ht="15" thickBot="1" x14ac:dyDescent="0.35">
      <c r="C138" s="96">
        <f t="shared" si="22"/>
        <v>2109</v>
      </c>
      <c r="D138" s="97" t="str">
        <f t="shared" si="14"/>
        <v/>
      </c>
      <c r="E138" s="40" t="str">
        <f t="shared" si="15"/>
        <v/>
      </c>
      <c r="F138" s="96"/>
      <c r="G138" s="23"/>
      <c r="I138" s="96">
        <f t="shared" si="23"/>
        <v>2110</v>
      </c>
      <c r="J138" s="97" t="str">
        <f t="shared" si="16"/>
        <v/>
      </c>
      <c r="K138" s="40" t="str">
        <f t="shared" si="17"/>
        <v/>
      </c>
      <c r="L138" s="96"/>
      <c r="M138" s="32"/>
      <c r="N138" s="33">
        <f t="shared" ca="1" si="18"/>
        <v>0</v>
      </c>
      <c r="O138" s="33">
        <f t="shared" ca="1" si="19"/>
        <v>0</v>
      </c>
    </row>
    <row r="139" spans="3:15" ht="15" thickBot="1" x14ac:dyDescent="0.35">
      <c r="C139" s="96">
        <f t="shared" si="22"/>
        <v>2110</v>
      </c>
      <c r="D139" s="97" t="str">
        <f t="shared" si="14"/>
        <v/>
      </c>
      <c r="E139" s="40" t="str">
        <f t="shared" si="15"/>
        <v/>
      </c>
      <c r="F139" s="96"/>
      <c r="G139" s="23"/>
      <c r="I139" s="96">
        <f t="shared" si="23"/>
        <v>2111</v>
      </c>
      <c r="J139" s="97" t="str">
        <f t="shared" si="16"/>
        <v/>
      </c>
      <c r="K139" s="40" t="str">
        <f t="shared" si="17"/>
        <v/>
      </c>
      <c r="L139" s="96"/>
      <c r="M139" s="32"/>
      <c r="N139" s="33">
        <f t="shared" ca="1" si="18"/>
        <v>0</v>
      </c>
      <c r="O139" s="33">
        <f t="shared" ca="1" si="19"/>
        <v>0</v>
      </c>
    </row>
    <row r="140" spans="3:15" ht="15" thickBot="1" x14ac:dyDescent="0.35">
      <c r="C140" s="96">
        <f t="shared" si="22"/>
        <v>2111</v>
      </c>
      <c r="D140" s="97" t="str">
        <f t="shared" si="14"/>
        <v/>
      </c>
      <c r="E140" s="40" t="str">
        <f t="shared" si="15"/>
        <v/>
      </c>
      <c r="F140" s="96"/>
      <c r="G140" s="23"/>
      <c r="I140" s="96">
        <f t="shared" si="23"/>
        <v>2112</v>
      </c>
      <c r="J140" s="97" t="str">
        <f t="shared" si="16"/>
        <v/>
      </c>
      <c r="K140" s="40" t="str">
        <f t="shared" si="17"/>
        <v/>
      </c>
      <c r="L140" s="96"/>
      <c r="M140" s="32"/>
      <c r="N140" s="33">
        <f t="shared" ca="1" si="18"/>
        <v>0</v>
      </c>
      <c r="O140" s="33">
        <f t="shared" ca="1" si="19"/>
        <v>0</v>
      </c>
    </row>
    <row r="141" spans="3:15" ht="15" thickBot="1" x14ac:dyDescent="0.35">
      <c r="C141" s="96">
        <f t="shared" si="22"/>
        <v>2112</v>
      </c>
      <c r="D141" s="97" t="str">
        <f t="shared" si="14"/>
        <v/>
      </c>
      <c r="E141" s="40" t="str">
        <f t="shared" si="15"/>
        <v/>
      </c>
      <c r="F141" s="96"/>
      <c r="G141" s="23"/>
      <c r="I141" s="96">
        <f t="shared" si="23"/>
        <v>2113</v>
      </c>
      <c r="J141" s="97" t="str">
        <f t="shared" si="16"/>
        <v/>
      </c>
      <c r="K141" s="40" t="str">
        <f t="shared" si="17"/>
        <v/>
      </c>
      <c r="L141" s="96"/>
      <c r="M141" s="32"/>
      <c r="N141" s="33">
        <f t="shared" ca="1" si="18"/>
        <v>0</v>
      </c>
      <c r="O141" s="33">
        <f t="shared" ca="1" si="19"/>
        <v>0</v>
      </c>
    </row>
    <row r="142" spans="3:15" ht="15" thickBot="1" x14ac:dyDescent="0.35">
      <c r="C142" s="96">
        <f t="shared" si="22"/>
        <v>2113</v>
      </c>
      <c r="D142" s="97" t="str">
        <f t="shared" si="14"/>
        <v/>
      </c>
      <c r="E142" s="40" t="str">
        <f t="shared" si="15"/>
        <v/>
      </c>
      <c r="F142" s="96"/>
      <c r="G142" s="23"/>
      <c r="I142" s="96">
        <f t="shared" si="23"/>
        <v>2114</v>
      </c>
      <c r="J142" s="97" t="str">
        <f t="shared" si="16"/>
        <v/>
      </c>
      <c r="K142" s="40" t="str">
        <f t="shared" si="17"/>
        <v/>
      </c>
      <c r="L142" s="96"/>
      <c r="M142" s="32"/>
      <c r="N142" s="33">
        <f t="shared" ca="1" si="18"/>
        <v>0</v>
      </c>
      <c r="O142" s="33">
        <f t="shared" ca="1" si="19"/>
        <v>0</v>
      </c>
    </row>
    <row r="143" spans="3:15" ht="15" thickBot="1" x14ac:dyDescent="0.35">
      <c r="C143" s="96">
        <f t="shared" si="22"/>
        <v>2114</v>
      </c>
      <c r="D143" s="97" t="str">
        <f t="shared" ref="D143:D166" si="24">IF($E$19=C143,$E$28,"")</f>
        <v/>
      </c>
      <c r="E143" s="40" t="str">
        <f t="shared" ref="E143:E166" si="25">IF(C143-1&lt;$E$20,IF(C143+1&gt;$E$29,$E$43,""),"")</f>
        <v/>
      </c>
      <c r="F143" s="96"/>
      <c r="G143" s="23"/>
      <c r="I143" s="96">
        <f t="shared" si="23"/>
        <v>2115</v>
      </c>
      <c r="J143" s="97" t="str">
        <f t="shared" ref="J143:J166" si="26">IF($K$19=I143,$K$28,"")</f>
        <v/>
      </c>
      <c r="K143" s="40" t="str">
        <f t="shared" ref="K143:K166" si="27">IF(I143-1&lt;$K$20,IF(I143+1&gt;$K$29,$K$43,""),"")</f>
        <v/>
      </c>
      <c r="L143" s="96"/>
      <c r="M143" s="32"/>
      <c r="N143" s="33">
        <f t="shared" ref="N143:N166" ca="1" si="28">SUM($D143:$E143)/((1+$C$7)^($C143-$C$9))</f>
        <v>0</v>
      </c>
      <c r="O143" s="33">
        <f t="shared" ref="O143:O166" ca="1" si="29">SUM($J143:$K143)/((1+$C$7)^($I143-$C$9))</f>
        <v>0</v>
      </c>
    </row>
    <row r="144" spans="3:15" ht="15" thickBot="1" x14ac:dyDescent="0.35">
      <c r="C144" s="96">
        <f t="shared" si="22"/>
        <v>2115</v>
      </c>
      <c r="D144" s="97" t="str">
        <f t="shared" si="24"/>
        <v/>
      </c>
      <c r="E144" s="40" t="str">
        <f t="shared" si="25"/>
        <v/>
      </c>
      <c r="F144" s="96"/>
      <c r="G144" s="23"/>
      <c r="I144" s="96">
        <f t="shared" si="23"/>
        <v>2116</v>
      </c>
      <c r="J144" s="97" t="str">
        <f t="shared" si="26"/>
        <v/>
      </c>
      <c r="K144" s="40" t="str">
        <f t="shared" si="27"/>
        <v/>
      </c>
      <c r="L144" s="96"/>
      <c r="M144" s="32"/>
      <c r="N144" s="33">
        <f t="shared" ca="1" si="28"/>
        <v>0</v>
      </c>
      <c r="O144" s="33">
        <f t="shared" ca="1" si="29"/>
        <v>0</v>
      </c>
    </row>
    <row r="145" spans="3:15" ht="15" thickBot="1" x14ac:dyDescent="0.35">
      <c r="C145" s="96">
        <f t="shared" si="22"/>
        <v>2116</v>
      </c>
      <c r="D145" s="97" t="str">
        <f t="shared" si="24"/>
        <v/>
      </c>
      <c r="E145" s="40" t="str">
        <f t="shared" si="25"/>
        <v/>
      </c>
      <c r="F145" s="96"/>
      <c r="G145" s="23"/>
      <c r="I145" s="96">
        <f t="shared" si="23"/>
        <v>2117</v>
      </c>
      <c r="J145" s="97" t="str">
        <f t="shared" si="26"/>
        <v/>
      </c>
      <c r="K145" s="40" t="str">
        <f t="shared" si="27"/>
        <v/>
      </c>
      <c r="L145" s="96"/>
      <c r="M145" s="32"/>
      <c r="N145" s="33">
        <f t="shared" ca="1" si="28"/>
        <v>0</v>
      </c>
      <c r="O145" s="33">
        <f t="shared" ca="1" si="29"/>
        <v>0</v>
      </c>
    </row>
    <row r="146" spans="3:15" ht="15" thickBot="1" x14ac:dyDescent="0.35">
      <c r="C146" s="96">
        <f t="shared" si="22"/>
        <v>2117</v>
      </c>
      <c r="D146" s="97" t="str">
        <f t="shared" si="24"/>
        <v/>
      </c>
      <c r="E146" s="40" t="str">
        <f t="shared" si="25"/>
        <v/>
      </c>
      <c r="F146" s="96"/>
      <c r="G146" s="23"/>
      <c r="I146" s="96">
        <f t="shared" si="23"/>
        <v>2118</v>
      </c>
      <c r="J146" s="97" t="str">
        <f t="shared" si="26"/>
        <v/>
      </c>
      <c r="K146" s="40" t="str">
        <f t="shared" si="27"/>
        <v/>
      </c>
      <c r="L146" s="96"/>
      <c r="M146" s="32"/>
      <c r="N146" s="33">
        <f t="shared" ca="1" si="28"/>
        <v>0</v>
      </c>
      <c r="O146" s="33">
        <f t="shared" ca="1" si="29"/>
        <v>0</v>
      </c>
    </row>
    <row r="147" spans="3:15" ht="15" thickBot="1" x14ac:dyDescent="0.35">
      <c r="C147" s="96">
        <f t="shared" si="22"/>
        <v>2118</v>
      </c>
      <c r="D147" s="97" t="str">
        <f t="shared" si="24"/>
        <v/>
      </c>
      <c r="E147" s="40" t="str">
        <f t="shared" si="25"/>
        <v/>
      </c>
      <c r="F147" s="96"/>
      <c r="G147" s="23"/>
      <c r="I147" s="96">
        <f t="shared" si="23"/>
        <v>2119</v>
      </c>
      <c r="J147" s="97" t="str">
        <f t="shared" si="26"/>
        <v/>
      </c>
      <c r="K147" s="40" t="str">
        <f t="shared" si="27"/>
        <v/>
      </c>
      <c r="L147" s="96"/>
      <c r="M147" s="18"/>
      <c r="N147" s="33">
        <f t="shared" ca="1" si="28"/>
        <v>0</v>
      </c>
      <c r="O147" s="33">
        <f t="shared" ca="1" si="29"/>
        <v>0</v>
      </c>
    </row>
    <row r="148" spans="3:15" ht="15" thickBot="1" x14ac:dyDescent="0.35">
      <c r="C148" s="96">
        <f t="shared" si="22"/>
        <v>2119</v>
      </c>
      <c r="D148" s="97" t="str">
        <f t="shared" si="24"/>
        <v/>
      </c>
      <c r="E148" s="40" t="str">
        <f t="shared" si="25"/>
        <v/>
      </c>
      <c r="F148" s="96"/>
      <c r="G148" s="23"/>
      <c r="I148" s="96">
        <f t="shared" si="23"/>
        <v>2120</v>
      </c>
      <c r="J148" s="97" t="str">
        <f t="shared" si="26"/>
        <v/>
      </c>
      <c r="K148" s="40" t="str">
        <f t="shared" si="27"/>
        <v/>
      </c>
      <c r="L148" s="96"/>
      <c r="M148" s="18"/>
      <c r="N148" s="33">
        <f t="shared" ca="1" si="28"/>
        <v>0</v>
      </c>
      <c r="O148" s="33">
        <f t="shared" ca="1" si="29"/>
        <v>0</v>
      </c>
    </row>
    <row r="149" spans="3:15" ht="15" thickBot="1" x14ac:dyDescent="0.35">
      <c r="C149" s="96">
        <f t="shared" si="22"/>
        <v>2120</v>
      </c>
      <c r="D149" s="97" t="str">
        <f t="shared" si="24"/>
        <v/>
      </c>
      <c r="E149" s="40" t="str">
        <f t="shared" si="25"/>
        <v/>
      </c>
      <c r="F149" s="96"/>
      <c r="G149" s="23"/>
      <c r="I149" s="96">
        <f t="shared" si="23"/>
        <v>2121</v>
      </c>
      <c r="J149" s="97" t="str">
        <f t="shared" si="26"/>
        <v/>
      </c>
      <c r="K149" s="40" t="str">
        <f t="shared" si="27"/>
        <v/>
      </c>
      <c r="L149" s="96"/>
      <c r="M149" s="18"/>
      <c r="N149" s="33">
        <f t="shared" ca="1" si="28"/>
        <v>0</v>
      </c>
      <c r="O149" s="33">
        <f t="shared" ca="1" si="29"/>
        <v>0</v>
      </c>
    </row>
    <row r="150" spans="3:15" ht="15" thickBot="1" x14ac:dyDescent="0.35">
      <c r="C150" s="96">
        <f t="shared" si="22"/>
        <v>2121</v>
      </c>
      <c r="D150" s="97" t="str">
        <f t="shared" si="24"/>
        <v/>
      </c>
      <c r="E150" s="40" t="str">
        <f t="shared" si="25"/>
        <v/>
      </c>
      <c r="F150" s="96"/>
      <c r="G150" s="23"/>
      <c r="I150" s="96">
        <f t="shared" si="23"/>
        <v>2122</v>
      </c>
      <c r="J150" s="97" t="str">
        <f t="shared" si="26"/>
        <v/>
      </c>
      <c r="K150" s="40" t="str">
        <f t="shared" si="27"/>
        <v/>
      </c>
      <c r="L150" s="96"/>
      <c r="M150" s="18"/>
      <c r="N150" s="33">
        <f t="shared" ca="1" si="28"/>
        <v>0</v>
      </c>
      <c r="O150" s="33">
        <f t="shared" ca="1" si="29"/>
        <v>0</v>
      </c>
    </row>
    <row r="151" spans="3:15" ht="15" thickBot="1" x14ac:dyDescent="0.35">
      <c r="C151" s="96">
        <f t="shared" si="22"/>
        <v>2122</v>
      </c>
      <c r="D151" s="97" t="str">
        <f t="shared" si="24"/>
        <v/>
      </c>
      <c r="E151" s="40" t="str">
        <f t="shared" si="25"/>
        <v/>
      </c>
      <c r="F151" s="96"/>
      <c r="G151" s="23"/>
      <c r="I151" s="96">
        <f t="shared" si="23"/>
        <v>2123</v>
      </c>
      <c r="J151" s="97" t="str">
        <f t="shared" si="26"/>
        <v/>
      </c>
      <c r="K151" s="40" t="str">
        <f t="shared" si="27"/>
        <v/>
      </c>
      <c r="L151" s="96"/>
      <c r="M151" s="18"/>
      <c r="N151" s="33">
        <f t="shared" ca="1" si="28"/>
        <v>0</v>
      </c>
      <c r="O151" s="33">
        <f t="shared" ca="1" si="29"/>
        <v>0</v>
      </c>
    </row>
    <row r="152" spans="3:15" ht="15" thickBot="1" x14ac:dyDescent="0.35">
      <c r="C152" s="96">
        <f t="shared" si="22"/>
        <v>2123</v>
      </c>
      <c r="D152" s="97" t="str">
        <f t="shared" si="24"/>
        <v/>
      </c>
      <c r="E152" s="40" t="str">
        <f t="shared" si="25"/>
        <v/>
      </c>
      <c r="F152" s="96"/>
      <c r="G152" s="23"/>
      <c r="I152" s="96">
        <f t="shared" si="23"/>
        <v>2124</v>
      </c>
      <c r="J152" s="97" t="str">
        <f t="shared" si="26"/>
        <v/>
      </c>
      <c r="K152" s="40" t="str">
        <f t="shared" si="27"/>
        <v/>
      </c>
      <c r="L152" s="96"/>
      <c r="M152" s="18"/>
      <c r="N152" s="33">
        <f t="shared" ca="1" si="28"/>
        <v>0</v>
      </c>
      <c r="O152" s="33">
        <f t="shared" ca="1" si="29"/>
        <v>0</v>
      </c>
    </row>
    <row r="153" spans="3:15" ht="15" thickBot="1" x14ac:dyDescent="0.35">
      <c r="C153" s="96">
        <f t="shared" si="22"/>
        <v>2124</v>
      </c>
      <c r="D153" s="97" t="str">
        <f t="shared" si="24"/>
        <v/>
      </c>
      <c r="E153" s="40" t="str">
        <f t="shared" si="25"/>
        <v/>
      </c>
      <c r="F153" s="96"/>
      <c r="G153" s="23"/>
      <c r="I153" s="96">
        <f t="shared" si="23"/>
        <v>2125</v>
      </c>
      <c r="J153" s="97" t="str">
        <f t="shared" si="26"/>
        <v/>
      </c>
      <c r="K153" s="40" t="str">
        <f t="shared" si="27"/>
        <v/>
      </c>
      <c r="L153" s="96"/>
      <c r="M153" s="18"/>
      <c r="N153" s="33">
        <f t="shared" ca="1" si="28"/>
        <v>0</v>
      </c>
      <c r="O153" s="33">
        <f t="shared" ca="1" si="29"/>
        <v>0</v>
      </c>
    </row>
    <row r="154" spans="3:15" ht="15" thickBot="1" x14ac:dyDescent="0.35">
      <c r="C154" s="96">
        <f t="shared" si="22"/>
        <v>2125</v>
      </c>
      <c r="D154" s="97" t="str">
        <f t="shared" si="24"/>
        <v/>
      </c>
      <c r="E154" s="40" t="str">
        <f t="shared" si="25"/>
        <v/>
      </c>
      <c r="F154" s="96"/>
      <c r="G154" s="23"/>
      <c r="I154" s="96">
        <f t="shared" si="23"/>
        <v>2126</v>
      </c>
      <c r="J154" s="97" t="str">
        <f t="shared" si="26"/>
        <v/>
      </c>
      <c r="K154" s="40" t="str">
        <f t="shared" si="27"/>
        <v/>
      </c>
      <c r="L154" s="96"/>
      <c r="M154" s="18"/>
      <c r="N154" s="33">
        <f t="shared" ca="1" si="28"/>
        <v>0</v>
      </c>
      <c r="O154" s="33">
        <f t="shared" ca="1" si="29"/>
        <v>0</v>
      </c>
    </row>
    <row r="155" spans="3:15" ht="15" thickBot="1" x14ac:dyDescent="0.35">
      <c r="C155" s="96">
        <f t="shared" si="22"/>
        <v>2126</v>
      </c>
      <c r="D155" s="97" t="str">
        <f t="shared" si="24"/>
        <v/>
      </c>
      <c r="E155" s="40" t="str">
        <f t="shared" si="25"/>
        <v/>
      </c>
      <c r="F155" s="96"/>
      <c r="G155" s="23"/>
      <c r="I155" s="96">
        <f t="shared" si="23"/>
        <v>2127</v>
      </c>
      <c r="J155" s="97" t="str">
        <f t="shared" si="26"/>
        <v/>
      </c>
      <c r="K155" s="40" t="str">
        <f t="shared" si="27"/>
        <v/>
      </c>
      <c r="L155" s="96"/>
      <c r="M155" s="18"/>
      <c r="N155" s="33">
        <f t="shared" ca="1" si="28"/>
        <v>0</v>
      </c>
      <c r="O155" s="33">
        <f t="shared" ca="1" si="29"/>
        <v>0</v>
      </c>
    </row>
    <row r="156" spans="3:15" ht="15" thickBot="1" x14ac:dyDescent="0.35">
      <c r="C156" s="96">
        <f t="shared" si="22"/>
        <v>2127</v>
      </c>
      <c r="D156" s="97" t="str">
        <f t="shared" si="24"/>
        <v/>
      </c>
      <c r="E156" s="40" t="str">
        <f t="shared" si="25"/>
        <v/>
      </c>
      <c r="F156" s="96"/>
      <c r="G156" s="23"/>
      <c r="I156" s="96">
        <f t="shared" si="23"/>
        <v>2128</v>
      </c>
      <c r="J156" s="97" t="str">
        <f t="shared" si="26"/>
        <v/>
      </c>
      <c r="K156" s="40" t="str">
        <f t="shared" si="27"/>
        <v/>
      </c>
      <c r="L156" s="96"/>
      <c r="M156" s="18"/>
      <c r="N156" s="33">
        <f t="shared" ca="1" si="28"/>
        <v>0</v>
      </c>
      <c r="O156" s="33">
        <f t="shared" ca="1" si="29"/>
        <v>0</v>
      </c>
    </row>
    <row r="157" spans="3:15" ht="15" thickBot="1" x14ac:dyDescent="0.35">
      <c r="C157" s="96">
        <f t="shared" si="22"/>
        <v>2128</v>
      </c>
      <c r="D157" s="97" t="str">
        <f t="shared" si="24"/>
        <v/>
      </c>
      <c r="E157" s="40" t="str">
        <f t="shared" si="25"/>
        <v/>
      </c>
      <c r="F157" s="96"/>
      <c r="G157" s="23"/>
      <c r="I157" s="96">
        <f t="shared" si="23"/>
        <v>2129</v>
      </c>
      <c r="J157" s="97" t="str">
        <f t="shared" si="26"/>
        <v/>
      </c>
      <c r="K157" s="40" t="str">
        <f t="shared" si="27"/>
        <v/>
      </c>
      <c r="L157" s="96"/>
      <c r="M157" s="18"/>
      <c r="N157" s="33">
        <f t="shared" ca="1" si="28"/>
        <v>0</v>
      </c>
      <c r="O157" s="33">
        <f t="shared" ca="1" si="29"/>
        <v>0</v>
      </c>
    </row>
    <row r="158" spans="3:15" ht="15" thickBot="1" x14ac:dyDescent="0.35">
      <c r="C158" s="96">
        <f t="shared" si="22"/>
        <v>2129</v>
      </c>
      <c r="D158" s="97" t="str">
        <f t="shared" si="24"/>
        <v/>
      </c>
      <c r="E158" s="40" t="str">
        <f t="shared" si="25"/>
        <v/>
      </c>
      <c r="F158" s="96"/>
      <c r="G158" s="23"/>
      <c r="I158" s="96">
        <f t="shared" si="23"/>
        <v>2130</v>
      </c>
      <c r="J158" s="97" t="str">
        <f t="shared" si="26"/>
        <v/>
      </c>
      <c r="K158" s="40" t="str">
        <f t="shared" si="27"/>
        <v/>
      </c>
      <c r="L158" s="96"/>
      <c r="M158" s="18"/>
      <c r="N158" s="33">
        <f t="shared" ca="1" si="28"/>
        <v>0</v>
      </c>
      <c r="O158" s="33">
        <f t="shared" ca="1" si="29"/>
        <v>0</v>
      </c>
    </row>
    <row r="159" spans="3:15" ht="15" thickBot="1" x14ac:dyDescent="0.35">
      <c r="C159" s="96">
        <f t="shared" si="22"/>
        <v>2130</v>
      </c>
      <c r="D159" s="97" t="str">
        <f t="shared" si="24"/>
        <v/>
      </c>
      <c r="E159" s="40" t="str">
        <f t="shared" si="25"/>
        <v/>
      </c>
      <c r="F159" s="96"/>
      <c r="G159" s="23"/>
      <c r="I159" s="96">
        <f t="shared" si="23"/>
        <v>2131</v>
      </c>
      <c r="J159" s="97" t="str">
        <f t="shared" si="26"/>
        <v/>
      </c>
      <c r="K159" s="40" t="str">
        <f t="shared" si="27"/>
        <v/>
      </c>
      <c r="L159" s="96"/>
      <c r="M159" s="18"/>
      <c r="N159" s="33">
        <f t="shared" ca="1" si="28"/>
        <v>0</v>
      </c>
      <c r="O159" s="33">
        <f t="shared" ca="1" si="29"/>
        <v>0</v>
      </c>
    </row>
    <row r="160" spans="3:15" ht="15" thickBot="1" x14ac:dyDescent="0.35">
      <c r="C160" s="96">
        <f t="shared" si="22"/>
        <v>2131</v>
      </c>
      <c r="D160" s="97" t="str">
        <f t="shared" si="24"/>
        <v/>
      </c>
      <c r="E160" s="40" t="str">
        <f t="shared" si="25"/>
        <v/>
      </c>
      <c r="F160" s="96"/>
      <c r="G160" s="23"/>
      <c r="I160" s="96">
        <f t="shared" si="23"/>
        <v>2132</v>
      </c>
      <c r="J160" s="97" t="str">
        <f t="shared" si="26"/>
        <v/>
      </c>
      <c r="K160" s="40" t="str">
        <f t="shared" si="27"/>
        <v/>
      </c>
      <c r="L160" s="96"/>
      <c r="M160" s="18"/>
      <c r="N160" s="33">
        <f t="shared" ca="1" si="28"/>
        <v>0</v>
      </c>
      <c r="O160" s="33">
        <f t="shared" ca="1" si="29"/>
        <v>0</v>
      </c>
    </row>
    <row r="161" spans="2:15" ht="15" thickBot="1" x14ac:dyDescent="0.35">
      <c r="C161" s="96">
        <f t="shared" si="22"/>
        <v>2132</v>
      </c>
      <c r="D161" s="97" t="str">
        <f t="shared" si="24"/>
        <v/>
      </c>
      <c r="E161" s="40" t="str">
        <f t="shared" si="25"/>
        <v/>
      </c>
      <c r="F161" s="96"/>
      <c r="G161" s="23"/>
      <c r="I161" s="96">
        <f t="shared" si="23"/>
        <v>2133</v>
      </c>
      <c r="J161" s="97" t="str">
        <f t="shared" si="26"/>
        <v/>
      </c>
      <c r="K161" s="40" t="str">
        <f t="shared" si="27"/>
        <v/>
      </c>
      <c r="L161" s="96"/>
      <c r="M161" s="18"/>
      <c r="N161" s="33">
        <f t="shared" ca="1" si="28"/>
        <v>0</v>
      </c>
      <c r="O161" s="33">
        <f t="shared" ca="1" si="29"/>
        <v>0</v>
      </c>
    </row>
    <row r="162" spans="2:15" ht="15" thickBot="1" x14ac:dyDescent="0.35">
      <c r="C162" s="96">
        <f t="shared" si="22"/>
        <v>2133</v>
      </c>
      <c r="D162" s="97" t="str">
        <f t="shared" si="24"/>
        <v/>
      </c>
      <c r="E162" s="40" t="str">
        <f t="shared" si="25"/>
        <v/>
      </c>
      <c r="F162" s="96"/>
      <c r="G162" s="23"/>
      <c r="I162" s="96">
        <f t="shared" si="23"/>
        <v>2134</v>
      </c>
      <c r="J162" s="97" t="str">
        <f t="shared" si="26"/>
        <v/>
      </c>
      <c r="K162" s="40" t="str">
        <f t="shared" si="27"/>
        <v/>
      </c>
      <c r="L162" s="96"/>
      <c r="M162" s="18"/>
      <c r="N162" s="33">
        <f t="shared" ca="1" si="28"/>
        <v>0</v>
      </c>
      <c r="O162" s="33">
        <f t="shared" ca="1" si="29"/>
        <v>0</v>
      </c>
    </row>
    <row r="163" spans="2:15" ht="15" thickBot="1" x14ac:dyDescent="0.35">
      <c r="C163" s="96">
        <f t="shared" si="22"/>
        <v>2134</v>
      </c>
      <c r="D163" s="97" t="str">
        <f t="shared" si="24"/>
        <v/>
      </c>
      <c r="E163" s="40" t="str">
        <f t="shared" si="25"/>
        <v/>
      </c>
      <c r="F163" s="96"/>
      <c r="G163" s="23"/>
      <c r="I163" s="96">
        <f t="shared" si="23"/>
        <v>2135</v>
      </c>
      <c r="J163" s="97" t="str">
        <f t="shared" si="26"/>
        <v/>
      </c>
      <c r="K163" s="40" t="str">
        <f t="shared" si="27"/>
        <v/>
      </c>
      <c r="L163" s="96"/>
      <c r="M163" s="18"/>
      <c r="N163" s="33">
        <f t="shared" ca="1" si="28"/>
        <v>0</v>
      </c>
      <c r="O163" s="33">
        <f t="shared" ca="1" si="29"/>
        <v>0</v>
      </c>
    </row>
    <row r="164" spans="2:15" ht="15" thickBot="1" x14ac:dyDescent="0.35">
      <c r="C164" s="96">
        <f t="shared" si="22"/>
        <v>2135</v>
      </c>
      <c r="D164" s="97" t="str">
        <f t="shared" si="24"/>
        <v/>
      </c>
      <c r="E164" s="40" t="str">
        <f t="shared" si="25"/>
        <v/>
      </c>
      <c r="F164" s="96"/>
      <c r="G164" s="23"/>
      <c r="I164" s="96">
        <f t="shared" si="23"/>
        <v>2136</v>
      </c>
      <c r="J164" s="97" t="str">
        <f t="shared" si="26"/>
        <v/>
      </c>
      <c r="K164" s="40" t="str">
        <f t="shared" si="27"/>
        <v/>
      </c>
      <c r="L164" s="96"/>
      <c r="M164" s="18"/>
      <c r="N164" s="33">
        <f t="shared" ca="1" si="28"/>
        <v>0</v>
      </c>
      <c r="O164" s="33">
        <f t="shared" ca="1" si="29"/>
        <v>0</v>
      </c>
    </row>
    <row r="165" spans="2:15" ht="15" thickBot="1" x14ac:dyDescent="0.35">
      <c r="C165" s="96">
        <f t="shared" si="22"/>
        <v>2136</v>
      </c>
      <c r="D165" s="97" t="str">
        <f t="shared" si="24"/>
        <v/>
      </c>
      <c r="E165" s="40" t="str">
        <f t="shared" si="25"/>
        <v/>
      </c>
      <c r="F165" s="96"/>
      <c r="G165" s="23"/>
      <c r="I165" s="96">
        <f t="shared" si="23"/>
        <v>2137</v>
      </c>
      <c r="J165" s="97" t="str">
        <f t="shared" si="26"/>
        <v/>
      </c>
      <c r="K165" s="40" t="str">
        <f t="shared" si="27"/>
        <v/>
      </c>
      <c r="L165" s="96"/>
      <c r="M165" s="18"/>
      <c r="N165" s="33">
        <f t="shared" ca="1" si="28"/>
        <v>0</v>
      </c>
      <c r="O165" s="33">
        <f t="shared" ca="1" si="29"/>
        <v>0</v>
      </c>
    </row>
    <row r="166" spans="2:15" ht="15" thickBot="1" x14ac:dyDescent="0.35">
      <c r="C166" s="96">
        <f t="shared" si="22"/>
        <v>2137</v>
      </c>
      <c r="D166" s="97" t="str">
        <f t="shared" si="24"/>
        <v/>
      </c>
      <c r="E166" s="40" t="str">
        <f t="shared" si="25"/>
        <v/>
      </c>
      <c r="F166" s="96"/>
      <c r="G166" s="23"/>
      <c r="I166" s="96">
        <f t="shared" si="23"/>
        <v>2138</v>
      </c>
      <c r="J166" s="97" t="str">
        <f t="shared" si="26"/>
        <v/>
      </c>
      <c r="K166" s="40" t="str">
        <f t="shared" si="27"/>
        <v/>
      </c>
      <c r="L166" s="96"/>
      <c r="M166" s="18"/>
      <c r="N166" s="33">
        <f t="shared" ca="1" si="28"/>
        <v>0</v>
      </c>
      <c r="O166" s="33">
        <f t="shared" ca="1" si="29"/>
        <v>0</v>
      </c>
    </row>
    <row r="167" spans="2:15" ht="9.75" customHeight="1" x14ac:dyDescent="0.3">
      <c r="B167" s="23"/>
      <c r="C167" s="94"/>
      <c r="D167" s="94"/>
      <c r="E167" s="102"/>
      <c r="F167" s="102"/>
      <c r="G167" s="23"/>
      <c r="H167" s="23"/>
      <c r="I167" s="94"/>
      <c r="J167" s="94"/>
      <c r="K167" s="102"/>
      <c r="L167" s="102"/>
      <c r="M167" s="18"/>
      <c r="N167" s="26"/>
      <c r="O167" s="18"/>
    </row>
  </sheetData>
  <sheetProtection algorithmName="SHA-512" hashValue="Jk5GeI6nQJzebEhF0639RdDicEXG3whiN4FHmyLg2zsVMPrhcpkAwjJuS8Zu9rCWzL+41gG5kCXwBVnZUaX1oA==" saltValue="Mv7QGANitRjT0tanDF8C5w==" spinCount="100000" sheet="1" objects="1" scenarios="1"/>
  <mergeCells count="4">
    <mergeCell ref="D16:E16"/>
    <mergeCell ref="D15:E15"/>
    <mergeCell ref="J15:K15"/>
    <mergeCell ref="J16:K16"/>
  </mergeCells>
  <dataValidations count="7">
    <dataValidation type="decimal" operator="greaterThanOrEqual" allowBlank="1" showInputMessage="1" showErrorMessage="1" errorTitle="Negativ værdi" error="Udfyld venligst en positiv værdi" sqref="E19:F20 E28:F28 K19:L20 K28:L28">
      <formula1>0</formula1>
    </dataValidation>
    <dataValidation type="whole" allowBlank="1" showInputMessage="1" showErrorMessage="1" sqref="E29:E30 K29:K30 L29:L32 F29:F32">
      <formula1>E19</formula1>
      <formula2>E20</formula2>
    </dataValidation>
    <dataValidation type="whole" allowBlank="1" showInputMessage="1" showErrorMessage="1" sqref="F38:F39 L38:L39">
      <formula1>F27</formula1>
      <formula2>F28</formula2>
    </dataValidation>
    <dataValidation type="whole" allowBlank="1" showInputMessage="1" showErrorMessage="1" sqref="F40 L40">
      <formula1>F27</formula1>
      <formula2>F28</formula2>
    </dataValidation>
    <dataValidation type="whole" allowBlank="1" showInputMessage="1" showErrorMessage="1" sqref="F42 L42">
      <formula1>#REF!</formula1>
      <formula2>F29</formula2>
    </dataValidation>
    <dataValidation type="whole" allowBlank="1" showInputMessage="1" showErrorMessage="1" sqref="F41 L41">
      <formula1>F28</formula1>
      <formula2>#REF!</formula2>
    </dataValidation>
    <dataValidation type="whole" allowBlank="1" showInputMessage="1" showErrorMessage="1" sqref="F33:F37 L33:L37">
      <formula1>F24</formula1>
      <formula2>F25</formula2>
    </dataValidation>
  </dataValidations>
  <pageMargins left="0.7" right="0.7" top="0.75" bottom="0.75" header="0.3" footer="0.3"/>
  <pageSetup orientation="portrait" r:id="rId1"/>
  <ignoredErrors>
    <ignoredError sqref="E48:E80 E81:E166 K47:K166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C72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4.25" x14ac:dyDescent="0.3"/>
  <cols>
    <col min="1" max="1" width="56.28515625" style="1" bestFit="1" customWidth="1"/>
    <col min="2" max="2" width="62.140625" style="1" bestFit="1" customWidth="1"/>
    <col min="3" max="102" width="12.7109375" style="1" customWidth="1"/>
    <col min="103" max="16384" width="9.140625" style="1"/>
  </cols>
  <sheetData>
    <row r="2" spans="1:107" x14ac:dyDescent="0.3">
      <c r="C2" s="5">
        <v>1</v>
      </c>
      <c r="D2" s="5">
        <v>2</v>
      </c>
      <c r="E2" s="5">
        <v>3</v>
      </c>
      <c r="F2" s="5">
        <v>4</v>
      </c>
      <c r="G2" s="5">
        <v>5</v>
      </c>
      <c r="H2" s="5">
        <v>6</v>
      </c>
      <c r="I2" s="5">
        <v>7</v>
      </c>
      <c r="J2" s="5">
        <v>8</v>
      </c>
      <c r="K2" s="5">
        <v>9</v>
      </c>
      <c r="L2" s="5">
        <v>10</v>
      </c>
      <c r="M2" s="5">
        <v>11</v>
      </c>
      <c r="N2" s="5">
        <v>12</v>
      </c>
      <c r="O2" s="5">
        <v>13</v>
      </c>
      <c r="P2" s="5">
        <v>14</v>
      </c>
      <c r="Q2" s="5">
        <v>15</v>
      </c>
      <c r="R2" s="5">
        <v>16</v>
      </c>
      <c r="S2" s="5">
        <v>17</v>
      </c>
      <c r="T2" s="5">
        <v>18</v>
      </c>
      <c r="U2" s="5">
        <v>19</v>
      </c>
      <c r="V2" s="5">
        <v>20</v>
      </c>
      <c r="W2" s="5">
        <v>21</v>
      </c>
      <c r="X2" s="5">
        <v>22</v>
      </c>
      <c r="Y2" s="5">
        <v>23</v>
      </c>
      <c r="Z2" s="5">
        <v>24</v>
      </c>
      <c r="AA2" s="5">
        <v>25</v>
      </c>
      <c r="AB2" s="5">
        <v>26</v>
      </c>
      <c r="AC2" s="5">
        <v>27</v>
      </c>
      <c r="AD2" s="5">
        <v>28</v>
      </c>
      <c r="AE2" s="5">
        <v>29</v>
      </c>
      <c r="AF2" s="5">
        <v>30</v>
      </c>
      <c r="AG2" s="5">
        <v>31</v>
      </c>
      <c r="AH2" s="5">
        <v>32</v>
      </c>
      <c r="AI2" s="5">
        <v>33</v>
      </c>
      <c r="AJ2" s="5">
        <v>34</v>
      </c>
      <c r="AK2" s="5">
        <v>35</v>
      </c>
      <c r="AL2" s="5">
        <v>36</v>
      </c>
      <c r="AM2" s="5">
        <v>37</v>
      </c>
      <c r="AN2" s="5">
        <v>38</v>
      </c>
      <c r="AO2" s="5">
        <v>39</v>
      </c>
      <c r="AP2" s="5">
        <v>40</v>
      </c>
      <c r="AQ2" s="5">
        <v>41</v>
      </c>
      <c r="AR2" s="5">
        <v>42</v>
      </c>
      <c r="AS2" s="5">
        <v>43</v>
      </c>
      <c r="AT2" s="5">
        <v>44</v>
      </c>
      <c r="AU2" s="5">
        <v>45</v>
      </c>
      <c r="AV2" s="5">
        <v>46</v>
      </c>
      <c r="AW2" s="5">
        <v>47</v>
      </c>
      <c r="AX2" s="5">
        <v>48</v>
      </c>
      <c r="AY2" s="5">
        <v>49</v>
      </c>
      <c r="AZ2" s="5">
        <v>50</v>
      </c>
      <c r="BA2" s="5">
        <v>51</v>
      </c>
      <c r="BB2" s="5">
        <v>52</v>
      </c>
      <c r="BC2" s="5">
        <v>53</v>
      </c>
      <c r="BD2" s="5">
        <v>54</v>
      </c>
      <c r="BE2" s="5">
        <v>55</v>
      </c>
      <c r="BF2" s="5">
        <v>56</v>
      </c>
      <c r="BG2" s="5">
        <v>57</v>
      </c>
      <c r="BH2" s="5">
        <v>58</v>
      </c>
      <c r="BI2" s="5">
        <v>59</v>
      </c>
      <c r="BJ2" s="5">
        <v>60</v>
      </c>
      <c r="BK2" s="5">
        <v>61</v>
      </c>
      <c r="BL2" s="5">
        <v>62</v>
      </c>
      <c r="BM2" s="5">
        <v>63</v>
      </c>
      <c r="BN2" s="5">
        <v>64</v>
      </c>
      <c r="BO2" s="5">
        <v>65</v>
      </c>
      <c r="BP2" s="5">
        <v>66</v>
      </c>
      <c r="BQ2" s="5">
        <v>67</v>
      </c>
      <c r="BR2" s="5">
        <v>68</v>
      </c>
      <c r="BS2" s="5">
        <v>69</v>
      </c>
      <c r="BT2" s="5">
        <v>70</v>
      </c>
      <c r="BU2" s="5">
        <v>71</v>
      </c>
      <c r="BV2" s="5">
        <v>72</v>
      </c>
      <c r="BW2" s="5">
        <v>73</v>
      </c>
      <c r="BX2" s="5">
        <v>74</v>
      </c>
      <c r="BY2" s="5">
        <v>75</v>
      </c>
      <c r="BZ2" s="5">
        <v>76</v>
      </c>
      <c r="CA2" s="5">
        <v>77</v>
      </c>
      <c r="CB2" s="5">
        <v>78</v>
      </c>
      <c r="CC2" s="5">
        <v>79</v>
      </c>
      <c r="CD2" s="5">
        <v>80</v>
      </c>
      <c r="CE2" s="5">
        <v>81</v>
      </c>
      <c r="CF2" s="5">
        <v>82</v>
      </c>
      <c r="CG2" s="5">
        <v>83</v>
      </c>
      <c r="CH2" s="5">
        <v>84</v>
      </c>
      <c r="CI2" s="5">
        <v>85</v>
      </c>
      <c r="CJ2" s="5">
        <v>86</v>
      </c>
      <c r="CK2" s="5">
        <v>87</v>
      </c>
      <c r="CL2" s="5">
        <v>88</v>
      </c>
      <c r="CM2" s="5">
        <v>89</v>
      </c>
      <c r="CN2" s="5">
        <v>90</v>
      </c>
      <c r="CO2" s="5">
        <v>91</v>
      </c>
      <c r="CP2" s="5">
        <v>92</v>
      </c>
      <c r="CQ2" s="5">
        <v>93</v>
      </c>
      <c r="CR2" s="5">
        <v>94</v>
      </c>
      <c r="CS2" s="5">
        <v>95</v>
      </c>
      <c r="CT2" s="5">
        <v>96</v>
      </c>
      <c r="CU2" s="5">
        <v>97</v>
      </c>
      <c r="CV2" s="5">
        <v>98</v>
      </c>
      <c r="CW2" s="5">
        <v>99</v>
      </c>
      <c r="CX2" s="5">
        <v>100</v>
      </c>
    </row>
    <row r="3" spans="1:107" x14ac:dyDescent="0.3">
      <c r="C3" s="2">
        <v>2017</v>
      </c>
      <c r="D3" s="2">
        <v>2018</v>
      </c>
      <c r="E3" s="2">
        <v>2019</v>
      </c>
      <c r="F3" s="2">
        <v>2020</v>
      </c>
      <c r="G3" s="2">
        <v>2021</v>
      </c>
      <c r="H3" s="2">
        <v>2022</v>
      </c>
      <c r="I3" s="2">
        <v>2023</v>
      </c>
      <c r="J3" s="2">
        <v>2024</v>
      </c>
      <c r="K3" s="2">
        <v>2025</v>
      </c>
      <c r="L3" s="2">
        <v>2026</v>
      </c>
      <c r="M3" s="2">
        <v>2027</v>
      </c>
      <c r="N3" s="2">
        <v>2028</v>
      </c>
      <c r="O3" s="2">
        <v>2029</v>
      </c>
      <c r="P3" s="2">
        <v>2030</v>
      </c>
      <c r="Q3" s="2">
        <v>2031</v>
      </c>
      <c r="R3" s="2">
        <v>2032</v>
      </c>
      <c r="S3" s="2">
        <v>2033</v>
      </c>
      <c r="T3" s="2">
        <v>2034</v>
      </c>
      <c r="U3" s="2">
        <v>2035</v>
      </c>
      <c r="V3" s="2">
        <v>2036</v>
      </c>
      <c r="W3" s="2">
        <v>2037</v>
      </c>
      <c r="X3" s="2">
        <v>2038</v>
      </c>
      <c r="Y3" s="2">
        <v>2039</v>
      </c>
      <c r="Z3" s="2">
        <v>2040</v>
      </c>
      <c r="AA3" s="2">
        <v>2041</v>
      </c>
      <c r="AB3" s="2">
        <v>2042</v>
      </c>
      <c r="AC3" s="2">
        <v>2043</v>
      </c>
      <c r="AD3" s="2">
        <v>2044</v>
      </c>
      <c r="AE3" s="2">
        <v>2045</v>
      </c>
      <c r="AF3" s="2">
        <v>2046</v>
      </c>
      <c r="AG3" s="2">
        <v>2047</v>
      </c>
      <c r="AH3" s="2">
        <v>2048</v>
      </c>
      <c r="AI3" s="2">
        <v>2049</v>
      </c>
      <c r="AJ3" s="2">
        <v>2050</v>
      </c>
      <c r="AK3" s="2">
        <v>2051</v>
      </c>
      <c r="AL3" s="2">
        <v>2052</v>
      </c>
      <c r="AM3" s="2">
        <v>2053</v>
      </c>
      <c r="AN3" s="2">
        <v>2054</v>
      </c>
      <c r="AO3" s="2">
        <v>2055</v>
      </c>
      <c r="AP3" s="2">
        <v>2056</v>
      </c>
      <c r="AQ3" s="2">
        <v>2057</v>
      </c>
      <c r="AR3" s="2">
        <v>2058</v>
      </c>
      <c r="AS3" s="2">
        <v>2059</v>
      </c>
      <c r="AT3" s="2">
        <v>2060</v>
      </c>
      <c r="AU3" s="2">
        <v>2061</v>
      </c>
      <c r="AV3" s="2">
        <v>2062</v>
      </c>
      <c r="AW3" s="2">
        <v>2063</v>
      </c>
      <c r="AX3" s="2">
        <v>2064</v>
      </c>
      <c r="AY3" s="2">
        <v>2065</v>
      </c>
      <c r="AZ3" s="2">
        <v>2066</v>
      </c>
      <c r="BA3" s="2">
        <v>2067</v>
      </c>
      <c r="BB3" s="2">
        <v>2068</v>
      </c>
      <c r="BC3" s="2">
        <v>2069</v>
      </c>
      <c r="BD3" s="2">
        <v>2070</v>
      </c>
      <c r="BE3" s="2">
        <v>2071</v>
      </c>
      <c r="BF3" s="2">
        <v>2072</v>
      </c>
      <c r="BG3" s="2">
        <v>2073</v>
      </c>
      <c r="BH3" s="2">
        <v>2074</v>
      </c>
      <c r="BI3" s="2">
        <v>2075</v>
      </c>
      <c r="BJ3" s="2">
        <v>2076</v>
      </c>
      <c r="BK3" s="2">
        <v>2077</v>
      </c>
      <c r="BL3" s="2">
        <v>2078</v>
      </c>
      <c r="BM3" s="2">
        <v>2079</v>
      </c>
      <c r="BN3" s="2">
        <v>2080</v>
      </c>
      <c r="BO3" s="2">
        <v>2081</v>
      </c>
      <c r="BP3" s="2">
        <v>2082</v>
      </c>
      <c r="BQ3" s="2">
        <v>2083</v>
      </c>
      <c r="BR3" s="2">
        <v>2084</v>
      </c>
      <c r="BS3" s="2">
        <v>2085</v>
      </c>
      <c r="BT3" s="2">
        <v>2086</v>
      </c>
      <c r="BU3" s="2">
        <v>2087</v>
      </c>
      <c r="BV3" s="2">
        <v>2088</v>
      </c>
      <c r="BW3" s="2">
        <v>2089</v>
      </c>
      <c r="BX3" s="2">
        <v>2090</v>
      </c>
      <c r="BY3" s="2">
        <v>2091</v>
      </c>
      <c r="BZ3" s="2">
        <v>2092</v>
      </c>
      <c r="CA3" s="2">
        <v>2093</v>
      </c>
      <c r="CB3" s="2">
        <v>2094</v>
      </c>
      <c r="CC3" s="2">
        <v>2095</v>
      </c>
      <c r="CD3" s="2">
        <v>2096</v>
      </c>
      <c r="CE3" s="2">
        <v>2097</v>
      </c>
      <c r="CF3" s="2">
        <v>2098</v>
      </c>
      <c r="CG3" s="2">
        <v>2099</v>
      </c>
      <c r="CH3" s="2">
        <v>2100</v>
      </c>
      <c r="CI3" s="2">
        <v>2101</v>
      </c>
      <c r="CJ3" s="2">
        <v>2102</v>
      </c>
      <c r="CK3" s="2">
        <v>2103</v>
      </c>
      <c r="CL3" s="2">
        <v>2104</v>
      </c>
      <c r="CM3" s="2">
        <v>2105</v>
      </c>
      <c r="CN3" s="2">
        <v>2106</v>
      </c>
      <c r="CO3" s="2">
        <v>2107</v>
      </c>
      <c r="CP3" s="2">
        <v>2108</v>
      </c>
      <c r="CQ3" s="2">
        <v>2109</v>
      </c>
      <c r="CR3" s="2">
        <v>2110</v>
      </c>
      <c r="CS3" s="2">
        <v>2111</v>
      </c>
      <c r="CT3" s="2">
        <v>2112</v>
      </c>
      <c r="CU3" s="2">
        <v>2113</v>
      </c>
      <c r="CV3" s="2">
        <v>2114</v>
      </c>
      <c r="CW3" s="2">
        <v>2115</v>
      </c>
      <c r="CX3" s="2">
        <v>2116</v>
      </c>
    </row>
    <row r="4" spans="1:107" s="4" customFormat="1" x14ac:dyDescent="0.3">
      <c r="A4" s="6" t="s">
        <v>7</v>
      </c>
      <c r="B4" s="4" t="str">
        <f>Nutidsværdiberegning!H12</f>
        <v>Pumpe Bibi</v>
      </c>
    </row>
    <row r="5" spans="1:107" x14ac:dyDescent="0.3">
      <c r="A5" s="124" t="s">
        <v>12</v>
      </c>
      <c r="B5" s="1" t="s">
        <v>42</v>
      </c>
      <c r="C5" s="8">
        <f>Nutidsværdiberegning!J24</f>
        <v>600000</v>
      </c>
      <c r="D5" s="8">
        <f t="shared" ref="D5:AI5" si="0">IF(D$2=levetid_A,scrap_A* (-1),0)</f>
        <v>0</v>
      </c>
      <c r="E5" s="8">
        <f t="shared" si="0"/>
        <v>0</v>
      </c>
      <c r="F5" s="8">
        <f t="shared" si="0"/>
        <v>0</v>
      </c>
      <c r="G5" s="8">
        <f t="shared" si="0"/>
        <v>0</v>
      </c>
      <c r="H5" s="8">
        <f t="shared" si="0"/>
        <v>0</v>
      </c>
      <c r="I5" s="8">
        <f t="shared" si="0"/>
        <v>0</v>
      </c>
      <c r="J5" s="8">
        <f t="shared" si="0"/>
        <v>0</v>
      </c>
      <c r="K5" s="8">
        <f t="shared" si="0"/>
        <v>0</v>
      </c>
      <c r="L5" s="8">
        <f t="shared" si="0"/>
        <v>0</v>
      </c>
      <c r="M5" s="8">
        <f t="shared" si="0"/>
        <v>0</v>
      </c>
      <c r="N5" s="8">
        <f t="shared" si="0"/>
        <v>0</v>
      </c>
      <c r="O5" s="8">
        <f t="shared" si="0"/>
        <v>0</v>
      </c>
      <c r="P5" s="8">
        <f t="shared" si="0"/>
        <v>0</v>
      </c>
      <c r="Q5" s="8">
        <f t="shared" si="0"/>
        <v>0</v>
      </c>
      <c r="R5" s="8">
        <f t="shared" si="0"/>
        <v>0</v>
      </c>
      <c r="S5" s="8">
        <f t="shared" si="0"/>
        <v>0</v>
      </c>
      <c r="T5" s="8">
        <f t="shared" si="0"/>
        <v>0</v>
      </c>
      <c r="U5" s="8">
        <f t="shared" si="0"/>
        <v>0</v>
      </c>
      <c r="V5" s="8">
        <f t="shared" si="0"/>
        <v>0</v>
      </c>
      <c r="W5" s="8">
        <f t="shared" si="0"/>
        <v>0</v>
      </c>
      <c r="X5" s="8">
        <f t="shared" si="0"/>
        <v>0</v>
      </c>
      <c r="Y5" s="8">
        <f t="shared" si="0"/>
        <v>0</v>
      </c>
      <c r="Z5" s="8">
        <f t="shared" si="0"/>
        <v>0</v>
      </c>
      <c r="AA5" s="8">
        <f t="shared" si="0"/>
        <v>0</v>
      </c>
      <c r="AB5" s="8">
        <f t="shared" si="0"/>
        <v>0</v>
      </c>
      <c r="AC5" s="8">
        <f t="shared" si="0"/>
        <v>0</v>
      </c>
      <c r="AD5" s="8">
        <f t="shared" si="0"/>
        <v>0</v>
      </c>
      <c r="AE5" s="8">
        <f t="shared" si="0"/>
        <v>0</v>
      </c>
      <c r="AF5" s="8">
        <f t="shared" si="0"/>
        <v>0</v>
      </c>
      <c r="AG5" s="8">
        <f t="shared" si="0"/>
        <v>0</v>
      </c>
      <c r="AH5" s="8">
        <f t="shared" si="0"/>
        <v>0</v>
      </c>
      <c r="AI5" s="8">
        <f t="shared" si="0"/>
        <v>0</v>
      </c>
      <c r="AJ5" s="8">
        <f t="shared" ref="AJ5:BO5" si="1">IF(AJ$2=levetid_A,scrap_A* (-1),0)</f>
        <v>0</v>
      </c>
      <c r="AK5" s="8">
        <f t="shared" si="1"/>
        <v>0</v>
      </c>
      <c r="AL5" s="8">
        <f t="shared" si="1"/>
        <v>0</v>
      </c>
      <c r="AM5" s="8">
        <f t="shared" si="1"/>
        <v>0</v>
      </c>
      <c r="AN5" s="8">
        <f t="shared" si="1"/>
        <v>0</v>
      </c>
      <c r="AO5" s="8">
        <f t="shared" si="1"/>
        <v>0</v>
      </c>
      <c r="AP5" s="8">
        <f t="shared" si="1"/>
        <v>0</v>
      </c>
      <c r="AQ5" s="8">
        <f t="shared" si="1"/>
        <v>0</v>
      </c>
      <c r="AR5" s="8">
        <f t="shared" si="1"/>
        <v>0</v>
      </c>
      <c r="AS5" s="8">
        <f t="shared" si="1"/>
        <v>0</v>
      </c>
      <c r="AT5" s="8">
        <f t="shared" si="1"/>
        <v>0</v>
      </c>
      <c r="AU5" s="8">
        <f t="shared" si="1"/>
        <v>0</v>
      </c>
      <c r="AV5" s="8">
        <f t="shared" si="1"/>
        <v>0</v>
      </c>
      <c r="AW5" s="8">
        <f t="shared" si="1"/>
        <v>0</v>
      </c>
      <c r="AX5" s="8">
        <f t="shared" si="1"/>
        <v>0</v>
      </c>
      <c r="AY5" s="8">
        <f t="shared" si="1"/>
        <v>0</v>
      </c>
      <c r="AZ5" s="8">
        <f t="shared" si="1"/>
        <v>0</v>
      </c>
      <c r="BA5" s="8">
        <f t="shared" si="1"/>
        <v>0</v>
      </c>
      <c r="BB5" s="8">
        <f t="shared" si="1"/>
        <v>0</v>
      </c>
      <c r="BC5" s="8">
        <f t="shared" si="1"/>
        <v>0</v>
      </c>
      <c r="BD5" s="8">
        <f t="shared" si="1"/>
        <v>0</v>
      </c>
      <c r="BE5" s="8">
        <f t="shared" si="1"/>
        <v>0</v>
      </c>
      <c r="BF5" s="8">
        <f t="shared" si="1"/>
        <v>0</v>
      </c>
      <c r="BG5" s="8">
        <f t="shared" si="1"/>
        <v>0</v>
      </c>
      <c r="BH5" s="8">
        <f t="shared" si="1"/>
        <v>0</v>
      </c>
      <c r="BI5" s="8">
        <f t="shared" si="1"/>
        <v>0</v>
      </c>
      <c r="BJ5" s="8">
        <f t="shared" si="1"/>
        <v>0</v>
      </c>
      <c r="BK5" s="8">
        <f t="shared" si="1"/>
        <v>0</v>
      </c>
      <c r="BL5" s="8">
        <f t="shared" si="1"/>
        <v>0</v>
      </c>
      <c r="BM5" s="8">
        <f t="shared" si="1"/>
        <v>0</v>
      </c>
      <c r="BN5" s="8">
        <f t="shared" si="1"/>
        <v>0</v>
      </c>
      <c r="BO5" s="8">
        <f t="shared" si="1"/>
        <v>0</v>
      </c>
      <c r="BP5" s="8">
        <f t="shared" ref="BP5:CX5" si="2">IF(BP$2=levetid_A,scrap_A* (-1),0)</f>
        <v>0</v>
      </c>
      <c r="BQ5" s="8">
        <f t="shared" si="2"/>
        <v>0</v>
      </c>
      <c r="BR5" s="8">
        <f t="shared" si="2"/>
        <v>0</v>
      </c>
      <c r="BS5" s="8">
        <f t="shared" si="2"/>
        <v>0</v>
      </c>
      <c r="BT5" s="8">
        <f t="shared" si="2"/>
        <v>0</v>
      </c>
      <c r="BU5" s="8">
        <f t="shared" si="2"/>
        <v>0</v>
      </c>
      <c r="BV5" s="8">
        <f t="shared" si="2"/>
        <v>0</v>
      </c>
      <c r="BW5" s="8">
        <f t="shared" si="2"/>
        <v>0</v>
      </c>
      <c r="BX5" s="8">
        <f t="shared" si="2"/>
        <v>0</v>
      </c>
      <c r="BY5" s="8">
        <f t="shared" si="2"/>
        <v>0</v>
      </c>
      <c r="BZ5" s="8">
        <f t="shared" si="2"/>
        <v>0</v>
      </c>
      <c r="CA5" s="8">
        <f t="shared" si="2"/>
        <v>0</v>
      </c>
      <c r="CB5" s="8">
        <f t="shared" si="2"/>
        <v>0</v>
      </c>
      <c r="CC5" s="8">
        <f t="shared" si="2"/>
        <v>0</v>
      </c>
      <c r="CD5" s="8">
        <f t="shared" si="2"/>
        <v>-20000</v>
      </c>
      <c r="CE5" s="8">
        <f t="shared" si="2"/>
        <v>0</v>
      </c>
      <c r="CF5" s="8">
        <f t="shared" si="2"/>
        <v>0</v>
      </c>
      <c r="CG5" s="8">
        <f t="shared" si="2"/>
        <v>0</v>
      </c>
      <c r="CH5" s="8">
        <f t="shared" si="2"/>
        <v>0</v>
      </c>
      <c r="CI5" s="8">
        <f t="shared" si="2"/>
        <v>0</v>
      </c>
      <c r="CJ5" s="8">
        <f t="shared" si="2"/>
        <v>0</v>
      </c>
      <c r="CK5" s="8">
        <f t="shared" si="2"/>
        <v>0</v>
      </c>
      <c r="CL5" s="8">
        <f t="shared" si="2"/>
        <v>0</v>
      </c>
      <c r="CM5" s="8">
        <f t="shared" si="2"/>
        <v>0</v>
      </c>
      <c r="CN5" s="8">
        <f t="shared" si="2"/>
        <v>0</v>
      </c>
      <c r="CO5" s="8">
        <f t="shared" si="2"/>
        <v>0</v>
      </c>
      <c r="CP5" s="8">
        <f t="shared" si="2"/>
        <v>0</v>
      </c>
      <c r="CQ5" s="8">
        <f t="shared" si="2"/>
        <v>0</v>
      </c>
      <c r="CR5" s="8">
        <f t="shared" si="2"/>
        <v>0</v>
      </c>
      <c r="CS5" s="8">
        <f t="shared" si="2"/>
        <v>0</v>
      </c>
      <c r="CT5" s="8">
        <f t="shared" si="2"/>
        <v>0</v>
      </c>
      <c r="CU5" s="8">
        <f t="shared" si="2"/>
        <v>0</v>
      </c>
      <c r="CV5" s="8">
        <f t="shared" si="2"/>
        <v>0</v>
      </c>
      <c r="CW5" s="8">
        <f t="shared" si="2"/>
        <v>0</v>
      </c>
      <c r="CX5" s="8">
        <f t="shared" si="2"/>
        <v>0</v>
      </c>
    </row>
    <row r="6" spans="1:107" x14ac:dyDescent="0.3">
      <c r="A6" s="124"/>
      <c r="B6" s="1" t="str">
        <f>Nutidsværdiberegning!C25</f>
        <v xml:space="preserve">Installering </v>
      </c>
      <c r="C6" s="8">
        <f>Nutidsværdiberegning!J25</f>
        <v>15000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0</v>
      </c>
      <c r="CB6" s="8">
        <v>0</v>
      </c>
      <c r="CC6" s="8">
        <v>0</v>
      </c>
      <c r="CD6" s="8">
        <v>0</v>
      </c>
      <c r="CE6" s="8">
        <v>0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  <c r="CP6" s="8">
        <v>0</v>
      </c>
      <c r="CQ6" s="8">
        <v>0</v>
      </c>
      <c r="CR6" s="8">
        <v>0</v>
      </c>
      <c r="CS6" s="8">
        <v>0</v>
      </c>
      <c r="CT6" s="8">
        <v>0</v>
      </c>
      <c r="CU6" s="8">
        <v>0</v>
      </c>
      <c r="CV6" s="8">
        <v>0</v>
      </c>
      <c r="CW6" s="8">
        <v>0</v>
      </c>
      <c r="CX6" s="8">
        <v>0</v>
      </c>
    </row>
    <row r="7" spans="1:107" x14ac:dyDescent="0.3">
      <c r="A7" s="124"/>
      <c r="B7" s="1" t="str">
        <f>Nutidsværdiberegning!C26</f>
        <v>Projektomkostninger</v>
      </c>
      <c r="C7" s="8">
        <f>Nutidsværdiberegning!J26</f>
        <v>4000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0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0</v>
      </c>
      <c r="CE7" s="8">
        <v>0</v>
      </c>
      <c r="CF7" s="8">
        <v>0</v>
      </c>
      <c r="CG7" s="8">
        <v>0</v>
      </c>
      <c r="CH7" s="8">
        <v>0</v>
      </c>
      <c r="CI7" s="8">
        <v>0</v>
      </c>
      <c r="CJ7" s="8">
        <v>0</v>
      </c>
      <c r="CK7" s="8">
        <v>0</v>
      </c>
      <c r="CL7" s="8">
        <v>0</v>
      </c>
      <c r="CM7" s="8">
        <v>0</v>
      </c>
      <c r="CN7" s="8">
        <v>0</v>
      </c>
      <c r="CO7" s="8">
        <v>0</v>
      </c>
      <c r="CP7" s="8">
        <v>0</v>
      </c>
      <c r="CQ7" s="8">
        <v>0</v>
      </c>
      <c r="CR7" s="8">
        <v>0</v>
      </c>
      <c r="CS7" s="8">
        <v>0</v>
      </c>
      <c r="CT7" s="8">
        <v>0</v>
      </c>
      <c r="CU7" s="8">
        <v>0</v>
      </c>
      <c r="CV7" s="8">
        <v>0</v>
      </c>
      <c r="CW7" s="8">
        <v>0</v>
      </c>
      <c r="CX7" s="8">
        <v>0</v>
      </c>
    </row>
    <row r="8" spans="1:107" s="7" customFormat="1" ht="15" thickBot="1" x14ac:dyDescent="0.35">
      <c r="A8" s="124"/>
      <c r="B8" s="7" t="str">
        <f>Nutidsværdiberegning!C27</f>
        <v>Andet, fx positive eller negativer eksternaliteter</v>
      </c>
      <c r="C8" s="9">
        <f>Nutidsværdiberegning!J27</f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  <c r="AK8" s="9">
        <v>0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0</v>
      </c>
      <c r="AS8" s="9">
        <v>0</v>
      </c>
      <c r="AT8" s="9">
        <v>0</v>
      </c>
      <c r="AU8" s="9">
        <v>0</v>
      </c>
      <c r="AV8" s="9">
        <v>0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0</v>
      </c>
      <c r="BG8" s="9">
        <v>0</v>
      </c>
      <c r="BH8" s="9">
        <v>0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0</v>
      </c>
      <c r="BP8" s="9">
        <v>0</v>
      </c>
      <c r="BQ8" s="9">
        <v>0</v>
      </c>
      <c r="BR8" s="9">
        <v>0</v>
      </c>
      <c r="BS8" s="9">
        <v>0</v>
      </c>
      <c r="BT8" s="9">
        <v>0</v>
      </c>
      <c r="BU8" s="9">
        <v>0</v>
      </c>
      <c r="BV8" s="9">
        <v>0</v>
      </c>
      <c r="BW8" s="9">
        <v>0</v>
      </c>
      <c r="BX8" s="9">
        <v>0</v>
      </c>
      <c r="BY8" s="9">
        <v>0</v>
      </c>
      <c r="BZ8" s="9">
        <v>0</v>
      </c>
      <c r="CA8" s="9">
        <v>0</v>
      </c>
      <c r="CB8" s="9">
        <v>0</v>
      </c>
      <c r="CC8" s="9">
        <v>0</v>
      </c>
      <c r="CD8" s="9">
        <v>0</v>
      </c>
      <c r="CE8" s="9">
        <v>0</v>
      </c>
      <c r="CF8" s="9">
        <v>0</v>
      </c>
      <c r="CG8" s="9">
        <v>0</v>
      </c>
      <c r="CH8" s="9">
        <v>0</v>
      </c>
      <c r="CI8" s="9">
        <v>0</v>
      </c>
      <c r="CJ8" s="9">
        <v>0</v>
      </c>
      <c r="CK8" s="9">
        <v>0</v>
      </c>
      <c r="CL8" s="9">
        <v>0</v>
      </c>
      <c r="CM8" s="9">
        <v>0</v>
      </c>
      <c r="CN8" s="9">
        <v>0</v>
      </c>
      <c r="CO8" s="9">
        <v>0</v>
      </c>
      <c r="CP8" s="9">
        <v>0</v>
      </c>
      <c r="CQ8" s="9">
        <v>0</v>
      </c>
      <c r="CR8" s="9">
        <v>0</v>
      </c>
      <c r="CS8" s="9">
        <v>0</v>
      </c>
      <c r="CT8" s="9">
        <v>0</v>
      </c>
      <c r="CU8" s="9">
        <v>0</v>
      </c>
      <c r="CV8" s="9">
        <v>0</v>
      </c>
      <c r="CW8" s="9">
        <v>0</v>
      </c>
      <c r="CX8" s="9">
        <v>0</v>
      </c>
    </row>
    <row r="9" spans="1:107" s="10" customFormat="1" ht="15" thickBot="1" x14ac:dyDescent="0.35">
      <c r="A9" s="12"/>
      <c r="B9" s="10" t="s">
        <v>26</v>
      </c>
      <c r="C9" s="11">
        <f>SUM(C5:C8)</f>
        <v>619000</v>
      </c>
      <c r="D9" s="11">
        <f t="shared" ref="D9:BO9" si="3">SUM(D5:D8)</f>
        <v>0</v>
      </c>
      <c r="E9" s="11">
        <f t="shared" si="3"/>
        <v>0</v>
      </c>
      <c r="F9" s="11">
        <f t="shared" si="3"/>
        <v>0</v>
      </c>
      <c r="G9" s="11">
        <f t="shared" si="3"/>
        <v>0</v>
      </c>
      <c r="H9" s="11">
        <f t="shared" si="3"/>
        <v>0</v>
      </c>
      <c r="I9" s="11">
        <f t="shared" si="3"/>
        <v>0</v>
      </c>
      <c r="J9" s="11">
        <f t="shared" si="3"/>
        <v>0</v>
      </c>
      <c r="K9" s="11">
        <f t="shared" si="3"/>
        <v>0</v>
      </c>
      <c r="L9" s="11">
        <f t="shared" si="3"/>
        <v>0</v>
      </c>
      <c r="M9" s="11">
        <f t="shared" si="3"/>
        <v>0</v>
      </c>
      <c r="N9" s="11">
        <f t="shared" si="3"/>
        <v>0</v>
      </c>
      <c r="O9" s="11">
        <f t="shared" si="3"/>
        <v>0</v>
      </c>
      <c r="P9" s="11">
        <f t="shared" si="3"/>
        <v>0</v>
      </c>
      <c r="Q9" s="11">
        <f t="shared" si="3"/>
        <v>0</v>
      </c>
      <c r="R9" s="11">
        <f t="shared" si="3"/>
        <v>0</v>
      </c>
      <c r="S9" s="11">
        <f t="shared" si="3"/>
        <v>0</v>
      </c>
      <c r="T9" s="11">
        <f t="shared" si="3"/>
        <v>0</v>
      </c>
      <c r="U9" s="11">
        <f t="shared" si="3"/>
        <v>0</v>
      </c>
      <c r="V9" s="11">
        <f t="shared" si="3"/>
        <v>0</v>
      </c>
      <c r="W9" s="11">
        <f t="shared" si="3"/>
        <v>0</v>
      </c>
      <c r="X9" s="11">
        <f t="shared" si="3"/>
        <v>0</v>
      </c>
      <c r="Y9" s="11">
        <f t="shared" si="3"/>
        <v>0</v>
      </c>
      <c r="Z9" s="11">
        <f t="shared" si="3"/>
        <v>0</v>
      </c>
      <c r="AA9" s="11">
        <f t="shared" si="3"/>
        <v>0</v>
      </c>
      <c r="AB9" s="11">
        <f t="shared" si="3"/>
        <v>0</v>
      </c>
      <c r="AC9" s="11">
        <f t="shared" si="3"/>
        <v>0</v>
      </c>
      <c r="AD9" s="11">
        <f t="shared" si="3"/>
        <v>0</v>
      </c>
      <c r="AE9" s="11">
        <f t="shared" si="3"/>
        <v>0</v>
      </c>
      <c r="AF9" s="11">
        <f t="shared" si="3"/>
        <v>0</v>
      </c>
      <c r="AG9" s="11">
        <f t="shared" si="3"/>
        <v>0</v>
      </c>
      <c r="AH9" s="11">
        <f t="shared" si="3"/>
        <v>0</v>
      </c>
      <c r="AI9" s="11">
        <f t="shared" si="3"/>
        <v>0</v>
      </c>
      <c r="AJ9" s="11">
        <f t="shared" si="3"/>
        <v>0</v>
      </c>
      <c r="AK9" s="11">
        <f t="shared" si="3"/>
        <v>0</v>
      </c>
      <c r="AL9" s="11">
        <f t="shared" si="3"/>
        <v>0</v>
      </c>
      <c r="AM9" s="11">
        <f t="shared" si="3"/>
        <v>0</v>
      </c>
      <c r="AN9" s="11">
        <f t="shared" si="3"/>
        <v>0</v>
      </c>
      <c r="AO9" s="11">
        <f t="shared" si="3"/>
        <v>0</v>
      </c>
      <c r="AP9" s="11">
        <f t="shared" si="3"/>
        <v>0</v>
      </c>
      <c r="AQ9" s="11">
        <f t="shared" si="3"/>
        <v>0</v>
      </c>
      <c r="AR9" s="11">
        <f t="shared" si="3"/>
        <v>0</v>
      </c>
      <c r="AS9" s="11">
        <f t="shared" si="3"/>
        <v>0</v>
      </c>
      <c r="AT9" s="11">
        <f t="shared" si="3"/>
        <v>0</v>
      </c>
      <c r="AU9" s="11">
        <f t="shared" si="3"/>
        <v>0</v>
      </c>
      <c r="AV9" s="11">
        <f t="shared" si="3"/>
        <v>0</v>
      </c>
      <c r="AW9" s="11">
        <f t="shared" si="3"/>
        <v>0</v>
      </c>
      <c r="AX9" s="11">
        <f t="shared" si="3"/>
        <v>0</v>
      </c>
      <c r="AY9" s="11">
        <f t="shared" si="3"/>
        <v>0</v>
      </c>
      <c r="AZ9" s="11">
        <f t="shared" si="3"/>
        <v>0</v>
      </c>
      <c r="BA9" s="11">
        <f t="shared" si="3"/>
        <v>0</v>
      </c>
      <c r="BB9" s="11">
        <f t="shared" si="3"/>
        <v>0</v>
      </c>
      <c r="BC9" s="11">
        <f t="shared" si="3"/>
        <v>0</v>
      </c>
      <c r="BD9" s="11">
        <f t="shared" si="3"/>
        <v>0</v>
      </c>
      <c r="BE9" s="11">
        <f t="shared" si="3"/>
        <v>0</v>
      </c>
      <c r="BF9" s="11">
        <f t="shared" si="3"/>
        <v>0</v>
      </c>
      <c r="BG9" s="11">
        <f t="shared" si="3"/>
        <v>0</v>
      </c>
      <c r="BH9" s="11">
        <f t="shared" si="3"/>
        <v>0</v>
      </c>
      <c r="BI9" s="11">
        <f t="shared" si="3"/>
        <v>0</v>
      </c>
      <c r="BJ9" s="11">
        <f t="shared" si="3"/>
        <v>0</v>
      </c>
      <c r="BK9" s="11">
        <f t="shared" si="3"/>
        <v>0</v>
      </c>
      <c r="BL9" s="11">
        <f t="shared" si="3"/>
        <v>0</v>
      </c>
      <c r="BM9" s="11">
        <f t="shared" si="3"/>
        <v>0</v>
      </c>
      <c r="BN9" s="11">
        <f t="shared" si="3"/>
        <v>0</v>
      </c>
      <c r="BO9" s="11">
        <f t="shared" si="3"/>
        <v>0</v>
      </c>
      <c r="BP9" s="11">
        <f t="shared" ref="BP9:CX9" si="4">SUM(BP5:BP8)</f>
        <v>0</v>
      </c>
      <c r="BQ9" s="11">
        <f t="shared" si="4"/>
        <v>0</v>
      </c>
      <c r="BR9" s="11">
        <f t="shared" si="4"/>
        <v>0</v>
      </c>
      <c r="BS9" s="11">
        <f t="shared" si="4"/>
        <v>0</v>
      </c>
      <c r="BT9" s="11">
        <f t="shared" si="4"/>
        <v>0</v>
      </c>
      <c r="BU9" s="11">
        <f t="shared" si="4"/>
        <v>0</v>
      </c>
      <c r="BV9" s="11">
        <f t="shared" si="4"/>
        <v>0</v>
      </c>
      <c r="BW9" s="11">
        <f t="shared" si="4"/>
        <v>0</v>
      </c>
      <c r="BX9" s="11">
        <f t="shared" si="4"/>
        <v>0</v>
      </c>
      <c r="BY9" s="11">
        <f t="shared" si="4"/>
        <v>0</v>
      </c>
      <c r="BZ9" s="11">
        <f t="shared" si="4"/>
        <v>0</v>
      </c>
      <c r="CA9" s="11">
        <f t="shared" si="4"/>
        <v>0</v>
      </c>
      <c r="CB9" s="11">
        <f t="shared" si="4"/>
        <v>0</v>
      </c>
      <c r="CC9" s="11">
        <f t="shared" si="4"/>
        <v>0</v>
      </c>
      <c r="CD9" s="11">
        <f t="shared" si="4"/>
        <v>-20000</v>
      </c>
      <c r="CE9" s="11">
        <f t="shared" si="4"/>
        <v>0</v>
      </c>
      <c r="CF9" s="11">
        <f t="shared" si="4"/>
        <v>0</v>
      </c>
      <c r="CG9" s="11">
        <f t="shared" si="4"/>
        <v>0</v>
      </c>
      <c r="CH9" s="11">
        <f t="shared" si="4"/>
        <v>0</v>
      </c>
      <c r="CI9" s="11">
        <f t="shared" si="4"/>
        <v>0</v>
      </c>
      <c r="CJ9" s="11">
        <f t="shared" si="4"/>
        <v>0</v>
      </c>
      <c r="CK9" s="11">
        <f t="shared" si="4"/>
        <v>0</v>
      </c>
      <c r="CL9" s="11">
        <f t="shared" si="4"/>
        <v>0</v>
      </c>
      <c r="CM9" s="11">
        <f t="shared" si="4"/>
        <v>0</v>
      </c>
      <c r="CN9" s="11">
        <f t="shared" si="4"/>
        <v>0</v>
      </c>
      <c r="CO9" s="11">
        <f t="shared" si="4"/>
        <v>0</v>
      </c>
      <c r="CP9" s="11">
        <f t="shared" si="4"/>
        <v>0</v>
      </c>
      <c r="CQ9" s="11">
        <f t="shared" si="4"/>
        <v>0</v>
      </c>
      <c r="CR9" s="11">
        <f t="shared" si="4"/>
        <v>0</v>
      </c>
      <c r="CS9" s="11">
        <f t="shared" si="4"/>
        <v>0</v>
      </c>
      <c r="CT9" s="11">
        <f t="shared" si="4"/>
        <v>0</v>
      </c>
      <c r="CU9" s="11">
        <f t="shared" si="4"/>
        <v>0</v>
      </c>
      <c r="CV9" s="11">
        <f t="shared" si="4"/>
        <v>0</v>
      </c>
      <c r="CW9" s="11">
        <f t="shared" si="4"/>
        <v>0</v>
      </c>
      <c r="CX9" s="11">
        <f t="shared" si="4"/>
        <v>0</v>
      </c>
    </row>
    <row r="10" spans="1:107" x14ac:dyDescent="0.3">
      <c r="A10" s="124" t="s">
        <v>2</v>
      </c>
      <c r="B10" s="1" t="str">
        <f>Nutidsværdiberegning!D34</f>
        <v>Løbende drift og eftersyn</v>
      </c>
      <c r="C10" s="8">
        <f>Nutidsværdiberegning!J34</f>
        <v>9000</v>
      </c>
      <c r="D10" s="8">
        <f t="shared" ref="D10:AI10" si="5">IF(D$3-$C$3&lt;levetid_A, C10, 0)</f>
        <v>9000</v>
      </c>
      <c r="E10" s="8">
        <f t="shared" si="5"/>
        <v>9000</v>
      </c>
      <c r="F10" s="8">
        <f t="shared" si="5"/>
        <v>9000</v>
      </c>
      <c r="G10" s="8">
        <f t="shared" si="5"/>
        <v>9000</v>
      </c>
      <c r="H10" s="8">
        <f t="shared" si="5"/>
        <v>9000</v>
      </c>
      <c r="I10" s="8">
        <f t="shared" si="5"/>
        <v>9000</v>
      </c>
      <c r="J10" s="8">
        <f t="shared" si="5"/>
        <v>9000</v>
      </c>
      <c r="K10" s="8">
        <f t="shared" si="5"/>
        <v>9000</v>
      </c>
      <c r="L10" s="8">
        <f t="shared" si="5"/>
        <v>9000</v>
      </c>
      <c r="M10" s="8">
        <f t="shared" si="5"/>
        <v>9000</v>
      </c>
      <c r="N10" s="8">
        <f t="shared" si="5"/>
        <v>9000</v>
      </c>
      <c r="O10" s="8">
        <f t="shared" si="5"/>
        <v>9000</v>
      </c>
      <c r="P10" s="8">
        <f t="shared" si="5"/>
        <v>9000</v>
      </c>
      <c r="Q10" s="8">
        <f t="shared" si="5"/>
        <v>9000</v>
      </c>
      <c r="R10" s="8">
        <f t="shared" si="5"/>
        <v>9000</v>
      </c>
      <c r="S10" s="8">
        <f t="shared" si="5"/>
        <v>9000</v>
      </c>
      <c r="T10" s="8">
        <f t="shared" si="5"/>
        <v>9000</v>
      </c>
      <c r="U10" s="8">
        <f t="shared" si="5"/>
        <v>9000</v>
      </c>
      <c r="V10" s="8">
        <f t="shared" si="5"/>
        <v>9000</v>
      </c>
      <c r="W10" s="8">
        <f t="shared" si="5"/>
        <v>9000</v>
      </c>
      <c r="X10" s="8">
        <f t="shared" si="5"/>
        <v>9000</v>
      </c>
      <c r="Y10" s="8">
        <f t="shared" si="5"/>
        <v>9000</v>
      </c>
      <c r="Z10" s="8">
        <f t="shared" si="5"/>
        <v>9000</v>
      </c>
      <c r="AA10" s="8">
        <f t="shared" si="5"/>
        <v>9000</v>
      </c>
      <c r="AB10" s="8">
        <f t="shared" si="5"/>
        <v>9000</v>
      </c>
      <c r="AC10" s="8">
        <f t="shared" si="5"/>
        <v>9000</v>
      </c>
      <c r="AD10" s="8">
        <f t="shared" si="5"/>
        <v>9000</v>
      </c>
      <c r="AE10" s="8">
        <f t="shared" si="5"/>
        <v>9000</v>
      </c>
      <c r="AF10" s="8">
        <f t="shared" si="5"/>
        <v>9000</v>
      </c>
      <c r="AG10" s="8">
        <f t="shared" si="5"/>
        <v>9000</v>
      </c>
      <c r="AH10" s="8">
        <f t="shared" si="5"/>
        <v>9000</v>
      </c>
      <c r="AI10" s="8">
        <f t="shared" si="5"/>
        <v>9000</v>
      </c>
      <c r="AJ10" s="8">
        <f t="shared" ref="AJ10:BO10" si="6">IF(AJ$3-$C$3&lt;levetid_A, AI10, 0)</f>
        <v>9000</v>
      </c>
      <c r="AK10" s="8">
        <f t="shared" si="6"/>
        <v>9000</v>
      </c>
      <c r="AL10" s="8">
        <f t="shared" si="6"/>
        <v>9000</v>
      </c>
      <c r="AM10" s="8">
        <f t="shared" si="6"/>
        <v>9000</v>
      </c>
      <c r="AN10" s="8">
        <f t="shared" si="6"/>
        <v>9000</v>
      </c>
      <c r="AO10" s="8">
        <f t="shared" si="6"/>
        <v>9000</v>
      </c>
      <c r="AP10" s="8">
        <f t="shared" si="6"/>
        <v>9000</v>
      </c>
      <c r="AQ10" s="8">
        <f t="shared" si="6"/>
        <v>9000</v>
      </c>
      <c r="AR10" s="8">
        <f t="shared" si="6"/>
        <v>9000</v>
      </c>
      <c r="AS10" s="8">
        <f t="shared" si="6"/>
        <v>9000</v>
      </c>
      <c r="AT10" s="8">
        <f t="shared" si="6"/>
        <v>9000</v>
      </c>
      <c r="AU10" s="8">
        <f t="shared" si="6"/>
        <v>9000</v>
      </c>
      <c r="AV10" s="8">
        <f t="shared" si="6"/>
        <v>9000</v>
      </c>
      <c r="AW10" s="8">
        <f t="shared" si="6"/>
        <v>9000</v>
      </c>
      <c r="AX10" s="8">
        <f t="shared" si="6"/>
        <v>9000</v>
      </c>
      <c r="AY10" s="8">
        <f t="shared" si="6"/>
        <v>9000</v>
      </c>
      <c r="AZ10" s="8">
        <f t="shared" si="6"/>
        <v>9000</v>
      </c>
      <c r="BA10" s="8">
        <f t="shared" si="6"/>
        <v>9000</v>
      </c>
      <c r="BB10" s="8">
        <f t="shared" si="6"/>
        <v>9000</v>
      </c>
      <c r="BC10" s="8">
        <f t="shared" si="6"/>
        <v>9000</v>
      </c>
      <c r="BD10" s="8">
        <f t="shared" si="6"/>
        <v>9000</v>
      </c>
      <c r="BE10" s="8">
        <f t="shared" si="6"/>
        <v>9000</v>
      </c>
      <c r="BF10" s="8">
        <f t="shared" si="6"/>
        <v>9000</v>
      </c>
      <c r="BG10" s="8">
        <f t="shared" si="6"/>
        <v>9000</v>
      </c>
      <c r="BH10" s="8">
        <f t="shared" si="6"/>
        <v>9000</v>
      </c>
      <c r="BI10" s="8">
        <f t="shared" si="6"/>
        <v>9000</v>
      </c>
      <c r="BJ10" s="8">
        <f t="shared" si="6"/>
        <v>9000</v>
      </c>
      <c r="BK10" s="8">
        <f t="shared" si="6"/>
        <v>9000</v>
      </c>
      <c r="BL10" s="8">
        <f t="shared" si="6"/>
        <v>9000</v>
      </c>
      <c r="BM10" s="8">
        <f t="shared" si="6"/>
        <v>9000</v>
      </c>
      <c r="BN10" s="8">
        <f t="shared" si="6"/>
        <v>9000</v>
      </c>
      <c r="BO10" s="8">
        <f t="shared" si="6"/>
        <v>9000</v>
      </c>
      <c r="BP10" s="8">
        <f t="shared" ref="BP10:CX10" si="7">IF(BP$3-$C$3&lt;levetid_A, BO10, 0)</f>
        <v>9000</v>
      </c>
      <c r="BQ10" s="8">
        <f t="shared" si="7"/>
        <v>9000</v>
      </c>
      <c r="BR10" s="8">
        <f t="shared" si="7"/>
        <v>9000</v>
      </c>
      <c r="BS10" s="8">
        <f t="shared" si="7"/>
        <v>9000</v>
      </c>
      <c r="BT10" s="8">
        <f t="shared" si="7"/>
        <v>9000</v>
      </c>
      <c r="BU10" s="8">
        <f t="shared" si="7"/>
        <v>9000</v>
      </c>
      <c r="BV10" s="8">
        <f t="shared" si="7"/>
        <v>9000</v>
      </c>
      <c r="BW10" s="8">
        <f t="shared" si="7"/>
        <v>9000</v>
      </c>
      <c r="BX10" s="8">
        <f t="shared" si="7"/>
        <v>9000</v>
      </c>
      <c r="BY10" s="8">
        <f t="shared" si="7"/>
        <v>9000</v>
      </c>
      <c r="BZ10" s="8">
        <f t="shared" si="7"/>
        <v>9000</v>
      </c>
      <c r="CA10" s="8">
        <f t="shared" si="7"/>
        <v>9000</v>
      </c>
      <c r="CB10" s="8">
        <f t="shared" si="7"/>
        <v>9000</v>
      </c>
      <c r="CC10" s="8">
        <f t="shared" si="7"/>
        <v>9000</v>
      </c>
      <c r="CD10" s="8">
        <f t="shared" si="7"/>
        <v>9000</v>
      </c>
      <c r="CE10" s="8">
        <f t="shared" si="7"/>
        <v>0</v>
      </c>
      <c r="CF10" s="8">
        <f t="shared" si="7"/>
        <v>0</v>
      </c>
      <c r="CG10" s="8">
        <f t="shared" si="7"/>
        <v>0</v>
      </c>
      <c r="CH10" s="8">
        <f t="shared" si="7"/>
        <v>0</v>
      </c>
      <c r="CI10" s="8">
        <f t="shared" si="7"/>
        <v>0</v>
      </c>
      <c r="CJ10" s="8">
        <f t="shared" si="7"/>
        <v>0</v>
      </c>
      <c r="CK10" s="8">
        <f t="shared" si="7"/>
        <v>0</v>
      </c>
      <c r="CL10" s="8">
        <f t="shared" si="7"/>
        <v>0</v>
      </c>
      <c r="CM10" s="8">
        <f t="shared" si="7"/>
        <v>0</v>
      </c>
      <c r="CN10" s="8">
        <f t="shared" si="7"/>
        <v>0</v>
      </c>
      <c r="CO10" s="8">
        <f t="shared" si="7"/>
        <v>0</v>
      </c>
      <c r="CP10" s="8">
        <f t="shared" si="7"/>
        <v>0</v>
      </c>
      <c r="CQ10" s="8">
        <f t="shared" si="7"/>
        <v>0</v>
      </c>
      <c r="CR10" s="8">
        <f t="shared" si="7"/>
        <v>0</v>
      </c>
      <c r="CS10" s="8">
        <f t="shared" si="7"/>
        <v>0</v>
      </c>
      <c r="CT10" s="8">
        <f t="shared" si="7"/>
        <v>0</v>
      </c>
      <c r="CU10" s="8">
        <f t="shared" si="7"/>
        <v>0</v>
      </c>
      <c r="CV10" s="8">
        <f t="shared" si="7"/>
        <v>0</v>
      </c>
      <c r="CW10" s="8">
        <f t="shared" si="7"/>
        <v>0</v>
      </c>
      <c r="CX10" s="8">
        <f t="shared" si="7"/>
        <v>0</v>
      </c>
    </row>
    <row r="11" spans="1:107" x14ac:dyDescent="0.3">
      <c r="A11" s="124"/>
      <c r="B11" s="1" t="str">
        <f>Nutidsværdiberegning!D35</f>
        <v>Energi og forbrug</v>
      </c>
      <c r="C11" s="8">
        <f>Nutidsværdiberegning!J35</f>
        <v>3000</v>
      </c>
      <c r="D11" s="8">
        <f t="shared" ref="D11:AI11" si="8">IF(D$3-$C$3&lt;levetid_A, C11, 0)</f>
        <v>3000</v>
      </c>
      <c r="E11" s="8">
        <f t="shared" si="8"/>
        <v>3000</v>
      </c>
      <c r="F11" s="8">
        <f t="shared" si="8"/>
        <v>3000</v>
      </c>
      <c r="G11" s="8">
        <f t="shared" si="8"/>
        <v>3000</v>
      </c>
      <c r="H11" s="8">
        <f t="shared" si="8"/>
        <v>3000</v>
      </c>
      <c r="I11" s="8">
        <f t="shared" si="8"/>
        <v>3000</v>
      </c>
      <c r="J11" s="8">
        <f t="shared" si="8"/>
        <v>3000</v>
      </c>
      <c r="K11" s="8">
        <f t="shared" si="8"/>
        <v>3000</v>
      </c>
      <c r="L11" s="8">
        <f t="shared" si="8"/>
        <v>3000</v>
      </c>
      <c r="M11" s="8">
        <f t="shared" si="8"/>
        <v>3000</v>
      </c>
      <c r="N11" s="8">
        <f t="shared" si="8"/>
        <v>3000</v>
      </c>
      <c r="O11" s="8">
        <f t="shared" si="8"/>
        <v>3000</v>
      </c>
      <c r="P11" s="8">
        <f t="shared" si="8"/>
        <v>3000</v>
      </c>
      <c r="Q11" s="8">
        <f t="shared" si="8"/>
        <v>3000</v>
      </c>
      <c r="R11" s="8">
        <f t="shared" si="8"/>
        <v>3000</v>
      </c>
      <c r="S11" s="8">
        <f t="shared" si="8"/>
        <v>3000</v>
      </c>
      <c r="T11" s="8">
        <f t="shared" si="8"/>
        <v>3000</v>
      </c>
      <c r="U11" s="8">
        <f t="shared" si="8"/>
        <v>3000</v>
      </c>
      <c r="V11" s="8">
        <f t="shared" si="8"/>
        <v>3000</v>
      </c>
      <c r="W11" s="8">
        <f t="shared" si="8"/>
        <v>3000</v>
      </c>
      <c r="X11" s="8">
        <f t="shared" si="8"/>
        <v>3000</v>
      </c>
      <c r="Y11" s="8">
        <f t="shared" si="8"/>
        <v>3000</v>
      </c>
      <c r="Z11" s="8">
        <f t="shared" si="8"/>
        <v>3000</v>
      </c>
      <c r="AA11" s="8">
        <f t="shared" si="8"/>
        <v>3000</v>
      </c>
      <c r="AB11" s="8">
        <f t="shared" si="8"/>
        <v>3000</v>
      </c>
      <c r="AC11" s="8">
        <f t="shared" si="8"/>
        <v>3000</v>
      </c>
      <c r="AD11" s="8">
        <f t="shared" si="8"/>
        <v>3000</v>
      </c>
      <c r="AE11" s="8">
        <f t="shared" si="8"/>
        <v>3000</v>
      </c>
      <c r="AF11" s="8">
        <f t="shared" si="8"/>
        <v>3000</v>
      </c>
      <c r="AG11" s="8">
        <f t="shared" si="8"/>
        <v>3000</v>
      </c>
      <c r="AH11" s="8">
        <f t="shared" si="8"/>
        <v>3000</v>
      </c>
      <c r="AI11" s="8">
        <f t="shared" si="8"/>
        <v>3000</v>
      </c>
      <c r="AJ11" s="8">
        <f t="shared" ref="AJ11:BO11" si="9">IF(AJ$3-$C$3&lt;levetid_A, AI11, 0)</f>
        <v>3000</v>
      </c>
      <c r="AK11" s="8">
        <f t="shared" si="9"/>
        <v>3000</v>
      </c>
      <c r="AL11" s="8">
        <f t="shared" si="9"/>
        <v>3000</v>
      </c>
      <c r="AM11" s="8">
        <f t="shared" si="9"/>
        <v>3000</v>
      </c>
      <c r="AN11" s="8">
        <f t="shared" si="9"/>
        <v>3000</v>
      </c>
      <c r="AO11" s="8">
        <f t="shared" si="9"/>
        <v>3000</v>
      </c>
      <c r="AP11" s="8">
        <f t="shared" si="9"/>
        <v>3000</v>
      </c>
      <c r="AQ11" s="8">
        <f t="shared" si="9"/>
        <v>3000</v>
      </c>
      <c r="AR11" s="8">
        <f t="shared" si="9"/>
        <v>3000</v>
      </c>
      <c r="AS11" s="8">
        <f t="shared" si="9"/>
        <v>3000</v>
      </c>
      <c r="AT11" s="8">
        <f t="shared" si="9"/>
        <v>3000</v>
      </c>
      <c r="AU11" s="8">
        <f t="shared" si="9"/>
        <v>3000</v>
      </c>
      <c r="AV11" s="8">
        <f t="shared" si="9"/>
        <v>3000</v>
      </c>
      <c r="AW11" s="8">
        <f t="shared" si="9"/>
        <v>3000</v>
      </c>
      <c r="AX11" s="8">
        <f t="shared" si="9"/>
        <v>3000</v>
      </c>
      <c r="AY11" s="8">
        <f t="shared" si="9"/>
        <v>3000</v>
      </c>
      <c r="AZ11" s="8">
        <f t="shared" si="9"/>
        <v>3000</v>
      </c>
      <c r="BA11" s="8">
        <f t="shared" si="9"/>
        <v>3000</v>
      </c>
      <c r="BB11" s="8">
        <f t="shared" si="9"/>
        <v>3000</v>
      </c>
      <c r="BC11" s="8">
        <f t="shared" si="9"/>
        <v>3000</v>
      </c>
      <c r="BD11" s="8">
        <f t="shared" si="9"/>
        <v>3000</v>
      </c>
      <c r="BE11" s="8">
        <f t="shared" si="9"/>
        <v>3000</v>
      </c>
      <c r="BF11" s="8">
        <f t="shared" si="9"/>
        <v>3000</v>
      </c>
      <c r="BG11" s="8">
        <f t="shared" si="9"/>
        <v>3000</v>
      </c>
      <c r="BH11" s="8">
        <f t="shared" si="9"/>
        <v>3000</v>
      </c>
      <c r="BI11" s="8">
        <f t="shared" si="9"/>
        <v>3000</v>
      </c>
      <c r="BJ11" s="8">
        <f t="shared" si="9"/>
        <v>3000</v>
      </c>
      <c r="BK11" s="8">
        <f t="shared" si="9"/>
        <v>3000</v>
      </c>
      <c r="BL11" s="8">
        <f t="shared" si="9"/>
        <v>3000</v>
      </c>
      <c r="BM11" s="8">
        <f t="shared" si="9"/>
        <v>3000</v>
      </c>
      <c r="BN11" s="8">
        <f t="shared" si="9"/>
        <v>3000</v>
      </c>
      <c r="BO11" s="8">
        <f t="shared" si="9"/>
        <v>3000</v>
      </c>
      <c r="BP11" s="8">
        <f t="shared" ref="BP11:CX11" si="10">IF(BP$3-$C$3&lt;levetid_A, BO11, 0)</f>
        <v>3000</v>
      </c>
      <c r="BQ11" s="8">
        <f t="shared" si="10"/>
        <v>3000</v>
      </c>
      <c r="BR11" s="8">
        <f t="shared" si="10"/>
        <v>3000</v>
      </c>
      <c r="BS11" s="8">
        <f t="shared" si="10"/>
        <v>3000</v>
      </c>
      <c r="BT11" s="8">
        <f t="shared" si="10"/>
        <v>3000</v>
      </c>
      <c r="BU11" s="8">
        <f t="shared" si="10"/>
        <v>3000</v>
      </c>
      <c r="BV11" s="8">
        <f t="shared" si="10"/>
        <v>3000</v>
      </c>
      <c r="BW11" s="8">
        <f t="shared" si="10"/>
        <v>3000</v>
      </c>
      <c r="BX11" s="8">
        <f t="shared" si="10"/>
        <v>3000</v>
      </c>
      <c r="BY11" s="8">
        <f t="shared" si="10"/>
        <v>3000</v>
      </c>
      <c r="BZ11" s="8">
        <f t="shared" si="10"/>
        <v>3000</v>
      </c>
      <c r="CA11" s="8">
        <f t="shared" si="10"/>
        <v>3000</v>
      </c>
      <c r="CB11" s="8">
        <f t="shared" si="10"/>
        <v>3000</v>
      </c>
      <c r="CC11" s="8">
        <f t="shared" si="10"/>
        <v>3000</v>
      </c>
      <c r="CD11" s="8">
        <f t="shared" si="10"/>
        <v>3000</v>
      </c>
      <c r="CE11" s="8">
        <f t="shared" si="10"/>
        <v>0</v>
      </c>
      <c r="CF11" s="8">
        <f t="shared" si="10"/>
        <v>0</v>
      </c>
      <c r="CG11" s="8">
        <f t="shared" si="10"/>
        <v>0</v>
      </c>
      <c r="CH11" s="8">
        <f t="shared" si="10"/>
        <v>0</v>
      </c>
      <c r="CI11" s="8">
        <f t="shared" si="10"/>
        <v>0</v>
      </c>
      <c r="CJ11" s="8">
        <f t="shared" si="10"/>
        <v>0</v>
      </c>
      <c r="CK11" s="8">
        <f t="shared" si="10"/>
        <v>0</v>
      </c>
      <c r="CL11" s="8">
        <f t="shared" si="10"/>
        <v>0</v>
      </c>
      <c r="CM11" s="8">
        <f t="shared" si="10"/>
        <v>0</v>
      </c>
      <c r="CN11" s="8">
        <f t="shared" si="10"/>
        <v>0</v>
      </c>
      <c r="CO11" s="8">
        <f t="shared" si="10"/>
        <v>0</v>
      </c>
      <c r="CP11" s="8">
        <f t="shared" si="10"/>
        <v>0</v>
      </c>
      <c r="CQ11" s="8">
        <f t="shared" si="10"/>
        <v>0</v>
      </c>
      <c r="CR11" s="8">
        <f t="shared" si="10"/>
        <v>0</v>
      </c>
      <c r="CS11" s="8">
        <f t="shared" si="10"/>
        <v>0</v>
      </c>
      <c r="CT11" s="8">
        <f t="shared" si="10"/>
        <v>0</v>
      </c>
      <c r="CU11" s="8">
        <f t="shared" si="10"/>
        <v>0</v>
      </c>
      <c r="CV11" s="8">
        <f t="shared" si="10"/>
        <v>0</v>
      </c>
      <c r="CW11" s="8">
        <f t="shared" si="10"/>
        <v>0</v>
      </c>
      <c r="CX11" s="8">
        <f t="shared" si="10"/>
        <v>0</v>
      </c>
    </row>
    <row r="12" spans="1:107" x14ac:dyDescent="0.3">
      <c r="A12" s="124"/>
      <c r="B12" s="1" t="str">
        <f>Nutidsværdiberegning!D37</f>
        <v>Forsikring etc.</v>
      </c>
      <c r="C12" s="8">
        <f>Nutidsværdiberegning!J37</f>
        <v>0</v>
      </c>
      <c r="D12" s="8">
        <f t="shared" ref="D12:AI12" si="11">IF(D$3-$C$3&lt;levetid_A, C12, 0)</f>
        <v>0</v>
      </c>
      <c r="E12" s="8">
        <f t="shared" si="11"/>
        <v>0</v>
      </c>
      <c r="F12" s="8">
        <f t="shared" si="11"/>
        <v>0</v>
      </c>
      <c r="G12" s="8">
        <f t="shared" si="11"/>
        <v>0</v>
      </c>
      <c r="H12" s="8">
        <f t="shared" si="11"/>
        <v>0</v>
      </c>
      <c r="I12" s="8">
        <f t="shared" si="11"/>
        <v>0</v>
      </c>
      <c r="J12" s="8">
        <f t="shared" si="11"/>
        <v>0</v>
      </c>
      <c r="K12" s="8">
        <f t="shared" si="11"/>
        <v>0</v>
      </c>
      <c r="L12" s="8">
        <f t="shared" si="11"/>
        <v>0</v>
      </c>
      <c r="M12" s="8">
        <f t="shared" si="11"/>
        <v>0</v>
      </c>
      <c r="N12" s="8">
        <f t="shared" si="11"/>
        <v>0</v>
      </c>
      <c r="O12" s="8">
        <f t="shared" si="11"/>
        <v>0</v>
      </c>
      <c r="P12" s="8">
        <f t="shared" si="11"/>
        <v>0</v>
      </c>
      <c r="Q12" s="8">
        <f t="shared" si="11"/>
        <v>0</v>
      </c>
      <c r="R12" s="8">
        <f t="shared" si="11"/>
        <v>0</v>
      </c>
      <c r="S12" s="8">
        <f t="shared" si="11"/>
        <v>0</v>
      </c>
      <c r="T12" s="8">
        <f t="shared" si="11"/>
        <v>0</v>
      </c>
      <c r="U12" s="8">
        <f t="shared" si="11"/>
        <v>0</v>
      </c>
      <c r="V12" s="8">
        <f t="shared" si="11"/>
        <v>0</v>
      </c>
      <c r="W12" s="8">
        <f t="shared" si="11"/>
        <v>0</v>
      </c>
      <c r="X12" s="8">
        <f t="shared" si="11"/>
        <v>0</v>
      </c>
      <c r="Y12" s="8">
        <f t="shared" si="11"/>
        <v>0</v>
      </c>
      <c r="Z12" s="8">
        <f t="shared" si="11"/>
        <v>0</v>
      </c>
      <c r="AA12" s="8">
        <f t="shared" si="11"/>
        <v>0</v>
      </c>
      <c r="AB12" s="8">
        <f t="shared" si="11"/>
        <v>0</v>
      </c>
      <c r="AC12" s="8">
        <f t="shared" si="11"/>
        <v>0</v>
      </c>
      <c r="AD12" s="8">
        <f t="shared" si="11"/>
        <v>0</v>
      </c>
      <c r="AE12" s="8">
        <f t="shared" si="11"/>
        <v>0</v>
      </c>
      <c r="AF12" s="8">
        <f t="shared" si="11"/>
        <v>0</v>
      </c>
      <c r="AG12" s="8">
        <f t="shared" si="11"/>
        <v>0</v>
      </c>
      <c r="AH12" s="8">
        <f t="shared" si="11"/>
        <v>0</v>
      </c>
      <c r="AI12" s="8">
        <f t="shared" si="11"/>
        <v>0</v>
      </c>
      <c r="AJ12" s="8">
        <f t="shared" ref="AJ12:BO12" si="12">IF(AJ$3-$C$3&lt;levetid_A, AI12, 0)</f>
        <v>0</v>
      </c>
      <c r="AK12" s="8">
        <f t="shared" si="12"/>
        <v>0</v>
      </c>
      <c r="AL12" s="8">
        <f t="shared" si="12"/>
        <v>0</v>
      </c>
      <c r="AM12" s="8">
        <f t="shared" si="12"/>
        <v>0</v>
      </c>
      <c r="AN12" s="8">
        <f t="shared" si="12"/>
        <v>0</v>
      </c>
      <c r="AO12" s="8">
        <f t="shared" si="12"/>
        <v>0</v>
      </c>
      <c r="AP12" s="8">
        <f t="shared" si="12"/>
        <v>0</v>
      </c>
      <c r="AQ12" s="8">
        <f t="shared" si="12"/>
        <v>0</v>
      </c>
      <c r="AR12" s="8">
        <f t="shared" si="12"/>
        <v>0</v>
      </c>
      <c r="AS12" s="8">
        <f t="shared" si="12"/>
        <v>0</v>
      </c>
      <c r="AT12" s="8">
        <f t="shared" si="12"/>
        <v>0</v>
      </c>
      <c r="AU12" s="8">
        <f t="shared" si="12"/>
        <v>0</v>
      </c>
      <c r="AV12" s="8">
        <f t="shared" si="12"/>
        <v>0</v>
      </c>
      <c r="AW12" s="8">
        <f t="shared" si="12"/>
        <v>0</v>
      </c>
      <c r="AX12" s="8">
        <f t="shared" si="12"/>
        <v>0</v>
      </c>
      <c r="AY12" s="8">
        <f t="shared" si="12"/>
        <v>0</v>
      </c>
      <c r="AZ12" s="8">
        <f t="shared" si="12"/>
        <v>0</v>
      </c>
      <c r="BA12" s="8">
        <f t="shared" si="12"/>
        <v>0</v>
      </c>
      <c r="BB12" s="8">
        <f t="shared" si="12"/>
        <v>0</v>
      </c>
      <c r="BC12" s="8">
        <f t="shared" si="12"/>
        <v>0</v>
      </c>
      <c r="BD12" s="8">
        <f t="shared" si="12"/>
        <v>0</v>
      </c>
      <c r="BE12" s="8">
        <f t="shared" si="12"/>
        <v>0</v>
      </c>
      <c r="BF12" s="8">
        <f t="shared" si="12"/>
        <v>0</v>
      </c>
      <c r="BG12" s="8">
        <f t="shared" si="12"/>
        <v>0</v>
      </c>
      <c r="BH12" s="8">
        <f t="shared" si="12"/>
        <v>0</v>
      </c>
      <c r="BI12" s="8">
        <f t="shared" si="12"/>
        <v>0</v>
      </c>
      <c r="BJ12" s="8">
        <f t="shared" si="12"/>
        <v>0</v>
      </c>
      <c r="BK12" s="8">
        <f t="shared" si="12"/>
        <v>0</v>
      </c>
      <c r="BL12" s="8">
        <f t="shared" si="12"/>
        <v>0</v>
      </c>
      <c r="BM12" s="8">
        <f t="shared" si="12"/>
        <v>0</v>
      </c>
      <c r="BN12" s="8">
        <f t="shared" si="12"/>
        <v>0</v>
      </c>
      <c r="BO12" s="8">
        <f t="shared" si="12"/>
        <v>0</v>
      </c>
      <c r="BP12" s="8">
        <f t="shared" ref="BP12:CX12" si="13">IF(BP$3-$C$3&lt;levetid_A, BO12, 0)</f>
        <v>0</v>
      </c>
      <c r="BQ12" s="8">
        <f t="shared" si="13"/>
        <v>0</v>
      </c>
      <c r="BR12" s="8">
        <f t="shared" si="13"/>
        <v>0</v>
      </c>
      <c r="BS12" s="8">
        <f t="shared" si="13"/>
        <v>0</v>
      </c>
      <c r="BT12" s="8">
        <f t="shared" si="13"/>
        <v>0</v>
      </c>
      <c r="BU12" s="8">
        <f t="shared" si="13"/>
        <v>0</v>
      </c>
      <c r="BV12" s="8">
        <f t="shared" si="13"/>
        <v>0</v>
      </c>
      <c r="BW12" s="8">
        <f t="shared" si="13"/>
        <v>0</v>
      </c>
      <c r="BX12" s="8">
        <f t="shared" si="13"/>
        <v>0</v>
      </c>
      <c r="BY12" s="8">
        <f t="shared" si="13"/>
        <v>0</v>
      </c>
      <c r="BZ12" s="8">
        <f t="shared" si="13"/>
        <v>0</v>
      </c>
      <c r="CA12" s="8">
        <f t="shared" si="13"/>
        <v>0</v>
      </c>
      <c r="CB12" s="8">
        <f t="shared" si="13"/>
        <v>0</v>
      </c>
      <c r="CC12" s="8">
        <f t="shared" si="13"/>
        <v>0</v>
      </c>
      <c r="CD12" s="8">
        <f t="shared" si="13"/>
        <v>0</v>
      </c>
      <c r="CE12" s="8">
        <f t="shared" si="13"/>
        <v>0</v>
      </c>
      <c r="CF12" s="8">
        <f t="shared" si="13"/>
        <v>0</v>
      </c>
      <c r="CG12" s="8">
        <f t="shared" si="13"/>
        <v>0</v>
      </c>
      <c r="CH12" s="8">
        <f t="shared" si="13"/>
        <v>0</v>
      </c>
      <c r="CI12" s="8">
        <f t="shared" si="13"/>
        <v>0</v>
      </c>
      <c r="CJ12" s="8">
        <f t="shared" si="13"/>
        <v>0</v>
      </c>
      <c r="CK12" s="8">
        <f t="shared" si="13"/>
        <v>0</v>
      </c>
      <c r="CL12" s="8">
        <f t="shared" si="13"/>
        <v>0</v>
      </c>
      <c r="CM12" s="8">
        <f t="shared" si="13"/>
        <v>0</v>
      </c>
      <c r="CN12" s="8">
        <f t="shared" si="13"/>
        <v>0</v>
      </c>
      <c r="CO12" s="8">
        <f t="shared" si="13"/>
        <v>0</v>
      </c>
      <c r="CP12" s="8">
        <f t="shared" si="13"/>
        <v>0</v>
      </c>
      <c r="CQ12" s="8">
        <f t="shared" si="13"/>
        <v>0</v>
      </c>
      <c r="CR12" s="8">
        <f t="shared" si="13"/>
        <v>0</v>
      </c>
      <c r="CS12" s="8">
        <f t="shared" si="13"/>
        <v>0</v>
      </c>
      <c r="CT12" s="8">
        <f t="shared" si="13"/>
        <v>0</v>
      </c>
      <c r="CU12" s="8">
        <f t="shared" si="13"/>
        <v>0</v>
      </c>
      <c r="CV12" s="8">
        <f t="shared" si="13"/>
        <v>0</v>
      </c>
      <c r="CW12" s="8">
        <f t="shared" si="13"/>
        <v>0</v>
      </c>
      <c r="CX12" s="8">
        <f t="shared" si="13"/>
        <v>0</v>
      </c>
      <c r="CY12" s="8"/>
      <c r="CZ12" s="8"/>
      <c r="DA12" s="8"/>
      <c r="DB12" s="8"/>
      <c r="DC12" s="8"/>
    </row>
    <row r="13" spans="1:107" x14ac:dyDescent="0.3">
      <c r="A13" s="124"/>
      <c r="B13" s="1" t="str">
        <f>Nutidsværdiberegning!D38</f>
        <v>Admin-omkostninger etc.</v>
      </c>
      <c r="C13" s="8">
        <f>Nutidsværdiberegning!J38</f>
        <v>1000</v>
      </c>
      <c r="D13" s="8">
        <f t="shared" ref="D13:AI13" si="14">IF(D$3-$C$3&lt;levetid_A, C13, 0)</f>
        <v>1000</v>
      </c>
      <c r="E13" s="8">
        <f t="shared" si="14"/>
        <v>1000</v>
      </c>
      <c r="F13" s="8">
        <f t="shared" si="14"/>
        <v>1000</v>
      </c>
      <c r="G13" s="8">
        <f t="shared" si="14"/>
        <v>1000</v>
      </c>
      <c r="H13" s="8">
        <f t="shared" si="14"/>
        <v>1000</v>
      </c>
      <c r="I13" s="8">
        <f t="shared" si="14"/>
        <v>1000</v>
      </c>
      <c r="J13" s="8">
        <f t="shared" si="14"/>
        <v>1000</v>
      </c>
      <c r="K13" s="8">
        <f t="shared" si="14"/>
        <v>1000</v>
      </c>
      <c r="L13" s="8">
        <f t="shared" si="14"/>
        <v>1000</v>
      </c>
      <c r="M13" s="8">
        <f t="shared" si="14"/>
        <v>1000</v>
      </c>
      <c r="N13" s="8">
        <f t="shared" si="14"/>
        <v>1000</v>
      </c>
      <c r="O13" s="8">
        <f t="shared" si="14"/>
        <v>1000</v>
      </c>
      <c r="P13" s="8">
        <f t="shared" si="14"/>
        <v>1000</v>
      </c>
      <c r="Q13" s="8">
        <f t="shared" si="14"/>
        <v>1000</v>
      </c>
      <c r="R13" s="8">
        <f t="shared" si="14"/>
        <v>1000</v>
      </c>
      <c r="S13" s="8">
        <f t="shared" si="14"/>
        <v>1000</v>
      </c>
      <c r="T13" s="8">
        <f t="shared" si="14"/>
        <v>1000</v>
      </c>
      <c r="U13" s="8">
        <f t="shared" si="14"/>
        <v>1000</v>
      </c>
      <c r="V13" s="8">
        <f t="shared" si="14"/>
        <v>1000</v>
      </c>
      <c r="W13" s="8">
        <f t="shared" si="14"/>
        <v>1000</v>
      </c>
      <c r="X13" s="8">
        <f t="shared" si="14"/>
        <v>1000</v>
      </c>
      <c r="Y13" s="8">
        <f t="shared" si="14"/>
        <v>1000</v>
      </c>
      <c r="Z13" s="8">
        <f t="shared" si="14"/>
        <v>1000</v>
      </c>
      <c r="AA13" s="8">
        <f t="shared" si="14"/>
        <v>1000</v>
      </c>
      <c r="AB13" s="8">
        <f t="shared" si="14"/>
        <v>1000</v>
      </c>
      <c r="AC13" s="8">
        <f t="shared" si="14"/>
        <v>1000</v>
      </c>
      <c r="AD13" s="8">
        <f t="shared" si="14"/>
        <v>1000</v>
      </c>
      <c r="AE13" s="8">
        <f t="shared" si="14"/>
        <v>1000</v>
      </c>
      <c r="AF13" s="8">
        <f t="shared" si="14"/>
        <v>1000</v>
      </c>
      <c r="AG13" s="8">
        <f t="shared" si="14"/>
        <v>1000</v>
      </c>
      <c r="AH13" s="8">
        <f t="shared" si="14"/>
        <v>1000</v>
      </c>
      <c r="AI13" s="8">
        <f t="shared" si="14"/>
        <v>1000</v>
      </c>
      <c r="AJ13" s="8">
        <f t="shared" ref="AJ13:BO13" si="15">IF(AJ$3-$C$3&lt;levetid_A, AI13, 0)</f>
        <v>1000</v>
      </c>
      <c r="AK13" s="8">
        <f t="shared" si="15"/>
        <v>1000</v>
      </c>
      <c r="AL13" s="8">
        <f t="shared" si="15"/>
        <v>1000</v>
      </c>
      <c r="AM13" s="8">
        <f t="shared" si="15"/>
        <v>1000</v>
      </c>
      <c r="AN13" s="8">
        <f t="shared" si="15"/>
        <v>1000</v>
      </c>
      <c r="AO13" s="8">
        <f t="shared" si="15"/>
        <v>1000</v>
      </c>
      <c r="AP13" s="8">
        <f t="shared" si="15"/>
        <v>1000</v>
      </c>
      <c r="AQ13" s="8">
        <f t="shared" si="15"/>
        <v>1000</v>
      </c>
      <c r="AR13" s="8">
        <f t="shared" si="15"/>
        <v>1000</v>
      </c>
      <c r="AS13" s="8">
        <f t="shared" si="15"/>
        <v>1000</v>
      </c>
      <c r="AT13" s="8">
        <f t="shared" si="15"/>
        <v>1000</v>
      </c>
      <c r="AU13" s="8">
        <f t="shared" si="15"/>
        <v>1000</v>
      </c>
      <c r="AV13" s="8">
        <f t="shared" si="15"/>
        <v>1000</v>
      </c>
      <c r="AW13" s="8">
        <f t="shared" si="15"/>
        <v>1000</v>
      </c>
      <c r="AX13" s="8">
        <f t="shared" si="15"/>
        <v>1000</v>
      </c>
      <c r="AY13" s="8">
        <f t="shared" si="15"/>
        <v>1000</v>
      </c>
      <c r="AZ13" s="8">
        <f t="shared" si="15"/>
        <v>1000</v>
      </c>
      <c r="BA13" s="8">
        <f t="shared" si="15"/>
        <v>1000</v>
      </c>
      <c r="BB13" s="8">
        <f t="shared" si="15"/>
        <v>1000</v>
      </c>
      <c r="BC13" s="8">
        <f t="shared" si="15"/>
        <v>1000</v>
      </c>
      <c r="BD13" s="8">
        <f t="shared" si="15"/>
        <v>1000</v>
      </c>
      <c r="BE13" s="8">
        <f t="shared" si="15"/>
        <v>1000</v>
      </c>
      <c r="BF13" s="8">
        <f t="shared" si="15"/>
        <v>1000</v>
      </c>
      <c r="BG13" s="8">
        <f t="shared" si="15"/>
        <v>1000</v>
      </c>
      <c r="BH13" s="8">
        <f t="shared" si="15"/>
        <v>1000</v>
      </c>
      <c r="BI13" s="8">
        <f t="shared" si="15"/>
        <v>1000</v>
      </c>
      <c r="BJ13" s="8">
        <f t="shared" si="15"/>
        <v>1000</v>
      </c>
      <c r="BK13" s="8">
        <f t="shared" si="15"/>
        <v>1000</v>
      </c>
      <c r="BL13" s="8">
        <f t="shared" si="15"/>
        <v>1000</v>
      </c>
      <c r="BM13" s="8">
        <f t="shared" si="15"/>
        <v>1000</v>
      </c>
      <c r="BN13" s="8">
        <f t="shared" si="15"/>
        <v>1000</v>
      </c>
      <c r="BO13" s="8">
        <f t="shared" si="15"/>
        <v>1000</v>
      </c>
      <c r="BP13" s="8">
        <f t="shared" ref="BP13:CX13" si="16">IF(BP$3-$C$3&lt;levetid_A, BO13, 0)</f>
        <v>1000</v>
      </c>
      <c r="BQ13" s="8">
        <f t="shared" si="16"/>
        <v>1000</v>
      </c>
      <c r="BR13" s="8">
        <f t="shared" si="16"/>
        <v>1000</v>
      </c>
      <c r="BS13" s="8">
        <f t="shared" si="16"/>
        <v>1000</v>
      </c>
      <c r="BT13" s="8">
        <f t="shared" si="16"/>
        <v>1000</v>
      </c>
      <c r="BU13" s="8">
        <f t="shared" si="16"/>
        <v>1000</v>
      </c>
      <c r="BV13" s="8">
        <f t="shared" si="16"/>
        <v>1000</v>
      </c>
      <c r="BW13" s="8">
        <f t="shared" si="16"/>
        <v>1000</v>
      </c>
      <c r="BX13" s="8">
        <f t="shared" si="16"/>
        <v>1000</v>
      </c>
      <c r="BY13" s="8">
        <f t="shared" si="16"/>
        <v>1000</v>
      </c>
      <c r="BZ13" s="8">
        <f t="shared" si="16"/>
        <v>1000</v>
      </c>
      <c r="CA13" s="8">
        <f t="shared" si="16"/>
        <v>1000</v>
      </c>
      <c r="CB13" s="8">
        <f t="shared" si="16"/>
        <v>1000</v>
      </c>
      <c r="CC13" s="8">
        <f t="shared" si="16"/>
        <v>1000</v>
      </c>
      <c r="CD13" s="8">
        <f t="shared" si="16"/>
        <v>1000</v>
      </c>
      <c r="CE13" s="8">
        <f t="shared" si="16"/>
        <v>0</v>
      </c>
      <c r="CF13" s="8">
        <f t="shared" si="16"/>
        <v>0</v>
      </c>
      <c r="CG13" s="8">
        <f t="shared" si="16"/>
        <v>0</v>
      </c>
      <c r="CH13" s="8">
        <f t="shared" si="16"/>
        <v>0</v>
      </c>
      <c r="CI13" s="8">
        <f t="shared" si="16"/>
        <v>0</v>
      </c>
      <c r="CJ13" s="8">
        <f t="shared" si="16"/>
        <v>0</v>
      </c>
      <c r="CK13" s="8">
        <f t="shared" si="16"/>
        <v>0</v>
      </c>
      <c r="CL13" s="8">
        <f t="shared" si="16"/>
        <v>0</v>
      </c>
      <c r="CM13" s="8">
        <f t="shared" si="16"/>
        <v>0</v>
      </c>
      <c r="CN13" s="8">
        <f t="shared" si="16"/>
        <v>0</v>
      </c>
      <c r="CO13" s="8">
        <f t="shared" si="16"/>
        <v>0</v>
      </c>
      <c r="CP13" s="8">
        <f t="shared" si="16"/>
        <v>0</v>
      </c>
      <c r="CQ13" s="8">
        <f t="shared" si="16"/>
        <v>0</v>
      </c>
      <c r="CR13" s="8">
        <f t="shared" si="16"/>
        <v>0</v>
      </c>
      <c r="CS13" s="8">
        <f t="shared" si="16"/>
        <v>0</v>
      </c>
      <c r="CT13" s="8">
        <f t="shared" si="16"/>
        <v>0</v>
      </c>
      <c r="CU13" s="8">
        <f t="shared" si="16"/>
        <v>0</v>
      </c>
      <c r="CV13" s="8">
        <f t="shared" si="16"/>
        <v>0</v>
      </c>
      <c r="CW13" s="8">
        <f t="shared" si="16"/>
        <v>0</v>
      </c>
      <c r="CX13" s="8">
        <f t="shared" si="16"/>
        <v>0</v>
      </c>
    </row>
    <row r="14" spans="1:107" s="7" customFormat="1" ht="15" thickBot="1" x14ac:dyDescent="0.35">
      <c r="A14" s="124"/>
      <c r="B14" s="7" t="str">
        <f>Nutidsværdiberegning!C40</f>
        <v>Andre løbende omkostninger, fx positive eller negative eksternaliteter</v>
      </c>
      <c r="C14" s="9">
        <f>Nutidsværdiberegning!J40</f>
        <v>0</v>
      </c>
      <c r="D14" s="9">
        <f t="shared" ref="D14:AI14" si="17">IF(D$3-$C$3&lt;levetid_A, C14, 0)</f>
        <v>0</v>
      </c>
      <c r="E14" s="9">
        <f t="shared" si="17"/>
        <v>0</v>
      </c>
      <c r="F14" s="9">
        <f t="shared" si="17"/>
        <v>0</v>
      </c>
      <c r="G14" s="9">
        <f t="shared" si="17"/>
        <v>0</v>
      </c>
      <c r="H14" s="9">
        <f t="shared" si="17"/>
        <v>0</v>
      </c>
      <c r="I14" s="9">
        <f t="shared" si="17"/>
        <v>0</v>
      </c>
      <c r="J14" s="9">
        <f t="shared" si="17"/>
        <v>0</v>
      </c>
      <c r="K14" s="9">
        <f t="shared" si="17"/>
        <v>0</v>
      </c>
      <c r="L14" s="9">
        <f t="shared" si="17"/>
        <v>0</v>
      </c>
      <c r="M14" s="9">
        <f t="shared" si="17"/>
        <v>0</v>
      </c>
      <c r="N14" s="9">
        <f t="shared" si="17"/>
        <v>0</v>
      </c>
      <c r="O14" s="9">
        <f t="shared" si="17"/>
        <v>0</v>
      </c>
      <c r="P14" s="9">
        <f t="shared" si="17"/>
        <v>0</v>
      </c>
      <c r="Q14" s="9">
        <f t="shared" si="17"/>
        <v>0</v>
      </c>
      <c r="R14" s="9">
        <f t="shared" si="17"/>
        <v>0</v>
      </c>
      <c r="S14" s="9">
        <f t="shared" si="17"/>
        <v>0</v>
      </c>
      <c r="T14" s="9">
        <f t="shared" si="17"/>
        <v>0</v>
      </c>
      <c r="U14" s="9">
        <f t="shared" si="17"/>
        <v>0</v>
      </c>
      <c r="V14" s="9">
        <f t="shared" si="17"/>
        <v>0</v>
      </c>
      <c r="W14" s="9">
        <f t="shared" si="17"/>
        <v>0</v>
      </c>
      <c r="X14" s="9">
        <f t="shared" si="17"/>
        <v>0</v>
      </c>
      <c r="Y14" s="9">
        <f t="shared" si="17"/>
        <v>0</v>
      </c>
      <c r="Z14" s="9">
        <f t="shared" si="17"/>
        <v>0</v>
      </c>
      <c r="AA14" s="9">
        <f t="shared" si="17"/>
        <v>0</v>
      </c>
      <c r="AB14" s="9">
        <f t="shared" si="17"/>
        <v>0</v>
      </c>
      <c r="AC14" s="9">
        <f t="shared" si="17"/>
        <v>0</v>
      </c>
      <c r="AD14" s="9">
        <f t="shared" si="17"/>
        <v>0</v>
      </c>
      <c r="AE14" s="9">
        <f t="shared" si="17"/>
        <v>0</v>
      </c>
      <c r="AF14" s="9">
        <f t="shared" si="17"/>
        <v>0</v>
      </c>
      <c r="AG14" s="9">
        <f t="shared" si="17"/>
        <v>0</v>
      </c>
      <c r="AH14" s="9">
        <f t="shared" si="17"/>
        <v>0</v>
      </c>
      <c r="AI14" s="9">
        <f t="shared" si="17"/>
        <v>0</v>
      </c>
      <c r="AJ14" s="9">
        <f t="shared" ref="AJ14:BO14" si="18">IF(AJ$3-$C$3&lt;levetid_A, AI14, 0)</f>
        <v>0</v>
      </c>
      <c r="AK14" s="9">
        <f t="shared" si="18"/>
        <v>0</v>
      </c>
      <c r="AL14" s="9">
        <f t="shared" si="18"/>
        <v>0</v>
      </c>
      <c r="AM14" s="9">
        <f t="shared" si="18"/>
        <v>0</v>
      </c>
      <c r="AN14" s="9">
        <f t="shared" si="18"/>
        <v>0</v>
      </c>
      <c r="AO14" s="9">
        <f t="shared" si="18"/>
        <v>0</v>
      </c>
      <c r="AP14" s="9">
        <f t="shared" si="18"/>
        <v>0</v>
      </c>
      <c r="AQ14" s="9">
        <f t="shared" si="18"/>
        <v>0</v>
      </c>
      <c r="AR14" s="9">
        <f t="shared" si="18"/>
        <v>0</v>
      </c>
      <c r="AS14" s="9">
        <f t="shared" si="18"/>
        <v>0</v>
      </c>
      <c r="AT14" s="9">
        <f t="shared" si="18"/>
        <v>0</v>
      </c>
      <c r="AU14" s="9">
        <f t="shared" si="18"/>
        <v>0</v>
      </c>
      <c r="AV14" s="9">
        <f t="shared" si="18"/>
        <v>0</v>
      </c>
      <c r="AW14" s="9">
        <f t="shared" si="18"/>
        <v>0</v>
      </c>
      <c r="AX14" s="9">
        <f t="shared" si="18"/>
        <v>0</v>
      </c>
      <c r="AY14" s="9">
        <f t="shared" si="18"/>
        <v>0</v>
      </c>
      <c r="AZ14" s="9">
        <f t="shared" si="18"/>
        <v>0</v>
      </c>
      <c r="BA14" s="9">
        <f t="shared" si="18"/>
        <v>0</v>
      </c>
      <c r="BB14" s="9">
        <f t="shared" si="18"/>
        <v>0</v>
      </c>
      <c r="BC14" s="9">
        <f t="shared" si="18"/>
        <v>0</v>
      </c>
      <c r="BD14" s="9">
        <f t="shared" si="18"/>
        <v>0</v>
      </c>
      <c r="BE14" s="9">
        <f t="shared" si="18"/>
        <v>0</v>
      </c>
      <c r="BF14" s="9">
        <f t="shared" si="18"/>
        <v>0</v>
      </c>
      <c r="BG14" s="9">
        <f t="shared" si="18"/>
        <v>0</v>
      </c>
      <c r="BH14" s="9">
        <f t="shared" si="18"/>
        <v>0</v>
      </c>
      <c r="BI14" s="9">
        <f t="shared" si="18"/>
        <v>0</v>
      </c>
      <c r="BJ14" s="9">
        <f t="shared" si="18"/>
        <v>0</v>
      </c>
      <c r="BK14" s="9">
        <f t="shared" si="18"/>
        <v>0</v>
      </c>
      <c r="BL14" s="9">
        <f t="shared" si="18"/>
        <v>0</v>
      </c>
      <c r="BM14" s="9">
        <f t="shared" si="18"/>
        <v>0</v>
      </c>
      <c r="BN14" s="9">
        <f t="shared" si="18"/>
        <v>0</v>
      </c>
      <c r="BO14" s="9">
        <f t="shared" si="18"/>
        <v>0</v>
      </c>
      <c r="BP14" s="9">
        <f t="shared" ref="BP14:CX14" si="19">IF(BP$3-$C$3&lt;levetid_A, BO14, 0)</f>
        <v>0</v>
      </c>
      <c r="BQ14" s="9">
        <f t="shared" si="19"/>
        <v>0</v>
      </c>
      <c r="BR14" s="9">
        <f t="shared" si="19"/>
        <v>0</v>
      </c>
      <c r="BS14" s="9">
        <f t="shared" si="19"/>
        <v>0</v>
      </c>
      <c r="BT14" s="9">
        <f t="shared" si="19"/>
        <v>0</v>
      </c>
      <c r="BU14" s="9">
        <f t="shared" si="19"/>
        <v>0</v>
      </c>
      <c r="BV14" s="9">
        <f t="shared" si="19"/>
        <v>0</v>
      </c>
      <c r="BW14" s="9">
        <f t="shared" si="19"/>
        <v>0</v>
      </c>
      <c r="BX14" s="9">
        <f t="shared" si="19"/>
        <v>0</v>
      </c>
      <c r="BY14" s="9">
        <f t="shared" si="19"/>
        <v>0</v>
      </c>
      <c r="BZ14" s="9">
        <f t="shared" si="19"/>
        <v>0</v>
      </c>
      <c r="CA14" s="9">
        <f t="shared" si="19"/>
        <v>0</v>
      </c>
      <c r="CB14" s="9">
        <f t="shared" si="19"/>
        <v>0</v>
      </c>
      <c r="CC14" s="9">
        <f t="shared" si="19"/>
        <v>0</v>
      </c>
      <c r="CD14" s="9">
        <f t="shared" si="19"/>
        <v>0</v>
      </c>
      <c r="CE14" s="9">
        <f t="shared" si="19"/>
        <v>0</v>
      </c>
      <c r="CF14" s="9">
        <f t="shared" si="19"/>
        <v>0</v>
      </c>
      <c r="CG14" s="9">
        <f t="shared" si="19"/>
        <v>0</v>
      </c>
      <c r="CH14" s="9">
        <f t="shared" si="19"/>
        <v>0</v>
      </c>
      <c r="CI14" s="9">
        <f t="shared" si="19"/>
        <v>0</v>
      </c>
      <c r="CJ14" s="9">
        <f t="shared" si="19"/>
        <v>0</v>
      </c>
      <c r="CK14" s="9">
        <f t="shared" si="19"/>
        <v>0</v>
      </c>
      <c r="CL14" s="9">
        <f t="shared" si="19"/>
        <v>0</v>
      </c>
      <c r="CM14" s="9">
        <f t="shared" si="19"/>
        <v>0</v>
      </c>
      <c r="CN14" s="9">
        <f t="shared" si="19"/>
        <v>0</v>
      </c>
      <c r="CO14" s="9">
        <f t="shared" si="19"/>
        <v>0</v>
      </c>
      <c r="CP14" s="9">
        <f t="shared" si="19"/>
        <v>0</v>
      </c>
      <c r="CQ14" s="9">
        <f t="shared" si="19"/>
        <v>0</v>
      </c>
      <c r="CR14" s="9">
        <f t="shared" si="19"/>
        <v>0</v>
      </c>
      <c r="CS14" s="9">
        <f t="shared" si="19"/>
        <v>0</v>
      </c>
      <c r="CT14" s="9">
        <f t="shared" si="19"/>
        <v>0</v>
      </c>
      <c r="CU14" s="9">
        <f t="shared" si="19"/>
        <v>0</v>
      </c>
      <c r="CV14" s="9">
        <f t="shared" si="19"/>
        <v>0</v>
      </c>
      <c r="CW14" s="9">
        <f t="shared" si="19"/>
        <v>0</v>
      </c>
      <c r="CX14" s="9">
        <f t="shared" si="19"/>
        <v>0</v>
      </c>
    </row>
    <row r="15" spans="1:107" s="10" customFormat="1" ht="15" thickBot="1" x14ac:dyDescent="0.35">
      <c r="A15" s="12"/>
      <c r="B15" s="10" t="s">
        <v>26</v>
      </c>
      <c r="C15" s="11">
        <f t="shared" ref="C15:AH15" si="20">SUM(C10:C14)</f>
        <v>13000</v>
      </c>
      <c r="D15" s="11">
        <f t="shared" si="20"/>
        <v>13000</v>
      </c>
      <c r="E15" s="11">
        <f t="shared" si="20"/>
        <v>13000</v>
      </c>
      <c r="F15" s="11">
        <f t="shared" si="20"/>
        <v>13000</v>
      </c>
      <c r="G15" s="11">
        <f t="shared" si="20"/>
        <v>13000</v>
      </c>
      <c r="H15" s="11">
        <f t="shared" si="20"/>
        <v>13000</v>
      </c>
      <c r="I15" s="11">
        <f t="shared" si="20"/>
        <v>13000</v>
      </c>
      <c r="J15" s="11">
        <f t="shared" si="20"/>
        <v>13000</v>
      </c>
      <c r="K15" s="11">
        <f t="shared" si="20"/>
        <v>13000</v>
      </c>
      <c r="L15" s="11">
        <f t="shared" si="20"/>
        <v>13000</v>
      </c>
      <c r="M15" s="11">
        <f t="shared" si="20"/>
        <v>13000</v>
      </c>
      <c r="N15" s="11">
        <f t="shared" si="20"/>
        <v>13000</v>
      </c>
      <c r="O15" s="11">
        <f t="shared" si="20"/>
        <v>13000</v>
      </c>
      <c r="P15" s="11">
        <f t="shared" si="20"/>
        <v>13000</v>
      </c>
      <c r="Q15" s="11">
        <f t="shared" si="20"/>
        <v>13000</v>
      </c>
      <c r="R15" s="11">
        <f t="shared" si="20"/>
        <v>13000</v>
      </c>
      <c r="S15" s="11">
        <f t="shared" si="20"/>
        <v>13000</v>
      </c>
      <c r="T15" s="11">
        <f t="shared" si="20"/>
        <v>13000</v>
      </c>
      <c r="U15" s="11">
        <f t="shared" si="20"/>
        <v>13000</v>
      </c>
      <c r="V15" s="11">
        <f t="shared" si="20"/>
        <v>13000</v>
      </c>
      <c r="W15" s="11">
        <f t="shared" si="20"/>
        <v>13000</v>
      </c>
      <c r="X15" s="11">
        <f t="shared" si="20"/>
        <v>13000</v>
      </c>
      <c r="Y15" s="11">
        <f t="shared" si="20"/>
        <v>13000</v>
      </c>
      <c r="Z15" s="11">
        <f t="shared" si="20"/>
        <v>13000</v>
      </c>
      <c r="AA15" s="11">
        <f t="shared" si="20"/>
        <v>13000</v>
      </c>
      <c r="AB15" s="11">
        <f t="shared" si="20"/>
        <v>13000</v>
      </c>
      <c r="AC15" s="11">
        <f t="shared" si="20"/>
        <v>13000</v>
      </c>
      <c r="AD15" s="11">
        <f t="shared" si="20"/>
        <v>13000</v>
      </c>
      <c r="AE15" s="11">
        <f t="shared" si="20"/>
        <v>13000</v>
      </c>
      <c r="AF15" s="11">
        <f t="shared" si="20"/>
        <v>13000</v>
      </c>
      <c r="AG15" s="11">
        <f t="shared" si="20"/>
        <v>13000</v>
      </c>
      <c r="AH15" s="11">
        <f t="shared" si="20"/>
        <v>13000</v>
      </c>
      <c r="AI15" s="11">
        <f t="shared" ref="AI15:BN15" si="21">SUM(AI10:AI14)</f>
        <v>13000</v>
      </c>
      <c r="AJ15" s="11">
        <f t="shared" si="21"/>
        <v>13000</v>
      </c>
      <c r="AK15" s="11">
        <f t="shared" si="21"/>
        <v>13000</v>
      </c>
      <c r="AL15" s="11">
        <f t="shared" si="21"/>
        <v>13000</v>
      </c>
      <c r="AM15" s="11">
        <f t="shared" si="21"/>
        <v>13000</v>
      </c>
      <c r="AN15" s="11">
        <f t="shared" si="21"/>
        <v>13000</v>
      </c>
      <c r="AO15" s="11">
        <f t="shared" si="21"/>
        <v>13000</v>
      </c>
      <c r="AP15" s="11">
        <f t="shared" si="21"/>
        <v>13000</v>
      </c>
      <c r="AQ15" s="11">
        <f t="shared" si="21"/>
        <v>13000</v>
      </c>
      <c r="AR15" s="11">
        <f t="shared" si="21"/>
        <v>13000</v>
      </c>
      <c r="AS15" s="11">
        <f t="shared" si="21"/>
        <v>13000</v>
      </c>
      <c r="AT15" s="11">
        <f t="shared" si="21"/>
        <v>13000</v>
      </c>
      <c r="AU15" s="11">
        <f t="shared" si="21"/>
        <v>13000</v>
      </c>
      <c r="AV15" s="11">
        <f t="shared" si="21"/>
        <v>13000</v>
      </c>
      <c r="AW15" s="11">
        <f t="shared" si="21"/>
        <v>13000</v>
      </c>
      <c r="AX15" s="11">
        <f t="shared" si="21"/>
        <v>13000</v>
      </c>
      <c r="AY15" s="11">
        <f t="shared" si="21"/>
        <v>13000</v>
      </c>
      <c r="AZ15" s="11">
        <f t="shared" si="21"/>
        <v>13000</v>
      </c>
      <c r="BA15" s="11">
        <f t="shared" si="21"/>
        <v>13000</v>
      </c>
      <c r="BB15" s="11">
        <f t="shared" si="21"/>
        <v>13000</v>
      </c>
      <c r="BC15" s="11">
        <f t="shared" si="21"/>
        <v>13000</v>
      </c>
      <c r="BD15" s="11">
        <f t="shared" si="21"/>
        <v>13000</v>
      </c>
      <c r="BE15" s="11">
        <f t="shared" si="21"/>
        <v>13000</v>
      </c>
      <c r="BF15" s="11">
        <f t="shared" si="21"/>
        <v>13000</v>
      </c>
      <c r="BG15" s="11">
        <f t="shared" si="21"/>
        <v>13000</v>
      </c>
      <c r="BH15" s="11">
        <f t="shared" si="21"/>
        <v>13000</v>
      </c>
      <c r="BI15" s="11">
        <f t="shared" si="21"/>
        <v>13000</v>
      </c>
      <c r="BJ15" s="11">
        <f t="shared" si="21"/>
        <v>13000</v>
      </c>
      <c r="BK15" s="11">
        <f t="shared" si="21"/>
        <v>13000</v>
      </c>
      <c r="BL15" s="11">
        <f t="shared" si="21"/>
        <v>13000</v>
      </c>
      <c r="BM15" s="11">
        <f t="shared" si="21"/>
        <v>13000</v>
      </c>
      <c r="BN15" s="11">
        <f t="shared" si="21"/>
        <v>13000</v>
      </c>
      <c r="BO15" s="11">
        <f t="shared" ref="BO15:CT15" si="22">SUM(BO10:BO14)</f>
        <v>13000</v>
      </c>
      <c r="BP15" s="11">
        <f t="shared" si="22"/>
        <v>13000</v>
      </c>
      <c r="BQ15" s="11">
        <f t="shared" si="22"/>
        <v>13000</v>
      </c>
      <c r="BR15" s="11">
        <f t="shared" si="22"/>
        <v>13000</v>
      </c>
      <c r="BS15" s="11">
        <f t="shared" si="22"/>
        <v>13000</v>
      </c>
      <c r="BT15" s="11">
        <f t="shared" si="22"/>
        <v>13000</v>
      </c>
      <c r="BU15" s="11">
        <f t="shared" si="22"/>
        <v>13000</v>
      </c>
      <c r="BV15" s="11">
        <f t="shared" si="22"/>
        <v>13000</v>
      </c>
      <c r="BW15" s="11">
        <f t="shared" si="22"/>
        <v>13000</v>
      </c>
      <c r="BX15" s="11">
        <f t="shared" si="22"/>
        <v>13000</v>
      </c>
      <c r="BY15" s="11">
        <f t="shared" si="22"/>
        <v>13000</v>
      </c>
      <c r="BZ15" s="11">
        <f t="shared" si="22"/>
        <v>13000</v>
      </c>
      <c r="CA15" s="11">
        <f t="shared" si="22"/>
        <v>13000</v>
      </c>
      <c r="CB15" s="11">
        <f t="shared" si="22"/>
        <v>13000</v>
      </c>
      <c r="CC15" s="11">
        <f t="shared" si="22"/>
        <v>13000</v>
      </c>
      <c r="CD15" s="11">
        <f t="shared" si="22"/>
        <v>13000</v>
      </c>
      <c r="CE15" s="11">
        <f t="shared" si="22"/>
        <v>0</v>
      </c>
      <c r="CF15" s="11">
        <f t="shared" si="22"/>
        <v>0</v>
      </c>
      <c r="CG15" s="11">
        <f t="shared" si="22"/>
        <v>0</v>
      </c>
      <c r="CH15" s="11">
        <f t="shared" si="22"/>
        <v>0</v>
      </c>
      <c r="CI15" s="11">
        <f t="shared" si="22"/>
        <v>0</v>
      </c>
      <c r="CJ15" s="11">
        <f t="shared" si="22"/>
        <v>0</v>
      </c>
      <c r="CK15" s="11">
        <f t="shared" si="22"/>
        <v>0</v>
      </c>
      <c r="CL15" s="11">
        <f t="shared" si="22"/>
        <v>0</v>
      </c>
      <c r="CM15" s="11">
        <f t="shared" si="22"/>
        <v>0</v>
      </c>
      <c r="CN15" s="11">
        <f t="shared" si="22"/>
        <v>0</v>
      </c>
      <c r="CO15" s="11">
        <f t="shared" si="22"/>
        <v>0</v>
      </c>
      <c r="CP15" s="11">
        <f t="shared" si="22"/>
        <v>0</v>
      </c>
      <c r="CQ15" s="11">
        <f t="shared" si="22"/>
        <v>0</v>
      </c>
      <c r="CR15" s="11">
        <f t="shared" si="22"/>
        <v>0</v>
      </c>
      <c r="CS15" s="11">
        <f t="shared" si="22"/>
        <v>0</v>
      </c>
      <c r="CT15" s="11">
        <f t="shared" si="22"/>
        <v>0</v>
      </c>
      <c r="CU15" s="11">
        <f t="shared" ref="CU15:CX15" si="23">SUM(CU10:CU14)</f>
        <v>0</v>
      </c>
      <c r="CV15" s="11">
        <f t="shared" si="23"/>
        <v>0</v>
      </c>
      <c r="CW15" s="11">
        <f t="shared" si="23"/>
        <v>0</v>
      </c>
      <c r="CX15" s="11">
        <f t="shared" si="23"/>
        <v>0</v>
      </c>
    </row>
    <row r="16" spans="1:107" x14ac:dyDescent="0.3">
      <c r="A16" s="125" t="s">
        <v>6</v>
      </c>
      <c r="B16" s="1" t="str">
        <f>Nutidsværdiberegning!C48</f>
        <v>Vedligeholdelse, type I</v>
      </c>
      <c r="C16" s="8">
        <f t="shared" ref="C16:AH16" si="24">IFERROR(IF(C$3-$C$3&lt;levetid_A,
IF(MOD(C$2,Interval_vedl_A_I)=0, Beløb_vedl_A_I * 1,0),   0), 0)</f>
        <v>0</v>
      </c>
      <c r="D16" s="8">
        <f t="shared" si="24"/>
        <v>0</v>
      </c>
      <c r="E16" s="8">
        <f t="shared" si="24"/>
        <v>0</v>
      </c>
      <c r="F16" s="8">
        <f t="shared" si="24"/>
        <v>0</v>
      </c>
      <c r="G16" s="8">
        <f t="shared" si="24"/>
        <v>75000</v>
      </c>
      <c r="H16" s="8">
        <f t="shared" si="24"/>
        <v>0</v>
      </c>
      <c r="I16" s="8">
        <f t="shared" si="24"/>
        <v>0</v>
      </c>
      <c r="J16" s="8">
        <f t="shared" si="24"/>
        <v>0</v>
      </c>
      <c r="K16" s="8">
        <f t="shared" si="24"/>
        <v>0</v>
      </c>
      <c r="L16" s="8">
        <f t="shared" si="24"/>
        <v>75000</v>
      </c>
      <c r="M16" s="8">
        <f t="shared" si="24"/>
        <v>0</v>
      </c>
      <c r="N16" s="8">
        <f t="shared" si="24"/>
        <v>0</v>
      </c>
      <c r="O16" s="8">
        <f t="shared" si="24"/>
        <v>0</v>
      </c>
      <c r="P16" s="8">
        <f t="shared" si="24"/>
        <v>0</v>
      </c>
      <c r="Q16" s="8">
        <f t="shared" si="24"/>
        <v>75000</v>
      </c>
      <c r="R16" s="8">
        <f t="shared" si="24"/>
        <v>0</v>
      </c>
      <c r="S16" s="8">
        <f t="shared" si="24"/>
        <v>0</v>
      </c>
      <c r="T16" s="8">
        <f t="shared" si="24"/>
        <v>0</v>
      </c>
      <c r="U16" s="8">
        <f t="shared" si="24"/>
        <v>0</v>
      </c>
      <c r="V16" s="8">
        <f t="shared" si="24"/>
        <v>75000</v>
      </c>
      <c r="W16" s="8">
        <f t="shared" si="24"/>
        <v>0</v>
      </c>
      <c r="X16" s="8">
        <f t="shared" si="24"/>
        <v>0</v>
      </c>
      <c r="Y16" s="8">
        <f t="shared" si="24"/>
        <v>0</v>
      </c>
      <c r="Z16" s="8">
        <f t="shared" si="24"/>
        <v>0</v>
      </c>
      <c r="AA16" s="8">
        <f t="shared" si="24"/>
        <v>75000</v>
      </c>
      <c r="AB16" s="8">
        <f t="shared" si="24"/>
        <v>0</v>
      </c>
      <c r="AC16" s="8">
        <f t="shared" si="24"/>
        <v>0</v>
      </c>
      <c r="AD16" s="8">
        <f t="shared" si="24"/>
        <v>0</v>
      </c>
      <c r="AE16" s="8">
        <f t="shared" si="24"/>
        <v>0</v>
      </c>
      <c r="AF16" s="8">
        <f t="shared" si="24"/>
        <v>75000</v>
      </c>
      <c r="AG16" s="8">
        <f t="shared" si="24"/>
        <v>0</v>
      </c>
      <c r="AH16" s="8">
        <f t="shared" si="24"/>
        <v>0</v>
      </c>
      <c r="AI16" s="8">
        <f t="shared" ref="AI16:BN16" si="25">IFERROR(IF(AI$3-$C$3&lt;levetid_A,
IF(MOD(AI$2,Interval_vedl_A_I)=0, Beløb_vedl_A_I * 1,0),   0), 0)</f>
        <v>0</v>
      </c>
      <c r="AJ16" s="8">
        <f t="shared" si="25"/>
        <v>0</v>
      </c>
      <c r="AK16" s="8">
        <f t="shared" si="25"/>
        <v>75000</v>
      </c>
      <c r="AL16" s="8">
        <f t="shared" si="25"/>
        <v>0</v>
      </c>
      <c r="AM16" s="8">
        <f t="shared" si="25"/>
        <v>0</v>
      </c>
      <c r="AN16" s="8">
        <f t="shared" si="25"/>
        <v>0</v>
      </c>
      <c r="AO16" s="8">
        <f t="shared" si="25"/>
        <v>0</v>
      </c>
      <c r="AP16" s="8">
        <f t="shared" si="25"/>
        <v>75000</v>
      </c>
      <c r="AQ16" s="8">
        <f t="shared" si="25"/>
        <v>0</v>
      </c>
      <c r="AR16" s="8">
        <f t="shared" si="25"/>
        <v>0</v>
      </c>
      <c r="AS16" s="8">
        <f t="shared" si="25"/>
        <v>0</v>
      </c>
      <c r="AT16" s="8">
        <f t="shared" si="25"/>
        <v>0</v>
      </c>
      <c r="AU16" s="8">
        <f t="shared" si="25"/>
        <v>75000</v>
      </c>
      <c r="AV16" s="8">
        <f t="shared" si="25"/>
        <v>0</v>
      </c>
      <c r="AW16" s="8">
        <f t="shared" si="25"/>
        <v>0</v>
      </c>
      <c r="AX16" s="8">
        <f t="shared" si="25"/>
        <v>0</v>
      </c>
      <c r="AY16" s="8">
        <f t="shared" si="25"/>
        <v>0</v>
      </c>
      <c r="AZ16" s="8">
        <f t="shared" si="25"/>
        <v>75000</v>
      </c>
      <c r="BA16" s="8">
        <f t="shared" si="25"/>
        <v>0</v>
      </c>
      <c r="BB16" s="8">
        <f t="shared" si="25"/>
        <v>0</v>
      </c>
      <c r="BC16" s="8">
        <f t="shared" si="25"/>
        <v>0</v>
      </c>
      <c r="BD16" s="8">
        <f t="shared" si="25"/>
        <v>0</v>
      </c>
      <c r="BE16" s="8">
        <f t="shared" si="25"/>
        <v>75000</v>
      </c>
      <c r="BF16" s="8">
        <f t="shared" si="25"/>
        <v>0</v>
      </c>
      <c r="BG16" s="8">
        <f t="shared" si="25"/>
        <v>0</v>
      </c>
      <c r="BH16" s="8">
        <f t="shared" si="25"/>
        <v>0</v>
      </c>
      <c r="BI16" s="8">
        <f t="shared" si="25"/>
        <v>0</v>
      </c>
      <c r="BJ16" s="8">
        <f t="shared" si="25"/>
        <v>75000</v>
      </c>
      <c r="BK16" s="8">
        <f t="shared" si="25"/>
        <v>0</v>
      </c>
      <c r="BL16" s="8">
        <f t="shared" si="25"/>
        <v>0</v>
      </c>
      <c r="BM16" s="8">
        <f t="shared" si="25"/>
        <v>0</v>
      </c>
      <c r="BN16" s="8">
        <f t="shared" si="25"/>
        <v>0</v>
      </c>
      <c r="BO16" s="8">
        <f t="shared" ref="BO16:CX16" si="26">IFERROR(IF(BO$3-$C$3&lt;levetid_A,
IF(MOD(BO$2,Interval_vedl_A_I)=0, Beløb_vedl_A_I * 1,0),   0), 0)</f>
        <v>75000</v>
      </c>
      <c r="BP16" s="8">
        <f t="shared" si="26"/>
        <v>0</v>
      </c>
      <c r="BQ16" s="8">
        <f t="shared" si="26"/>
        <v>0</v>
      </c>
      <c r="BR16" s="8">
        <f t="shared" si="26"/>
        <v>0</v>
      </c>
      <c r="BS16" s="8">
        <f t="shared" si="26"/>
        <v>0</v>
      </c>
      <c r="BT16" s="8">
        <f t="shared" si="26"/>
        <v>75000</v>
      </c>
      <c r="BU16" s="8">
        <f t="shared" si="26"/>
        <v>0</v>
      </c>
      <c r="BV16" s="8">
        <f t="shared" si="26"/>
        <v>0</v>
      </c>
      <c r="BW16" s="8">
        <f t="shared" si="26"/>
        <v>0</v>
      </c>
      <c r="BX16" s="8">
        <f t="shared" si="26"/>
        <v>0</v>
      </c>
      <c r="BY16" s="8">
        <f t="shared" si="26"/>
        <v>75000</v>
      </c>
      <c r="BZ16" s="8">
        <f t="shared" si="26"/>
        <v>0</v>
      </c>
      <c r="CA16" s="8">
        <f t="shared" si="26"/>
        <v>0</v>
      </c>
      <c r="CB16" s="8">
        <f t="shared" si="26"/>
        <v>0</v>
      </c>
      <c r="CC16" s="8">
        <f t="shared" si="26"/>
        <v>0</v>
      </c>
      <c r="CD16" s="8">
        <f t="shared" si="26"/>
        <v>75000</v>
      </c>
      <c r="CE16" s="8">
        <f t="shared" si="26"/>
        <v>0</v>
      </c>
      <c r="CF16" s="8">
        <f t="shared" si="26"/>
        <v>0</v>
      </c>
      <c r="CG16" s="8">
        <f t="shared" si="26"/>
        <v>0</v>
      </c>
      <c r="CH16" s="8">
        <f t="shared" si="26"/>
        <v>0</v>
      </c>
      <c r="CI16" s="8">
        <f t="shared" si="26"/>
        <v>0</v>
      </c>
      <c r="CJ16" s="8">
        <f t="shared" si="26"/>
        <v>0</v>
      </c>
      <c r="CK16" s="8">
        <f t="shared" si="26"/>
        <v>0</v>
      </c>
      <c r="CL16" s="8">
        <f t="shared" si="26"/>
        <v>0</v>
      </c>
      <c r="CM16" s="8">
        <f t="shared" si="26"/>
        <v>0</v>
      </c>
      <c r="CN16" s="8">
        <f t="shared" si="26"/>
        <v>0</v>
      </c>
      <c r="CO16" s="8">
        <f t="shared" si="26"/>
        <v>0</v>
      </c>
      <c r="CP16" s="8">
        <f t="shared" si="26"/>
        <v>0</v>
      </c>
      <c r="CQ16" s="8">
        <f t="shared" si="26"/>
        <v>0</v>
      </c>
      <c r="CR16" s="8">
        <f t="shared" si="26"/>
        <v>0</v>
      </c>
      <c r="CS16" s="8">
        <f t="shared" si="26"/>
        <v>0</v>
      </c>
      <c r="CT16" s="8">
        <f t="shared" si="26"/>
        <v>0</v>
      </c>
      <c r="CU16" s="8">
        <f t="shared" si="26"/>
        <v>0</v>
      </c>
      <c r="CV16" s="8">
        <f t="shared" si="26"/>
        <v>0</v>
      </c>
      <c r="CW16" s="8">
        <f t="shared" si="26"/>
        <v>0</v>
      </c>
      <c r="CX16" s="8">
        <f t="shared" si="26"/>
        <v>0</v>
      </c>
    </row>
    <row r="17" spans="1:102" x14ac:dyDescent="0.3">
      <c r="A17" s="124"/>
      <c r="B17" s="1" t="str">
        <f>Nutidsværdiberegning!C49</f>
        <v>Vedligeholdelse, type II</v>
      </c>
      <c r="C17" s="8">
        <f t="shared" ref="C17:AH17" si="27">IFERROR(IF(C$3-$C$3&lt;levetid_A,
IF(MOD(C$2,Interval_vedl_A_II)=0, Beløb_vedl_A_II * 1,),   0), 0)</f>
        <v>0</v>
      </c>
      <c r="D17" s="8">
        <f t="shared" si="27"/>
        <v>0</v>
      </c>
      <c r="E17" s="8">
        <f t="shared" si="27"/>
        <v>0</v>
      </c>
      <c r="F17" s="8">
        <f t="shared" si="27"/>
        <v>0</v>
      </c>
      <c r="G17" s="8">
        <f t="shared" si="27"/>
        <v>0</v>
      </c>
      <c r="H17" s="8">
        <f t="shared" si="27"/>
        <v>0</v>
      </c>
      <c r="I17" s="8">
        <f t="shared" si="27"/>
        <v>0</v>
      </c>
      <c r="J17" s="8">
        <f t="shared" si="27"/>
        <v>20000</v>
      </c>
      <c r="K17" s="8">
        <f t="shared" si="27"/>
        <v>0</v>
      </c>
      <c r="L17" s="8">
        <f t="shared" si="27"/>
        <v>0</v>
      </c>
      <c r="M17" s="8">
        <f t="shared" si="27"/>
        <v>0</v>
      </c>
      <c r="N17" s="8">
        <f t="shared" si="27"/>
        <v>0</v>
      </c>
      <c r="O17" s="8">
        <f t="shared" si="27"/>
        <v>0</v>
      </c>
      <c r="P17" s="8">
        <f t="shared" si="27"/>
        <v>0</v>
      </c>
      <c r="Q17" s="8">
        <f t="shared" si="27"/>
        <v>0</v>
      </c>
      <c r="R17" s="8">
        <f t="shared" si="27"/>
        <v>20000</v>
      </c>
      <c r="S17" s="8">
        <f t="shared" si="27"/>
        <v>0</v>
      </c>
      <c r="T17" s="8">
        <f t="shared" si="27"/>
        <v>0</v>
      </c>
      <c r="U17" s="8">
        <f t="shared" si="27"/>
        <v>0</v>
      </c>
      <c r="V17" s="8">
        <f t="shared" si="27"/>
        <v>0</v>
      </c>
      <c r="W17" s="8">
        <f t="shared" si="27"/>
        <v>0</v>
      </c>
      <c r="X17" s="8">
        <f t="shared" si="27"/>
        <v>0</v>
      </c>
      <c r="Y17" s="8">
        <f t="shared" si="27"/>
        <v>0</v>
      </c>
      <c r="Z17" s="8">
        <f t="shared" si="27"/>
        <v>20000</v>
      </c>
      <c r="AA17" s="8">
        <f t="shared" si="27"/>
        <v>0</v>
      </c>
      <c r="AB17" s="8">
        <f t="shared" si="27"/>
        <v>0</v>
      </c>
      <c r="AC17" s="8">
        <f t="shared" si="27"/>
        <v>0</v>
      </c>
      <c r="AD17" s="8">
        <f t="shared" si="27"/>
        <v>0</v>
      </c>
      <c r="AE17" s="8">
        <f t="shared" si="27"/>
        <v>0</v>
      </c>
      <c r="AF17" s="8">
        <f t="shared" si="27"/>
        <v>0</v>
      </c>
      <c r="AG17" s="8">
        <f t="shared" si="27"/>
        <v>0</v>
      </c>
      <c r="AH17" s="8">
        <f t="shared" si="27"/>
        <v>20000</v>
      </c>
      <c r="AI17" s="8">
        <f t="shared" ref="AI17:BN17" si="28">IFERROR(IF(AI$3-$C$3&lt;levetid_A,
IF(MOD(AI$2,Interval_vedl_A_II)=0, Beløb_vedl_A_II * 1,),   0), 0)</f>
        <v>0</v>
      </c>
      <c r="AJ17" s="8">
        <f t="shared" si="28"/>
        <v>0</v>
      </c>
      <c r="AK17" s="8">
        <f t="shared" si="28"/>
        <v>0</v>
      </c>
      <c r="AL17" s="8">
        <f t="shared" si="28"/>
        <v>0</v>
      </c>
      <c r="AM17" s="8">
        <f t="shared" si="28"/>
        <v>0</v>
      </c>
      <c r="AN17" s="8">
        <f t="shared" si="28"/>
        <v>0</v>
      </c>
      <c r="AO17" s="8">
        <f t="shared" si="28"/>
        <v>0</v>
      </c>
      <c r="AP17" s="8">
        <f t="shared" si="28"/>
        <v>20000</v>
      </c>
      <c r="AQ17" s="8">
        <f t="shared" si="28"/>
        <v>0</v>
      </c>
      <c r="AR17" s="8">
        <f t="shared" si="28"/>
        <v>0</v>
      </c>
      <c r="AS17" s="8">
        <f t="shared" si="28"/>
        <v>0</v>
      </c>
      <c r="AT17" s="8">
        <f t="shared" si="28"/>
        <v>0</v>
      </c>
      <c r="AU17" s="8">
        <f t="shared" si="28"/>
        <v>0</v>
      </c>
      <c r="AV17" s="8">
        <f t="shared" si="28"/>
        <v>0</v>
      </c>
      <c r="AW17" s="8">
        <f t="shared" si="28"/>
        <v>0</v>
      </c>
      <c r="AX17" s="8">
        <f t="shared" si="28"/>
        <v>20000</v>
      </c>
      <c r="AY17" s="8">
        <f t="shared" si="28"/>
        <v>0</v>
      </c>
      <c r="AZ17" s="8">
        <f t="shared" si="28"/>
        <v>0</v>
      </c>
      <c r="BA17" s="8">
        <f t="shared" si="28"/>
        <v>0</v>
      </c>
      <c r="BB17" s="8">
        <f t="shared" si="28"/>
        <v>0</v>
      </c>
      <c r="BC17" s="8">
        <f t="shared" si="28"/>
        <v>0</v>
      </c>
      <c r="BD17" s="8">
        <f t="shared" si="28"/>
        <v>0</v>
      </c>
      <c r="BE17" s="8">
        <f t="shared" si="28"/>
        <v>0</v>
      </c>
      <c r="BF17" s="8">
        <f t="shared" si="28"/>
        <v>20000</v>
      </c>
      <c r="BG17" s="8">
        <f t="shared" si="28"/>
        <v>0</v>
      </c>
      <c r="BH17" s="8">
        <f t="shared" si="28"/>
        <v>0</v>
      </c>
      <c r="BI17" s="8">
        <f t="shared" si="28"/>
        <v>0</v>
      </c>
      <c r="BJ17" s="8">
        <f t="shared" si="28"/>
        <v>0</v>
      </c>
      <c r="BK17" s="8">
        <f t="shared" si="28"/>
        <v>0</v>
      </c>
      <c r="BL17" s="8">
        <f t="shared" si="28"/>
        <v>0</v>
      </c>
      <c r="BM17" s="8">
        <f t="shared" si="28"/>
        <v>0</v>
      </c>
      <c r="BN17" s="8">
        <f t="shared" si="28"/>
        <v>20000</v>
      </c>
      <c r="BO17" s="8">
        <f t="shared" ref="BO17:CX17" si="29">IFERROR(IF(BO$3-$C$3&lt;levetid_A,
IF(MOD(BO$2,Interval_vedl_A_II)=0, Beløb_vedl_A_II * 1,),   0), 0)</f>
        <v>0</v>
      </c>
      <c r="BP17" s="8">
        <f t="shared" si="29"/>
        <v>0</v>
      </c>
      <c r="BQ17" s="8">
        <f t="shared" si="29"/>
        <v>0</v>
      </c>
      <c r="BR17" s="8">
        <f t="shared" si="29"/>
        <v>0</v>
      </c>
      <c r="BS17" s="8">
        <f t="shared" si="29"/>
        <v>0</v>
      </c>
      <c r="BT17" s="8">
        <f t="shared" si="29"/>
        <v>0</v>
      </c>
      <c r="BU17" s="8">
        <f t="shared" si="29"/>
        <v>0</v>
      </c>
      <c r="BV17" s="8">
        <f t="shared" si="29"/>
        <v>20000</v>
      </c>
      <c r="BW17" s="8">
        <f t="shared" si="29"/>
        <v>0</v>
      </c>
      <c r="BX17" s="8">
        <f t="shared" si="29"/>
        <v>0</v>
      </c>
      <c r="BY17" s="8">
        <f t="shared" si="29"/>
        <v>0</v>
      </c>
      <c r="BZ17" s="8">
        <f t="shared" si="29"/>
        <v>0</v>
      </c>
      <c r="CA17" s="8">
        <f t="shared" si="29"/>
        <v>0</v>
      </c>
      <c r="CB17" s="8">
        <f t="shared" si="29"/>
        <v>0</v>
      </c>
      <c r="CC17" s="8">
        <f t="shared" si="29"/>
        <v>0</v>
      </c>
      <c r="CD17" s="8">
        <f t="shared" si="29"/>
        <v>20000</v>
      </c>
      <c r="CE17" s="8">
        <f t="shared" si="29"/>
        <v>0</v>
      </c>
      <c r="CF17" s="8">
        <f t="shared" si="29"/>
        <v>0</v>
      </c>
      <c r="CG17" s="8">
        <f t="shared" si="29"/>
        <v>0</v>
      </c>
      <c r="CH17" s="8">
        <f t="shared" si="29"/>
        <v>0</v>
      </c>
      <c r="CI17" s="8">
        <f t="shared" si="29"/>
        <v>0</v>
      </c>
      <c r="CJ17" s="8">
        <f t="shared" si="29"/>
        <v>0</v>
      </c>
      <c r="CK17" s="8">
        <f t="shared" si="29"/>
        <v>0</v>
      </c>
      <c r="CL17" s="8">
        <f t="shared" si="29"/>
        <v>0</v>
      </c>
      <c r="CM17" s="8">
        <f t="shared" si="29"/>
        <v>0</v>
      </c>
      <c r="CN17" s="8">
        <f t="shared" si="29"/>
        <v>0</v>
      </c>
      <c r="CO17" s="8">
        <f t="shared" si="29"/>
        <v>0</v>
      </c>
      <c r="CP17" s="8">
        <f t="shared" si="29"/>
        <v>0</v>
      </c>
      <c r="CQ17" s="8">
        <f t="shared" si="29"/>
        <v>0</v>
      </c>
      <c r="CR17" s="8">
        <f t="shared" si="29"/>
        <v>0</v>
      </c>
      <c r="CS17" s="8">
        <f t="shared" si="29"/>
        <v>0</v>
      </c>
      <c r="CT17" s="8">
        <f t="shared" si="29"/>
        <v>0</v>
      </c>
      <c r="CU17" s="8">
        <f t="shared" si="29"/>
        <v>0</v>
      </c>
      <c r="CV17" s="8">
        <f t="shared" si="29"/>
        <v>0</v>
      </c>
      <c r="CW17" s="8">
        <f t="shared" si="29"/>
        <v>0</v>
      </c>
      <c r="CX17" s="8">
        <f t="shared" si="29"/>
        <v>0</v>
      </c>
    </row>
    <row r="18" spans="1:102" s="7" customFormat="1" ht="15" thickBot="1" x14ac:dyDescent="0.35">
      <c r="A18" s="124"/>
      <c r="B18" s="7" t="str">
        <f>Nutidsværdiberegning!C50</f>
        <v>Vedligeholdelse, type III</v>
      </c>
      <c r="C18" s="9">
        <f t="shared" ref="C18:AH18" si="30">IFERROR(IF(C$3-$C$3&lt;levetid_A,
IF(MOD(C$2,Interval_vedl_A_III)=0, Beløb_vedl_A_III * 1,),   0), 0)</f>
        <v>0</v>
      </c>
      <c r="D18" s="9">
        <f t="shared" si="30"/>
        <v>0</v>
      </c>
      <c r="E18" s="9">
        <f t="shared" si="30"/>
        <v>0</v>
      </c>
      <c r="F18" s="9">
        <f t="shared" si="30"/>
        <v>0</v>
      </c>
      <c r="G18" s="9">
        <f t="shared" si="30"/>
        <v>0</v>
      </c>
      <c r="H18" s="9">
        <f t="shared" si="30"/>
        <v>0</v>
      </c>
      <c r="I18" s="9">
        <f t="shared" si="30"/>
        <v>0</v>
      </c>
      <c r="J18" s="9">
        <f t="shared" si="30"/>
        <v>0</v>
      </c>
      <c r="K18" s="9">
        <f t="shared" si="30"/>
        <v>0</v>
      </c>
      <c r="L18" s="9">
        <f t="shared" si="30"/>
        <v>0</v>
      </c>
      <c r="M18" s="9">
        <f t="shared" si="30"/>
        <v>0</v>
      </c>
      <c r="N18" s="9">
        <f t="shared" si="30"/>
        <v>0</v>
      </c>
      <c r="O18" s="9">
        <f t="shared" si="30"/>
        <v>0</v>
      </c>
      <c r="P18" s="9">
        <f t="shared" si="30"/>
        <v>0</v>
      </c>
      <c r="Q18" s="9">
        <f t="shared" si="30"/>
        <v>0</v>
      </c>
      <c r="R18" s="9">
        <f t="shared" si="30"/>
        <v>0</v>
      </c>
      <c r="S18" s="9">
        <f t="shared" si="30"/>
        <v>0</v>
      </c>
      <c r="T18" s="9">
        <f t="shared" si="30"/>
        <v>0</v>
      </c>
      <c r="U18" s="9">
        <f t="shared" si="30"/>
        <v>0</v>
      </c>
      <c r="V18" s="9">
        <f t="shared" si="30"/>
        <v>0</v>
      </c>
      <c r="W18" s="9">
        <f t="shared" si="30"/>
        <v>0</v>
      </c>
      <c r="X18" s="9">
        <f t="shared" si="30"/>
        <v>0</v>
      </c>
      <c r="Y18" s="9">
        <f t="shared" si="30"/>
        <v>0</v>
      </c>
      <c r="Z18" s="9">
        <f t="shared" si="30"/>
        <v>0</v>
      </c>
      <c r="AA18" s="9">
        <f t="shared" si="30"/>
        <v>0</v>
      </c>
      <c r="AB18" s="9">
        <f t="shared" si="30"/>
        <v>0</v>
      </c>
      <c r="AC18" s="9">
        <f t="shared" si="30"/>
        <v>0</v>
      </c>
      <c r="AD18" s="9">
        <f t="shared" si="30"/>
        <v>0</v>
      </c>
      <c r="AE18" s="9">
        <f t="shared" si="30"/>
        <v>0</v>
      </c>
      <c r="AF18" s="9">
        <f t="shared" si="30"/>
        <v>0</v>
      </c>
      <c r="AG18" s="9">
        <f t="shared" si="30"/>
        <v>0</v>
      </c>
      <c r="AH18" s="9">
        <f t="shared" si="30"/>
        <v>0</v>
      </c>
      <c r="AI18" s="9">
        <f t="shared" ref="AI18:BN18" si="31">IFERROR(IF(AI$3-$C$3&lt;levetid_A,
IF(MOD(AI$2,Interval_vedl_A_III)=0, Beløb_vedl_A_III * 1,),   0), 0)</f>
        <v>0</v>
      </c>
      <c r="AJ18" s="9">
        <f t="shared" si="31"/>
        <v>0</v>
      </c>
      <c r="AK18" s="9">
        <f t="shared" si="31"/>
        <v>0</v>
      </c>
      <c r="AL18" s="9">
        <f t="shared" si="31"/>
        <v>0</v>
      </c>
      <c r="AM18" s="9">
        <f t="shared" si="31"/>
        <v>0</v>
      </c>
      <c r="AN18" s="9">
        <f t="shared" si="31"/>
        <v>0</v>
      </c>
      <c r="AO18" s="9">
        <f t="shared" si="31"/>
        <v>0</v>
      </c>
      <c r="AP18" s="9">
        <f t="shared" si="31"/>
        <v>0</v>
      </c>
      <c r="AQ18" s="9">
        <f t="shared" si="31"/>
        <v>0</v>
      </c>
      <c r="AR18" s="9">
        <f t="shared" si="31"/>
        <v>0</v>
      </c>
      <c r="AS18" s="9">
        <f t="shared" si="31"/>
        <v>0</v>
      </c>
      <c r="AT18" s="9">
        <f t="shared" si="31"/>
        <v>0</v>
      </c>
      <c r="AU18" s="9">
        <f t="shared" si="31"/>
        <v>0</v>
      </c>
      <c r="AV18" s="9">
        <f t="shared" si="31"/>
        <v>0</v>
      </c>
      <c r="AW18" s="9">
        <f t="shared" si="31"/>
        <v>0</v>
      </c>
      <c r="AX18" s="9">
        <f t="shared" si="31"/>
        <v>0</v>
      </c>
      <c r="AY18" s="9">
        <f t="shared" si="31"/>
        <v>0</v>
      </c>
      <c r="AZ18" s="9">
        <f t="shared" si="31"/>
        <v>0</v>
      </c>
      <c r="BA18" s="9">
        <f t="shared" si="31"/>
        <v>0</v>
      </c>
      <c r="BB18" s="9">
        <f t="shared" si="31"/>
        <v>0</v>
      </c>
      <c r="BC18" s="9">
        <f t="shared" si="31"/>
        <v>0</v>
      </c>
      <c r="BD18" s="9">
        <f t="shared" si="31"/>
        <v>0</v>
      </c>
      <c r="BE18" s="9">
        <f t="shared" si="31"/>
        <v>0</v>
      </c>
      <c r="BF18" s="9">
        <f t="shared" si="31"/>
        <v>0</v>
      </c>
      <c r="BG18" s="9">
        <f t="shared" si="31"/>
        <v>0</v>
      </c>
      <c r="BH18" s="9">
        <f t="shared" si="31"/>
        <v>0</v>
      </c>
      <c r="BI18" s="9">
        <f t="shared" si="31"/>
        <v>0</v>
      </c>
      <c r="BJ18" s="9">
        <f t="shared" si="31"/>
        <v>0</v>
      </c>
      <c r="BK18" s="9">
        <f t="shared" si="31"/>
        <v>0</v>
      </c>
      <c r="BL18" s="9">
        <f t="shared" si="31"/>
        <v>0</v>
      </c>
      <c r="BM18" s="9">
        <f t="shared" si="31"/>
        <v>0</v>
      </c>
      <c r="BN18" s="9">
        <f t="shared" si="31"/>
        <v>0</v>
      </c>
      <c r="BO18" s="9">
        <f t="shared" ref="BO18:CX18" si="32">IFERROR(IF(BO$3-$C$3&lt;levetid_A,
IF(MOD(BO$2,Interval_vedl_A_III)=0, Beløb_vedl_A_III * 1,),   0), 0)</f>
        <v>0</v>
      </c>
      <c r="BP18" s="9">
        <f t="shared" si="32"/>
        <v>0</v>
      </c>
      <c r="BQ18" s="9">
        <f t="shared" si="32"/>
        <v>0</v>
      </c>
      <c r="BR18" s="9">
        <f t="shared" si="32"/>
        <v>0</v>
      </c>
      <c r="BS18" s="9">
        <f t="shared" si="32"/>
        <v>0</v>
      </c>
      <c r="BT18" s="9">
        <f t="shared" si="32"/>
        <v>0</v>
      </c>
      <c r="BU18" s="9">
        <f t="shared" si="32"/>
        <v>0</v>
      </c>
      <c r="BV18" s="9">
        <f t="shared" si="32"/>
        <v>0</v>
      </c>
      <c r="BW18" s="9">
        <f t="shared" si="32"/>
        <v>0</v>
      </c>
      <c r="BX18" s="9">
        <f t="shared" si="32"/>
        <v>0</v>
      </c>
      <c r="BY18" s="9">
        <f t="shared" si="32"/>
        <v>0</v>
      </c>
      <c r="BZ18" s="9">
        <f t="shared" si="32"/>
        <v>0</v>
      </c>
      <c r="CA18" s="9">
        <f t="shared" si="32"/>
        <v>0</v>
      </c>
      <c r="CB18" s="9">
        <f t="shared" si="32"/>
        <v>0</v>
      </c>
      <c r="CC18" s="9">
        <f t="shared" si="32"/>
        <v>0</v>
      </c>
      <c r="CD18" s="9">
        <f t="shared" si="32"/>
        <v>0</v>
      </c>
      <c r="CE18" s="9">
        <f t="shared" si="32"/>
        <v>0</v>
      </c>
      <c r="CF18" s="9">
        <f t="shared" si="32"/>
        <v>0</v>
      </c>
      <c r="CG18" s="9">
        <f t="shared" si="32"/>
        <v>0</v>
      </c>
      <c r="CH18" s="9">
        <f t="shared" si="32"/>
        <v>0</v>
      </c>
      <c r="CI18" s="9">
        <f t="shared" si="32"/>
        <v>0</v>
      </c>
      <c r="CJ18" s="9">
        <f t="shared" si="32"/>
        <v>0</v>
      </c>
      <c r="CK18" s="9">
        <f t="shared" si="32"/>
        <v>0</v>
      </c>
      <c r="CL18" s="9">
        <f t="shared" si="32"/>
        <v>0</v>
      </c>
      <c r="CM18" s="9">
        <f t="shared" si="32"/>
        <v>0</v>
      </c>
      <c r="CN18" s="9">
        <f t="shared" si="32"/>
        <v>0</v>
      </c>
      <c r="CO18" s="9">
        <f t="shared" si="32"/>
        <v>0</v>
      </c>
      <c r="CP18" s="9">
        <f t="shared" si="32"/>
        <v>0</v>
      </c>
      <c r="CQ18" s="9">
        <f t="shared" si="32"/>
        <v>0</v>
      </c>
      <c r="CR18" s="9">
        <f t="shared" si="32"/>
        <v>0</v>
      </c>
      <c r="CS18" s="9">
        <f t="shared" si="32"/>
        <v>0</v>
      </c>
      <c r="CT18" s="9">
        <f t="shared" si="32"/>
        <v>0</v>
      </c>
      <c r="CU18" s="9">
        <f t="shared" si="32"/>
        <v>0</v>
      </c>
      <c r="CV18" s="9">
        <f t="shared" si="32"/>
        <v>0</v>
      </c>
      <c r="CW18" s="9">
        <f t="shared" si="32"/>
        <v>0</v>
      </c>
      <c r="CX18" s="9">
        <f t="shared" si="32"/>
        <v>0</v>
      </c>
    </row>
    <row r="19" spans="1:102" s="10" customFormat="1" ht="15" thickBot="1" x14ac:dyDescent="0.35">
      <c r="A19" s="12"/>
      <c r="B19" s="10" t="s">
        <v>26</v>
      </c>
      <c r="C19" s="11">
        <f>SUM(C16:C18)</f>
        <v>0</v>
      </c>
      <c r="D19" s="11">
        <f t="shared" ref="D19:BO19" si="33">SUM(D16:D18)</f>
        <v>0</v>
      </c>
      <c r="E19" s="11">
        <f t="shared" si="33"/>
        <v>0</v>
      </c>
      <c r="F19" s="11">
        <f t="shared" si="33"/>
        <v>0</v>
      </c>
      <c r="G19" s="11">
        <f t="shared" si="33"/>
        <v>75000</v>
      </c>
      <c r="H19" s="11">
        <f t="shared" si="33"/>
        <v>0</v>
      </c>
      <c r="I19" s="11">
        <f t="shared" si="33"/>
        <v>0</v>
      </c>
      <c r="J19" s="11">
        <f t="shared" si="33"/>
        <v>20000</v>
      </c>
      <c r="K19" s="11">
        <f t="shared" si="33"/>
        <v>0</v>
      </c>
      <c r="L19" s="11">
        <f t="shared" si="33"/>
        <v>75000</v>
      </c>
      <c r="M19" s="11">
        <f t="shared" si="33"/>
        <v>0</v>
      </c>
      <c r="N19" s="11">
        <f t="shared" si="33"/>
        <v>0</v>
      </c>
      <c r="O19" s="11">
        <f t="shared" si="33"/>
        <v>0</v>
      </c>
      <c r="P19" s="11">
        <f t="shared" si="33"/>
        <v>0</v>
      </c>
      <c r="Q19" s="11">
        <f t="shared" si="33"/>
        <v>75000</v>
      </c>
      <c r="R19" s="11">
        <f t="shared" si="33"/>
        <v>20000</v>
      </c>
      <c r="S19" s="11">
        <f t="shared" si="33"/>
        <v>0</v>
      </c>
      <c r="T19" s="11">
        <f t="shared" si="33"/>
        <v>0</v>
      </c>
      <c r="U19" s="11">
        <f t="shared" si="33"/>
        <v>0</v>
      </c>
      <c r="V19" s="11">
        <f t="shared" si="33"/>
        <v>75000</v>
      </c>
      <c r="W19" s="11">
        <f t="shared" si="33"/>
        <v>0</v>
      </c>
      <c r="X19" s="11">
        <f t="shared" si="33"/>
        <v>0</v>
      </c>
      <c r="Y19" s="11">
        <f t="shared" si="33"/>
        <v>0</v>
      </c>
      <c r="Z19" s="11">
        <f t="shared" si="33"/>
        <v>20000</v>
      </c>
      <c r="AA19" s="11">
        <f t="shared" si="33"/>
        <v>75000</v>
      </c>
      <c r="AB19" s="11">
        <f t="shared" si="33"/>
        <v>0</v>
      </c>
      <c r="AC19" s="11">
        <f t="shared" si="33"/>
        <v>0</v>
      </c>
      <c r="AD19" s="11">
        <f t="shared" si="33"/>
        <v>0</v>
      </c>
      <c r="AE19" s="11">
        <f t="shared" si="33"/>
        <v>0</v>
      </c>
      <c r="AF19" s="11">
        <f t="shared" si="33"/>
        <v>75000</v>
      </c>
      <c r="AG19" s="11">
        <f t="shared" si="33"/>
        <v>0</v>
      </c>
      <c r="AH19" s="11">
        <f t="shared" si="33"/>
        <v>20000</v>
      </c>
      <c r="AI19" s="11">
        <f t="shared" si="33"/>
        <v>0</v>
      </c>
      <c r="AJ19" s="11">
        <f t="shared" si="33"/>
        <v>0</v>
      </c>
      <c r="AK19" s="11">
        <f t="shared" si="33"/>
        <v>75000</v>
      </c>
      <c r="AL19" s="11">
        <f t="shared" si="33"/>
        <v>0</v>
      </c>
      <c r="AM19" s="11">
        <f t="shared" si="33"/>
        <v>0</v>
      </c>
      <c r="AN19" s="11">
        <f t="shared" si="33"/>
        <v>0</v>
      </c>
      <c r="AO19" s="11">
        <f t="shared" si="33"/>
        <v>0</v>
      </c>
      <c r="AP19" s="11">
        <f t="shared" si="33"/>
        <v>95000</v>
      </c>
      <c r="AQ19" s="11">
        <f t="shared" si="33"/>
        <v>0</v>
      </c>
      <c r="AR19" s="11">
        <f t="shared" si="33"/>
        <v>0</v>
      </c>
      <c r="AS19" s="11">
        <f t="shared" si="33"/>
        <v>0</v>
      </c>
      <c r="AT19" s="11">
        <f t="shared" si="33"/>
        <v>0</v>
      </c>
      <c r="AU19" s="11">
        <f t="shared" si="33"/>
        <v>75000</v>
      </c>
      <c r="AV19" s="11">
        <f t="shared" si="33"/>
        <v>0</v>
      </c>
      <c r="AW19" s="11">
        <f t="shared" si="33"/>
        <v>0</v>
      </c>
      <c r="AX19" s="11">
        <f t="shared" si="33"/>
        <v>20000</v>
      </c>
      <c r="AY19" s="11">
        <f t="shared" si="33"/>
        <v>0</v>
      </c>
      <c r="AZ19" s="11">
        <f t="shared" si="33"/>
        <v>75000</v>
      </c>
      <c r="BA19" s="11">
        <f t="shared" si="33"/>
        <v>0</v>
      </c>
      <c r="BB19" s="11">
        <f t="shared" si="33"/>
        <v>0</v>
      </c>
      <c r="BC19" s="11">
        <f t="shared" si="33"/>
        <v>0</v>
      </c>
      <c r="BD19" s="11">
        <f t="shared" si="33"/>
        <v>0</v>
      </c>
      <c r="BE19" s="11">
        <f t="shared" si="33"/>
        <v>75000</v>
      </c>
      <c r="BF19" s="11">
        <f t="shared" si="33"/>
        <v>20000</v>
      </c>
      <c r="BG19" s="11">
        <f t="shared" si="33"/>
        <v>0</v>
      </c>
      <c r="BH19" s="11">
        <f t="shared" si="33"/>
        <v>0</v>
      </c>
      <c r="BI19" s="11">
        <f t="shared" si="33"/>
        <v>0</v>
      </c>
      <c r="BJ19" s="11">
        <f t="shared" si="33"/>
        <v>75000</v>
      </c>
      <c r="BK19" s="11">
        <f t="shared" si="33"/>
        <v>0</v>
      </c>
      <c r="BL19" s="11">
        <f t="shared" si="33"/>
        <v>0</v>
      </c>
      <c r="BM19" s="11">
        <f t="shared" si="33"/>
        <v>0</v>
      </c>
      <c r="BN19" s="11">
        <f t="shared" si="33"/>
        <v>20000</v>
      </c>
      <c r="BO19" s="11">
        <f t="shared" si="33"/>
        <v>75000</v>
      </c>
      <c r="BP19" s="11">
        <f t="shared" ref="BP19:CX19" si="34">SUM(BP16:BP18)</f>
        <v>0</v>
      </c>
      <c r="BQ19" s="11">
        <f t="shared" si="34"/>
        <v>0</v>
      </c>
      <c r="BR19" s="11">
        <f t="shared" si="34"/>
        <v>0</v>
      </c>
      <c r="BS19" s="11">
        <f t="shared" si="34"/>
        <v>0</v>
      </c>
      <c r="BT19" s="11">
        <f t="shared" si="34"/>
        <v>75000</v>
      </c>
      <c r="BU19" s="11">
        <f t="shared" si="34"/>
        <v>0</v>
      </c>
      <c r="BV19" s="11">
        <f t="shared" si="34"/>
        <v>20000</v>
      </c>
      <c r="BW19" s="11">
        <f t="shared" si="34"/>
        <v>0</v>
      </c>
      <c r="BX19" s="11">
        <f t="shared" si="34"/>
        <v>0</v>
      </c>
      <c r="BY19" s="11">
        <f t="shared" si="34"/>
        <v>75000</v>
      </c>
      <c r="BZ19" s="11">
        <f t="shared" si="34"/>
        <v>0</v>
      </c>
      <c r="CA19" s="11">
        <f t="shared" si="34"/>
        <v>0</v>
      </c>
      <c r="CB19" s="11">
        <f t="shared" si="34"/>
        <v>0</v>
      </c>
      <c r="CC19" s="11">
        <f t="shared" si="34"/>
        <v>0</v>
      </c>
      <c r="CD19" s="11">
        <f t="shared" si="34"/>
        <v>95000</v>
      </c>
      <c r="CE19" s="11">
        <f t="shared" si="34"/>
        <v>0</v>
      </c>
      <c r="CF19" s="11">
        <f t="shared" si="34"/>
        <v>0</v>
      </c>
      <c r="CG19" s="11">
        <f t="shared" si="34"/>
        <v>0</v>
      </c>
      <c r="CH19" s="11">
        <f t="shared" si="34"/>
        <v>0</v>
      </c>
      <c r="CI19" s="11">
        <f t="shared" si="34"/>
        <v>0</v>
      </c>
      <c r="CJ19" s="11">
        <f t="shared" si="34"/>
        <v>0</v>
      </c>
      <c r="CK19" s="11">
        <f t="shared" si="34"/>
        <v>0</v>
      </c>
      <c r="CL19" s="11">
        <f t="shared" si="34"/>
        <v>0</v>
      </c>
      <c r="CM19" s="11">
        <f t="shared" si="34"/>
        <v>0</v>
      </c>
      <c r="CN19" s="11">
        <f t="shared" si="34"/>
        <v>0</v>
      </c>
      <c r="CO19" s="11">
        <f t="shared" si="34"/>
        <v>0</v>
      </c>
      <c r="CP19" s="11">
        <f t="shared" si="34"/>
        <v>0</v>
      </c>
      <c r="CQ19" s="11">
        <f t="shared" si="34"/>
        <v>0</v>
      </c>
      <c r="CR19" s="11">
        <f t="shared" si="34"/>
        <v>0</v>
      </c>
      <c r="CS19" s="11">
        <f t="shared" si="34"/>
        <v>0</v>
      </c>
      <c r="CT19" s="11">
        <f t="shared" si="34"/>
        <v>0</v>
      </c>
      <c r="CU19" s="11">
        <f t="shared" si="34"/>
        <v>0</v>
      </c>
      <c r="CV19" s="11">
        <f t="shared" si="34"/>
        <v>0</v>
      </c>
      <c r="CW19" s="11">
        <f t="shared" si="34"/>
        <v>0</v>
      </c>
      <c r="CX19" s="11">
        <f t="shared" si="34"/>
        <v>0</v>
      </c>
    </row>
    <row r="20" spans="1:102" s="16" customFormat="1" ht="15" thickBot="1" x14ac:dyDescent="0.35">
      <c r="A20" s="15" t="s">
        <v>84</v>
      </c>
      <c r="B20" s="16" t="str">
        <f>navn_A</f>
        <v>Pumpe Bibi</v>
      </c>
      <c r="C20" s="17">
        <f t="shared" ref="C20:AH20" si="35">C9+C15+C19</f>
        <v>632000</v>
      </c>
      <c r="D20" s="17">
        <f t="shared" si="35"/>
        <v>13000</v>
      </c>
      <c r="E20" s="17">
        <f t="shared" si="35"/>
        <v>13000</v>
      </c>
      <c r="F20" s="17">
        <f t="shared" si="35"/>
        <v>13000</v>
      </c>
      <c r="G20" s="17">
        <f>G9+G15+G19</f>
        <v>88000</v>
      </c>
      <c r="H20" s="17">
        <f t="shared" si="35"/>
        <v>13000</v>
      </c>
      <c r="I20" s="17">
        <f t="shared" si="35"/>
        <v>13000</v>
      </c>
      <c r="J20" s="17">
        <f t="shared" si="35"/>
        <v>33000</v>
      </c>
      <c r="K20" s="17">
        <f t="shared" si="35"/>
        <v>13000</v>
      </c>
      <c r="L20" s="17">
        <f t="shared" si="35"/>
        <v>88000</v>
      </c>
      <c r="M20" s="17">
        <f t="shared" si="35"/>
        <v>13000</v>
      </c>
      <c r="N20" s="17">
        <f t="shared" si="35"/>
        <v>13000</v>
      </c>
      <c r="O20" s="17">
        <f t="shared" si="35"/>
        <v>13000</v>
      </c>
      <c r="P20" s="17">
        <f t="shared" si="35"/>
        <v>13000</v>
      </c>
      <c r="Q20" s="17">
        <f t="shared" si="35"/>
        <v>88000</v>
      </c>
      <c r="R20" s="17">
        <f t="shared" si="35"/>
        <v>33000</v>
      </c>
      <c r="S20" s="17">
        <f t="shared" si="35"/>
        <v>13000</v>
      </c>
      <c r="T20" s="17">
        <f t="shared" si="35"/>
        <v>13000</v>
      </c>
      <c r="U20" s="17">
        <f t="shared" si="35"/>
        <v>13000</v>
      </c>
      <c r="V20" s="17">
        <f t="shared" si="35"/>
        <v>88000</v>
      </c>
      <c r="W20" s="17">
        <f t="shared" si="35"/>
        <v>13000</v>
      </c>
      <c r="X20" s="17">
        <f t="shared" si="35"/>
        <v>13000</v>
      </c>
      <c r="Y20" s="17">
        <f t="shared" si="35"/>
        <v>13000</v>
      </c>
      <c r="Z20" s="17">
        <f t="shared" si="35"/>
        <v>33000</v>
      </c>
      <c r="AA20" s="17">
        <f t="shared" si="35"/>
        <v>88000</v>
      </c>
      <c r="AB20" s="17">
        <f t="shared" si="35"/>
        <v>13000</v>
      </c>
      <c r="AC20" s="17">
        <f t="shared" si="35"/>
        <v>13000</v>
      </c>
      <c r="AD20" s="17">
        <f t="shared" si="35"/>
        <v>13000</v>
      </c>
      <c r="AE20" s="17">
        <f t="shared" si="35"/>
        <v>13000</v>
      </c>
      <c r="AF20" s="17">
        <f t="shared" si="35"/>
        <v>88000</v>
      </c>
      <c r="AG20" s="17">
        <f t="shared" si="35"/>
        <v>13000</v>
      </c>
      <c r="AH20" s="17">
        <f t="shared" si="35"/>
        <v>33000</v>
      </c>
      <c r="AI20" s="17">
        <f t="shared" ref="AI20:BN20" si="36">AI9+AI15+AI19</f>
        <v>13000</v>
      </c>
      <c r="AJ20" s="17">
        <f t="shared" si="36"/>
        <v>13000</v>
      </c>
      <c r="AK20" s="17">
        <f t="shared" si="36"/>
        <v>88000</v>
      </c>
      <c r="AL20" s="17">
        <f t="shared" si="36"/>
        <v>13000</v>
      </c>
      <c r="AM20" s="17">
        <f t="shared" si="36"/>
        <v>13000</v>
      </c>
      <c r="AN20" s="17">
        <f t="shared" si="36"/>
        <v>13000</v>
      </c>
      <c r="AO20" s="17">
        <f t="shared" si="36"/>
        <v>13000</v>
      </c>
      <c r="AP20" s="17">
        <f t="shared" si="36"/>
        <v>108000</v>
      </c>
      <c r="AQ20" s="17">
        <f t="shared" si="36"/>
        <v>13000</v>
      </c>
      <c r="AR20" s="17">
        <f t="shared" si="36"/>
        <v>13000</v>
      </c>
      <c r="AS20" s="17">
        <f t="shared" si="36"/>
        <v>13000</v>
      </c>
      <c r="AT20" s="17">
        <f t="shared" si="36"/>
        <v>13000</v>
      </c>
      <c r="AU20" s="17">
        <f t="shared" si="36"/>
        <v>88000</v>
      </c>
      <c r="AV20" s="17">
        <f t="shared" si="36"/>
        <v>13000</v>
      </c>
      <c r="AW20" s="17">
        <f t="shared" si="36"/>
        <v>13000</v>
      </c>
      <c r="AX20" s="17">
        <f t="shared" si="36"/>
        <v>33000</v>
      </c>
      <c r="AY20" s="17">
        <f t="shared" si="36"/>
        <v>13000</v>
      </c>
      <c r="AZ20" s="17">
        <f t="shared" si="36"/>
        <v>88000</v>
      </c>
      <c r="BA20" s="17">
        <f t="shared" si="36"/>
        <v>13000</v>
      </c>
      <c r="BB20" s="17">
        <f t="shared" si="36"/>
        <v>13000</v>
      </c>
      <c r="BC20" s="17">
        <f t="shared" si="36"/>
        <v>13000</v>
      </c>
      <c r="BD20" s="17">
        <f t="shared" si="36"/>
        <v>13000</v>
      </c>
      <c r="BE20" s="17">
        <f t="shared" si="36"/>
        <v>88000</v>
      </c>
      <c r="BF20" s="17">
        <f t="shared" si="36"/>
        <v>33000</v>
      </c>
      <c r="BG20" s="17">
        <f t="shared" si="36"/>
        <v>13000</v>
      </c>
      <c r="BH20" s="17">
        <f t="shared" si="36"/>
        <v>13000</v>
      </c>
      <c r="BI20" s="17">
        <f t="shared" si="36"/>
        <v>13000</v>
      </c>
      <c r="BJ20" s="17">
        <f t="shared" si="36"/>
        <v>88000</v>
      </c>
      <c r="BK20" s="17">
        <f t="shared" si="36"/>
        <v>13000</v>
      </c>
      <c r="BL20" s="17">
        <f t="shared" si="36"/>
        <v>13000</v>
      </c>
      <c r="BM20" s="17">
        <f t="shared" si="36"/>
        <v>13000</v>
      </c>
      <c r="BN20" s="17">
        <f t="shared" si="36"/>
        <v>33000</v>
      </c>
      <c r="BO20" s="17">
        <f t="shared" ref="BO20:CT20" si="37">BO9+BO15+BO19</f>
        <v>88000</v>
      </c>
      <c r="BP20" s="17">
        <f t="shared" si="37"/>
        <v>13000</v>
      </c>
      <c r="BQ20" s="17">
        <f t="shared" si="37"/>
        <v>13000</v>
      </c>
      <c r="BR20" s="17">
        <f t="shared" si="37"/>
        <v>13000</v>
      </c>
      <c r="BS20" s="17">
        <f t="shared" si="37"/>
        <v>13000</v>
      </c>
      <c r="BT20" s="17">
        <f t="shared" si="37"/>
        <v>88000</v>
      </c>
      <c r="BU20" s="17">
        <f t="shared" si="37"/>
        <v>13000</v>
      </c>
      <c r="BV20" s="17">
        <f t="shared" si="37"/>
        <v>33000</v>
      </c>
      <c r="BW20" s="17">
        <f t="shared" si="37"/>
        <v>13000</v>
      </c>
      <c r="BX20" s="17">
        <f t="shared" si="37"/>
        <v>13000</v>
      </c>
      <c r="BY20" s="17">
        <f t="shared" si="37"/>
        <v>88000</v>
      </c>
      <c r="BZ20" s="17">
        <f t="shared" si="37"/>
        <v>13000</v>
      </c>
      <c r="CA20" s="17">
        <f t="shared" si="37"/>
        <v>13000</v>
      </c>
      <c r="CB20" s="17">
        <f t="shared" si="37"/>
        <v>13000</v>
      </c>
      <c r="CC20" s="17">
        <f t="shared" si="37"/>
        <v>13000</v>
      </c>
      <c r="CD20" s="17">
        <f t="shared" si="37"/>
        <v>88000</v>
      </c>
      <c r="CE20" s="17">
        <f t="shared" si="37"/>
        <v>0</v>
      </c>
      <c r="CF20" s="17">
        <f t="shared" si="37"/>
        <v>0</v>
      </c>
      <c r="CG20" s="17">
        <f t="shared" si="37"/>
        <v>0</v>
      </c>
      <c r="CH20" s="17">
        <f t="shared" si="37"/>
        <v>0</v>
      </c>
      <c r="CI20" s="17">
        <f t="shared" si="37"/>
        <v>0</v>
      </c>
      <c r="CJ20" s="17">
        <f t="shared" si="37"/>
        <v>0</v>
      </c>
      <c r="CK20" s="17">
        <f t="shared" si="37"/>
        <v>0</v>
      </c>
      <c r="CL20" s="17">
        <f t="shared" si="37"/>
        <v>0</v>
      </c>
      <c r="CM20" s="17">
        <f t="shared" si="37"/>
        <v>0</v>
      </c>
      <c r="CN20" s="17">
        <f t="shared" si="37"/>
        <v>0</v>
      </c>
      <c r="CO20" s="17">
        <f t="shared" si="37"/>
        <v>0</v>
      </c>
      <c r="CP20" s="17">
        <f t="shared" si="37"/>
        <v>0</v>
      </c>
      <c r="CQ20" s="17">
        <f t="shared" si="37"/>
        <v>0</v>
      </c>
      <c r="CR20" s="17">
        <f t="shared" si="37"/>
        <v>0</v>
      </c>
      <c r="CS20" s="17">
        <f t="shared" si="37"/>
        <v>0</v>
      </c>
      <c r="CT20" s="17">
        <f t="shared" si="37"/>
        <v>0</v>
      </c>
      <c r="CU20" s="17">
        <f t="shared" ref="CU20:CX20" si="38">CU9+CU15+CU19</f>
        <v>0</v>
      </c>
      <c r="CV20" s="17">
        <f t="shared" si="38"/>
        <v>0</v>
      </c>
      <c r="CW20" s="17">
        <f t="shared" si="38"/>
        <v>0</v>
      </c>
      <c r="CX20" s="17">
        <f t="shared" si="38"/>
        <v>0</v>
      </c>
    </row>
    <row r="21" spans="1:102" s="16" customFormat="1" ht="15" thickBot="1" x14ac:dyDescent="0.35">
      <c r="A21" s="15" t="s">
        <v>85</v>
      </c>
      <c r="B21" s="16" t="str">
        <f>navn_A</f>
        <v>Pumpe Bibi</v>
      </c>
      <c r="C21" s="17">
        <f>C20</f>
        <v>632000</v>
      </c>
      <c r="D21" s="17">
        <f t="shared" ref="D21:AI21" si="39">D20/((1+Kalkulationsrente)^(D$2-1))</f>
        <v>12500</v>
      </c>
      <c r="E21" s="17">
        <f t="shared" si="39"/>
        <v>12019.230769230768</v>
      </c>
      <c r="F21" s="17">
        <f t="shared" si="39"/>
        <v>11556.952662721893</v>
      </c>
      <c r="G21" s="17">
        <f t="shared" si="39"/>
        <v>75222.76881061586</v>
      </c>
      <c r="H21" s="17">
        <f t="shared" si="39"/>
        <v>10685.05238787157</v>
      </c>
      <c r="I21" s="17">
        <f t="shared" si="39"/>
        <v>10274.088834491895</v>
      </c>
      <c r="J21" s="17">
        <f t="shared" si="39"/>
        <v>25077.287835668089</v>
      </c>
      <c r="K21" s="17">
        <f t="shared" si="39"/>
        <v>9498.972665025789</v>
      </c>
      <c r="L21" s="17">
        <f t="shared" si="39"/>
        <v>61827.632730937083</v>
      </c>
      <c r="M21" s="17">
        <f t="shared" si="39"/>
        <v>8782.334194735382</v>
      </c>
      <c r="N21" s="17">
        <f t="shared" si="39"/>
        <v>8444.5521103224819</v>
      </c>
      <c r="O21" s="17">
        <f t="shared" si="39"/>
        <v>8119.7616445408466</v>
      </c>
      <c r="P21" s="17">
        <f t="shared" si="39"/>
        <v>7807.4631197508143</v>
      </c>
      <c r="Q21" s="17">
        <f t="shared" si="39"/>
        <v>50817.807288318909</v>
      </c>
      <c r="R21" s="17">
        <f t="shared" si="39"/>
        <v>18323.72858953807</v>
      </c>
      <c r="S21" s="17">
        <f t="shared" si="39"/>
        <v>6940.8062839159338</v>
      </c>
      <c r="T21" s="17">
        <f t="shared" si="39"/>
        <v>6673.8521960730131</v>
      </c>
      <c r="U21" s="17">
        <f t="shared" si="39"/>
        <v>6417.1655731471274</v>
      </c>
      <c r="V21" s="17">
        <f t="shared" si="39"/>
        <v>41768.533316342247</v>
      </c>
      <c r="W21" s="17">
        <f t="shared" si="39"/>
        <v>5933.0303006167969</v>
      </c>
      <c r="X21" s="17">
        <f t="shared" si="39"/>
        <v>5704.8368275161492</v>
      </c>
      <c r="Y21" s="17">
        <f t="shared" si="39"/>
        <v>5485.4200264578367</v>
      </c>
      <c r="Z21" s="17">
        <f t="shared" si="39"/>
        <v>13388.968999490282</v>
      </c>
      <c r="AA21" s="17">
        <f t="shared" si="39"/>
        <v>34330.689742282768</v>
      </c>
      <c r="AB21" s="17">
        <f t="shared" si="39"/>
        <v>4876.5184293015291</v>
      </c>
      <c r="AC21" s="17">
        <f t="shared" si="39"/>
        <v>4688.9600281745479</v>
      </c>
      <c r="AD21" s="17">
        <f t="shared" si="39"/>
        <v>4508.6154117062961</v>
      </c>
      <c r="AE21" s="17">
        <f t="shared" si="39"/>
        <v>4335.2071266406683</v>
      </c>
      <c r="AF21" s="17">
        <f t="shared" si="39"/>
        <v>28217.324492927422</v>
      </c>
      <c r="AG21" s="17">
        <f t="shared" si="39"/>
        <v>4008.1426836544642</v>
      </c>
      <c r="AH21" s="17">
        <f t="shared" si="39"/>
        <v>9783.1885030027588</v>
      </c>
      <c r="AI21" s="17">
        <f t="shared" si="39"/>
        <v>3705.7532208343782</v>
      </c>
      <c r="AJ21" s="17">
        <f t="shared" ref="AJ21:BO21" si="40">AJ20/((1+Kalkulationsrente)^(AJ$2-1))</f>
        <v>3563.2242508022869</v>
      </c>
      <c r="AK21" s="17">
        <f t="shared" si="40"/>
        <v>23192.583880961629</v>
      </c>
      <c r="AL21" s="17">
        <f t="shared" si="40"/>
        <v>3294.4011194547766</v>
      </c>
      <c r="AM21" s="17">
        <f t="shared" si="40"/>
        <v>3167.6933840911315</v>
      </c>
      <c r="AN21" s="17">
        <f t="shared" si="40"/>
        <v>3045.8590231645485</v>
      </c>
      <c r="AO21" s="17">
        <f t="shared" si="40"/>
        <v>2928.7105991966819</v>
      </c>
      <c r="AP21" s="17">
        <f t="shared" si="40"/>
        <v>23395.025496541544</v>
      </c>
      <c r="AQ21" s="17">
        <f t="shared" si="40"/>
        <v>2707.7575806182331</v>
      </c>
      <c r="AR21" s="17">
        <f t="shared" si="40"/>
        <v>2603.6130582867627</v>
      </c>
      <c r="AS21" s="17">
        <f t="shared" si="40"/>
        <v>2503.4740945065028</v>
      </c>
      <c r="AT21" s="17">
        <f t="shared" si="40"/>
        <v>2407.1866293331755</v>
      </c>
      <c r="AU21" s="17">
        <f t="shared" si="40"/>
        <v>15668.078652464455</v>
      </c>
      <c r="AV21" s="17">
        <f t="shared" si="40"/>
        <v>2225.5793540432464</v>
      </c>
      <c r="AW21" s="17">
        <f t="shared" si="40"/>
        <v>2139.9801481185063</v>
      </c>
      <c r="AX21" s="17">
        <f t="shared" si="40"/>
        <v>5223.3243260288982</v>
      </c>
      <c r="AY21" s="17">
        <f t="shared" si="40"/>
        <v>1978.5319416776126</v>
      </c>
      <c r="AZ21" s="17">
        <f t="shared" si="40"/>
        <v>12878.018555298071</v>
      </c>
      <c r="BA21" s="17">
        <f t="shared" si="40"/>
        <v>1829.263999332112</v>
      </c>
      <c r="BB21" s="17">
        <f t="shared" si="40"/>
        <v>1758.9076916654922</v>
      </c>
      <c r="BC21" s="17">
        <f t="shared" si="40"/>
        <v>1691.2573958322041</v>
      </c>
      <c r="BD21" s="17">
        <f t="shared" si="40"/>
        <v>1626.2090344540422</v>
      </c>
      <c r="BE21" s="17">
        <f t="shared" si="40"/>
        <v>10584.792531949386</v>
      </c>
      <c r="BF21" s="17">
        <f t="shared" si="40"/>
        <v>3816.6319225779043</v>
      </c>
      <c r="BG21" s="17">
        <f t="shared" si="40"/>
        <v>1445.6939100673878</v>
      </c>
      <c r="BH21" s="17">
        <f t="shared" si="40"/>
        <v>1390.0902981417187</v>
      </c>
      <c r="BI21" s="17">
        <f t="shared" si="40"/>
        <v>1336.62528667473</v>
      </c>
      <c r="BJ21" s="17">
        <f t="shared" si="40"/>
        <v>8699.9279014331532</v>
      </c>
      <c r="BK21" s="17">
        <f t="shared" si="40"/>
        <v>1235.7852132717542</v>
      </c>
      <c r="BL21" s="17">
        <f t="shared" si="40"/>
        <v>1188.2550127613022</v>
      </c>
      <c r="BM21" s="17">
        <f t="shared" si="40"/>
        <v>1142.5528968858675</v>
      </c>
      <c r="BN21" s="17">
        <f t="shared" si="40"/>
        <v>2788.7755619255645</v>
      </c>
      <c r="BO21" s="17">
        <f t="shared" si="40"/>
        <v>7150.7065690399077</v>
      </c>
      <c r="BP21" s="17">
        <f t="shared" ref="BP21:CU21" si="41">BP20/((1+Kalkulationsrente)^(BP$2-1))</f>
        <v>1015.7253649204414</v>
      </c>
      <c r="BQ21" s="17">
        <f t="shared" si="41"/>
        <v>976.65900473119359</v>
      </c>
      <c r="BR21" s="17">
        <f t="shared" si="41"/>
        <v>939.09519685691703</v>
      </c>
      <c r="BS21" s="17">
        <f t="shared" si="41"/>
        <v>902.97615082395851</v>
      </c>
      <c r="BT21" s="17">
        <f t="shared" si="41"/>
        <v>5877.3595615760605</v>
      </c>
      <c r="BU21" s="17">
        <f t="shared" si="41"/>
        <v>834.85221045114497</v>
      </c>
      <c r="BV21" s="17">
        <f t="shared" si="41"/>
        <v>2037.7309870479132</v>
      </c>
      <c r="BW21" s="17">
        <f t="shared" si="41"/>
        <v>771.86779812420946</v>
      </c>
      <c r="BX21" s="17">
        <f t="shared" si="41"/>
        <v>742.18057511943209</v>
      </c>
      <c r="BY21" s="17">
        <f t="shared" si="41"/>
        <v>4830.7611398306226</v>
      </c>
      <c r="BZ21" s="17">
        <f t="shared" si="41"/>
        <v>686.18766190775898</v>
      </c>
      <c r="CA21" s="17">
        <f t="shared" si="41"/>
        <v>659.79582875746053</v>
      </c>
      <c r="CB21" s="17">
        <f t="shared" si="41"/>
        <v>634.41906611294269</v>
      </c>
      <c r="CC21" s="17">
        <f t="shared" si="41"/>
        <v>610.01833280090648</v>
      </c>
      <c r="CD21" s="17">
        <f t="shared" si="41"/>
        <v>3970.5335271064919</v>
      </c>
      <c r="CE21" s="17">
        <f t="shared" si="41"/>
        <v>0</v>
      </c>
      <c r="CF21" s="17">
        <f t="shared" si="41"/>
        <v>0</v>
      </c>
      <c r="CG21" s="17">
        <f t="shared" si="41"/>
        <v>0</v>
      </c>
      <c r="CH21" s="17">
        <f t="shared" si="41"/>
        <v>0</v>
      </c>
      <c r="CI21" s="17">
        <f t="shared" si="41"/>
        <v>0</v>
      </c>
      <c r="CJ21" s="17">
        <f t="shared" si="41"/>
        <v>0</v>
      </c>
      <c r="CK21" s="17">
        <f t="shared" si="41"/>
        <v>0</v>
      </c>
      <c r="CL21" s="17">
        <f t="shared" si="41"/>
        <v>0</v>
      </c>
      <c r="CM21" s="17">
        <f t="shared" si="41"/>
        <v>0</v>
      </c>
      <c r="CN21" s="17">
        <f t="shared" si="41"/>
        <v>0</v>
      </c>
      <c r="CO21" s="17">
        <f t="shared" si="41"/>
        <v>0</v>
      </c>
      <c r="CP21" s="17">
        <f t="shared" si="41"/>
        <v>0</v>
      </c>
      <c r="CQ21" s="17">
        <f t="shared" si="41"/>
        <v>0</v>
      </c>
      <c r="CR21" s="17">
        <f t="shared" si="41"/>
        <v>0</v>
      </c>
      <c r="CS21" s="17">
        <f t="shared" si="41"/>
        <v>0</v>
      </c>
      <c r="CT21" s="17">
        <f t="shared" si="41"/>
        <v>0</v>
      </c>
      <c r="CU21" s="17">
        <f t="shared" si="41"/>
        <v>0</v>
      </c>
      <c r="CV21" s="17">
        <f t="shared" ref="CV21:CX21" si="42">CV20/((1+Kalkulationsrente)^(CV$2-1))</f>
        <v>0</v>
      </c>
      <c r="CW21" s="17">
        <f t="shared" si="42"/>
        <v>0</v>
      </c>
      <c r="CX21" s="17">
        <f t="shared" si="42"/>
        <v>0</v>
      </c>
    </row>
    <row r="22" spans="1:102" s="16" customFormat="1" ht="15" thickBot="1" x14ac:dyDescent="0.35">
      <c r="A22" s="15" t="s">
        <v>86</v>
      </c>
      <c r="B22" s="16" t="str">
        <f>navn_A</f>
        <v>Pumpe Bibi</v>
      </c>
      <c r="C22" s="17">
        <f>IF(C21=0,#N/A, SUM($C21:C21))</f>
        <v>632000</v>
      </c>
      <c r="D22" s="17">
        <f>IF(D21=0,#N/A, SUM($C21:D21))</f>
        <v>644500</v>
      </c>
      <c r="E22" s="17">
        <f>IF(E21=0,#N/A, SUM($C21:E21))</f>
        <v>656519.23076923075</v>
      </c>
      <c r="F22" s="17">
        <f>IF(F21=0,#N/A, SUM($C21:F21))</f>
        <v>668076.18343195261</v>
      </c>
      <c r="G22" s="17">
        <f>IF(G21=0,#N/A, SUM($C21:G21))</f>
        <v>743298.95224256848</v>
      </c>
      <c r="H22" s="17">
        <f>IF(H21=0,#N/A, SUM($C21:H21))</f>
        <v>753984.00463044003</v>
      </c>
      <c r="I22" s="17">
        <f>IF(I21=0,#N/A, SUM($C21:I21))</f>
        <v>764258.09346493194</v>
      </c>
      <c r="J22" s="17">
        <f>IF(J21=0,#N/A, SUM($C21:J21))</f>
        <v>789335.38130060001</v>
      </c>
      <c r="K22" s="17">
        <f>IF(K21=0,#N/A, SUM($C21:K21))</f>
        <v>798834.35396562575</v>
      </c>
      <c r="L22" s="17">
        <f>IF(L21=0,#N/A, SUM($C21:L21))</f>
        <v>860661.98669656285</v>
      </c>
      <c r="M22" s="17">
        <f>IF(M21=0,#N/A, SUM($C21:M21))</f>
        <v>869444.32089129824</v>
      </c>
      <c r="N22" s="17">
        <f>IF(N21=0,#N/A, SUM($C21:N21))</f>
        <v>877888.87300162076</v>
      </c>
      <c r="O22" s="17">
        <f>IF(O21=0,#N/A, SUM($C21:O21))</f>
        <v>886008.63464616158</v>
      </c>
      <c r="P22" s="17">
        <f>IF(P21=0,#N/A, SUM($C21:P21))</f>
        <v>893816.09776591242</v>
      </c>
      <c r="Q22" s="17">
        <f>IF(Q21=0,#N/A, SUM($C21:Q21))</f>
        <v>944633.90505423129</v>
      </c>
      <c r="R22" s="17">
        <f>IF(R21=0,#N/A, SUM($C21:R21))</f>
        <v>962957.63364376931</v>
      </c>
      <c r="S22" s="17">
        <f>IF(S21=0,#N/A, SUM($C21:S21))</f>
        <v>969898.43992768519</v>
      </c>
      <c r="T22" s="17">
        <f>IF(T21=0,#N/A, SUM($C21:T21))</f>
        <v>976572.29212375823</v>
      </c>
      <c r="U22" s="17">
        <f>IF(U21=0,#N/A, SUM($C21:U21))</f>
        <v>982989.45769690536</v>
      </c>
      <c r="V22" s="17">
        <f>IF(V21=0,#N/A, SUM($C21:V21))</f>
        <v>1024757.9910132476</v>
      </c>
      <c r="W22" s="17">
        <f>IF(W21=0,#N/A, SUM($C21:W21))</f>
        <v>1030691.0213138644</v>
      </c>
      <c r="X22" s="17">
        <f>IF(X21=0,#N/A, SUM($C21:X21))</f>
        <v>1036395.8581413806</v>
      </c>
      <c r="Y22" s="17">
        <f>IF(Y21=0,#N/A, SUM($C21:Y21))</f>
        <v>1041881.2781678385</v>
      </c>
      <c r="Z22" s="17">
        <f>IF(Z21=0,#N/A, SUM($C21:Z21))</f>
        <v>1055270.2471673288</v>
      </c>
      <c r="AA22" s="17">
        <f>IF(AA21=0,#N/A, SUM($C21:AA21))</f>
        <v>1089600.9369096116</v>
      </c>
      <c r="AB22" s="17">
        <f>IF(AB21=0,#N/A, SUM($C21:AB21))</f>
        <v>1094477.455338913</v>
      </c>
      <c r="AC22" s="17">
        <f>IF(AC21=0,#N/A, SUM($C21:AC21))</f>
        <v>1099166.4153670876</v>
      </c>
      <c r="AD22" s="17">
        <f>IF(AD21=0,#N/A, SUM($C21:AD21))</f>
        <v>1103675.0307787939</v>
      </c>
      <c r="AE22" s="17">
        <f>IF(AE21=0,#N/A, SUM($C21:AE21))</f>
        <v>1108010.2379054346</v>
      </c>
      <c r="AF22" s="17">
        <f>IF(AF21=0,#N/A, SUM($C21:AF21))</f>
        <v>1136227.562398362</v>
      </c>
      <c r="AG22" s="17">
        <f>IF(AG21=0,#N/A, SUM($C21:AG21))</f>
        <v>1140235.7050820165</v>
      </c>
      <c r="AH22" s="17">
        <f>IF(AH21=0,#N/A, SUM($C21:AH21))</f>
        <v>1150018.8935850193</v>
      </c>
      <c r="AI22" s="17">
        <f>IF(AI21=0,#N/A, SUM($C21:AI21))</f>
        <v>1153724.6468058536</v>
      </c>
      <c r="AJ22" s="17">
        <f>IF(AJ21=0,#N/A, SUM($C21:AJ21))</f>
        <v>1157287.8710566559</v>
      </c>
      <c r="AK22" s="17">
        <f>IF(AK21=0,#N/A, SUM($C21:AK21))</f>
        <v>1180480.4549376175</v>
      </c>
      <c r="AL22" s="17">
        <f>IF(AL21=0,#N/A, SUM($C21:AL21))</f>
        <v>1183774.8560570723</v>
      </c>
      <c r="AM22" s="17">
        <f>IF(AM21=0,#N/A, SUM($C21:AM21))</f>
        <v>1186942.5494411634</v>
      </c>
      <c r="AN22" s="17">
        <f>IF(AN21=0,#N/A, SUM($C21:AN21))</f>
        <v>1189988.4084643279</v>
      </c>
      <c r="AO22" s="17">
        <f>IF(AO21=0,#N/A, SUM($C21:AO21))</f>
        <v>1192917.1190635245</v>
      </c>
      <c r="AP22" s="17">
        <f>IF(AP21=0,#N/A, SUM($C21:AP21))</f>
        <v>1216312.1445600661</v>
      </c>
      <c r="AQ22" s="17">
        <f>IF(AQ21=0,#N/A, SUM($C21:AQ21))</f>
        <v>1219019.9021406842</v>
      </c>
      <c r="AR22" s="17">
        <f>IF(AR21=0,#N/A, SUM($C21:AR21))</f>
        <v>1221623.5151989709</v>
      </c>
      <c r="AS22" s="17">
        <f>IF(AS21=0,#N/A, SUM($C21:AS21))</f>
        <v>1224126.9892934775</v>
      </c>
      <c r="AT22" s="17">
        <f>IF(AT21=0,#N/A, SUM($C21:AT21))</f>
        <v>1226534.1759228106</v>
      </c>
      <c r="AU22" s="17">
        <f>IF(AU21=0,#N/A, SUM($C21:AU21))</f>
        <v>1242202.2545752751</v>
      </c>
      <c r="AV22" s="17">
        <f>IF(AV21=0,#N/A, SUM($C21:AV21))</f>
        <v>1244427.8339293185</v>
      </c>
      <c r="AW22" s="17">
        <f>IF(AW21=0,#N/A, SUM($C21:AW21))</f>
        <v>1246567.8140774369</v>
      </c>
      <c r="AX22" s="17">
        <f>IF(AX21=0,#N/A, SUM($C21:AX21))</f>
        <v>1251791.1384034657</v>
      </c>
      <c r="AY22" s="17">
        <f>IF(AY21=0,#N/A, SUM($C21:AY21))</f>
        <v>1253769.6703451434</v>
      </c>
      <c r="AZ22" s="17">
        <f>IF(AZ21=0,#N/A, SUM($C21:AZ21))</f>
        <v>1266647.6889004414</v>
      </c>
      <c r="BA22" s="17">
        <f>IF(BA21=0,#N/A, SUM($C21:BA21))</f>
        <v>1268476.9528997736</v>
      </c>
      <c r="BB22" s="17">
        <f>IF(BB21=0,#N/A, SUM($C21:BB21))</f>
        <v>1270235.8605914391</v>
      </c>
      <c r="BC22" s="17">
        <f>IF(BC21=0,#N/A, SUM($C21:BC21))</f>
        <v>1271927.1179872712</v>
      </c>
      <c r="BD22" s="17">
        <f>IF(BD21=0,#N/A, SUM($C21:BD21))</f>
        <v>1273553.3270217252</v>
      </c>
      <c r="BE22" s="17">
        <f>IF(BE21=0,#N/A, SUM($C21:BE21))</f>
        <v>1284138.1195536747</v>
      </c>
      <c r="BF22" s="17">
        <f>IF(BF21=0,#N/A, SUM($C21:BF21))</f>
        <v>1287954.7514762527</v>
      </c>
      <c r="BG22" s="17">
        <f>IF(BG21=0,#N/A, SUM($C21:BG21))</f>
        <v>1289400.4453863201</v>
      </c>
      <c r="BH22" s="17">
        <f>IF(BH21=0,#N/A, SUM($C21:BH21))</f>
        <v>1290790.5356844619</v>
      </c>
      <c r="BI22" s="17">
        <f>IF(BI21=0,#N/A, SUM($C21:BI21))</f>
        <v>1292127.1609711368</v>
      </c>
      <c r="BJ22" s="17">
        <f>IF(BJ21=0,#N/A, SUM($C21:BJ21))</f>
        <v>1300827.0888725698</v>
      </c>
      <c r="BK22" s="17">
        <f>IF(BK21=0,#N/A, SUM($C21:BK21))</f>
        <v>1302062.8740858417</v>
      </c>
      <c r="BL22" s="17">
        <f>IF(BL21=0,#N/A, SUM($C21:BL21))</f>
        <v>1303251.129098603</v>
      </c>
      <c r="BM22" s="17">
        <f>IF(BM21=0,#N/A, SUM($C21:BM21))</f>
        <v>1304393.6819954889</v>
      </c>
      <c r="BN22" s="17">
        <f>IF(BN21=0,#N/A, SUM($C21:BN21))</f>
        <v>1307182.4575574144</v>
      </c>
      <c r="BO22" s="17">
        <f>IF(BO21=0,#N/A, SUM($C21:BO21))</f>
        <v>1314333.1641264544</v>
      </c>
      <c r="BP22" s="17">
        <f>IF(BP21=0,#N/A, SUM($C21:BP21))</f>
        <v>1315348.8894913748</v>
      </c>
      <c r="BQ22" s="17">
        <f>IF(BQ21=0,#N/A, SUM($C21:BQ21))</f>
        <v>1316325.5484961059</v>
      </c>
      <c r="BR22" s="17">
        <f>IF(BR21=0,#N/A, SUM($C21:BR21))</f>
        <v>1317264.6436929628</v>
      </c>
      <c r="BS22" s="17">
        <f>IF(BS21=0,#N/A, SUM($C21:BS21))</f>
        <v>1318167.6198437868</v>
      </c>
      <c r="BT22" s="17">
        <f>IF(BT21=0,#N/A, SUM($C21:BT21))</f>
        <v>1324044.9794053629</v>
      </c>
      <c r="BU22" s="17">
        <f>IF(BU21=0,#N/A, SUM($C21:BU21))</f>
        <v>1324879.831615814</v>
      </c>
      <c r="BV22" s="17">
        <f>IF(BV21=0,#N/A, SUM($C21:BV21))</f>
        <v>1326917.562602862</v>
      </c>
      <c r="BW22" s="17">
        <f>IF(BW21=0,#N/A, SUM($C21:BW21))</f>
        <v>1327689.4304009862</v>
      </c>
      <c r="BX22" s="17">
        <f>IF(BX21=0,#N/A, SUM($C21:BX21))</f>
        <v>1328431.6109761056</v>
      </c>
      <c r="BY22" s="17">
        <f>IF(BY21=0,#N/A, SUM($C21:BY21))</f>
        <v>1333262.3721159361</v>
      </c>
      <c r="BZ22" s="17">
        <f>IF(BZ21=0,#N/A, SUM($C21:BZ21))</f>
        <v>1333948.559777844</v>
      </c>
      <c r="CA22" s="17">
        <f>IF(CA21=0,#N/A, SUM($C21:CA21))</f>
        <v>1334608.3556066016</v>
      </c>
      <c r="CB22" s="17">
        <f>IF(CB21=0,#N/A, SUM($C21:CB21))</f>
        <v>1335242.7746727145</v>
      </c>
      <c r="CC22" s="17">
        <f>IF(CC21=0,#N/A, SUM($C21:CC21))</f>
        <v>1335852.7930055154</v>
      </c>
      <c r="CD22" s="17">
        <f>IF(CD21=0,#N/A, SUM($C21:CD21))</f>
        <v>1339823.3265326219</v>
      </c>
      <c r="CE22" s="17" t="e">
        <f>IF(CE21=0,#N/A, SUM($C21:CE21))</f>
        <v>#N/A</v>
      </c>
      <c r="CF22" s="17" t="e">
        <f>IF(CF21=0,#N/A, SUM($C21:CF21))</f>
        <v>#N/A</v>
      </c>
      <c r="CG22" s="17" t="e">
        <f>IF(CG21=0,#N/A, SUM($C21:CG21))</f>
        <v>#N/A</v>
      </c>
      <c r="CH22" s="17" t="e">
        <f>IF(CH21=0,#N/A, SUM($C21:CH21))</f>
        <v>#N/A</v>
      </c>
      <c r="CI22" s="17" t="e">
        <f>IF(CI21=0,#N/A, SUM($C21:CI21))</f>
        <v>#N/A</v>
      </c>
      <c r="CJ22" s="17" t="e">
        <f>IF(CJ21=0,#N/A, SUM($C21:CJ21))</f>
        <v>#N/A</v>
      </c>
      <c r="CK22" s="17" t="e">
        <f>IF(CK21=0,#N/A, SUM($C21:CK21))</f>
        <v>#N/A</v>
      </c>
      <c r="CL22" s="17" t="e">
        <f>IF(CL21=0,#N/A, SUM($C21:CL21))</f>
        <v>#N/A</v>
      </c>
      <c r="CM22" s="17" t="e">
        <f>IF(CM21=0,#N/A, SUM($C21:CM21))</f>
        <v>#N/A</v>
      </c>
      <c r="CN22" s="17" t="e">
        <f>IF(CN21=0,#N/A, SUM($C21:CN21))</f>
        <v>#N/A</v>
      </c>
      <c r="CO22" s="17" t="e">
        <f>IF(CO21=0,#N/A, SUM($C21:CO21))</f>
        <v>#N/A</v>
      </c>
      <c r="CP22" s="17" t="e">
        <f>IF(CP21=0,#N/A, SUM($C21:CP21))</f>
        <v>#N/A</v>
      </c>
      <c r="CQ22" s="17" t="e">
        <f>IF(CQ21=0,#N/A, SUM($C21:CQ21))</f>
        <v>#N/A</v>
      </c>
      <c r="CR22" s="17" t="e">
        <f>IF(CR21=0,#N/A, SUM($C21:CR21))</f>
        <v>#N/A</v>
      </c>
      <c r="CS22" s="17" t="e">
        <f>IF(CS21=0,#N/A, SUM($C21:CS21))</f>
        <v>#N/A</v>
      </c>
      <c r="CT22" s="17" t="e">
        <f>IF(CT21=0,#N/A, SUM($C21:CT21))</f>
        <v>#N/A</v>
      </c>
      <c r="CU22" s="17" t="e">
        <f>IF(CU21=0,#N/A, SUM($C21:CU21))</f>
        <v>#N/A</v>
      </c>
      <c r="CV22" s="17" t="e">
        <f>IF(CV21=0,#N/A, SUM($C21:CV21))</f>
        <v>#N/A</v>
      </c>
      <c r="CW22" s="17" t="e">
        <f>IF(CW21=0,#N/A, SUM($C21:CW21))</f>
        <v>#N/A</v>
      </c>
      <c r="CX22" s="17" t="e">
        <f>IF(CX21=0,#N/A, SUM($C21:CX21))</f>
        <v>#N/A</v>
      </c>
    </row>
    <row r="23" spans="1:102" x14ac:dyDescent="0.3">
      <c r="A23" s="127" t="s">
        <v>25</v>
      </c>
      <c r="B23" s="2" t="s">
        <v>12</v>
      </c>
      <c r="C23" s="8">
        <f>C9+NPV(Kalkulationsrente,D9:CX9)</f>
        <v>618097.60601656674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</row>
    <row r="24" spans="1:102" x14ac:dyDescent="0.3">
      <c r="A24" s="128"/>
      <c r="B24" s="2" t="s">
        <v>2</v>
      </c>
      <c r="C24" s="8">
        <f>C15+NPV(Kalkulationsrente,D15:CX15)</f>
        <v>323336.0977692086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</row>
    <row r="25" spans="1:102" x14ac:dyDescent="0.3">
      <c r="A25" s="128"/>
      <c r="B25" s="2" t="s">
        <v>6</v>
      </c>
      <c r="C25" s="8">
        <f>C19+NPV(Kalkulationsrente,D19:CX19)</f>
        <v>398389.62274684652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</row>
    <row r="26" spans="1:102" s="4" customFormat="1" x14ac:dyDescent="0.3">
      <c r="A26" s="6" t="s">
        <v>8</v>
      </c>
      <c r="B26" s="4" t="str">
        <f>Nutidsværdiberegning!N12</f>
        <v>Pumpe Boris</v>
      </c>
    </row>
    <row r="27" spans="1:102" x14ac:dyDescent="0.3">
      <c r="A27" s="124" t="s">
        <v>12</v>
      </c>
      <c r="B27" s="1" t="str">
        <f>B5</f>
        <v>Anskaffelsespris og scrap værdi</v>
      </c>
      <c r="C27" s="8">
        <f>Nutidsværdiberegning!P24</f>
        <v>750000</v>
      </c>
      <c r="D27" s="8">
        <f t="shared" ref="D27:AI27" si="43">IF(D$2=levetid_B,scrap_B*(-1),0)</f>
        <v>0</v>
      </c>
      <c r="E27" s="8">
        <f t="shared" si="43"/>
        <v>0</v>
      </c>
      <c r="F27" s="8">
        <f t="shared" si="43"/>
        <v>0</v>
      </c>
      <c r="G27" s="8">
        <f t="shared" si="43"/>
        <v>0</v>
      </c>
      <c r="H27" s="8">
        <f t="shared" si="43"/>
        <v>0</v>
      </c>
      <c r="I27" s="8">
        <f t="shared" si="43"/>
        <v>0</v>
      </c>
      <c r="J27" s="8">
        <f t="shared" si="43"/>
        <v>0</v>
      </c>
      <c r="K27" s="8">
        <f t="shared" si="43"/>
        <v>0</v>
      </c>
      <c r="L27" s="8">
        <f t="shared" si="43"/>
        <v>0</v>
      </c>
      <c r="M27" s="8">
        <f t="shared" si="43"/>
        <v>0</v>
      </c>
      <c r="N27" s="8">
        <f t="shared" si="43"/>
        <v>0</v>
      </c>
      <c r="O27" s="8">
        <f t="shared" si="43"/>
        <v>0</v>
      </c>
      <c r="P27" s="8">
        <f t="shared" si="43"/>
        <v>0</v>
      </c>
      <c r="Q27" s="8">
        <f t="shared" si="43"/>
        <v>0</v>
      </c>
      <c r="R27" s="8">
        <f t="shared" si="43"/>
        <v>0</v>
      </c>
      <c r="S27" s="8">
        <f t="shared" si="43"/>
        <v>0</v>
      </c>
      <c r="T27" s="8">
        <f t="shared" si="43"/>
        <v>0</v>
      </c>
      <c r="U27" s="8">
        <f t="shared" si="43"/>
        <v>0</v>
      </c>
      <c r="V27" s="8">
        <f t="shared" si="43"/>
        <v>0</v>
      </c>
      <c r="W27" s="8">
        <f t="shared" si="43"/>
        <v>0</v>
      </c>
      <c r="X27" s="8">
        <f t="shared" si="43"/>
        <v>0</v>
      </c>
      <c r="Y27" s="8">
        <f t="shared" si="43"/>
        <v>0</v>
      </c>
      <c r="Z27" s="8">
        <f t="shared" si="43"/>
        <v>0</v>
      </c>
      <c r="AA27" s="8">
        <f t="shared" si="43"/>
        <v>0</v>
      </c>
      <c r="AB27" s="8">
        <f t="shared" si="43"/>
        <v>0</v>
      </c>
      <c r="AC27" s="8">
        <f t="shared" si="43"/>
        <v>0</v>
      </c>
      <c r="AD27" s="8">
        <f t="shared" si="43"/>
        <v>0</v>
      </c>
      <c r="AE27" s="8">
        <f t="shared" si="43"/>
        <v>0</v>
      </c>
      <c r="AF27" s="8">
        <f t="shared" si="43"/>
        <v>0</v>
      </c>
      <c r="AG27" s="8">
        <f t="shared" si="43"/>
        <v>0</v>
      </c>
      <c r="AH27" s="8">
        <f t="shared" si="43"/>
        <v>0</v>
      </c>
      <c r="AI27" s="8">
        <f t="shared" si="43"/>
        <v>0</v>
      </c>
      <c r="AJ27" s="8">
        <f t="shared" ref="AJ27:BO27" si="44">IF(AJ$2=levetid_B,scrap_B*(-1),0)</f>
        <v>0</v>
      </c>
      <c r="AK27" s="8">
        <f t="shared" si="44"/>
        <v>0</v>
      </c>
      <c r="AL27" s="8">
        <f t="shared" si="44"/>
        <v>0</v>
      </c>
      <c r="AM27" s="8">
        <f t="shared" si="44"/>
        <v>0</v>
      </c>
      <c r="AN27" s="8">
        <f t="shared" si="44"/>
        <v>0</v>
      </c>
      <c r="AO27" s="8">
        <f t="shared" si="44"/>
        <v>0</v>
      </c>
      <c r="AP27" s="8">
        <f t="shared" si="44"/>
        <v>0</v>
      </c>
      <c r="AQ27" s="8">
        <f t="shared" si="44"/>
        <v>0</v>
      </c>
      <c r="AR27" s="8">
        <f t="shared" si="44"/>
        <v>0</v>
      </c>
      <c r="AS27" s="8">
        <f t="shared" si="44"/>
        <v>0</v>
      </c>
      <c r="AT27" s="8">
        <f t="shared" si="44"/>
        <v>0</v>
      </c>
      <c r="AU27" s="8">
        <f t="shared" si="44"/>
        <v>0</v>
      </c>
      <c r="AV27" s="8">
        <f t="shared" si="44"/>
        <v>0</v>
      </c>
      <c r="AW27" s="8">
        <f t="shared" si="44"/>
        <v>0</v>
      </c>
      <c r="AX27" s="8">
        <f t="shared" si="44"/>
        <v>0</v>
      </c>
      <c r="AY27" s="8">
        <f t="shared" si="44"/>
        <v>0</v>
      </c>
      <c r="AZ27" s="8">
        <f t="shared" si="44"/>
        <v>0</v>
      </c>
      <c r="BA27" s="8">
        <f t="shared" si="44"/>
        <v>0</v>
      </c>
      <c r="BB27" s="8">
        <f t="shared" si="44"/>
        <v>0</v>
      </c>
      <c r="BC27" s="8">
        <f t="shared" si="44"/>
        <v>0</v>
      </c>
      <c r="BD27" s="8">
        <f t="shared" si="44"/>
        <v>0</v>
      </c>
      <c r="BE27" s="8">
        <f t="shared" si="44"/>
        <v>0</v>
      </c>
      <c r="BF27" s="8">
        <f t="shared" si="44"/>
        <v>0</v>
      </c>
      <c r="BG27" s="8">
        <f t="shared" si="44"/>
        <v>0</v>
      </c>
      <c r="BH27" s="8">
        <f t="shared" si="44"/>
        <v>0</v>
      </c>
      <c r="BI27" s="8">
        <f t="shared" si="44"/>
        <v>0</v>
      </c>
      <c r="BJ27" s="8">
        <f t="shared" si="44"/>
        <v>0</v>
      </c>
      <c r="BK27" s="8">
        <f t="shared" si="44"/>
        <v>0</v>
      </c>
      <c r="BL27" s="8">
        <f t="shared" si="44"/>
        <v>0</v>
      </c>
      <c r="BM27" s="8">
        <f t="shared" si="44"/>
        <v>0</v>
      </c>
      <c r="BN27" s="8">
        <f t="shared" si="44"/>
        <v>0</v>
      </c>
      <c r="BO27" s="8">
        <f t="shared" si="44"/>
        <v>0</v>
      </c>
      <c r="BP27" s="8">
        <f t="shared" ref="BP27:CX27" si="45">IF(BP$2=levetid_B,scrap_B*(-1),0)</f>
        <v>0</v>
      </c>
      <c r="BQ27" s="8">
        <f t="shared" si="45"/>
        <v>0</v>
      </c>
      <c r="BR27" s="8">
        <f t="shared" si="45"/>
        <v>0</v>
      </c>
      <c r="BS27" s="8">
        <f t="shared" si="45"/>
        <v>0</v>
      </c>
      <c r="BT27" s="8">
        <f t="shared" si="45"/>
        <v>0</v>
      </c>
      <c r="BU27" s="8">
        <f t="shared" si="45"/>
        <v>0</v>
      </c>
      <c r="BV27" s="8">
        <f t="shared" si="45"/>
        <v>0</v>
      </c>
      <c r="BW27" s="8">
        <f t="shared" si="45"/>
        <v>0</v>
      </c>
      <c r="BX27" s="8">
        <f t="shared" si="45"/>
        <v>0</v>
      </c>
      <c r="BY27" s="8">
        <f t="shared" si="45"/>
        <v>0</v>
      </c>
      <c r="BZ27" s="8">
        <f t="shared" si="45"/>
        <v>0</v>
      </c>
      <c r="CA27" s="8">
        <f t="shared" si="45"/>
        <v>0</v>
      </c>
      <c r="CB27" s="8">
        <f t="shared" si="45"/>
        <v>0</v>
      </c>
      <c r="CC27" s="8">
        <f t="shared" si="45"/>
        <v>0</v>
      </c>
      <c r="CD27" s="8">
        <f t="shared" si="45"/>
        <v>-20000</v>
      </c>
      <c r="CE27" s="8">
        <f t="shared" si="45"/>
        <v>0</v>
      </c>
      <c r="CF27" s="8">
        <f t="shared" si="45"/>
        <v>0</v>
      </c>
      <c r="CG27" s="8">
        <f t="shared" si="45"/>
        <v>0</v>
      </c>
      <c r="CH27" s="8">
        <f t="shared" si="45"/>
        <v>0</v>
      </c>
      <c r="CI27" s="8">
        <f t="shared" si="45"/>
        <v>0</v>
      </c>
      <c r="CJ27" s="8">
        <f t="shared" si="45"/>
        <v>0</v>
      </c>
      <c r="CK27" s="8">
        <f t="shared" si="45"/>
        <v>0</v>
      </c>
      <c r="CL27" s="8">
        <f t="shared" si="45"/>
        <v>0</v>
      </c>
      <c r="CM27" s="8">
        <f t="shared" si="45"/>
        <v>0</v>
      </c>
      <c r="CN27" s="8">
        <f t="shared" si="45"/>
        <v>0</v>
      </c>
      <c r="CO27" s="8">
        <f t="shared" si="45"/>
        <v>0</v>
      </c>
      <c r="CP27" s="8">
        <f t="shared" si="45"/>
        <v>0</v>
      </c>
      <c r="CQ27" s="8">
        <f t="shared" si="45"/>
        <v>0</v>
      </c>
      <c r="CR27" s="8">
        <f t="shared" si="45"/>
        <v>0</v>
      </c>
      <c r="CS27" s="8">
        <f t="shared" si="45"/>
        <v>0</v>
      </c>
      <c r="CT27" s="8">
        <f t="shared" si="45"/>
        <v>0</v>
      </c>
      <c r="CU27" s="8">
        <f t="shared" si="45"/>
        <v>0</v>
      </c>
      <c r="CV27" s="8">
        <f t="shared" si="45"/>
        <v>0</v>
      </c>
      <c r="CW27" s="8">
        <f t="shared" si="45"/>
        <v>0</v>
      </c>
      <c r="CX27" s="8">
        <f t="shared" si="45"/>
        <v>0</v>
      </c>
    </row>
    <row r="28" spans="1:102" x14ac:dyDescent="0.3">
      <c r="A28" s="124"/>
      <c r="B28" s="1" t="str">
        <f>B6</f>
        <v xml:space="preserve">Installering </v>
      </c>
      <c r="C28" s="8">
        <f>Nutidsværdiberegning!P25</f>
        <v>22000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0</v>
      </c>
      <c r="CE28" s="8">
        <v>0</v>
      </c>
      <c r="CF28" s="8">
        <v>0</v>
      </c>
      <c r="CG28" s="8">
        <v>0</v>
      </c>
      <c r="CH28" s="8">
        <v>0</v>
      </c>
      <c r="CI28" s="8">
        <v>0</v>
      </c>
      <c r="CJ28" s="8">
        <v>0</v>
      </c>
      <c r="CK28" s="8">
        <v>0</v>
      </c>
      <c r="CL28" s="8">
        <v>0</v>
      </c>
      <c r="CM28" s="8">
        <v>0</v>
      </c>
      <c r="CN28" s="8">
        <v>0</v>
      </c>
      <c r="CO28" s="8">
        <v>0</v>
      </c>
      <c r="CP28" s="8">
        <v>0</v>
      </c>
      <c r="CQ28" s="8">
        <v>0</v>
      </c>
      <c r="CR28" s="8">
        <v>0</v>
      </c>
      <c r="CS28" s="8">
        <v>0</v>
      </c>
      <c r="CT28" s="8">
        <v>0</v>
      </c>
      <c r="CU28" s="8">
        <v>0</v>
      </c>
      <c r="CV28" s="8">
        <v>0</v>
      </c>
      <c r="CW28" s="8">
        <v>0</v>
      </c>
      <c r="CX28" s="8">
        <v>0</v>
      </c>
    </row>
    <row r="29" spans="1:102" x14ac:dyDescent="0.3">
      <c r="A29" s="124"/>
      <c r="B29" s="1" t="str">
        <f>B7</f>
        <v>Projektomkostninger</v>
      </c>
      <c r="C29" s="8">
        <f>Nutidsværdiberegning!P26</f>
        <v>5500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8">
        <v>0</v>
      </c>
      <c r="CF29" s="8">
        <v>0</v>
      </c>
      <c r="CG29" s="8">
        <v>0</v>
      </c>
      <c r="CH29" s="8">
        <v>0</v>
      </c>
      <c r="CI29" s="8">
        <v>0</v>
      </c>
      <c r="CJ29" s="8">
        <v>0</v>
      </c>
      <c r="CK29" s="8">
        <v>0</v>
      </c>
      <c r="CL29" s="8">
        <v>0</v>
      </c>
      <c r="CM29" s="8">
        <v>0</v>
      </c>
      <c r="CN29" s="8">
        <v>0</v>
      </c>
      <c r="CO29" s="8">
        <v>0</v>
      </c>
      <c r="CP29" s="8">
        <v>0</v>
      </c>
      <c r="CQ29" s="8">
        <v>0</v>
      </c>
      <c r="CR29" s="8">
        <v>0</v>
      </c>
      <c r="CS29" s="8">
        <v>0</v>
      </c>
      <c r="CT29" s="8">
        <v>0</v>
      </c>
      <c r="CU29" s="8">
        <v>0</v>
      </c>
      <c r="CV29" s="8">
        <v>0</v>
      </c>
      <c r="CW29" s="8">
        <v>0</v>
      </c>
      <c r="CX29" s="8">
        <v>0</v>
      </c>
    </row>
    <row r="30" spans="1:102" s="7" customFormat="1" ht="15" thickBot="1" x14ac:dyDescent="0.35">
      <c r="A30" s="124"/>
      <c r="B30" s="7" t="str">
        <f>B8</f>
        <v>Andet, fx positive eller negativer eksternaliteter</v>
      </c>
      <c r="C30" s="9">
        <f>Nutidsværdiberegning!P27</f>
        <v>1000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9">
        <v>0</v>
      </c>
      <c r="AZ30" s="9">
        <v>0</v>
      </c>
      <c r="BA30" s="9">
        <v>0</v>
      </c>
      <c r="BB30" s="9">
        <v>0</v>
      </c>
      <c r="BC30" s="9">
        <v>0</v>
      </c>
      <c r="BD30" s="9">
        <v>0</v>
      </c>
      <c r="BE30" s="9">
        <v>0</v>
      </c>
      <c r="BF30" s="9">
        <v>0</v>
      </c>
      <c r="BG30" s="9">
        <v>0</v>
      </c>
      <c r="BH30" s="9">
        <v>0</v>
      </c>
      <c r="BI30" s="9">
        <v>0</v>
      </c>
      <c r="BJ30" s="9">
        <v>0</v>
      </c>
      <c r="BK30" s="9">
        <v>0</v>
      </c>
      <c r="BL30" s="9">
        <v>0</v>
      </c>
      <c r="BM30" s="9">
        <v>0</v>
      </c>
      <c r="BN30" s="9">
        <v>0</v>
      </c>
      <c r="BO30" s="9">
        <v>0</v>
      </c>
      <c r="BP30" s="9">
        <v>0</v>
      </c>
      <c r="BQ30" s="9">
        <v>0</v>
      </c>
      <c r="BR30" s="9">
        <v>0</v>
      </c>
      <c r="BS30" s="9">
        <v>0</v>
      </c>
      <c r="BT30" s="9">
        <v>0</v>
      </c>
      <c r="BU30" s="9">
        <v>0</v>
      </c>
      <c r="BV30" s="9">
        <v>0</v>
      </c>
      <c r="BW30" s="9">
        <v>0</v>
      </c>
      <c r="BX30" s="9">
        <v>0</v>
      </c>
      <c r="BY30" s="9">
        <v>0</v>
      </c>
      <c r="BZ30" s="9">
        <v>0</v>
      </c>
      <c r="CA30" s="9">
        <v>0</v>
      </c>
      <c r="CB30" s="9">
        <v>0</v>
      </c>
      <c r="CC30" s="9">
        <v>0</v>
      </c>
      <c r="CD30" s="9">
        <v>0</v>
      </c>
      <c r="CE30" s="9">
        <v>0</v>
      </c>
      <c r="CF30" s="9">
        <v>0</v>
      </c>
      <c r="CG30" s="9">
        <v>0</v>
      </c>
      <c r="CH30" s="9">
        <v>0</v>
      </c>
      <c r="CI30" s="9">
        <v>0</v>
      </c>
      <c r="CJ30" s="9">
        <v>0</v>
      </c>
      <c r="CK30" s="9">
        <v>0</v>
      </c>
      <c r="CL30" s="9">
        <v>0</v>
      </c>
      <c r="CM30" s="9">
        <v>0</v>
      </c>
      <c r="CN30" s="9">
        <v>0</v>
      </c>
      <c r="CO30" s="9">
        <v>0</v>
      </c>
      <c r="CP30" s="9">
        <v>0</v>
      </c>
      <c r="CQ30" s="9">
        <v>0</v>
      </c>
      <c r="CR30" s="9">
        <v>0</v>
      </c>
      <c r="CS30" s="9">
        <v>0</v>
      </c>
      <c r="CT30" s="9">
        <v>0</v>
      </c>
      <c r="CU30" s="9">
        <v>0</v>
      </c>
      <c r="CV30" s="9">
        <v>0</v>
      </c>
      <c r="CW30" s="9">
        <v>0</v>
      </c>
      <c r="CX30" s="9">
        <v>0</v>
      </c>
    </row>
    <row r="31" spans="1:102" s="10" customFormat="1" ht="15" thickBot="1" x14ac:dyDescent="0.35">
      <c r="A31" s="12"/>
      <c r="B31" s="10" t="s">
        <v>26</v>
      </c>
      <c r="C31" s="11">
        <f>SUM(C27:C30)</f>
        <v>778500</v>
      </c>
      <c r="D31" s="11">
        <f t="shared" ref="D31" si="46">SUM(D27:D30)</f>
        <v>0</v>
      </c>
      <c r="E31" s="11">
        <f t="shared" ref="E31" si="47">SUM(E27:E30)</f>
        <v>0</v>
      </c>
      <c r="F31" s="11">
        <f t="shared" ref="F31" si="48">SUM(F27:F30)</f>
        <v>0</v>
      </c>
      <c r="G31" s="11">
        <f t="shared" ref="G31" si="49">SUM(G27:G30)</f>
        <v>0</v>
      </c>
      <c r="H31" s="11">
        <f t="shared" ref="H31" si="50">SUM(H27:H30)</f>
        <v>0</v>
      </c>
      <c r="I31" s="11">
        <f t="shared" ref="I31" si="51">SUM(I27:I30)</f>
        <v>0</v>
      </c>
      <c r="J31" s="11">
        <f t="shared" ref="J31" si="52">SUM(J27:J30)</f>
        <v>0</v>
      </c>
      <c r="K31" s="11">
        <f t="shared" ref="K31" si="53">SUM(K27:K30)</f>
        <v>0</v>
      </c>
      <c r="L31" s="11">
        <f t="shared" ref="L31" si="54">SUM(L27:L30)</f>
        <v>0</v>
      </c>
      <c r="M31" s="11">
        <f t="shared" ref="M31" si="55">SUM(M27:M30)</f>
        <v>0</v>
      </c>
      <c r="N31" s="11">
        <f t="shared" ref="N31" si="56">SUM(N27:N30)</f>
        <v>0</v>
      </c>
      <c r="O31" s="11">
        <f t="shared" ref="O31" si="57">SUM(O27:O30)</f>
        <v>0</v>
      </c>
      <c r="P31" s="11">
        <f t="shared" ref="P31" si="58">SUM(P27:P30)</f>
        <v>0</v>
      </c>
      <c r="Q31" s="11">
        <f t="shared" ref="Q31" si="59">SUM(Q27:Q30)</f>
        <v>0</v>
      </c>
      <c r="R31" s="11">
        <f t="shared" ref="R31" si="60">SUM(R27:R30)</f>
        <v>0</v>
      </c>
      <c r="S31" s="11">
        <f t="shared" ref="S31" si="61">SUM(S27:S30)</f>
        <v>0</v>
      </c>
      <c r="T31" s="11">
        <f t="shared" ref="T31" si="62">SUM(T27:T30)</f>
        <v>0</v>
      </c>
      <c r="U31" s="11">
        <f t="shared" ref="U31" si="63">SUM(U27:U30)</f>
        <v>0</v>
      </c>
      <c r="V31" s="11">
        <f t="shared" ref="V31" si="64">SUM(V27:V30)</f>
        <v>0</v>
      </c>
      <c r="W31" s="11">
        <f t="shared" ref="W31" si="65">SUM(W27:W30)</f>
        <v>0</v>
      </c>
      <c r="X31" s="11">
        <f t="shared" ref="X31" si="66">SUM(X27:X30)</f>
        <v>0</v>
      </c>
      <c r="Y31" s="11">
        <f t="shared" ref="Y31" si="67">SUM(Y27:Y30)</f>
        <v>0</v>
      </c>
      <c r="Z31" s="11">
        <f t="shared" ref="Z31" si="68">SUM(Z27:Z30)</f>
        <v>0</v>
      </c>
      <c r="AA31" s="11">
        <f t="shared" ref="AA31" si="69">SUM(AA27:AA30)</f>
        <v>0</v>
      </c>
      <c r="AB31" s="11">
        <f t="shared" ref="AB31" si="70">SUM(AB27:AB30)</f>
        <v>0</v>
      </c>
      <c r="AC31" s="11">
        <f t="shared" ref="AC31" si="71">SUM(AC27:AC30)</f>
        <v>0</v>
      </c>
      <c r="AD31" s="11">
        <f t="shared" ref="AD31" si="72">SUM(AD27:AD30)</f>
        <v>0</v>
      </c>
      <c r="AE31" s="11">
        <f t="shared" ref="AE31" si="73">SUM(AE27:AE30)</f>
        <v>0</v>
      </c>
      <c r="AF31" s="11">
        <f t="shared" ref="AF31" si="74">SUM(AF27:AF30)</f>
        <v>0</v>
      </c>
      <c r="AG31" s="11">
        <f t="shared" ref="AG31" si="75">SUM(AG27:AG30)</f>
        <v>0</v>
      </c>
      <c r="AH31" s="11">
        <f t="shared" ref="AH31" si="76">SUM(AH27:AH30)</f>
        <v>0</v>
      </c>
      <c r="AI31" s="11">
        <f t="shared" ref="AI31" si="77">SUM(AI27:AI30)</f>
        <v>0</v>
      </c>
      <c r="AJ31" s="11">
        <f t="shared" ref="AJ31" si="78">SUM(AJ27:AJ30)</f>
        <v>0</v>
      </c>
      <c r="AK31" s="11">
        <f t="shared" ref="AK31" si="79">SUM(AK27:AK30)</f>
        <v>0</v>
      </c>
      <c r="AL31" s="11">
        <f t="shared" ref="AL31" si="80">SUM(AL27:AL30)</f>
        <v>0</v>
      </c>
      <c r="AM31" s="11">
        <f t="shared" ref="AM31" si="81">SUM(AM27:AM30)</f>
        <v>0</v>
      </c>
      <c r="AN31" s="11">
        <f t="shared" ref="AN31" si="82">SUM(AN27:AN30)</f>
        <v>0</v>
      </c>
      <c r="AO31" s="11">
        <f t="shared" ref="AO31" si="83">SUM(AO27:AO30)</f>
        <v>0</v>
      </c>
      <c r="AP31" s="11">
        <f t="shared" ref="AP31" si="84">SUM(AP27:AP30)</f>
        <v>0</v>
      </c>
      <c r="AQ31" s="11">
        <f t="shared" ref="AQ31" si="85">SUM(AQ27:AQ30)</f>
        <v>0</v>
      </c>
      <c r="AR31" s="11">
        <f t="shared" ref="AR31" si="86">SUM(AR27:AR30)</f>
        <v>0</v>
      </c>
      <c r="AS31" s="11">
        <f t="shared" ref="AS31" si="87">SUM(AS27:AS30)</f>
        <v>0</v>
      </c>
      <c r="AT31" s="11">
        <f t="shared" ref="AT31" si="88">SUM(AT27:AT30)</f>
        <v>0</v>
      </c>
      <c r="AU31" s="11">
        <f t="shared" ref="AU31" si="89">SUM(AU27:AU30)</f>
        <v>0</v>
      </c>
      <c r="AV31" s="11">
        <f t="shared" ref="AV31" si="90">SUM(AV27:AV30)</f>
        <v>0</v>
      </c>
      <c r="AW31" s="11">
        <f t="shared" ref="AW31" si="91">SUM(AW27:AW30)</f>
        <v>0</v>
      </c>
      <c r="AX31" s="11">
        <f t="shared" ref="AX31" si="92">SUM(AX27:AX30)</f>
        <v>0</v>
      </c>
      <c r="AY31" s="11">
        <f t="shared" ref="AY31" si="93">SUM(AY27:AY30)</f>
        <v>0</v>
      </c>
      <c r="AZ31" s="11">
        <f t="shared" ref="AZ31" si="94">SUM(AZ27:AZ30)</f>
        <v>0</v>
      </c>
      <c r="BA31" s="11">
        <f t="shared" ref="BA31" si="95">SUM(BA27:BA30)</f>
        <v>0</v>
      </c>
      <c r="BB31" s="11">
        <f t="shared" ref="BB31" si="96">SUM(BB27:BB30)</f>
        <v>0</v>
      </c>
      <c r="BC31" s="11">
        <f t="shared" ref="BC31" si="97">SUM(BC27:BC30)</f>
        <v>0</v>
      </c>
      <c r="BD31" s="11">
        <f t="shared" ref="BD31" si="98">SUM(BD27:BD30)</f>
        <v>0</v>
      </c>
      <c r="BE31" s="11">
        <f t="shared" ref="BE31" si="99">SUM(BE27:BE30)</f>
        <v>0</v>
      </c>
      <c r="BF31" s="11">
        <f t="shared" ref="BF31" si="100">SUM(BF27:BF30)</f>
        <v>0</v>
      </c>
      <c r="BG31" s="11">
        <f t="shared" ref="BG31" si="101">SUM(BG27:BG30)</f>
        <v>0</v>
      </c>
      <c r="BH31" s="11">
        <f t="shared" ref="BH31" si="102">SUM(BH27:BH30)</f>
        <v>0</v>
      </c>
      <c r="BI31" s="11">
        <f t="shared" ref="BI31" si="103">SUM(BI27:BI30)</f>
        <v>0</v>
      </c>
      <c r="BJ31" s="11">
        <f t="shared" ref="BJ31" si="104">SUM(BJ27:BJ30)</f>
        <v>0</v>
      </c>
      <c r="BK31" s="11">
        <f t="shared" ref="BK31" si="105">SUM(BK27:BK30)</f>
        <v>0</v>
      </c>
      <c r="BL31" s="11">
        <f t="shared" ref="BL31" si="106">SUM(BL27:BL30)</f>
        <v>0</v>
      </c>
      <c r="BM31" s="11">
        <f t="shared" ref="BM31" si="107">SUM(BM27:BM30)</f>
        <v>0</v>
      </c>
      <c r="BN31" s="11">
        <f t="shared" ref="BN31" si="108">SUM(BN27:BN30)</f>
        <v>0</v>
      </c>
      <c r="BO31" s="11">
        <f t="shared" ref="BO31" si="109">SUM(BO27:BO30)</f>
        <v>0</v>
      </c>
      <c r="BP31" s="11">
        <f t="shared" ref="BP31" si="110">SUM(BP27:BP30)</f>
        <v>0</v>
      </c>
      <c r="BQ31" s="11">
        <f t="shared" ref="BQ31" si="111">SUM(BQ27:BQ30)</f>
        <v>0</v>
      </c>
      <c r="BR31" s="11">
        <f t="shared" ref="BR31" si="112">SUM(BR27:BR30)</f>
        <v>0</v>
      </c>
      <c r="BS31" s="11">
        <f t="shared" ref="BS31" si="113">SUM(BS27:BS30)</f>
        <v>0</v>
      </c>
      <c r="BT31" s="11">
        <f t="shared" ref="BT31" si="114">SUM(BT27:BT30)</f>
        <v>0</v>
      </c>
      <c r="BU31" s="11">
        <f t="shared" ref="BU31" si="115">SUM(BU27:BU30)</f>
        <v>0</v>
      </c>
      <c r="BV31" s="11">
        <f t="shared" ref="BV31" si="116">SUM(BV27:BV30)</f>
        <v>0</v>
      </c>
      <c r="BW31" s="11">
        <f t="shared" ref="BW31" si="117">SUM(BW27:BW30)</f>
        <v>0</v>
      </c>
      <c r="BX31" s="11">
        <f t="shared" ref="BX31" si="118">SUM(BX27:BX30)</f>
        <v>0</v>
      </c>
      <c r="BY31" s="11">
        <f t="shared" ref="BY31" si="119">SUM(BY27:BY30)</f>
        <v>0</v>
      </c>
      <c r="BZ31" s="11">
        <f t="shared" ref="BZ31" si="120">SUM(BZ27:BZ30)</f>
        <v>0</v>
      </c>
      <c r="CA31" s="11">
        <f t="shared" ref="CA31" si="121">SUM(CA27:CA30)</f>
        <v>0</v>
      </c>
      <c r="CB31" s="11">
        <f t="shared" ref="CB31" si="122">SUM(CB27:CB30)</f>
        <v>0</v>
      </c>
      <c r="CC31" s="11">
        <f t="shared" ref="CC31" si="123">SUM(CC27:CC30)</f>
        <v>0</v>
      </c>
      <c r="CD31" s="11">
        <f t="shared" ref="CD31" si="124">SUM(CD27:CD30)</f>
        <v>-20000</v>
      </c>
      <c r="CE31" s="11">
        <f t="shared" ref="CE31" si="125">SUM(CE27:CE30)</f>
        <v>0</v>
      </c>
      <c r="CF31" s="11">
        <f t="shared" ref="CF31" si="126">SUM(CF27:CF30)</f>
        <v>0</v>
      </c>
      <c r="CG31" s="11">
        <f t="shared" ref="CG31" si="127">SUM(CG27:CG30)</f>
        <v>0</v>
      </c>
      <c r="CH31" s="11">
        <f t="shared" ref="CH31" si="128">SUM(CH27:CH30)</f>
        <v>0</v>
      </c>
      <c r="CI31" s="11">
        <f t="shared" ref="CI31" si="129">SUM(CI27:CI30)</f>
        <v>0</v>
      </c>
      <c r="CJ31" s="11">
        <f t="shared" ref="CJ31" si="130">SUM(CJ27:CJ30)</f>
        <v>0</v>
      </c>
      <c r="CK31" s="11">
        <f t="shared" ref="CK31" si="131">SUM(CK27:CK30)</f>
        <v>0</v>
      </c>
      <c r="CL31" s="11">
        <f t="shared" ref="CL31" si="132">SUM(CL27:CL30)</f>
        <v>0</v>
      </c>
      <c r="CM31" s="11">
        <f t="shared" ref="CM31" si="133">SUM(CM27:CM30)</f>
        <v>0</v>
      </c>
      <c r="CN31" s="11">
        <f t="shared" ref="CN31" si="134">SUM(CN27:CN30)</f>
        <v>0</v>
      </c>
      <c r="CO31" s="11">
        <f t="shared" ref="CO31" si="135">SUM(CO27:CO30)</f>
        <v>0</v>
      </c>
      <c r="CP31" s="11">
        <f t="shared" ref="CP31" si="136">SUM(CP27:CP30)</f>
        <v>0</v>
      </c>
      <c r="CQ31" s="11">
        <f t="shared" ref="CQ31" si="137">SUM(CQ27:CQ30)</f>
        <v>0</v>
      </c>
      <c r="CR31" s="11">
        <f t="shared" ref="CR31" si="138">SUM(CR27:CR30)</f>
        <v>0</v>
      </c>
      <c r="CS31" s="11">
        <f t="shared" ref="CS31" si="139">SUM(CS27:CS30)</f>
        <v>0</v>
      </c>
      <c r="CT31" s="11">
        <f t="shared" ref="CT31" si="140">SUM(CT27:CT30)</f>
        <v>0</v>
      </c>
      <c r="CU31" s="11">
        <f t="shared" ref="CU31" si="141">SUM(CU27:CU30)</f>
        <v>0</v>
      </c>
      <c r="CV31" s="11">
        <f t="shared" ref="CV31" si="142">SUM(CV27:CV30)</f>
        <v>0</v>
      </c>
      <c r="CW31" s="11">
        <f t="shared" ref="CW31" si="143">SUM(CW27:CW30)</f>
        <v>0</v>
      </c>
      <c r="CX31" s="11">
        <f t="shared" ref="CX31" si="144">SUM(CX27:CX30)</f>
        <v>0</v>
      </c>
    </row>
    <row r="32" spans="1:102" x14ac:dyDescent="0.3">
      <c r="A32" s="124" t="s">
        <v>2</v>
      </c>
      <c r="B32" s="1" t="str">
        <f>B10</f>
        <v>Løbende drift og eftersyn</v>
      </c>
      <c r="C32" s="8">
        <f>Nutidsværdiberegning!P34</f>
        <v>7000</v>
      </c>
      <c r="D32" s="8">
        <f t="shared" ref="D32:AI32" si="145">IF(D$3-$C$3&lt;levetid_B, C32, 0)</f>
        <v>7000</v>
      </c>
      <c r="E32" s="8">
        <f t="shared" si="145"/>
        <v>7000</v>
      </c>
      <c r="F32" s="8">
        <f t="shared" si="145"/>
        <v>7000</v>
      </c>
      <c r="G32" s="8">
        <f t="shared" si="145"/>
        <v>7000</v>
      </c>
      <c r="H32" s="8">
        <f t="shared" si="145"/>
        <v>7000</v>
      </c>
      <c r="I32" s="8">
        <f t="shared" si="145"/>
        <v>7000</v>
      </c>
      <c r="J32" s="8">
        <f t="shared" si="145"/>
        <v>7000</v>
      </c>
      <c r="K32" s="8">
        <f t="shared" si="145"/>
        <v>7000</v>
      </c>
      <c r="L32" s="8">
        <f t="shared" si="145"/>
        <v>7000</v>
      </c>
      <c r="M32" s="8">
        <f t="shared" si="145"/>
        <v>7000</v>
      </c>
      <c r="N32" s="8">
        <f t="shared" si="145"/>
        <v>7000</v>
      </c>
      <c r="O32" s="8">
        <f t="shared" si="145"/>
        <v>7000</v>
      </c>
      <c r="P32" s="8">
        <f t="shared" si="145"/>
        <v>7000</v>
      </c>
      <c r="Q32" s="8">
        <f t="shared" si="145"/>
        <v>7000</v>
      </c>
      <c r="R32" s="8">
        <f t="shared" si="145"/>
        <v>7000</v>
      </c>
      <c r="S32" s="8">
        <f t="shared" si="145"/>
        <v>7000</v>
      </c>
      <c r="T32" s="8">
        <f t="shared" si="145"/>
        <v>7000</v>
      </c>
      <c r="U32" s="8">
        <f t="shared" si="145"/>
        <v>7000</v>
      </c>
      <c r="V32" s="8">
        <f t="shared" si="145"/>
        <v>7000</v>
      </c>
      <c r="W32" s="8">
        <f t="shared" si="145"/>
        <v>7000</v>
      </c>
      <c r="X32" s="8">
        <f t="shared" si="145"/>
        <v>7000</v>
      </c>
      <c r="Y32" s="8">
        <f t="shared" si="145"/>
        <v>7000</v>
      </c>
      <c r="Z32" s="8">
        <f t="shared" si="145"/>
        <v>7000</v>
      </c>
      <c r="AA32" s="8">
        <f t="shared" si="145"/>
        <v>7000</v>
      </c>
      <c r="AB32" s="8">
        <f t="shared" si="145"/>
        <v>7000</v>
      </c>
      <c r="AC32" s="8">
        <f t="shared" si="145"/>
        <v>7000</v>
      </c>
      <c r="AD32" s="8">
        <f t="shared" si="145"/>
        <v>7000</v>
      </c>
      <c r="AE32" s="8">
        <f t="shared" si="145"/>
        <v>7000</v>
      </c>
      <c r="AF32" s="8">
        <f t="shared" si="145"/>
        <v>7000</v>
      </c>
      <c r="AG32" s="8">
        <f t="shared" si="145"/>
        <v>7000</v>
      </c>
      <c r="AH32" s="8">
        <f t="shared" si="145"/>
        <v>7000</v>
      </c>
      <c r="AI32" s="8">
        <f t="shared" si="145"/>
        <v>7000</v>
      </c>
      <c r="AJ32" s="8">
        <f t="shared" ref="AJ32:BO32" si="146">IF(AJ$3-$C$3&lt;levetid_B, AI32, 0)</f>
        <v>7000</v>
      </c>
      <c r="AK32" s="8">
        <f t="shared" si="146"/>
        <v>7000</v>
      </c>
      <c r="AL32" s="8">
        <f t="shared" si="146"/>
        <v>7000</v>
      </c>
      <c r="AM32" s="8">
        <f t="shared" si="146"/>
        <v>7000</v>
      </c>
      <c r="AN32" s="8">
        <f t="shared" si="146"/>
        <v>7000</v>
      </c>
      <c r="AO32" s="8">
        <f t="shared" si="146"/>
        <v>7000</v>
      </c>
      <c r="AP32" s="8">
        <f t="shared" si="146"/>
        <v>7000</v>
      </c>
      <c r="AQ32" s="8">
        <f t="shared" si="146"/>
        <v>7000</v>
      </c>
      <c r="AR32" s="8">
        <f t="shared" si="146"/>
        <v>7000</v>
      </c>
      <c r="AS32" s="8">
        <f t="shared" si="146"/>
        <v>7000</v>
      </c>
      <c r="AT32" s="8">
        <f t="shared" si="146"/>
        <v>7000</v>
      </c>
      <c r="AU32" s="8">
        <f t="shared" si="146"/>
        <v>7000</v>
      </c>
      <c r="AV32" s="8">
        <f t="shared" si="146"/>
        <v>7000</v>
      </c>
      <c r="AW32" s="8">
        <f t="shared" si="146"/>
        <v>7000</v>
      </c>
      <c r="AX32" s="8">
        <f t="shared" si="146"/>
        <v>7000</v>
      </c>
      <c r="AY32" s="8">
        <f t="shared" si="146"/>
        <v>7000</v>
      </c>
      <c r="AZ32" s="8">
        <f t="shared" si="146"/>
        <v>7000</v>
      </c>
      <c r="BA32" s="8">
        <f t="shared" si="146"/>
        <v>7000</v>
      </c>
      <c r="BB32" s="8">
        <f t="shared" si="146"/>
        <v>7000</v>
      </c>
      <c r="BC32" s="8">
        <f t="shared" si="146"/>
        <v>7000</v>
      </c>
      <c r="BD32" s="8">
        <f t="shared" si="146"/>
        <v>7000</v>
      </c>
      <c r="BE32" s="8">
        <f t="shared" si="146"/>
        <v>7000</v>
      </c>
      <c r="BF32" s="8">
        <f t="shared" si="146"/>
        <v>7000</v>
      </c>
      <c r="BG32" s="8">
        <f t="shared" si="146"/>
        <v>7000</v>
      </c>
      <c r="BH32" s="8">
        <f t="shared" si="146"/>
        <v>7000</v>
      </c>
      <c r="BI32" s="8">
        <f t="shared" si="146"/>
        <v>7000</v>
      </c>
      <c r="BJ32" s="8">
        <f t="shared" si="146"/>
        <v>7000</v>
      </c>
      <c r="BK32" s="8">
        <f t="shared" si="146"/>
        <v>7000</v>
      </c>
      <c r="BL32" s="8">
        <f t="shared" si="146"/>
        <v>7000</v>
      </c>
      <c r="BM32" s="8">
        <f t="shared" si="146"/>
        <v>7000</v>
      </c>
      <c r="BN32" s="8">
        <f t="shared" si="146"/>
        <v>7000</v>
      </c>
      <c r="BO32" s="8">
        <f t="shared" si="146"/>
        <v>7000</v>
      </c>
      <c r="BP32" s="8">
        <f t="shared" ref="BP32:CX32" si="147">IF(BP$3-$C$3&lt;levetid_B, BO32, 0)</f>
        <v>7000</v>
      </c>
      <c r="BQ32" s="8">
        <f t="shared" si="147"/>
        <v>7000</v>
      </c>
      <c r="BR32" s="8">
        <f t="shared" si="147"/>
        <v>7000</v>
      </c>
      <c r="BS32" s="8">
        <f t="shared" si="147"/>
        <v>7000</v>
      </c>
      <c r="BT32" s="8">
        <f t="shared" si="147"/>
        <v>7000</v>
      </c>
      <c r="BU32" s="8">
        <f t="shared" si="147"/>
        <v>7000</v>
      </c>
      <c r="BV32" s="8">
        <f t="shared" si="147"/>
        <v>7000</v>
      </c>
      <c r="BW32" s="8">
        <f t="shared" si="147"/>
        <v>7000</v>
      </c>
      <c r="BX32" s="8">
        <f t="shared" si="147"/>
        <v>7000</v>
      </c>
      <c r="BY32" s="8">
        <f t="shared" si="147"/>
        <v>7000</v>
      </c>
      <c r="BZ32" s="8">
        <f t="shared" si="147"/>
        <v>7000</v>
      </c>
      <c r="CA32" s="8">
        <f t="shared" si="147"/>
        <v>7000</v>
      </c>
      <c r="CB32" s="8">
        <f t="shared" si="147"/>
        <v>7000</v>
      </c>
      <c r="CC32" s="8">
        <f t="shared" si="147"/>
        <v>7000</v>
      </c>
      <c r="CD32" s="8">
        <f t="shared" si="147"/>
        <v>7000</v>
      </c>
      <c r="CE32" s="8">
        <f t="shared" si="147"/>
        <v>0</v>
      </c>
      <c r="CF32" s="8">
        <f t="shared" si="147"/>
        <v>0</v>
      </c>
      <c r="CG32" s="8">
        <f t="shared" si="147"/>
        <v>0</v>
      </c>
      <c r="CH32" s="8">
        <f t="shared" si="147"/>
        <v>0</v>
      </c>
      <c r="CI32" s="8">
        <f t="shared" si="147"/>
        <v>0</v>
      </c>
      <c r="CJ32" s="8">
        <f t="shared" si="147"/>
        <v>0</v>
      </c>
      <c r="CK32" s="8">
        <f t="shared" si="147"/>
        <v>0</v>
      </c>
      <c r="CL32" s="8">
        <f t="shared" si="147"/>
        <v>0</v>
      </c>
      <c r="CM32" s="8">
        <f t="shared" si="147"/>
        <v>0</v>
      </c>
      <c r="CN32" s="8">
        <f t="shared" si="147"/>
        <v>0</v>
      </c>
      <c r="CO32" s="8">
        <f t="shared" si="147"/>
        <v>0</v>
      </c>
      <c r="CP32" s="8">
        <f t="shared" si="147"/>
        <v>0</v>
      </c>
      <c r="CQ32" s="8">
        <f t="shared" si="147"/>
        <v>0</v>
      </c>
      <c r="CR32" s="8">
        <f t="shared" si="147"/>
        <v>0</v>
      </c>
      <c r="CS32" s="8">
        <f t="shared" si="147"/>
        <v>0</v>
      </c>
      <c r="CT32" s="8">
        <f t="shared" si="147"/>
        <v>0</v>
      </c>
      <c r="CU32" s="8">
        <f t="shared" si="147"/>
        <v>0</v>
      </c>
      <c r="CV32" s="8">
        <f t="shared" si="147"/>
        <v>0</v>
      </c>
      <c r="CW32" s="8">
        <f t="shared" si="147"/>
        <v>0</v>
      </c>
      <c r="CX32" s="8">
        <f t="shared" si="147"/>
        <v>0</v>
      </c>
    </row>
    <row r="33" spans="1:102" x14ac:dyDescent="0.3">
      <c r="A33" s="124"/>
      <c r="B33" s="1" t="str">
        <f>B11</f>
        <v>Energi og forbrug</v>
      </c>
      <c r="C33" s="8">
        <f>Nutidsværdiberegning!P35</f>
        <v>3000</v>
      </c>
      <c r="D33" s="8">
        <f t="shared" ref="D33:AI33" si="148">IF(D$3-$C$3&lt;levetid_B, C33, 0)</f>
        <v>3000</v>
      </c>
      <c r="E33" s="8">
        <f t="shared" si="148"/>
        <v>3000</v>
      </c>
      <c r="F33" s="8">
        <f t="shared" si="148"/>
        <v>3000</v>
      </c>
      <c r="G33" s="8">
        <f t="shared" si="148"/>
        <v>3000</v>
      </c>
      <c r="H33" s="8">
        <f t="shared" si="148"/>
        <v>3000</v>
      </c>
      <c r="I33" s="8">
        <f t="shared" si="148"/>
        <v>3000</v>
      </c>
      <c r="J33" s="8">
        <f t="shared" si="148"/>
        <v>3000</v>
      </c>
      <c r="K33" s="8">
        <f t="shared" si="148"/>
        <v>3000</v>
      </c>
      <c r="L33" s="8">
        <f t="shared" si="148"/>
        <v>3000</v>
      </c>
      <c r="M33" s="8">
        <f t="shared" si="148"/>
        <v>3000</v>
      </c>
      <c r="N33" s="8">
        <f t="shared" si="148"/>
        <v>3000</v>
      </c>
      <c r="O33" s="8">
        <f t="shared" si="148"/>
        <v>3000</v>
      </c>
      <c r="P33" s="8">
        <f t="shared" si="148"/>
        <v>3000</v>
      </c>
      <c r="Q33" s="8">
        <f t="shared" si="148"/>
        <v>3000</v>
      </c>
      <c r="R33" s="8">
        <f t="shared" si="148"/>
        <v>3000</v>
      </c>
      <c r="S33" s="8">
        <f t="shared" si="148"/>
        <v>3000</v>
      </c>
      <c r="T33" s="8">
        <f t="shared" si="148"/>
        <v>3000</v>
      </c>
      <c r="U33" s="8">
        <f t="shared" si="148"/>
        <v>3000</v>
      </c>
      <c r="V33" s="8">
        <f t="shared" si="148"/>
        <v>3000</v>
      </c>
      <c r="W33" s="8">
        <f t="shared" si="148"/>
        <v>3000</v>
      </c>
      <c r="X33" s="8">
        <f t="shared" si="148"/>
        <v>3000</v>
      </c>
      <c r="Y33" s="8">
        <f t="shared" si="148"/>
        <v>3000</v>
      </c>
      <c r="Z33" s="8">
        <f t="shared" si="148"/>
        <v>3000</v>
      </c>
      <c r="AA33" s="8">
        <f t="shared" si="148"/>
        <v>3000</v>
      </c>
      <c r="AB33" s="8">
        <f t="shared" si="148"/>
        <v>3000</v>
      </c>
      <c r="AC33" s="8">
        <f t="shared" si="148"/>
        <v>3000</v>
      </c>
      <c r="AD33" s="8">
        <f t="shared" si="148"/>
        <v>3000</v>
      </c>
      <c r="AE33" s="8">
        <f t="shared" si="148"/>
        <v>3000</v>
      </c>
      <c r="AF33" s="8">
        <f t="shared" si="148"/>
        <v>3000</v>
      </c>
      <c r="AG33" s="8">
        <f t="shared" si="148"/>
        <v>3000</v>
      </c>
      <c r="AH33" s="8">
        <f t="shared" si="148"/>
        <v>3000</v>
      </c>
      <c r="AI33" s="8">
        <f t="shared" si="148"/>
        <v>3000</v>
      </c>
      <c r="AJ33" s="8">
        <f t="shared" ref="AJ33:BO33" si="149">IF(AJ$3-$C$3&lt;levetid_B, AI33, 0)</f>
        <v>3000</v>
      </c>
      <c r="AK33" s="8">
        <f t="shared" si="149"/>
        <v>3000</v>
      </c>
      <c r="AL33" s="8">
        <f t="shared" si="149"/>
        <v>3000</v>
      </c>
      <c r="AM33" s="8">
        <f t="shared" si="149"/>
        <v>3000</v>
      </c>
      <c r="AN33" s="8">
        <f t="shared" si="149"/>
        <v>3000</v>
      </c>
      <c r="AO33" s="8">
        <f t="shared" si="149"/>
        <v>3000</v>
      </c>
      <c r="AP33" s="8">
        <f t="shared" si="149"/>
        <v>3000</v>
      </c>
      <c r="AQ33" s="8">
        <f t="shared" si="149"/>
        <v>3000</v>
      </c>
      <c r="AR33" s="8">
        <f t="shared" si="149"/>
        <v>3000</v>
      </c>
      <c r="AS33" s="8">
        <f t="shared" si="149"/>
        <v>3000</v>
      </c>
      <c r="AT33" s="8">
        <f t="shared" si="149"/>
        <v>3000</v>
      </c>
      <c r="AU33" s="8">
        <f t="shared" si="149"/>
        <v>3000</v>
      </c>
      <c r="AV33" s="8">
        <f t="shared" si="149"/>
        <v>3000</v>
      </c>
      <c r="AW33" s="8">
        <f t="shared" si="149"/>
        <v>3000</v>
      </c>
      <c r="AX33" s="8">
        <f t="shared" si="149"/>
        <v>3000</v>
      </c>
      <c r="AY33" s="8">
        <f t="shared" si="149"/>
        <v>3000</v>
      </c>
      <c r="AZ33" s="8">
        <f t="shared" si="149"/>
        <v>3000</v>
      </c>
      <c r="BA33" s="8">
        <f t="shared" si="149"/>
        <v>3000</v>
      </c>
      <c r="BB33" s="8">
        <f t="shared" si="149"/>
        <v>3000</v>
      </c>
      <c r="BC33" s="8">
        <f t="shared" si="149"/>
        <v>3000</v>
      </c>
      <c r="BD33" s="8">
        <f t="shared" si="149"/>
        <v>3000</v>
      </c>
      <c r="BE33" s="8">
        <f t="shared" si="149"/>
        <v>3000</v>
      </c>
      <c r="BF33" s="8">
        <f t="shared" si="149"/>
        <v>3000</v>
      </c>
      <c r="BG33" s="8">
        <f t="shared" si="149"/>
        <v>3000</v>
      </c>
      <c r="BH33" s="8">
        <f t="shared" si="149"/>
        <v>3000</v>
      </c>
      <c r="BI33" s="8">
        <f t="shared" si="149"/>
        <v>3000</v>
      </c>
      <c r="BJ33" s="8">
        <f t="shared" si="149"/>
        <v>3000</v>
      </c>
      <c r="BK33" s="8">
        <f t="shared" si="149"/>
        <v>3000</v>
      </c>
      <c r="BL33" s="8">
        <f t="shared" si="149"/>
        <v>3000</v>
      </c>
      <c r="BM33" s="8">
        <f t="shared" si="149"/>
        <v>3000</v>
      </c>
      <c r="BN33" s="8">
        <f t="shared" si="149"/>
        <v>3000</v>
      </c>
      <c r="BO33" s="8">
        <f t="shared" si="149"/>
        <v>3000</v>
      </c>
      <c r="BP33" s="8">
        <f t="shared" ref="BP33:CX33" si="150">IF(BP$3-$C$3&lt;levetid_B, BO33, 0)</f>
        <v>3000</v>
      </c>
      <c r="BQ33" s="8">
        <f t="shared" si="150"/>
        <v>3000</v>
      </c>
      <c r="BR33" s="8">
        <f t="shared" si="150"/>
        <v>3000</v>
      </c>
      <c r="BS33" s="8">
        <f t="shared" si="150"/>
        <v>3000</v>
      </c>
      <c r="BT33" s="8">
        <f t="shared" si="150"/>
        <v>3000</v>
      </c>
      <c r="BU33" s="8">
        <f t="shared" si="150"/>
        <v>3000</v>
      </c>
      <c r="BV33" s="8">
        <f t="shared" si="150"/>
        <v>3000</v>
      </c>
      <c r="BW33" s="8">
        <f t="shared" si="150"/>
        <v>3000</v>
      </c>
      <c r="BX33" s="8">
        <f t="shared" si="150"/>
        <v>3000</v>
      </c>
      <c r="BY33" s="8">
        <f t="shared" si="150"/>
        <v>3000</v>
      </c>
      <c r="BZ33" s="8">
        <f t="shared" si="150"/>
        <v>3000</v>
      </c>
      <c r="CA33" s="8">
        <f t="shared" si="150"/>
        <v>3000</v>
      </c>
      <c r="CB33" s="8">
        <f t="shared" si="150"/>
        <v>3000</v>
      </c>
      <c r="CC33" s="8">
        <f t="shared" si="150"/>
        <v>3000</v>
      </c>
      <c r="CD33" s="8">
        <f t="shared" si="150"/>
        <v>3000</v>
      </c>
      <c r="CE33" s="8">
        <f t="shared" si="150"/>
        <v>0</v>
      </c>
      <c r="CF33" s="8">
        <f t="shared" si="150"/>
        <v>0</v>
      </c>
      <c r="CG33" s="8">
        <f t="shared" si="150"/>
        <v>0</v>
      </c>
      <c r="CH33" s="8">
        <f t="shared" si="150"/>
        <v>0</v>
      </c>
      <c r="CI33" s="8">
        <f t="shared" si="150"/>
        <v>0</v>
      </c>
      <c r="CJ33" s="8">
        <f t="shared" si="150"/>
        <v>0</v>
      </c>
      <c r="CK33" s="8">
        <f t="shared" si="150"/>
        <v>0</v>
      </c>
      <c r="CL33" s="8">
        <f t="shared" si="150"/>
        <v>0</v>
      </c>
      <c r="CM33" s="8">
        <f t="shared" si="150"/>
        <v>0</v>
      </c>
      <c r="CN33" s="8">
        <f t="shared" si="150"/>
        <v>0</v>
      </c>
      <c r="CO33" s="8">
        <f t="shared" si="150"/>
        <v>0</v>
      </c>
      <c r="CP33" s="8">
        <f t="shared" si="150"/>
        <v>0</v>
      </c>
      <c r="CQ33" s="8">
        <f t="shared" si="150"/>
        <v>0</v>
      </c>
      <c r="CR33" s="8">
        <f t="shared" si="150"/>
        <v>0</v>
      </c>
      <c r="CS33" s="8">
        <f t="shared" si="150"/>
        <v>0</v>
      </c>
      <c r="CT33" s="8">
        <f t="shared" si="150"/>
        <v>0</v>
      </c>
      <c r="CU33" s="8">
        <f t="shared" si="150"/>
        <v>0</v>
      </c>
      <c r="CV33" s="8">
        <f t="shared" si="150"/>
        <v>0</v>
      </c>
      <c r="CW33" s="8">
        <f t="shared" si="150"/>
        <v>0</v>
      </c>
      <c r="CX33" s="8">
        <f t="shared" si="150"/>
        <v>0</v>
      </c>
    </row>
    <row r="34" spans="1:102" x14ac:dyDescent="0.3">
      <c r="A34" s="124"/>
      <c r="B34" s="1" t="str">
        <f>B12</f>
        <v>Forsikring etc.</v>
      </c>
      <c r="C34" s="8">
        <f>Nutidsværdiberegning!P37</f>
        <v>0</v>
      </c>
      <c r="D34" s="8">
        <f t="shared" ref="D34:AI34" si="151">IF(D$3-$C$3&lt;levetid_B, C34, 0)</f>
        <v>0</v>
      </c>
      <c r="E34" s="8">
        <f t="shared" si="151"/>
        <v>0</v>
      </c>
      <c r="F34" s="8">
        <f t="shared" si="151"/>
        <v>0</v>
      </c>
      <c r="G34" s="8">
        <f t="shared" si="151"/>
        <v>0</v>
      </c>
      <c r="H34" s="8">
        <f t="shared" si="151"/>
        <v>0</v>
      </c>
      <c r="I34" s="8">
        <f t="shared" si="151"/>
        <v>0</v>
      </c>
      <c r="J34" s="8">
        <f t="shared" si="151"/>
        <v>0</v>
      </c>
      <c r="K34" s="8">
        <f t="shared" si="151"/>
        <v>0</v>
      </c>
      <c r="L34" s="8">
        <f t="shared" si="151"/>
        <v>0</v>
      </c>
      <c r="M34" s="8">
        <f t="shared" si="151"/>
        <v>0</v>
      </c>
      <c r="N34" s="8">
        <f t="shared" si="151"/>
        <v>0</v>
      </c>
      <c r="O34" s="8">
        <f t="shared" si="151"/>
        <v>0</v>
      </c>
      <c r="P34" s="8">
        <f t="shared" si="151"/>
        <v>0</v>
      </c>
      <c r="Q34" s="8">
        <f t="shared" si="151"/>
        <v>0</v>
      </c>
      <c r="R34" s="8">
        <f t="shared" si="151"/>
        <v>0</v>
      </c>
      <c r="S34" s="8">
        <f t="shared" si="151"/>
        <v>0</v>
      </c>
      <c r="T34" s="8">
        <f t="shared" si="151"/>
        <v>0</v>
      </c>
      <c r="U34" s="8">
        <f t="shared" si="151"/>
        <v>0</v>
      </c>
      <c r="V34" s="8">
        <f t="shared" si="151"/>
        <v>0</v>
      </c>
      <c r="W34" s="8">
        <f t="shared" si="151"/>
        <v>0</v>
      </c>
      <c r="X34" s="8">
        <f t="shared" si="151"/>
        <v>0</v>
      </c>
      <c r="Y34" s="8">
        <f t="shared" si="151"/>
        <v>0</v>
      </c>
      <c r="Z34" s="8">
        <f t="shared" si="151"/>
        <v>0</v>
      </c>
      <c r="AA34" s="8">
        <f t="shared" si="151"/>
        <v>0</v>
      </c>
      <c r="AB34" s="8">
        <f t="shared" si="151"/>
        <v>0</v>
      </c>
      <c r="AC34" s="8">
        <f t="shared" si="151"/>
        <v>0</v>
      </c>
      <c r="AD34" s="8">
        <f t="shared" si="151"/>
        <v>0</v>
      </c>
      <c r="AE34" s="8">
        <f t="shared" si="151"/>
        <v>0</v>
      </c>
      <c r="AF34" s="8">
        <f t="shared" si="151"/>
        <v>0</v>
      </c>
      <c r="AG34" s="8">
        <f t="shared" si="151"/>
        <v>0</v>
      </c>
      <c r="AH34" s="8">
        <f t="shared" si="151"/>
        <v>0</v>
      </c>
      <c r="AI34" s="8">
        <f t="shared" si="151"/>
        <v>0</v>
      </c>
      <c r="AJ34" s="8">
        <f t="shared" ref="AJ34:BO34" si="152">IF(AJ$3-$C$3&lt;levetid_B, AI34, 0)</f>
        <v>0</v>
      </c>
      <c r="AK34" s="8">
        <f t="shared" si="152"/>
        <v>0</v>
      </c>
      <c r="AL34" s="8">
        <f t="shared" si="152"/>
        <v>0</v>
      </c>
      <c r="AM34" s="8">
        <f t="shared" si="152"/>
        <v>0</v>
      </c>
      <c r="AN34" s="8">
        <f t="shared" si="152"/>
        <v>0</v>
      </c>
      <c r="AO34" s="8">
        <f t="shared" si="152"/>
        <v>0</v>
      </c>
      <c r="AP34" s="8">
        <f t="shared" si="152"/>
        <v>0</v>
      </c>
      <c r="AQ34" s="8">
        <f t="shared" si="152"/>
        <v>0</v>
      </c>
      <c r="AR34" s="8">
        <f t="shared" si="152"/>
        <v>0</v>
      </c>
      <c r="AS34" s="8">
        <f t="shared" si="152"/>
        <v>0</v>
      </c>
      <c r="AT34" s="8">
        <f t="shared" si="152"/>
        <v>0</v>
      </c>
      <c r="AU34" s="8">
        <f t="shared" si="152"/>
        <v>0</v>
      </c>
      <c r="AV34" s="8">
        <f t="shared" si="152"/>
        <v>0</v>
      </c>
      <c r="AW34" s="8">
        <f t="shared" si="152"/>
        <v>0</v>
      </c>
      <c r="AX34" s="8">
        <f t="shared" si="152"/>
        <v>0</v>
      </c>
      <c r="AY34" s="8">
        <f t="shared" si="152"/>
        <v>0</v>
      </c>
      <c r="AZ34" s="8">
        <f t="shared" si="152"/>
        <v>0</v>
      </c>
      <c r="BA34" s="8">
        <f t="shared" si="152"/>
        <v>0</v>
      </c>
      <c r="BB34" s="8">
        <f t="shared" si="152"/>
        <v>0</v>
      </c>
      <c r="BC34" s="8">
        <f t="shared" si="152"/>
        <v>0</v>
      </c>
      <c r="BD34" s="8">
        <f t="shared" si="152"/>
        <v>0</v>
      </c>
      <c r="BE34" s="8">
        <f t="shared" si="152"/>
        <v>0</v>
      </c>
      <c r="BF34" s="8">
        <f t="shared" si="152"/>
        <v>0</v>
      </c>
      <c r="BG34" s="8">
        <f t="shared" si="152"/>
        <v>0</v>
      </c>
      <c r="BH34" s="8">
        <f t="shared" si="152"/>
        <v>0</v>
      </c>
      <c r="BI34" s="8">
        <f t="shared" si="152"/>
        <v>0</v>
      </c>
      <c r="BJ34" s="8">
        <f t="shared" si="152"/>
        <v>0</v>
      </c>
      <c r="BK34" s="8">
        <f t="shared" si="152"/>
        <v>0</v>
      </c>
      <c r="BL34" s="8">
        <f t="shared" si="152"/>
        <v>0</v>
      </c>
      <c r="BM34" s="8">
        <f t="shared" si="152"/>
        <v>0</v>
      </c>
      <c r="BN34" s="8">
        <f t="shared" si="152"/>
        <v>0</v>
      </c>
      <c r="BO34" s="8">
        <f t="shared" si="152"/>
        <v>0</v>
      </c>
      <c r="BP34" s="8">
        <f t="shared" ref="BP34:CX34" si="153">IF(BP$3-$C$3&lt;levetid_B, BO34, 0)</f>
        <v>0</v>
      </c>
      <c r="BQ34" s="8">
        <f t="shared" si="153"/>
        <v>0</v>
      </c>
      <c r="BR34" s="8">
        <f t="shared" si="153"/>
        <v>0</v>
      </c>
      <c r="BS34" s="8">
        <f t="shared" si="153"/>
        <v>0</v>
      </c>
      <c r="BT34" s="8">
        <f t="shared" si="153"/>
        <v>0</v>
      </c>
      <c r="BU34" s="8">
        <f t="shared" si="153"/>
        <v>0</v>
      </c>
      <c r="BV34" s="8">
        <f t="shared" si="153"/>
        <v>0</v>
      </c>
      <c r="BW34" s="8">
        <f t="shared" si="153"/>
        <v>0</v>
      </c>
      <c r="BX34" s="8">
        <f t="shared" si="153"/>
        <v>0</v>
      </c>
      <c r="BY34" s="8">
        <f t="shared" si="153"/>
        <v>0</v>
      </c>
      <c r="BZ34" s="8">
        <f t="shared" si="153"/>
        <v>0</v>
      </c>
      <c r="CA34" s="8">
        <f t="shared" si="153"/>
        <v>0</v>
      </c>
      <c r="CB34" s="8">
        <f t="shared" si="153"/>
        <v>0</v>
      </c>
      <c r="CC34" s="8">
        <f t="shared" si="153"/>
        <v>0</v>
      </c>
      <c r="CD34" s="8">
        <f t="shared" si="153"/>
        <v>0</v>
      </c>
      <c r="CE34" s="8">
        <f t="shared" si="153"/>
        <v>0</v>
      </c>
      <c r="CF34" s="8">
        <f t="shared" si="153"/>
        <v>0</v>
      </c>
      <c r="CG34" s="8">
        <f t="shared" si="153"/>
        <v>0</v>
      </c>
      <c r="CH34" s="8">
        <f t="shared" si="153"/>
        <v>0</v>
      </c>
      <c r="CI34" s="8">
        <f t="shared" si="153"/>
        <v>0</v>
      </c>
      <c r="CJ34" s="8">
        <f t="shared" si="153"/>
        <v>0</v>
      </c>
      <c r="CK34" s="8">
        <f t="shared" si="153"/>
        <v>0</v>
      </c>
      <c r="CL34" s="8">
        <f t="shared" si="153"/>
        <v>0</v>
      </c>
      <c r="CM34" s="8">
        <f t="shared" si="153"/>
        <v>0</v>
      </c>
      <c r="CN34" s="8">
        <f t="shared" si="153"/>
        <v>0</v>
      </c>
      <c r="CO34" s="8">
        <f t="shared" si="153"/>
        <v>0</v>
      </c>
      <c r="CP34" s="8">
        <f t="shared" si="153"/>
        <v>0</v>
      </c>
      <c r="CQ34" s="8">
        <f t="shared" si="153"/>
        <v>0</v>
      </c>
      <c r="CR34" s="8">
        <f t="shared" si="153"/>
        <v>0</v>
      </c>
      <c r="CS34" s="8">
        <f t="shared" si="153"/>
        <v>0</v>
      </c>
      <c r="CT34" s="8">
        <f t="shared" si="153"/>
        <v>0</v>
      </c>
      <c r="CU34" s="8">
        <f t="shared" si="153"/>
        <v>0</v>
      </c>
      <c r="CV34" s="8">
        <f t="shared" si="153"/>
        <v>0</v>
      </c>
      <c r="CW34" s="8">
        <f t="shared" si="153"/>
        <v>0</v>
      </c>
      <c r="CX34" s="8">
        <f t="shared" si="153"/>
        <v>0</v>
      </c>
    </row>
    <row r="35" spans="1:102" x14ac:dyDescent="0.3">
      <c r="A35" s="124"/>
      <c r="B35" s="1" t="str">
        <f>B13</f>
        <v>Admin-omkostninger etc.</v>
      </c>
      <c r="C35" s="8">
        <f>Nutidsværdiberegning!P38</f>
        <v>1000</v>
      </c>
      <c r="D35" s="8">
        <f t="shared" ref="D35:AI35" si="154">IF(D$3-$C$3&lt;levetid_B, C35, 0)</f>
        <v>1000</v>
      </c>
      <c r="E35" s="8">
        <f t="shared" si="154"/>
        <v>1000</v>
      </c>
      <c r="F35" s="8">
        <f t="shared" si="154"/>
        <v>1000</v>
      </c>
      <c r="G35" s="8">
        <f t="shared" si="154"/>
        <v>1000</v>
      </c>
      <c r="H35" s="8">
        <f t="shared" si="154"/>
        <v>1000</v>
      </c>
      <c r="I35" s="8">
        <f t="shared" si="154"/>
        <v>1000</v>
      </c>
      <c r="J35" s="8">
        <f t="shared" si="154"/>
        <v>1000</v>
      </c>
      <c r="K35" s="8">
        <f t="shared" si="154"/>
        <v>1000</v>
      </c>
      <c r="L35" s="8">
        <f t="shared" si="154"/>
        <v>1000</v>
      </c>
      <c r="M35" s="8">
        <f t="shared" si="154"/>
        <v>1000</v>
      </c>
      <c r="N35" s="8">
        <f t="shared" si="154"/>
        <v>1000</v>
      </c>
      <c r="O35" s="8">
        <f t="shared" si="154"/>
        <v>1000</v>
      </c>
      <c r="P35" s="8">
        <f t="shared" si="154"/>
        <v>1000</v>
      </c>
      <c r="Q35" s="8">
        <f t="shared" si="154"/>
        <v>1000</v>
      </c>
      <c r="R35" s="8">
        <f t="shared" si="154"/>
        <v>1000</v>
      </c>
      <c r="S35" s="8">
        <f t="shared" si="154"/>
        <v>1000</v>
      </c>
      <c r="T35" s="8">
        <f t="shared" si="154"/>
        <v>1000</v>
      </c>
      <c r="U35" s="8">
        <f t="shared" si="154"/>
        <v>1000</v>
      </c>
      <c r="V35" s="8">
        <f t="shared" si="154"/>
        <v>1000</v>
      </c>
      <c r="W35" s="8">
        <f t="shared" si="154"/>
        <v>1000</v>
      </c>
      <c r="X35" s="8">
        <f t="shared" si="154"/>
        <v>1000</v>
      </c>
      <c r="Y35" s="8">
        <f t="shared" si="154"/>
        <v>1000</v>
      </c>
      <c r="Z35" s="8">
        <f t="shared" si="154"/>
        <v>1000</v>
      </c>
      <c r="AA35" s="8">
        <f t="shared" si="154"/>
        <v>1000</v>
      </c>
      <c r="AB35" s="8">
        <f t="shared" si="154"/>
        <v>1000</v>
      </c>
      <c r="AC35" s="8">
        <f t="shared" si="154"/>
        <v>1000</v>
      </c>
      <c r="AD35" s="8">
        <f t="shared" si="154"/>
        <v>1000</v>
      </c>
      <c r="AE35" s="8">
        <f t="shared" si="154"/>
        <v>1000</v>
      </c>
      <c r="AF35" s="8">
        <f t="shared" si="154"/>
        <v>1000</v>
      </c>
      <c r="AG35" s="8">
        <f t="shared" si="154"/>
        <v>1000</v>
      </c>
      <c r="AH35" s="8">
        <f t="shared" si="154"/>
        <v>1000</v>
      </c>
      <c r="AI35" s="8">
        <f t="shared" si="154"/>
        <v>1000</v>
      </c>
      <c r="AJ35" s="8">
        <f t="shared" ref="AJ35:BO35" si="155">IF(AJ$3-$C$3&lt;levetid_B, AI35, 0)</f>
        <v>1000</v>
      </c>
      <c r="AK35" s="8">
        <f t="shared" si="155"/>
        <v>1000</v>
      </c>
      <c r="AL35" s="8">
        <f t="shared" si="155"/>
        <v>1000</v>
      </c>
      <c r="AM35" s="8">
        <f t="shared" si="155"/>
        <v>1000</v>
      </c>
      <c r="AN35" s="8">
        <f t="shared" si="155"/>
        <v>1000</v>
      </c>
      <c r="AO35" s="8">
        <f t="shared" si="155"/>
        <v>1000</v>
      </c>
      <c r="AP35" s="8">
        <f t="shared" si="155"/>
        <v>1000</v>
      </c>
      <c r="AQ35" s="8">
        <f t="shared" si="155"/>
        <v>1000</v>
      </c>
      <c r="AR35" s="8">
        <f t="shared" si="155"/>
        <v>1000</v>
      </c>
      <c r="AS35" s="8">
        <f t="shared" si="155"/>
        <v>1000</v>
      </c>
      <c r="AT35" s="8">
        <f t="shared" si="155"/>
        <v>1000</v>
      </c>
      <c r="AU35" s="8">
        <f t="shared" si="155"/>
        <v>1000</v>
      </c>
      <c r="AV35" s="8">
        <f t="shared" si="155"/>
        <v>1000</v>
      </c>
      <c r="AW35" s="8">
        <f t="shared" si="155"/>
        <v>1000</v>
      </c>
      <c r="AX35" s="8">
        <f t="shared" si="155"/>
        <v>1000</v>
      </c>
      <c r="AY35" s="8">
        <f t="shared" si="155"/>
        <v>1000</v>
      </c>
      <c r="AZ35" s="8">
        <f t="shared" si="155"/>
        <v>1000</v>
      </c>
      <c r="BA35" s="8">
        <f t="shared" si="155"/>
        <v>1000</v>
      </c>
      <c r="BB35" s="8">
        <f t="shared" si="155"/>
        <v>1000</v>
      </c>
      <c r="BC35" s="8">
        <f t="shared" si="155"/>
        <v>1000</v>
      </c>
      <c r="BD35" s="8">
        <f t="shared" si="155"/>
        <v>1000</v>
      </c>
      <c r="BE35" s="8">
        <f t="shared" si="155"/>
        <v>1000</v>
      </c>
      <c r="BF35" s="8">
        <f t="shared" si="155"/>
        <v>1000</v>
      </c>
      <c r="BG35" s="8">
        <f t="shared" si="155"/>
        <v>1000</v>
      </c>
      <c r="BH35" s="8">
        <f t="shared" si="155"/>
        <v>1000</v>
      </c>
      <c r="BI35" s="8">
        <f t="shared" si="155"/>
        <v>1000</v>
      </c>
      <c r="BJ35" s="8">
        <f t="shared" si="155"/>
        <v>1000</v>
      </c>
      <c r="BK35" s="8">
        <f t="shared" si="155"/>
        <v>1000</v>
      </c>
      <c r="BL35" s="8">
        <f t="shared" si="155"/>
        <v>1000</v>
      </c>
      <c r="BM35" s="8">
        <f t="shared" si="155"/>
        <v>1000</v>
      </c>
      <c r="BN35" s="8">
        <f t="shared" si="155"/>
        <v>1000</v>
      </c>
      <c r="BO35" s="8">
        <f t="shared" si="155"/>
        <v>1000</v>
      </c>
      <c r="BP35" s="8">
        <f t="shared" ref="BP35:CX35" si="156">IF(BP$3-$C$3&lt;levetid_B, BO35, 0)</f>
        <v>1000</v>
      </c>
      <c r="BQ35" s="8">
        <f t="shared" si="156"/>
        <v>1000</v>
      </c>
      <c r="BR35" s="8">
        <f t="shared" si="156"/>
        <v>1000</v>
      </c>
      <c r="BS35" s="8">
        <f t="shared" si="156"/>
        <v>1000</v>
      </c>
      <c r="BT35" s="8">
        <f t="shared" si="156"/>
        <v>1000</v>
      </c>
      <c r="BU35" s="8">
        <f t="shared" si="156"/>
        <v>1000</v>
      </c>
      <c r="BV35" s="8">
        <f t="shared" si="156"/>
        <v>1000</v>
      </c>
      <c r="BW35" s="8">
        <f t="shared" si="156"/>
        <v>1000</v>
      </c>
      <c r="BX35" s="8">
        <f t="shared" si="156"/>
        <v>1000</v>
      </c>
      <c r="BY35" s="8">
        <f t="shared" si="156"/>
        <v>1000</v>
      </c>
      <c r="BZ35" s="8">
        <f t="shared" si="156"/>
        <v>1000</v>
      </c>
      <c r="CA35" s="8">
        <f t="shared" si="156"/>
        <v>1000</v>
      </c>
      <c r="CB35" s="8">
        <f t="shared" si="156"/>
        <v>1000</v>
      </c>
      <c r="CC35" s="8">
        <f t="shared" si="156"/>
        <v>1000</v>
      </c>
      <c r="CD35" s="8">
        <f t="shared" si="156"/>
        <v>1000</v>
      </c>
      <c r="CE35" s="8">
        <f t="shared" si="156"/>
        <v>0</v>
      </c>
      <c r="CF35" s="8">
        <f t="shared" si="156"/>
        <v>0</v>
      </c>
      <c r="CG35" s="8">
        <f t="shared" si="156"/>
        <v>0</v>
      </c>
      <c r="CH35" s="8">
        <f t="shared" si="156"/>
        <v>0</v>
      </c>
      <c r="CI35" s="8">
        <f t="shared" si="156"/>
        <v>0</v>
      </c>
      <c r="CJ35" s="8">
        <f t="shared" si="156"/>
        <v>0</v>
      </c>
      <c r="CK35" s="8">
        <f t="shared" si="156"/>
        <v>0</v>
      </c>
      <c r="CL35" s="8">
        <f t="shared" si="156"/>
        <v>0</v>
      </c>
      <c r="CM35" s="8">
        <f t="shared" si="156"/>
        <v>0</v>
      </c>
      <c r="CN35" s="8">
        <f t="shared" si="156"/>
        <v>0</v>
      </c>
      <c r="CO35" s="8">
        <f t="shared" si="156"/>
        <v>0</v>
      </c>
      <c r="CP35" s="8">
        <f t="shared" si="156"/>
        <v>0</v>
      </c>
      <c r="CQ35" s="8">
        <f t="shared" si="156"/>
        <v>0</v>
      </c>
      <c r="CR35" s="8">
        <f t="shared" si="156"/>
        <v>0</v>
      </c>
      <c r="CS35" s="8">
        <f t="shared" si="156"/>
        <v>0</v>
      </c>
      <c r="CT35" s="8">
        <f t="shared" si="156"/>
        <v>0</v>
      </c>
      <c r="CU35" s="8">
        <f t="shared" si="156"/>
        <v>0</v>
      </c>
      <c r="CV35" s="8">
        <f t="shared" si="156"/>
        <v>0</v>
      </c>
      <c r="CW35" s="8">
        <f t="shared" si="156"/>
        <v>0</v>
      </c>
      <c r="CX35" s="8">
        <f t="shared" si="156"/>
        <v>0</v>
      </c>
    </row>
    <row r="36" spans="1:102" s="7" customFormat="1" ht="15" thickBot="1" x14ac:dyDescent="0.35">
      <c r="A36" s="124"/>
      <c r="B36" s="7" t="str">
        <f>B14</f>
        <v>Andre løbende omkostninger, fx positive eller negative eksternaliteter</v>
      </c>
      <c r="C36" s="9">
        <f>Nutidsværdiberegning!P40</f>
        <v>1000</v>
      </c>
      <c r="D36" s="9">
        <f t="shared" ref="D36:AI36" si="157">IF(D$3-$C$3&lt;levetid_B, C36, 0)</f>
        <v>1000</v>
      </c>
      <c r="E36" s="9">
        <f t="shared" si="157"/>
        <v>1000</v>
      </c>
      <c r="F36" s="9">
        <f t="shared" si="157"/>
        <v>1000</v>
      </c>
      <c r="G36" s="9">
        <f t="shared" si="157"/>
        <v>1000</v>
      </c>
      <c r="H36" s="9">
        <f t="shared" si="157"/>
        <v>1000</v>
      </c>
      <c r="I36" s="9">
        <f t="shared" si="157"/>
        <v>1000</v>
      </c>
      <c r="J36" s="9">
        <f t="shared" si="157"/>
        <v>1000</v>
      </c>
      <c r="K36" s="9">
        <f t="shared" si="157"/>
        <v>1000</v>
      </c>
      <c r="L36" s="9">
        <f t="shared" si="157"/>
        <v>1000</v>
      </c>
      <c r="M36" s="9">
        <f t="shared" si="157"/>
        <v>1000</v>
      </c>
      <c r="N36" s="9">
        <f t="shared" si="157"/>
        <v>1000</v>
      </c>
      <c r="O36" s="9">
        <f t="shared" si="157"/>
        <v>1000</v>
      </c>
      <c r="P36" s="9">
        <f t="shared" si="157"/>
        <v>1000</v>
      </c>
      <c r="Q36" s="9">
        <f t="shared" si="157"/>
        <v>1000</v>
      </c>
      <c r="R36" s="9">
        <f t="shared" si="157"/>
        <v>1000</v>
      </c>
      <c r="S36" s="9">
        <f t="shared" si="157"/>
        <v>1000</v>
      </c>
      <c r="T36" s="9">
        <f t="shared" si="157"/>
        <v>1000</v>
      </c>
      <c r="U36" s="9">
        <f t="shared" si="157"/>
        <v>1000</v>
      </c>
      <c r="V36" s="9">
        <f t="shared" si="157"/>
        <v>1000</v>
      </c>
      <c r="W36" s="9">
        <f t="shared" si="157"/>
        <v>1000</v>
      </c>
      <c r="X36" s="9">
        <f t="shared" si="157"/>
        <v>1000</v>
      </c>
      <c r="Y36" s="9">
        <f t="shared" si="157"/>
        <v>1000</v>
      </c>
      <c r="Z36" s="9">
        <f t="shared" si="157"/>
        <v>1000</v>
      </c>
      <c r="AA36" s="9">
        <f t="shared" si="157"/>
        <v>1000</v>
      </c>
      <c r="AB36" s="9">
        <f t="shared" si="157"/>
        <v>1000</v>
      </c>
      <c r="AC36" s="9">
        <f t="shared" si="157"/>
        <v>1000</v>
      </c>
      <c r="AD36" s="9">
        <f t="shared" si="157"/>
        <v>1000</v>
      </c>
      <c r="AE36" s="9">
        <f t="shared" si="157"/>
        <v>1000</v>
      </c>
      <c r="AF36" s="9">
        <f t="shared" si="157"/>
        <v>1000</v>
      </c>
      <c r="AG36" s="9">
        <f t="shared" si="157"/>
        <v>1000</v>
      </c>
      <c r="AH36" s="9">
        <f t="shared" si="157"/>
        <v>1000</v>
      </c>
      <c r="AI36" s="9">
        <f t="shared" si="157"/>
        <v>1000</v>
      </c>
      <c r="AJ36" s="9">
        <f t="shared" ref="AJ36:BO36" si="158">IF(AJ$3-$C$3&lt;levetid_B, AI36, 0)</f>
        <v>1000</v>
      </c>
      <c r="AK36" s="9">
        <f t="shared" si="158"/>
        <v>1000</v>
      </c>
      <c r="AL36" s="9">
        <f t="shared" si="158"/>
        <v>1000</v>
      </c>
      <c r="AM36" s="9">
        <f t="shared" si="158"/>
        <v>1000</v>
      </c>
      <c r="AN36" s="9">
        <f t="shared" si="158"/>
        <v>1000</v>
      </c>
      <c r="AO36" s="9">
        <f t="shared" si="158"/>
        <v>1000</v>
      </c>
      <c r="AP36" s="9">
        <f t="shared" si="158"/>
        <v>1000</v>
      </c>
      <c r="AQ36" s="9">
        <f t="shared" si="158"/>
        <v>1000</v>
      </c>
      <c r="AR36" s="9">
        <f t="shared" si="158"/>
        <v>1000</v>
      </c>
      <c r="AS36" s="9">
        <f t="shared" si="158"/>
        <v>1000</v>
      </c>
      <c r="AT36" s="9">
        <f t="shared" si="158"/>
        <v>1000</v>
      </c>
      <c r="AU36" s="9">
        <f t="shared" si="158"/>
        <v>1000</v>
      </c>
      <c r="AV36" s="9">
        <f t="shared" si="158"/>
        <v>1000</v>
      </c>
      <c r="AW36" s="9">
        <f t="shared" si="158"/>
        <v>1000</v>
      </c>
      <c r="AX36" s="9">
        <f t="shared" si="158"/>
        <v>1000</v>
      </c>
      <c r="AY36" s="9">
        <f t="shared" si="158"/>
        <v>1000</v>
      </c>
      <c r="AZ36" s="9">
        <f t="shared" si="158"/>
        <v>1000</v>
      </c>
      <c r="BA36" s="9">
        <f t="shared" si="158"/>
        <v>1000</v>
      </c>
      <c r="BB36" s="9">
        <f t="shared" si="158"/>
        <v>1000</v>
      </c>
      <c r="BC36" s="9">
        <f t="shared" si="158"/>
        <v>1000</v>
      </c>
      <c r="BD36" s="9">
        <f t="shared" si="158"/>
        <v>1000</v>
      </c>
      <c r="BE36" s="9">
        <f t="shared" si="158"/>
        <v>1000</v>
      </c>
      <c r="BF36" s="9">
        <f t="shared" si="158"/>
        <v>1000</v>
      </c>
      <c r="BG36" s="9">
        <f t="shared" si="158"/>
        <v>1000</v>
      </c>
      <c r="BH36" s="9">
        <f t="shared" si="158"/>
        <v>1000</v>
      </c>
      <c r="BI36" s="9">
        <f t="shared" si="158"/>
        <v>1000</v>
      </c>
      <c r="BJ36" s="9">
        <f t="shared" si="158"/>
        <v>1000</v>
      </c>
      <c r="BK36" s="9">
        <f t="shared" si="158"/>
        <v>1000</v>
      </c>
      <c r="BL36" s="9">
        <f t="shared" si="158"/>
        <v>1000</v>
      </c>
      <c r="BM36" s="9">
        <f t="shared" si="158"/>
        <v>1000</v>
      </c>
      <c r="BN36" s="9">
        <f t="shared" si="158"/>
        <v>1000</v>
      </c>
      <c r="BO36" s="9">
        <f t="shared" si="158"/>
        <v>1000</v>
      </c>
      <c r="BP36" s="9">
        <f t="shared" ref="BP36:CX36" si="159">IF(BP$3-$C$3&lt;levetid_B, BO36, 0)</f>
        <v>1000</v>
      </c>
      <c r="BQ36" s="9">
        <f t="shared" si="159"/>
        <v>1000</v>
      </c>
      <c r="BR36" s="9">
        <f t="shared" si="159"/>
        <v>1000</v>
      </c>
      <c r="BS36" s="9">
        <f t="shared" si="159"/>
        <v>1000</v>
      </c>
      <c r="BT36" s="9">
        <f t="shared" si="159"/>
        <v>1000</v>
      </c>
      <c r="BU36" s="9">
        <f t="shared" si="159"/>
        <v>1000</v>
      </c>
      <c r="BV36" s="9">
        <f t="shared" si="159"/>
        <v>1000</v>
      </c>
      <c r="BW36" s="9">
        <f t="shared" si="159"/>
        <v>1000</v>
      </c>
      <c r="BX36" s="9">
        <f t="shared" si="159"/>
        <v>1000</v>
      </c>
      <c r="BY36" s="9">
        <f t="shared" si="159"/>
        <v>1000</v>
      </c>
      <c r="BZ36" s="9">
        <f t="shared" si="159"/>
        <v>1000</v>
      </c>
      <c r="CA36" s="9">
        <f t="shared" si="159"/>
        <v>1000</v>
      </c>
      <c r="CB36" s="9">
        <f t="shared" si="159"/>
        <v>1000</v>
      </c>
      <c r="CC36" s="9">
        <f t="shared" si="159"/>
        <v>1000</v>
      </c>
      <c r="CD36" s="9">
        <f t="shared" si="159"/>
        <v>1000</v>
      </c>
      <c r="CE36" s="9">
        <f t="shared" si="159"/>
        <v>0</v>
      </c>
      <c r="CF36" s="9">
        <f t="shared" si="159"/>
        <v>0</v>
      </c>
      <c r="CG36" s="9">
        <f t="shared" si="159"/>
        <v>0</v>
      </c>
      <c r="CH36" s="9">
        <f t="shared" si="159"/>
        <v>0</v>
      </c>
      <c r="CI36" s="9">
        <f t="shared" si="159"/>
        <v>0</v>
      </c>
      <c r="CJ36" s="9">
        <f t="shared" si="159"/>
        <v>0</v>
      </c>
      <c r="CK36" s="9">
        <f t="shared" si="159"/>
        <v>0</v>
      </c>
      <c r="CL36" s="9">
        <f t="shared" si="159"/>
        <v>0</v>
      </c>
      <c r="CM36" s="9">
        <f t="shared" si="159"/>
        <v>0</v>
      </c>
      <c r="CN36" s="9">
        <f t="shared" si="159"/>
        <v>0</v>
      </c>
      <c r="CO36" s="9">
        <f t="shared" si="159"/>
        <v>0</v>
      </c>
      <c r="CP36" s="9">
        <f t="shared" si="159"/>
        <v>0</v>
      </c>
      <c r="CQ36" s="9">
        <f t="shared" si="159"/>
        <v>0</v>
      </c>
      <c r="CR36" s="9">
        <f t="shared" si="159"/>
        <v>0</v>
      </c>
      <c r="CS36" s="9">
        <f t="shared" si="159"/>
        <v>0</v>
      </c>
      <c r="CT36" s="9">
        <f t="shared" si="159"/>
        <v>0</v>
      </c>
      <c r="CU36" s="9">
        <f t="shared" si="159"/>
        <v>0</v>
      </c>
      <c r="CV36" s="9">
        <f t="shared" si="159"/>
        <v>0</v>
      </c>
      <c r="CW36" s="9">
        <f t="shared" si="159"/>
        <v>0</v>
      </c>
      <c r="CX36" s="9">
        <f t="shared" si="159"/>
        <v>0</v>
      </c>
    </row>
    <row r="37" spans="1:102" s="10" customFormat="1" ht="15" thickBot="1" x14ac:dyDescent="0.35">
      <c r="A37" s="12"/>
      <c r="B37" s="10" t="s">
        <v>26</v>
      </c>
      <c r="C37" s="11">
        <f t="shared" ref="C37:AH37" si="160">SUM(C32:C36)</f>
        <v>12000</v>
      </c>
      <c r="D37" s="11">
        <f t="shared" si="160"/>
        <v>12000</v>
      </c>
      <c r="E37" s="11">
        <f t="shared" si="160"/>
        <v>12000</v>
      </c>
      <c r="F37" s="11">
        <f t="shared" si="160"/>
        <v>12000</v>
      </c>
      <c r="G37" s="11">
        <f t="shared" si="160"/>
        <v>12000</v>
      </c>
      <c r="H37" s="11">
        <f t="shared" si="160"/>
        <v>12000</v>
      </c>
      <c r="I37" s="11">
        <f t="shared" si="160"/>
        <v>12000</v>
      </c>
      <c r="J37" s="11">
        <f t="shared" si="160"/>
        <v>12000</v>
      </c>
      <c r="K37" s="11">
        <f t="shared" si="160"/>
        <v>12000</v>
      </c>
      <c r="L37" s="11">
        <f t="shared" si="160"/>
        <v>12000</v>
      </c>
      <c r="M37" s="11">
        <f t="shared" si="160"/>
        <v>12000</v>
      </c>
      <c r="N37" s="11">
        <f t="shared" si="160"/>
        <v>12000</v>
      </c>
      <c r="O37" s="11">
        <f t="shared" si="160"/>
        <v>12000</v>
      </c>
      <c r="P37" s="11">
        <f t="shared" si="160"/>
        <v>12000</v>
      </c>
      <c r="Q37" s="11">
        <f t="shared" si="160"/>
        <v>12000</v>
      </c>
      <c r="R37" s="11">
        <f t="shared" si="160"/>
        <v>12000</v>
      </c>
      <c r="S37" s="11">
        <f t="shared" si="160"/>
        <v>12000</v>
      </c>
      <c r="T37" s="11">
        <f t="shared" si="160"/>
        <v>12000</v>
      </c>
      <c r="U37" s="11">
        <f t="shared" si="160"/>
        <v>12000</v>
      </c>
      <c r="V37" s="11">
        <f t="shared" si="160"/>
        <v>12000</v>
      </c>
      <c r="W37" s="11">
        <f t="shared" si="160"/>
        <v>12000</v>
      </c>
      <c r="X37" s="11">
        <f t="shared" si="160"/>
        <v>12000</v>
      </c>
      <c r="Y37" s="11">
        <f t="shared" si="160"/>
        <v>12000</v>
      </c>
      <c r="Z37" s="11">
        <f t="shared" si="160"/>
        <v>12000</v>
      </c>
      <c r="AA37" s="11">
        <f t="shared" si="160"/>
        <v>12000</v>
      </c>
      <c r="AB37" s="11">
        <f t="shared" si="160"/>
        <v>12000</v>
      </c>
      <c r="AC37" s="11">
        <f t="shared" si="160"/>
        <v>12000</v>
      </c>
      <c r="AD37" s="11">
        <f t="shared" si="160"/>
        <v>12000</v>
      </c>
      <c r="AE37" s="11">
        <f t="shared" si="160"/>
        <v>12000</v>
      </c>
      <c r="AF37" s="11">
        <f t="shared" si="160"/>
        <v>12000</v>
      </c>
      <c r="AG37" s="11">
        <f t="shared" si="160"/>
        <v>12000</v>
      </c>
      <c r="AH37" s="11">
        <f t="shared" si="160"/>
        <v>12000</v>
      </c>
      <c r="AI37" s="11">
        <f t="shared" ref="AI37:BN37" si="161">SUM(AI32:AI36)</f>
        <v>12000</v>
      </c>
      <c r="AJ37" s="11">
        <f t="shared" si="161"/>
        <v>12000</v>
      </c>
      <c r="AK37" s="11">
        <f t="shared" si="161"/>
        <v>12000</v>
      </c>
      <c r="AL37" s="11">
        <f t="shared" si="161"/>
        <v>12000</v>
      </c>
      <c r="AM37" s="11">
        <f t="shared" si="161"/>
        <v>12000</v>
      </c>
      <c r="AN37" s="11">
        <f t="shared" si="161"/>
        <v>12000</v>
      </c>
      <c r="AO37" s="11">
        <f t="shared" si="161"/>
        <v>12000</v>
      </c>
      <c r="AP37" s="11">
        <f t="shared" si="161"/>
        <v>12000</v>
      </c>
      <c r="AQ37" s="11">
        <f t="shared" si="161"/>
        <v>12000</v>
      </c>
      <c r="AR37" s="11">
        <f t="shared" si="161"/>
        <v>12000</v>
      </c>
      <c r="AS37" s="11">
        <f t="shared" si="161"/>
        <v>12000</v>
      </c>
      <c r="AT37" s="11">
        <f t="shared" si="161"/>
        <v>12000</v>
      </c>
      <c r="AU37" s="11">
        <f t="shared" si="161"/>
        <v>12000</v>
      </c>
      <c r="AV37" s="11">
        <f t="shared" si="161"/>
        <v>12000</v>
      </c>
      <c r="AW37" s="11">
        <f t="shared" si="161"/>
        <v>12000</v>
      </c>
      <c r="AX37" s="11">
        <f t="shared" si="161"/>
        <v>12000</v>
      </c>
      <c r="AY37" s="11">
        <f t="shared" si="161"/>
        <v>12000</v>
      </c>
      <c r="AZ37" s="11">
        <f t="shared" si="161"/>
        <v>12000</v>
      </c>
      <c r="BA37" s="11">
        <f t="shared" si="161"/>
        <v>12000</v>
      </c>
      <c r="BB37" s="11">
        <f t="shared" si="161"/>
        <v>12000</v>
      </c>
      <c r="BC37" s="11">
        <f t="shared" si="161"/>
        <v>12000</v>
      </c>
      <c r="BD37" s="11">
        <f t="shared" si="161"/>
        <v>12000</v>
      </c>
      <c r="BE37" s="11">
        <f t="shared" si="161"/>
        <v>12000</v>
      </c>
      <c r="BF37" s="11">
        <f t="shared" si="161"/>
        <v>12000</v>
      </c>
      <c r="BG37" s="11">
        <f t="shared" si="161"/>
        <v>12000</v>
      </c>
      <c r="BH37" s="11">
        <f t="shared" si="161"/>
        <v>12000</v>
      </c>
      <c r="BI37" s="11">
        <f t="shared" si="161"/>
        <v>12000</v>
      </c>
      <c r="BJ37" s="11">
        <f t="shared" si="161"/>
        <v>12000</v>
      </c>
      <c r="BK37" s="11">
        <f t="shared" si="161"/>
        <v>12000</v>
      </c>
      <c r="BL37" s="11">
        <f t="shared" si="161"/>
        <v>12000</v>
      </c>
      <c r="BM37" s="11">
        <f t="shared" si="161"/>
        <v>12000</v>
      </c>
      <c r="BN37" s="11">
        <f t="shared" si="161"/>
        <v>12000</v>
      </c>
      <c r="BO37" s="11">
        <f t="shared" ref="BO37:CT37" si="162">SUM(BO32:BO36)</f>
        <v>12000</v>
      </c>
      <c r="BP37" s="11">
        <f t="shared" si="162"/>
        <v>12000</v>
      </c>
      <c r="BQ37" s="11">
        <f t="shared" si="162"/>
        <v>12000</v>
      </c>
      <c r="BR37" s="11">
        <f t="shared" si="162"/>
        <v>12000</v>
      </c>
      <c r="BS37" s="11">
        <f t="shared" si="162"/>
        <v>12000</v>
      </c>
      <c r="BT37" s="11">
        <f t="shared" si="162"/>
        <v>12000</v>
      </c>
      <c r="BU37" s="11">
        <f t="shared" si="162"/>
        <v>12000</v>
      </c>
      <c r="BV37" s="11">
        <f t="shared" si="162"/>
        <v>12000</v>
      </c>
      <c r="BW37" s="11">
        <f t="shared" si="162"/>
        <v>12000</v>
      </c>
      <c r="BX37" s="11">
        <f t="shared" si="162"/>
        <v>12000</v>
      </c>
      <c r="BY37" s="11">
        <f t="shared" si="162"/>
        <v>12000</v>
      </c>
      <c r="BZ37" s="11">
        <f t="shared" si="162"/>
        <v>12000</v>
      </c>
      <c r="CA37" s="11">
        <f t="shared" si="162"/>
        <v>12000</v>
      </c>
      <c r="CB37" s="11">
        <f t="shared" si="162"/>
        <v>12000</v>
      </c>
      <c r="CC37" s="11">
        <f t="shared" si="162"/>
        <v>12000</v>
      </c>
      <c r="CD37" s="11">
        <f t="shared" si="162"/>
        <v>12000</v>
      </c>
      <c r="CE37" s="11">
        <f t="shared" si="162"/>
        <v>0</v>
      </c>
      <c r="CF37" s="11">
        <f t="shared" si="162"/>
        <v>0</v>
      </c>
      <c r="CG37" s="11">
        <f t="shared" si="162"/>
        <v>0</v>
      </c>
      <c r="CH37" s="11">
        <f t="shared" si="162"/>
        <v>0</v>
      </c>
      <c r="CI37" s="11">
        <f t="shared" si="162"/>
        <v>0</v>
      </c>
      <c r="CJ37" s="11">
        <f t="shared" si="162"/>
        <v>0</v>
      </c>
      <c r="CK37" s="11">
        <f t="shared" si="162"/>
        <v>0</v>
      </c>
      <c r="CL37" s="11">
        <f t="shared" si="162"/>
        <v>0</v>
      </c>
      <c r="CM37" s="11">
        <f t="shared" si="162"/>
        <v>0</v>
      </c>
      <c r="CN37" s="11">
        <f t="shared" si="162"/>
        <v>0</v>
      </c>
      <c r="CO37" s="11">
        <f t="shared" si="162"/>
        <v>0</v>
      </c>
      <c r="CP37" s="11">
        <f t="shared" si="162"/>
        <v>0</v>
      </c>
      <c r="CQ37" s="11">
        <f t="shared" si="162"/>
        <v>0</v>
      </c>
      <c r="CR37" s="11">
        <f t="shared" si="162"/>
        <v>0</v>
      </c>
      <c r="CS37" s="11">
        <f t="shared" si="162"/>
        <v>0</v>
      </c>
      <c r="CT37" s="11">
        <f t="shared" si="162"/>
        <v>0</v>
      </c>
      <c r="CU37" s="11">
        <f t="shared" ref="CU37:CX37" si="163">SUM(CU32:CU36)</f>
        <v>0</v>
      </c>
      <c r="CV37" s="11">
        <f t="shared" si="163"/>
        <v>0</v>
      </c>
      <c r="CW37" s="11">
        <f t="shared" si="163"/>
        <v>0</v>
      </c>
      <c r="CX37" s="11">
        <f t="shared" si="163"/>
        <v>0</v>
      </c>
    </row>
    <row r="38" spans="1:102" x14ac:dyDescent="0.3">
      <c r="A38" s="125" t="s">
        <v>6</v>
      </c>
      <c r="B38" s="1" t="str">
        <f>B16</f>
        <v>Vedligeholdelse, type I</v>
      </c>
      <c r="C38" s="8">
        <f t="shared" ref="C38:AH38" si="164">IFERROR(IF(C$3-$C$3&lt;levetid_B,
IF(MOD(C$2,Interval_vedl_B_I)=0, Beløb_vedl_B_I * 1,0),   0), 0)</f>
        <v>0</v>
      </c>
      <c r="D38" s="8">
        <f t="shared" si="164"/>
        <v>0</v>
      </c>
      <c r="E38" s="8">
        <f t="shared" si="164"/>
        <v>0</v>
      </c>
      <c r="F38" s="8">
        <f t="shared" si="164"/>
        <v>0</v>
      </c>
      <c r="G38" s="8">
        <f t="shared" si="164"/>
        <v>12000</v>
      </c>
      <c r="H38" s="8">
        <f t="shared" si="164"/>
        <v>0</v>
      </c>
      <c r="I38" s="8">
        <f t="shared" si="164"/>
        <v>0</v>
      </c>
      <c r="J38" s="8">
        <f t="shared" si="164"/>
        <v>0</v>
      </c>
      <c r="K38" s="8">
        <f t="shared" si="164"/>
        <v>0</v>
      </c>
      <c r="L38" s="8">
        <f t="shared" si="164"/>
        <v>12000</v>
      </c>
      <c r="M38" s="8">
        <f t="shared" si="164"/>
        <v>0</v>
      </c>
      <c r="N38" s="8">
        <f t="shared" si="164"/>
        <v>0</v>
      </c>
      <c r="O38" s="8">
        <f t="shared" si="164"/>
        <v>0</v>
      </c>
      <c r="P38" s="8">
        <f t="shared" si="164"/>
        <v>0</v>
      </c>
      <c r="Q38" s="8">
        <f t="shared" si="164"/>
        <v>12000</v>
      </c>
      <c r="R38" s="8">
        <f t="shared" si="164"/>
        <v>0</v>
      </c>
      <c r="S38" s="8">
        <f t="shared" si="164"/>
        <v>0</v>
      </c>
      <c r="T38" s="8">
        <f t="shared" si="164"/>
        <v>0</v>
      </c>
      <c r="U38" s="8">
        <f t="shared" si="164"/>
        <v>0</v>
      </c>
      <c r="V38" s="8">
        <f t="shared" si="164"/>
        <v>12000</v>
      </c>
      <c r="W38" s="8">
        <f t="shared" si="164"/>
        <v>0</v>
      </c>
      <c r="X38" s="8">
        <f t="shared" si="164"/>
        <v>0</v>
      </c>
      <c r="Y38" s="8">
        <f t="shared" si="164"/>
        <v>0</v>
      </c>
      <c r="Z38" s="8">
        <f t="shared" si="164"/>
        <v>0</v>
      </c>
      <c r="AA38" s="8">
        <f t="shared" si="164"/>
        <v>12000</v>
      </c>
      <c r="AB38" s="8">
        <f t="shared" si="164"/>
        <v>0</v>
      </c>
      <c r="AC38" s="8">
        <f t="shared" si="164"/>
        <v>0</v>
      </c>
      <c r="AD38" s="8">
        <f t="shared" si="164"/>
        <v>0</v>
      </c>
      <c r="AE38" s="8">
        <f t="shared" si="164"/>
        <v>0</v>
      </c>
      <c r="AF38" s="8">
        <f t="shared" si="164"/>
        <v>12000</v>
      </c>
      <c r="AG38" s="8">
        <f t="shared" si="164"/>
        <v>0</v>
      </c>
      <c r="AH38" s="8">
        <f t="shared" si="164"/>
        <v>0</v>
      </c>
      <c r="AI38" s="8">
        <f t="shared" ref="AI38:BN38" si="165">IFERROR(IF(AI$3-$C$3&lt;levetid_B,
IF(MOD(AI$2,Interval_vedl_B_I)=0, Beløb_vedl_B_I * 1,0),   0), 0)</f>
        <v>0</v>
      </c>
      <c r="AJ38" s="8">
        <f t="shared" si="165"/>
        <v>0</v>
      </c>
      <c r="AK38" s="8">
        <f t="shared" si="165"/>
        <v>12000</v>
      </c>
      <c r="AL38" s="8">
        <f t="shared" si="165"/>
        <v>0</v>
      </c>
      <c r="AM38" s="8">
        <f t="shared" si="165"/>
        <v>0</v>
      </c>
      <c r="AN38" s="8">
        <f t="shared" si="165"/>
        <v>0</v>
      </c>
      <c r="AO38" s="8">
        <f t="shared" si="165"/>
        <v>0</v>
      </c>
      <c r="AP38" s="8">
        <f t="shared" si="165"/>
        <v>12000</v>
      </c>
      <c r="AQ38" s="8">
        <f t="shared" si="165"/>
        <v>0</v>
      </c>
      <c r="AR38" s="8">
        <f t="shared" si="165"/>
        <v>0</v>
      </c>
      <c r="AS38" s="8">
        <f t="shared" si="165"/>
        <v>0</v>
      </c>
      <c r="AT38" s="8">
        <f t="shared" si="165"/>
        <v>0</v>
      </c>
      <c r="AU38" s="8">
        <f t="shared" si="165"/>
        <v>12000</v>
      </c>
      <c r="AV38" s="8">
        <f t="shared" si="165"/>
        <v>0</v>
      </c>
      <c r="AW38" s="8">
        <f t="shared" si="165"/>
        <v>0</v>
      </c>
      <c r="AX38" s="8">
        <f t="shared" si="165"/>
        <v>0</v>
      </c>
      <c r="AY38" s="8">
        <f t="shared" si="165"/>
        <v>0</v>
      </c>
      <c r="AZ38" s="8">
        <f t="shared" si="165"/>
        <v>12000</v>
      </c>
      <c r="BA38" s="8">
        <f t="shared" si="165"/>
        <v>0</v>
      </c>
      <c r="BB38" s="8">
        <f t="shared" si="165"/>
        <v>0</v>
      </c>
      <c r="BC38" s="8">
        <f t="shared" si="165"/>
        <v>0</v>
      </c>
      <c r="BD38" s="8">
        <f t="shared" si="165"/>
        <v>0</v>
      </c>
      <c r="BE38" s="8">
        <f t="shared" si="165"/>
        <v>12000</v>
      </c>
      <c r="BF38" s="8">
        <f t="shared" si="165"/>
        <v>0</v>
      </c>
      <c r="BG38" s="8">
        <f t="shared" si="165"/>
        <v>0</v>
      </c>
      <c r="BH38" s="8">
        <f t="shared" si="165"/>
        <v>0</v>
      </c>
      <c r="BI38" s="8">
        <f t="shared" si="165"/>
        <v>0</v>
      </c>
      <c r="BJ38" s="8">
        <f t="shared" si="165"/>
        <v>12000</v>
      </c>
      <c r="BK38" s="8">
        <f t="shared" si="165"/>
        <v>0</v>
      </c>
      <c r="BL38" s="8">
        <f t="shared" si="165"/>
        <v>0</v>
      </c>
      <c r="BM38" s="8">
        <f t="shared" si="165"/>
        <v>0</v>
      </c>
      <c r="BN38" s="8">
        <f t="shared" si="165"/>
        <v>0</v>
      </c>
      <c r="BO38" s="8">
        <f t="shared" ref="BO38:CX38" si="166">IFERROR(IF(BO$3-$C$3&lt;levetid_B,
IF(MOD(BO$2,Interval_vedl_B_I)=0, Beløb_vedl_B_I * 1,0),   0), 0)</f>
        <v>12000</v>
      </c>
      <c r="BP38" s="8">
        <f t="shared" si="166"/>
        <v>0</v>
      </c>
      <c r="BQ38" s="8">
        <f t="shared" si="166"/>
        <v>0</v>
      </c>
      <c r="BR38" s="8">
        <f t="shared" si="166"/>
        <v>0</v>
      </c>
      <c r="BS38" s="8">
        <f t="shared" si="166"/>
        <v>0</v>
      </c>
      <c r="BT38" s="8">
        <f t="shared" si="166"/>
        <v>12000</v>
      </c>
      <c r="BU38" s="8">
        <f t="shared" si="166"/>
        <v>0</v>
      </c>
      <c r="BV38" s="8">
        <f t="shared" si="166"/>
        <v>0</v>
      </c>
      <c r="BW38" s="8">
        <f t="shared" si="166"/>
        <v>0</v>
      </c>
      <c r="BX38" s="8">
        <f t="shared" si="166"/>
        <v>0</v>
      </c>
      <c r="BY38" s="8">
        <f t="shared" si="166"/>
        <v>12000</v>
      </c>
      <c r="BZ38" s="8">
        <f t="shared" si="166"/>
        <v>0</v>
      </c>
      <c r="CA38" s="8">
        <f t="shared" si="166"/>
        <v>0</v>
      </c>
      <c r="CB38" s="8">
        <f t="shared" si="166"/>
        <v>0</v>
      </c>
      <c r="CC38" s="8">
        <f t="shared" si="166"/>
        <v>0</v>
      </c>
      <c r="CD38" s="8">
        <f t="shared" si="166"/>
        <v>12000</v>
      </c>
      <c r="CE38" s="8">
        <f t="shared" si="166"/>
        <v>0</v>
      </c>
      <c r="CF38" s="8">
        <f t="shared" si="166"/>
        <v>0</v>
      </c>
      <c r="CG38" s="8">
        <f t="shared" si="166"/>
        <v>0</v>
      </c>
      <c r="CH38" s="8">
        <f t="shared" si="166"/>
        <v>0</v>
      </c>
      <c r="CI38" s="8">
        <f t="shared" si="166"/>
        <v>0</v>
      </c>
      <c r="CJ38" s="8">
        <f t="shared" si="166"/>
        <v>0</v>
      </c>
      <c r="CK38" s="8">
        <f t="shared" si="166"/>
        <v>0</v>
      </c>
      <c r="CL38" s="8">
        <f t="shared" si="166"/>
        <v>0</v>
      </c>
      <c r="CM38" s="8">
        <f t="shared" si="166"/>
        <v>0</v>
      </c>
      <c r="CN38" s="8">
        <f t="shared" si="166"/>
        <v>0</v>
      </c>
      <c r="CO38" s="8">
        <f t="shared" si="166"/>
        <v>0</v>
      </c>
      <c r="CP38" s="8">
        <f t="shared" si="166"/>
        <v>0</v>
      </c>
      <c r="CQ38" s="8">
        <f t="shared" si="166"/>
        <v>0</v>
      </c>
      <c r="CR38" s="8">
        <f t="shared" si="166"/>
        <v>0</v>
      </c>
      <c r="CS38" s="8">
        <f t="shared" si="166"/>
        <v>0</v>
      </c>
      <c r="CT38" s="8">
        <f t="shared" si="166"/>
        <v>0</v>
      </c>
      <c r="CU38" s="8">
        <f t="shared" si="166"/>
        <v>0</v>
      </c>
      <c r="CV38" s="8">
        <f t="shared" si="166"/>
        <v>0</v>
      </c>
      <c r="CW38" s="8">
        <f t="shared" si="166"/>
        <v>0</v>
      </c>
      <c r="CX38" s="8">
        <f t="shared" si="166"/>
        <v>0</v>
      </c>
    </row>
    <row r="39" spans="1:102" x14ac:dyDescent="0.3">
      <c r="A39" s="124"/>
      <c r="B39" s="1" t="str">
        <f>B17</f>
        <v>Vedligeholdelse, type II</v>
      </c>
      <c r="C39" s="8">
        <f t="shared" ref="C39:AH39" si="167">IFERROR(IF(C$3-$C$3&lt;levetid_B,
IF(MOD(C$2,Interval_vedl_B_II)=0, Beløb_vedl_B_II *1,0),   0), 0)</f>
        <v>0</v>
      </c>
      <c r="D39" s="8">
        <f t="shared" si="167"/>
        <v>0</v>
      </c>
      <c r="E39" s="8">
        <f t="shared" si="167"/>
        <v>0</v>
      </c>
      <c r="F39" s="8">
        <f t="shared" si="167"/>
        <v>0</v>
      </c>
      <c r="G39" s="8">
        <f t="shared" si="167"/>
        <v>0</v>
      </c>
      <c r="H39" s="8">
        <f t="shared" si="167"/>
        <v>0</v>
      </c>
      <c r="I39" s="8">
        <f t="shared" si="167"/>
        <v>0</v>
      </c>
      <c r="J39" s="8">
        <f t="shared" si="167"/>
        <v>0</v>
      </c>
      <c r="K39" s="8">
        <f t="shared" si="167"/>
        <v>0</v>
      </c>
      <c r="L39" s="8">
        <f t="shared" si="167"/>
        <v>5000</v>
      </c>
      <c r="M39" s="8">
        <f t="shared" si="167"/>
        <v>0</v>
      </c>
      <c r="N39" s="8">
        <f t="shared" si="167"/>
        <v>0</v>
      </c>
      <c r="O39" s="8">
        <f t="shared" si="167"/>
        <v>0</v>
      </c>
      <c r="P39" s="8">
        <f t="shared" si="167"/>
        <v>0</v>
      </c>
      <c r="Q39" s="8">
        <f t="shared" si="167"/>
        <v>0</v>
      </c>
      <c r="R39" s="8">
        <f t="shared" si="167"/>
        <v>0</v>
      </c>
      <c r="S39" s="8">
        <f t="shared" si="167"/>
        <v>0</v>
      </c>
      <c r="T39" s="8">
        <f t="shared" si="167"/>
        <v>0</v>
      </c>
      <c r="U39" s="8">
        <f t="shared" si="167"/>
        <v>0</v>
      </c>
      <c r="V39" s="8">
        <f t="shared" si="167"/>
        <v>5000</v>
      </c>
      <c r="W39" s="8">
        <f t="shared" si="167"/>
        <v>0</v>
      </c>
      <c r="X39" s="8">
        <f t="shared" si="167"/>
        <v>0</v>
      </c>
      <c r="Y39" s="8">
        <f t="shared" si="167"/>
        <v>0</v>
      </c>
      <c r="Z39" s="8">
        <f t="shared" si="167"/>
        <v>0</v>
      </c>
      <c r="AA39" s="8">
        <f t="shared" si="167"/>
        <v>0</v>
      </c>
      <c r="AB39" s="8">
        <f t="shared" si="167"/>
        <v>0</v>
      </c>
      <c r="AC39" s="8">
        <f t="shared" si="167"/>
        <v>0</v>
      </c>
      <c r="AD39" s="8">
        <f t="shared" si="167"/>
        <v>0</v>
      </c>
      <c r="AE39" s="8">
        <f t="shared" si="167"/>
        <v>0</v>
      </c>
      <c r="AF39" s="8">
        <f t="shared" si="167"/>
        <v>5000</v>
      </c>
      <c r="AG39" s="8">
        <f t="shared" si="167"/>
        <v>0</v>
      </c>
      <c r="AH39" s="8">
        <f t="shared" si="167"/>
        <v>0</v>
      </c>
      <c r="AI39" s="8">
        <f t="shared" ref="AI39:BN39" si="168">IFERROR(IF(AI$3-$C$3&lt;levetid_B,
IF(MOD(AI$2,Interval_vedl_B_II)=0, Beløb_vedl_B_II *1,0),   0), 0)</f>
        <v>0</v>
      </c>
      <c r="AJ39" s="8">
        <f t="shared" si="168"/>
        <v>0</v>
      </c>
      <c r="AK39" s="8">
        <f t="shared" si="168"/>
        <v>0</v>
      </c>
      <c r="AL39" s="8">
        <f t="shared" si="168"/>
        <v>0</v>
      </c>
      <c r="AM39" s="8">
        <f t="shared" si="168"/>
        <v>0</v>
      </c>
      <c r="AN39" s="8">
        <f t="shared" si="168"/>
        <v>0</v>
      </c>
      <c r="AO39" s="8">
        <f t="shared" si="168"/>
        <v>0</v>
      </c>
      <c r="AP39" s="8">
        <f t="shared" si="168"/>
        <v>5000</v>
      </c>
      <c r="AQ39" s="8">
        <f t="shared" si="168"/>
        <v>0</v>
      </c>
      <c r="AR39" s="8">
        <f t="shared" si="168"/>
        <v>0</v>
      </c>
      <c r="AS39" s="8">
        <f t="shared" si="168"/>
        <v>0</v>
      </c>
      <c r="AT39" s="8">
        <f t="shared" si="168"/>
        <v>0</v>
      </c>
      <c r="AU39" s="8">
        <f t="shared" si="168"/>
        <v>0</v>
      </c>
      <c r="AV39" s="8">
        <f t="shared" si="168"/>
        <v>0</v>
      </c>
      <c r="AW39" s="8">
        <f t="shared" si="168"/>
        <v>0</v>
      </c>
      <c r="AX39" s="8">
        <f t="shared" si="168"/>
        <v>0</v>
      </c>
      <c r="AY39" s="8">
        <f t="shared" si="168"/>
        <v>0</v>
      </c>
      <c r="AZ39" s="8">
        <f t="shared" si="168"/>
        <v>5000</v>
      </c>
      <c r="BA39" s="8">
        <f t="shared" si="168"/>
        <v>0</v>
      </c>
      <c r="BB39" s="8">
        <f t="shared" si="168"/>
        <v>0</v>
      </c>
      <c r="BC39" s="8">
        <f t="shared" si="168"/>
        <v>0</v>
      </c>
      <c r="BD39" s="8">
        <f t="shared" si="168"/>
        <v>0</v>
      </c>
      <c r="BE39" s="8">
        <f t="shared" si="168"/>
        <v>0</v>
      </c>
      <c r="BF39" s="8">
        <f t="shared" si="168"/>
        <v>0</v>
      </c>
      <c r="BG39" s="8">
        <f t="shared" si="168"/>
        <v>0</v>
      </c>
      <c r="BH39" s="8">
        <f t="shared" si="168"/>
        <v>0</v>
      </c>
      <c r="BI39" s="8">
        <f t="shared" si="168"/>
        <v>0</v>
      </c>
      <c r="BJ39" s="8">
        <f t="shared" si="168"/>
        <v>5000</v>
      </c>
      <c r="BK39" s="8">
        <f t="shared" si="168"/>
        <v>0</v>
      </c>
      <c r="BL39" s="8">
        <f t="shared" si="168"/>
        <v>0</v>
      </c>
      <c r="BM39" s="8">
        <f t="shared" si="168"/>
        <v>0</v>
      </c>
      <c r="BN39" s="8">
        <f t="shared" si="168"/>
        <v>0</v>
      </c>
      <c r="BO39" s="8">
        <f t="shared" ref="BO39:CX39" si="169">IFERROR(IF(BO$3-$C$3&lt;levetid_B,
IF(MOD(BO$2,Interval_vedl_B_II)=0, Beløb_vedl_B_II *1,0),   0), 0)</f>
        <v>0</v>
      </c>
      <c r="BP39" s="8">
        <f t="shared" si="169"/>
        <v>0</v>
      </c>
      <c r="BQ39" s="8">
        <f t="shared" si="169"/>
        <v>0</v>
      </c>
      <c r="BR39" s="8">
        <f t="shared" si="169"/>
        <v>0</v>
      </c>
      <c r="BS39" s="8">
        <f t="shared" si="169"/>
        <v>0</v>
      </c>
      <c r="BT39" s="8">
        <f t="shared" si="169"/>
        <v>5000</v>
      </c>
      <c r="BU39" s="8">
        <f t="shared" si="169"/>
        <v>0</v>
      </c>
      <c r="BV39" s="8">
        <f t="shared" si="169"/>
        <v>0</v>
      </c>
      <c r="BW39" s="8">
        <f t="shared" si="169"/>
        <v>0</v>
      </c>
      <c r="BX39" s="8">
        <f t="shared" si="169"/>
        <v>0</v>
      </c>
      <c r="BY39" s="8">
        <f t="shared" si="169"/>
        <v>0</v>
      </c>
      <c r="BZ39" s="8">
        <f t="shared" si="169"/>
        <v>0</v>
      </c>
      <c r="CA39" s="8">
        <f t="shared" si="169"/>
        <v>0</v>
      </c>
      <c r="CB39" s="8">
        <f t="shared" si="169"/>
        <v>0</v>
      </c>
      <c r="CC39" s="8">
        <f t="shared" si="169"/>
        <v>0</v>
      </c>
      <c r="CD39" s="8">
        <f t="shared" si="169"/>
        <v>5000</v>
      </c>
      <c r="CE39" s="8">
        <f t="shared" si="169"/>
        <v>0</v>
      </c>
      <c r="CF39" s="8">
        <f t="shared" si="169"/>
        <v>0</v>
      </c>
      <c r="CG39" s="8">
        <f t="shared" si="169"/>
        <v>0</v>
      </c>
      <c r="CH39" s="8">
        <f t="shared" si="169"/>
        <v>0</v>
      </c>
      <c r="CI39" s="8">
        <f t="shared" si="169"/>
        <v>0</v>
      </c>
      <c r="CJ39" s="8">
        <f t="shared" si="169"/>
        <v>0</v>
      </c>
      <c r="CK39" s="8">
        <f t="shared" si="169"/>
        <v>0</v>
      </c>
      <c r="CL39" s="8">
        <f t="shared" si="169"/>
        <v>0</v>
      </c>
      <c r="CM39" s="8">
        <f t="shared" si="169"/>
        <v>0</v>
      </c>
      <c r="CN39" s="8">
        <f t="shared" si="169"/>
        <v>0</v>
      </c>
      <c r="CO39" s="8">
        <f t="shared" si="169"/>
        <v>0</v>
      </c>
      <c r="CP39" s="8">
        <f t="shared" si="169"/>
        <v>0</v>
      </c>
      <c r="CQ39" s="8">
        <f t="shared" si="169"/>
        <v>0</v>
      </c>
      <c r="CR39" s="8">
        <f t="shared" si="169"/>
        <v>0</v>
      </c>
      <c r="CS39" s="8">
        <f t="shared" si="169"/>
        <v>0</v>
      </c>
      <c r="CT39" s="8">
        <f t="shared" si="169"/>
        <v>0</v>
      </c>
      <c r="CU39" s="8">
        <f t="shared" si="169"/>
        <v>0</v>
      </c>
      <c r="CV39" s="8">
        <f t="shared" si="169"/>
        <v>0</v>
      </c>
      <c r="CW39" s="8">
        <f t="shared" si="169"/>
        <v>0</v>
      </c>
      <c r="CX39" s="8">
        <f t="shared" si="169"/>
        <v>0</v>
      </c>
    </row>
    <row r="40" spans="1:102" s="7" customFormat="1" ht="15" thickBot="1" x14ac:dyDescent="0.35">
      <c r="A40" s="124"/>
      <c r="B40" s="7" t="str">
        <f>B18</f>
        <v>Vedligeholdelse, type III</v>
      </c>
      <c r="C40" s="9">
        <f t="shared" ref="C40:AH40" si="170">IFERROR(IF(C$3-$C$3&lt;levetid_B,
IF(MOD(C$2,Interval_vedl_B_III)=0, Beløb_vedl_B_III * 1,0),   0), 0)</f>
        <v>0</v>
      </c>
      <c r="D40" s="9">
        <f t="shared" si="170"/>
        <v>0</v>
      </c>
      <c r="E40" s="9">
        <f t="shared" si="170"/>
        <v>0</v>
      </c>
      <c r="F40" s="9">
        <f t="shared" si="170"/>
        <v>0</v>
      </c>
      <c r="G40" s="9">
        <f t="shared" si="170"/>
        <v>0</v>
      </c>
      <c r="H40" s="9">
        <f t="shared" si="170"/>
        <v>0</v>
      </c>
      <c r="I40" s="9">
        <f t="shared" si="170"/>
        <v>0</v>
      </c>
      <c r="J40" s="9">
        <f t="shared" si="170"/>
        <v>0</v>
      </c>
      <c r="K40" s="9">
        <f t="shared" si="170"/>
        <v>0</v>
      </c>
      <c r="L40" s="9">
        <f t="shared" si="170"/>
        <v>0</v>
      </c>
      <c r="M40" s="9">
        <f t="shared" si="170"/>
        <v>0</v>
      </c>
      <c r="N40" s="9">
        <f t="shared" si="170"/>
        <v>0</v>
      </c>
      <c r="O40" s="9">
        <f t="shared" si="170"/>
        <v>0</v>
      </c>
      <c r="P40" s="9">
        <f t="shared" si="170"/>
        <v>0</v>
      </c>
      <c r="Q40" s="9">
        <f t="shared" si="170"/>
        <v>0</v>
      </c>
      <c r="R40" s="9">
        <f t="shared" si="170"/>
        <v>0</v>
      </c>
      <c r="S40" s="9">
        <f t="shared" si="170"/>
        <v>0</v>
      </c>
      <c r="T40" s="9">
        <f t="shared" si="170"/>
        <v>0</v>
      </c>
      <c r="U40" s="9">
        <f t="shared" si="170"/>
        <v>0</v>
      </c>
      <c r="V40" s="9">
        <f t="shared" si="170"/>
        <v>25000</v>
      </c>
      <c r="W40" s="9">
        <f t="shared" si="170"/>
        <v>0</v>
      </c>
      <c r="X40" s="9">
        <f t="shared" si="170"/>
        <v>0</v>
      </c>
      <c r="Y40" s="9">
        <f t="shared" si="170"/>
        <v>0</v>
      </c>
      <c r="Z40" s="9">
        <f t="shared" si="170"/>
        <v>0</v>
      </c>
      <c r="AA40" s="9">
        <f t="shared" si="170"/>
        <v>0</v>
      </c>
      <c r="AB40" s="9">
        <f t="shared" si="170"/>
        <v>0</v>
      </c>
      <c r="AC40" s="9">
        <f t="shared" si="170"/>
        <v>0</v>
      </c>
      <c r="AD40" s="9">
        <f t="shared" si="170"/>
        <v>0</v>
      </c>
      <c r="AE40" s="9">
        <f t="shared" si="170"/>
        <v>0</v>
      </c>
      <c r="AF40" s="9">
        <f t="shared" si="170"/>
        <v>0</v>
      </c>
      <c r="AG40" s="9">
        <f t="shared" si="170"/>
        <v>0</v>
      </c>
      <c r="AH40" s="9">
        <f t="shared" si="170"/>
        <v>0</v>
      </c>
      <c r="AI40" s="9">
        <f t="shared" ref="AI40:BN40" si="171">IFERROR(IF(AI$3-$C$3&lt;levetid_B,
IF(MOD(AI$2,Interval_vedl_B_III)=0, Beløb_vedl_B_III * 1,0),   0), 0)</f>
        <v>0</v>
      </c>
      <c r="AJ40" s="9">
        <f t="shared" si="171"/>
        <v>0</v>
      </c>
      <c r="AK40" s="9">
        <f t="shared" si="171"/>
        <v>0</v>
      </c>
      <c r="AL40" s="9">
        <f t="shared" si="171"/>
        <v>0</v>
      </c>
      <c r="AM40" s="9">
        <f t="shared" si="171"/>
        <v>0</v>
      </c>
      <c r="AN40" s="9">
        <f t="shared" si="171"/>
        <v>0</v>
      </c>
      <c r="AO40" s="9">
        <f t="shared" si="171"/>
        <v>0</v>
      </c>
      <c r="AP40" s="9">
        <f t="shared" si="171"/>
        <v>25000</v>
      </c>
      <c r="AQ40" s="9">
        <f t="shared" si="171"/>
        <v>0</v>
      </c>
      <c r="AR40" s="9">
        <f t="shared" si="171"/>
        <v>0</v>
      </c>
      <c r="AS40" s="9">
        <f t="shared" si="171"/>
        <v>0</v>
      </c>
      <c r="AT40" s="9">
        <f t="shared" si="171"/>
        <v>0</v>
      </c>
      <c r="AU40" s="9">
        <f t="shared" si="171"/>
        <v>0</v>
      </c>
      <c r="AV40" s="9">
        <f t="shared" si="171"/>
        <v>0</v>
      </c>
      <c r="AW40" s="9">
        <f t="shared" si="171"/>
        <v>0</v>
      </c>
      <c r="AX40" s="9">
        <f t="shared" si="171"/>
        <v>0</v>
      </c>
      <c r="AY40" s="9">
        <f t="shared" si="171"/>
        <v>0</v>
      </c>
      <c r="AZ40" s="9">
        <f t="shared" si="171"/>
        <v>0</v>
      </c>
      <c r="BA40" s="9">
        <f t="shared" si="171"/>
        <v>0</v>
      </c>
      <c r="BB40" s="9">
        <f t="shared" si="171"/>
        <v>0</v>
      </c>
      <c r="BC40" s="9">
        <f t="shared" si="171"/>
        <v>0</v>
      </c>
      <c r="BD40" s="9">
        <f t="shared" si="171"/>
        <v>0</v>
      </c>
      <c r="BE40" s="9">
        <f t="shared" si="171"/>
        <v>0</v>
      </c>
      <c r="BF40" s="9">
        <f t="shared" si="171"/>
        <v>0</v>
      </c>
      <c r="BG40" s="9">
        <f t="shared" si="171"/>
        <v>0</v>
      </c>
      <c r="BH40" s="9">
        <f t="shared" si="171"/>
        <v>0</v>
      </c>
      <c r="BI40" s="9">
        <f t="shared" si="171"/>
        <v>0</v>
      </c>
      <c r="BJ40" s="9">
        <f t="shared" si="171"/>
        <v>25000</v>
      </c>
      <c r="BK40" s="9">
        <f t="shared" si="171"/>
        <v>0</v>
      </c>
      <c r="BL40" s="9">
        <f t="shared" si="171"/>
        <v>0</v>
      </c>
      <c r="BM40" s="9">
        <f t="shared" si="171"/>
        <v>0</v>
      </c>
      <c r="BN40" s="9">
        <f t="shared" si="171"/>
        <v>0</v>
      </c>
      <c r="BO40" s="9">
        <f t="shared" ref="BO40:CX40" si="172">IFERROR(IF(BO$3-$C$3&lt;levetid_B,
IF(MOD(BO$2,Interval_vedl_B_III)=0, Beløb_vedl_B_III * 1,0),   0), 0)</f>
        <v>0</v>
      </c>
      <c r="BP40" s="9">
        <f t="shared" si="172"/>
        <v>0</v>
      </c>
      <c r="BQ40" s="9">
        <f t="shared" si="172"/>
        <v>0</v>
      </c>
      <c r="BR40" s="9">
        <f t="shared" si="172"/>
        <v>0</v>
      </c>
      <c r="BS40" s="9">
        <f t="shared" si="172"/>
        <v>0</v>
      </c>
      <c r="BT40" s="9">
        <f t="shared" si="172"/>
        <v>0</v>
      </c>
      <c r="BU40" s="9">
        <f t="shared" si="172"/>
        <v>0</v>
      </c>
      <c r="BV40" s="9">
        <f t="shared" si="172"/>
        <v>0</v>
      </c>
      <c r="BW40" s="9">
        <f t="shared" si="172"/>
        <v>0</v>
      </c>
      <c r="BX40" s="9">
        <f t="shared" si="172"/>
        <v>0</v>
      </c>
      <c r="BY40" s="9">
        <f t="shared" si="172"/>
        <v>0</v>
      </c>
      <c r="BZ40" s="9">
        <f t="shared" si="172"/>
        <v>0</v>
      </c>
      <c r="CA40" s="9">
        <f t="shared" si="172"/>
        <v>0</v>
      </c>
      <c r="CB40" s="9">
        <f t="shared" si="172"/>
        <v>0</v>
      </c>
      <c r="CC40" s="9">
        <f t="shared" si="172"/>
        <v>0</v>
      </c>
      <c r="CD40" s="9">
        <f t="shared" si="172"/>
        <v>25000</v>
      </c>
      <c r="CE40" s="9">
        <f t="shared" si="172"/>
        <v>0</v>
      </c>
      <c r="CF40" s="9">
        <f t="shared" si="172"/>
        <v>0</v>
      </c>
      <c r="CG40" s="9">
        <f t="shared" si="172"/>
        <v>0</v>
      </c>
      <c r="CH40" s="9">
        <f t="shared" si="172"/>
        <v>0</v>
      </c>
      <c r="CI40" s="9">
        <f t="shared" si="172"/>
        <v>0</v>
      </c>
      <c r="CJ40" s="9">
        <f t="shared" si="172"/>
        <v>0</v>
      </c>
      <c r="CK40" s="9">
        <f t="shared" si="172"/>
        <v>0</v>
      </c>
      <c r="CL40" s="9">
        <f t="shared" si="172"/>
        <v>0</v>
      </c>
      <c r="CM40" s="9">
        <f t="shared" si="172"/>
        <v>0</v>
      </c>
      <c r="CN40" s="9">
        <f t="shared" si="172"/>
        <v>0</v>
      </c>
      <c r="CO40" s="9">
        <f t="shared" si="172"/>
        <v>0</v>
      </c>
      <c r="CP40" s="9">
        <f t="shared" si="172"/>
        <v>0</v>
      </c>
      <c r="CQ40" s="9">
        <f t="shared" si="172"/>
        <v>0</v>
      </c>
      <c r="CR40" s="9">
        <f t="shared" si="172"/>
        <v>0</v>
      </c>
      <c r="CS40" s="9">
        <f t="shared" si="172"/>
        <v>0</v>
      </c>
      <c r="CT40" s="9">
        <f t="shared" si="172"/>
        <v>0</v>
      </c>
      <c r="CU40" s="9">
        <f t="shared" si="172"/>
        <v>0</v>
      </c>
      <c r="CV40" s="9">
        <f t="shared" si="172"/>
        <v>0</v>
      </c>
      <c r="CW40" s="9">
        <f t="shared" si="172"/>
        <v>0</v>
      </c>
      <c r="CX40" s="9">
        <f t="shared" si="172"/>
        <v>0</v>
      </c>
    </row>
    <row r="41" spans="1:102" s="10" customFormat="1" ht="15" thickBot="1" x14ac:dyDescent="0.35">
      <c r="A41" s="12"/>
      <c r="B41" s="10" t="s">
        <v>26</v>
      </c>
      <c r="C41" s="11">
        <f t="shared" ref="C41:AH41" si="173">SUM(C38:C40)</f>
        <v>0</v>
      </c>
      <c r="D41" s="11">
        <f t="shared" si="173"/>
        <v>0</v>
      </c>
      <c r="E41" s="11">
        <f t="shared" si="173"/>
        <v>0</v>
      </c>
      <c r="F41" s="11">
        <f t="shared" si="173"/>
        <v>0</v>
      </c>
      <c r="G41" s="11">
        <f t="shared" si="173"/>
        <v>12000</v>
      </c>
      <c r="H41" s="11">
        <f t="shared" si="173"/>
        <v>0</v>
      </c>
      <c r="I41" s="11">
        <f t="shared" si="173"/>
        <v>0</v>
      </c>
      <c r="J41" s="11">
        <f t="shared" si="173"/>
        <v>0</v>
      </c>
      <c r="K41" s="11">
        <f t="shared" si="173"/>
        <v>0</v>
      </c>
      <c r="L41" s="11">
        <f t="shared" si="173"/>
        <v>17000</v>
      </c>
      <c r="M41" s="11">
        <f t="shared" si="173"/>
        <v>0</v>
      </c>
      <c r="N41" s="11">
        <f t="shared" si="173"/>
        <v>0</v>
      </c>
      <c r="O41" s="11">
        <f t="shared" si="173"/>
        <v>0</v>
      </c>
      <c r="P41" s="11">
        <f t="shared" si="173"/>
        <v>0</v>
      </c>
      <c r="Q41" s="11">
        <f t="shared" si="173"/>
        <v>12000</v>
      </c>
      <c r="R41" s="11">
        <f t="shared" si="173"/>
        <v>0</v>
      </c>
      <c r="S41" s="11">
        <f t="shared" si="173"/>
        <v>0</v>
      </c>
      <c r="T41" s="11">
        <f t="shared" si="173"/>
        <v>0</v>
      </c>
      <c r="U41" s="11">
        <f t="shared" si="173"/>
        <v>0</v>
      </c>
      <c r="V41" s="11">
        <f t="shared" si="173"/>
        <v>42000</v>
      </c>
      <c r="W41" s="11">
        <f t="shared" si="173"/>
        <v>0</v>
      </c>
      <c r="X41" s="11">
        <f t="shared" si="173"/>
        <v>0</v>
      </c>
      <c r="Y41" s="11">
        <f t="shared" si="173"/>
        <v>0</v>
      </c>
      <c r="Z41" s="11">
        <f t="shared" si="173"/>
        <v>0</v>
      </c>
      <c r="AA41" s="11">
        <f t="shared" si="173"/>
        <v>12000</v>
      </c>
      <c r="AB41" s="11">
        <f t="shared" si="173"/>
        <v>0</v>
      </c>
      <c r="AC41" s="11">
        <f t="shared" si="173"/>
        <v>0</v>
      </c>
      <c r="AD41" s="11">
        <f t="shared" si="173"/>
        <v>0</v>
      </c>
      <c r="AE41" s="11">
        <f t="shared" si="173"/>
        <v>0</v>
      </c>
      <c r="AF41" s="11">
        <f t="shared" si="173"/>
        <v>17000</v>
      </c>
      <c r="AG41" s="11">
        <f t="shared" si="173"/>
        <v>0</v>
      </c>
      <c r="AH41" s="11">
        <f t="shared" si="173"/>
        <v>0</v>
      </c>
      <c r="AI41" s="11">
        <f t="shared" ref="AI41:BN41" si="174">SUM(AI38:AI40)</f>
        <v>0</v>
      </c>
      <c r="AJ41" s="11">
        <f t="shared" si="174"/>
        <v>0</v>
      </c>
      <c r="AK41" s="11">
        <f t="shared" si="174"/>
        <v>12000</v>
      </c>
      <c r="AL41" s="11">
        <f t="shared" si="174"/>
        <v>0</v>
      </c>
      <c r="AM41" s="11">
        <f t="shared" si="174"/>
        <v>0</v>
      </c>
      <c r="AN41" s="11">
        <f t="shared" si="174"/>
        <v>0</v>
      </c>
      <c r="AO41" s="11">
        <f t="shared" si="174"/>
        <v>0</v>
      </c>
      <c r="AP41" s="11">
        <f t="shared" si="174"/>
        <v>42000</v>
      </c>
      <c r="AQ41" s="11">
        <f t="shared" si="174"/>
        <v>0</v>
      </c>
      <c r="AR41" s="11">
        <f t="shared" si="174"/>
        <v>0</v>
      </c>
      <c r="AS41" s="11">
        <f t="shared" si="174"/>
        <v>0</v>
      </c>
      <c r="AT41" s="11">
        <f t="shared" si="174"/>
        <v>0</v>
      </c>
      <c r="AU41" s="11">
        <f t="shared" si="174"/>
        <v>12000</v>
      </c>
      <c r="AV41" s="11">
        <f t="shared" si="174"/>
        <v>0</v>
      </c>
      <c r="AW41" s="11">
        <f t="shared" si="174"/>
        <v>0</v>
      </c>
      <c r="AX41" s="11">
        <f t="shared" si="174"/>
        <v>0</v>
      </c>
      <c r="AY41" s="11">
        <f t="shared" si="174"/>
        <v>0</v>
      </c>
      <c r="AZ41" s="11">
        <f t="shared" si="174"/>
        <v>17000</v>
      </c>
      <c r="BA41" s="11">
        <f t="shared" si="174"/>
        <v>0</v>
      </c>
      <c r="BB41" s="11">
        <f t="shared" si="174"/>
        <v>0</v>
      </c>
      <c r="BC41" s="11">
        <f t="shared" si="174"/>
        <v>0</v>
      </c>
      <c r="BD41" s="11">
        <f t="shared" si="174"/>
        <v>0</v>
      </c>
      <c r="BE41" s="11">
        <f t="shared" si="174"/>
        <v>12000</v>
      </c>
      <c r="BF41" s="11">
        <f t="shared" si="174"/>
        <v>0</v>
      </c>
      <c r="BG41" s="11">
        <f t="shared" si="174"/>
        <v>0</v>
      </c>
      <c r="BH41" s="11">
        <f t="shared" si="174"/>
        <v>0</v>
      </c>
      <c r="BI41" s="11">
        <f t="shared" si="174"/>
        <v>0</v>
      </c>
      <c r="BJ41" s="11">
        <f t="shared" si="174"/>
        <v>42000</v>
      </c>
      <c r="BK41" s="11">
        <f t="shared" si="174"/>
        <v>0</v>
      </c>
      <c r="BL41" s="11">
        <f t="shared" si="174"/>
        <v>0</v>
      </c>
      <c r="BM41" s="11">
        <f t="shared" si="174"/>
        <v>0</v>
      </c>
      <c r="BN41" s="11">
        <f t="shared" si="174"/>
        <v>0</v>
      </c>
      <c r="BO41" s="11">
        <f t="shared" ref="BO41:CT41" si="175">SUM(BO38:BO40)</f>
        <v>12000</v>
      </c>
      <c r="BP41" s="11">
        <f t="shared" si="175"/>
        <v>0</v>
      </c>
      <c r="BQ41" s="11">
        <f t="shared" si="175"/>
        <v>0</v>
      </c>
      <c r="BR41" s="11">
        <f t="shared" si="175"/>
        <v>0</v>
      </c>
      <c r="BS41" s="11">
        <f t="shared" si="175"/>
        <v>0</v>
      </c>
      <c r="BT41" s="11">
        <f t="shared" si="175"/>
        <v>17000</v>
      </c>
      <c r="BU41" s="11">
        <f t="shared" si="175"/>
        <v>0</v>
      </c>
      <c r="BV41" s="11">
        <f t="shared" si="175"/>
        <v>0</v>
      </c>
      <c r="BW41" s="11">
        <f t="shared" si="175"/>
        <v>0</v>
      </c>
      <c r="BX41" s="11">
        <f t="shared" si="175"/>
        <v>0</v>
      </c>
      <c r="BY41" s="11">
        <f t="shared" si="175"/>
        <v>12000</v>
      </c>
      <c r="BZ41" s="11">
        <f t="shared" si="175"/>
        <v>0</v>
      </c>
      <c r="CA41" s="11">
        <f t="shared" si="175"/>
        <v>0</v>
      </c>
      <c r="CB41" s="11">
        <f t="shared" si="175"/>
        <v>0</v>
      </c>
      <c r="CC41" s="11">
        <f t="shared" si="175"/>
        <v>0</v>
      </c>
      <c r="CD41" s="11">
        <f t="shared" si="175"/>
        <v>42000</v>
      </c>
      <c r="CE41" s="11">
        <f t="shared" si="175"/>
        <v>0</v>
      </c>
      <c r="CF41" s="11">
        <f t="shared" si="175"/>
        <v>0</v>
      </c>
      <c r="CG41" s="11">
        <f t="shared" si="175"/>
        <v>0</v>
      </c>
      <c r="CH41" s="11">
        <f t="shared" si="175"/>
        <v>0</v>
      </c>
      <c r="CI41" s="11">
        <f t="shared" si="175"/>
        <v>0</v>
      </c>
      <c r="CJ41" s="11">
        <f t="shared" si="175"/>
        <v>0</v>
      </c>
      <c r="CK41" s="11">
        <f t="shared" si="175"/>
        <v>0</v>
      </c>
      <c r="CL41" s="11">
        <f t="shared" si="175"/>
        <v>0</v>
      </c>
      <c r="CM41" s="11">
        <f t="shared" si="175"/>
        <v>0</v>
      </c>
      <c r="CN41" s="11">
        <f t="shared" si="175"/>
        <v>0</v>
      </c>
      <c r="CO41" s="11">
        <f t="shared" si="175"/>
        <v>0</v>
      </c>
      <c r="CP41" s="11">
        <f t="shared" si="175"/>
        <v>0</v>
      </c>
      <c r="CQ41" s="11">
        <f t="shared" si="175"/>
        <v>0</v>
      </c>
      <c r="CR41" s="11">
        <f t="shared" si="175"/>
        <v>0</v>
      </c>
      <c r="CS41" s="11">
        <f t="shared" si="175"/>
        <v>0</v>
      </c>
      <c r="CT41" s="11">
        <f t="shared" si="175"/>
        <v>0</v>
      </c>
      <c r="CU41" s="11">
        <f t="shared" ref="CU41:CX41" si="176">SUM(CU38:CU40)</f>
        <v>0</v>
      </c>
      <c r="CV41" s="11">
        <f t="shared" si="176"/>
        <v>0</v>
      </c>
      <c r="CW41" s="11">
        <f t="shared" si="176"/>
        <v>0</v>
      </c>
      <c r="CX41" s="11">
        <f t="shared" si="176"/>
        <v>0</v>
      </c>
    </row>
    <row r="42" spans="1:102" s="16" customFormat="1" ht="15" thickBot="1" x14ac:dyDescent="0.35">
      <c r="A42" s="15" t="s">
        <v>84</v>
      </c>
      <c r="B42" s="16" t="str">
        <f>navn_B</f>
        <v>Pumpe Boris</v>
      </c>
      <c r="C42" s="17">
        <f t="shared" ref="C42:AH42" si="177">C31+C37+C41</f>
        <v>790500</v>
      </c>
      <c r="D42" s="17">
        <f t="shared" si="177"/>
        <v>12000</v>
      </c>
      <c r="E42" s="17">
        <f t="shared" si="177"/>
        <v>12000</v>
      </c>
      <c r="F42" s="17">
        <f t="shared" si="177"/>
        <v>12000</v>
      </c>
      <c r="G42" s="17">
        <f t="shared" si="177"/>
        <v>24000</v>
      </c>
      <c r="H42" s="17">
        <f t="shared" si="177"/>
        <v>12000</v>
      </c>
      <c r="I42" s="17">
        <f t="shared" si="177"/>
        <v>12000</v>
      </c>
      <c r="J42" s="17">
        <f t="shared" si="177"/>
        <v>12000</v>
      </c>
      <c r="K42" s="17">
        <f t="shared" si="177"/>
        <v>12000</v>
      </c>
      <c r="L42" s="17">
        <f t="shared" si="177"/>
        <v>29000</v>
      </c>
      <c r="M42" s="17">
        <f t="shared" si="177"/>
        <v>12000</v>
      </c>
      <c r="N42" s="17">
        <f t="shared" si="177"/>
        <v>12000</v>
      </c>
      <c r="O42" s="17">
        <f t="shared" si="177"/>
        <v>12000</v>
      </c>
      <c r="P42" s="17">
        <f t="shared" si="177"/>
        <v>12000</v>
      </c>
      <c r="Q42" s="17">
        <f t="shared" si="177"/>
        <v>24000</v>
      </c>
      <c r="R42" s="17">
        <f t="shared" si="177"/>
        <v>12000</v>
      </c>
      <c r="S42" s="17">
        <f t="shared" si="177"/>
        <v>12000</v>
      </c>
      <c r="T42" s="17">
        <f t="shared" si="177"/>
        <v>12000</v>
      </c>
      <c r="U42" s="17">
        <f t="shared" si="177"/>
        <v>12000</v>
      </c>
      <c r="V42" s="17">
        <f t="shared" si="177"/>
        <v>54000</v>
      </c>
      <c r="W42" s="17">
        <f t="shared" si="177"/>
        <v>12000</v>
      </c>
      <c r="X42" s="17">
        <f t="shared" si="177"/>
        <v>12000</v>
      </c>
      <c r="Y42" s="17">
        <f t="shared" si="177"/>
        <v>12000</v>
      </c>
      <c r="Z42" s="17">
        <f t="shared" si="177"/>
        <v>12000</v>
      </c>
      <c r="AA42" s="17">
        <f t="shared" si="177"/>
        <v>24000</v>
      </c>
      <c r="AB42" s="17">
        <f t="shared" si="177"/>
        <v>12000</v>
      </c>
      <c r="AC42" s="17">
        <f t="shared" si="177"/>
        <v>12000</v>
      </c>
      <c r="AD42" s="17">
        <f t="shared" si="177"/>
        <v>12000</v>
      </c>
      <c r="AE42" s="17">
        <f t="shared" si="177"/>
        <v>12000</v>
      </c>
      <c r="AF42" s="17">
        <f t="shared" si="177"/>
        <v>29000</v>
      </c>
      <c r="AG42" s="17">
        <f t="shared" si="177"/>
        <v>12000</v>
      </c>
      <c r="AH42" s="17">
        <f t="shared" si="177"/>
        <v>12000</v>
      </c>
      <c r="AI42" s="17">
        <f t="shared" ref="AI42:BN42" si="178">AI31+AI37+AI41</f>
        <v>12000</v>
      </c>
      <c r="AJ42" s="17">
        <f t="shared" si="178"/>
        <v>12000</v>
      </c>
      <c r="AK42" s="17">
        <f t="shared" si="178"/>
        <v>24000</v>
      </c>
      <c r="AL42" s="17">
        <f t="shared" si="178"/>
        <v>12000</v>
      </c>
      <c r="AM42" s="17">
        <f t="shared" si="178"/>
        <v>12000</v>
      </c>
      <c r="AN42" s="17">
        <f t="shared" si="178"/>
        <v>12000</v>
      </c>
      <c r="AO42" s="17">
        <f t="shared" si="178"/>
        <v>12000</v>
      </c>
      <c r="AP42" s="17">
        <f t="shared" si="178"/>
        <v>54000</v>
      </c>
      <c r="AQ42" s="17">
        <f t="shared" si="178"/>
        <v>12000</v>
      </c>
      <c r="AR42" s="17">
        <f t="shared" si="178"/>
        <v>12000</v>
      </c>
      <c r="AS42" s="17">
        <f t="shared" si="178"/>
        <v>12000</v>
      </c>
      <c r="AT42" s="17">
        <f t="shared" si="178"/>
        <v>12000</v>
      </c>
      <c r="AU42" s="17">
        <f t="shared" si="178"/>
        <v>24000</v>
      </c>
      <c r="AV42" s="17">
        <f t="shared" si="178"/>
        <v>12000</v>
      </c>
      <c r="AW42" s="17">
        <f t="shared" si="178"/>
        <v>12000</v>
      </c>
      <c r="AX42" s="17">
        <f t="shared" si="178"/>
        <v>12000</v>
      </c>
      <c r="AY42" s="17">
        <f t="shared" si="178"/>
        <v>12000</v>
      </c>
      <c r="AZ42" s="17">
        <f t="shared" si="178"/>
        <v>29000</v>
      </c>
      <c r="BA42" s="17">
        <f t="shared" si="178"/>
        <v>12000</v>
      </c>
      <c r="BB42" s="17">
        <f t="shared" si="178"/>
        <v>12000</v>
      </c>
      <c r="BC42" s="17">
        <f t="shared" si="178"/>
        <v>12000</v>
      </c>
      <c r="BD42" s="17">
        <f t="shared" si="178"/>
        <v>12000</v>
      </c>
      <c r="BE42" s="17">
        <f t="shared" si="178"/>
        <v>24000</v>
      </c>
      <c r="BF42" s="17">
        <f t="shared" si="178"/>
        <v>12000</v>
      </c>
      <c r="BG42" s="17">
        <f t="shared" si="178"/>
        <v>12000</v>
      </c>
      <c r="BH42" s="17">
        <f t="shared" si="178"/>
        <v>12000</v>
      </c>
      <c r="BI42" s="17">
        <f t="shared" si="178"/>
        <v>12000</v>
      </c>
      <c r="BJ42" s="17">
        <f t="shared" si="178"/>
        <v>54000</v>
      </c>
      <c r="BK42" s="17">
        <f t="shared" si="178"/>
        <v>12000</v>
      </c>
      <c r="BL42" s="17">
        <f t="shared" si="178"/>
        <v>12000</v>
      </c>
      <c r="BM42" s="17">
        <f t="shared" si="178"/>
        <v>12000</v>
      </c>
      <c r="BN42" s="17">
        <f t="shared" si="178"/>
        <v>12000</v>
      </c>
      <c r="BO42" s="17">
        <f t="shared" ref="BO42:CT42" si="179">BO31+BO37+BO41</f>
        <v>24000</v>
      </c>
      <c r="BP42" s="17">
        <f t="shared" si="179"/>
        <v>12000</v>
      </c>
      <c r="BQ42" s="17">
        <f t="shared" si="179"/>
        <v>12000</v>
      </c>
      <c r="BR42" s="17">
        <f t="shared" si="179"/>
        <v>12000</v>
      </c>
      <c r="BS42" s="17">
        <f t="shared" si="179"/>
        <v>12000</v>
      </c>
      <c r="BT42" s="17">
        <f t="shared" si="179"/>
        <v>29000</v>
      </c>
      <c r="BU42" s="17">
        <f t="shared" si="179"/>
        <v>12000</v>
      </c>
      <c r="BV42" s="17">
        <f t="shared" si="179"/>
        <v>12000</v>
      </c>
      <c r="BW42" s="17">
        <f t="shared" si="179"/>
        <v>12000</v>
      </c>
      <c r="BX42" s="17">
        <f t="shared" si="179"/>
        <v>12000</v>
      </c>
      <c r="BY42" s="17">
        <f t="shared" si="179"/>
        <v>24000</v>
      </c>
      <c r="BZ42" s="17">
        <f t="shared" si="179"/>
        <v>12000</v>
      </c>
      <c r="CA42" s="17">
        <f t="shared" si="179"/>
        <v>12000</v>
      </c>
      <c r="CB42" s="17">
        <f t="shared" si="179"/>
        <v>12000</v>
      </c>
      <c r="CC42" s="17">
        <f t="shared" si="179"/>
        <v>12000</v>
      </c>
      <c r="CD42" s="17">
        <f t="shared" si="179"/>
        <v>34000</v>
      </c>
      <c r="CE42" s="17">
        <f t="shared" si="179"/>
        <v>0</v>
      </c>
      <c r="CF42" s="17">
        <f t="shared" si="179"/>
        <v>0</v>
      </c>
      <c r="CG42" s="17">
        <f t="shared" si="179"/>
        <v>0</v>
      </c>
      <c r="CH42" s="17">
        <f t="shared" si="179"/>
        <v>0</v>
      </c>
      <c r="CI42" s="17">
        <f t="shared" si="179"/>
        <v>0</v>
      </c>
      <c r="CJ42" s="17">
        <f t="shared" si="179"/>
        <v>0</v>
      </c>
      <c r="CK42" s="17">
        <f t="shared" si="179"/>
        <v>0</v>
      </c>
      <c r="CL42" s="17">
        <f t="shared" si="179"/>
        <v>0</v>
      </c>
      <c r="CM42" s="17">
        <f t="shared" si="179"/>
        <v>0</v>
      </c>
      <c r="CN42" s="17">
        <f t="shared" si="179"/>
        <v>0</v>
      </c>
      <c r="CO42" s="17">
        <f t="shared" si="179"/>
        <v>0</v>
      </c>
      <c r="CP42" s="17">
        <f t="shared" si="179"/>
        <v>0</v>
      </c>
      <c r="CQ42" s="17">
        <f t="shared" si="179"/>
        <v>0</v>
      </c>
      <c r="CR42" s="17">
        <f t="shared" si="179"/>
        <v>0</v>
      </c>
      <c r="CS42" s="17">
        <f t="shared" si="179"/>
        <v>0</v>
      </c>
      <c r="CT42" s="17">
        <f t="shared" si="179"/>
        <v>0</v>
      </c>
      <c r="CU42" s="17">
        <f t="shared" ref="CU42:CX42" si="180">CU31+CU37+CU41</f>
        <v>0</v>
      </c>
      <c r="CV42" s="17">
        <f t="shared" si="180"/>
        <v>0</v>
      </c>
      <c r="CW42" s="17">
        <f t="shared" si="180"/>
        <v>0</v>
      </c>
      <c r="CX42" s="17">
        <f t="shared" si="180"/>
        <v>0</v>
      </c>
    </row>
    <row r="43" spans="1:102" s="16" customFormat="1" ht="15" thickBot="1" x14ac:dyDescent="0.35">
      <c r="A43" s="15" t="s">
        <v>85</v>
      </c>
      <c r="B43" s="16" t="str">
        <f>navn_B</f>
        <v>Pumpe Boris</v>
      </c>
      <c r="C43" s="17">
        <f>C42</f>
        <v>790500</v>
      </c>
      <c r="D43" s="17">
        <f t="shared" ref="D43:AI43" si="181">D42/((1+Kalkulationsrente)^(D$2-1))</f>
        <v>11538.461538461537</v>
      </c>
      <c r="E43" s="17">
        <f t="shared" si="181"/>
        <v>11094.674556213016</v>
      </c>
      <c r="F43" s="17">
        <f t="shared" si="181"/>
        <v>10667.956304050978</v>
      </c>
      <c r="G43" s="17">
        <f t="shared" si="181"/>
        <v>20515.300584713415</v>
      </c>
      <c r="H43" s="17">
        <f t="shared" si="181"/>
        <v>9863.1252811122176</v>
      </c>
      <c r="I43" s="17">
        <f t="shared" si="181"/>
        <v>9483.7743087617491</v>
      </c>
      <c r="J43" s="17">
        <f t="shared" si="181"/>
        <v>9119.0137584247586</v>
      </c>
      <c r="K43" s="17">
        <f t="shared" si="181"/>
        <v>8768.2824600238055</v>
      </c>
      <c r="L43" s="17">
        <f t="shared" si="181"/>
        <v>20375.015331786086</v>
      </c>
      <c r="M43" s="17">
        <f t="shared" si="181"/>
        <v>8106.7700259095827</v>
      </c>
      <c r="N43" s="17">
        <f t="shared" si="181"/>
        <v>7794.971178759215</v>
      </c>
      <c r="O43" s="17">
        <f t="shared" si="181"/>
        <v>7495.1645949607819</v>
      </c>
      <c r="P43" s="17">
        <f t="shared" si="181"/>
        <v>7206.8890336161357</v>
      </c>
      <c r="Q43" s="17">
        <f t="shared" si="181"/>
        <v>13859.401987723339</v>
      </c>
      <c r="R43" s="17">
        <f t="shared" si="181"/>
        <v>6663.1740325592973</v>
      </c>
      <c r="S43" s="17">
        <f t="shared" si="181"/>
        <v>6406.8981082300925</v>
      </c>
      <c r="T43" s="17">
        <f t="shared" si="181"/>
        <v>6160.4789502212425</v>
      </c>
      <c r="U43" s="17">
        <f t="shared" si="181"/>
        <v>5923.5374521358099</v>
      </c>
      <c r="V43" s="17">
        <f t="shared" si="181"/>
        <v>25630.690898664561</v>
      </c>
      <c r="W43" s="17">
        <f t="shared" si="181"/>
        <v>5476.6433544155043</v>
      </c>
      <c r="X43" s="17">
        <f t="shared" si="181"/>
        <v>5266.0032253995223</v>
      </c>
      <c r="Y43" s="17">
        <f t="shared" si="181"/>
        <v>5063.4646398072337</v>
      </c>
      <c r="Z43" s="17">
        <f t="shared" si="181"/>
        <v>4868.7159998146481</v>
      </c>
      <c r="AA43" s="17">
        <f t="shared" si="181"/>
        <v>9362.9153842589367</v>
      </c>
      <c r="AB43" s="17">
        <f t="shared" si="181"/>
        <v>4501.4016270475649</v>
      </c>
      <c r="AC43" s="17">
        <f t="shared" si="181"/>
        <v>4328.2707952380442</v>
      </c>
      <c r="AD43" s="17">
        <f t="shared" si="181"/>
        <v>4161.7988415750424</v>
      </c>
      <c r="AE43" s="17">
        <f t="shared" si="181"/>
        <v>4001.7296553606166</v>
      </c>
      <c r="AF43" s="17">
        <f t="shared" si="181"/>
        <v>9298.8910260783559</v>
      </c>
      <c r="AG43" s="17">
        <f t="shared" si="181"/>
        <v>3699.8240156810439</v>
      </c>
      <c r="AH43" s="17">
        <f t="shared" si="181"/>
        <v>3557.5230920010035</v>
      </c>
      <c r="AI43" s="17">
        <f t="shared" si="181"/>
        <v>3420.6952807701955</v>
      </c>
      <c r="AJ43" s="17">
        <f t="shared" ref="AJ43:BO43" si="182">AJ42/((1+Kalkulationsrente)^(AJ$2-1))</f>
        <v>3289.1300776636494</v>
      </c>
      <c r="AK43" s="17">
        <f t="shared" si="182"/>
        <v>6325.2501493531709</v>
      </c>
      <c r="AL43" s="17">
        <f t="shared" si="182"/>
        <v>3040.985648727486</v>
      </c>
      <c r="AM43" s="17">
        <f t="shared" si="182"/>
        <v>2924.0246622379677</v>
      </c>
      <c r="AN43" s="17">
        <f t="shared" si="182"/>
        <v>2811.5621752288143</v>
      </c>
      <c r="AO43" s="17">
        <f t="shared" si="182"/>
        <v>2703.4251684892447</v>
      </c>
      <c r="AP43" s="17">
        <f t="shared" si="182"/>
        <v>11697.512748270772</v>
      </c>
      <c r="AQ43" s="17">
        <f t="shared" si="182"/>
        <v>2499.4685359552923</v>
      </c>
      <c r="AR43" s="17">
        <f t="shared" si="182"/>
        <v>2403.3351307262424</v>
      </c>
      <c r="AS43" s="17">
        <f t="shared" si="182"/>
        <v>2310.8991641598486</v>
      </c>
      <c r="AT43" s="17">
        <f t="shared" si="182"/>
        <v>2222.0184270767777</v>
      </c>
      <c r="AU43" s="17">
        <f t="shared" si="182"/>
        <v>4273.1123597630331</v>
      </c>
      <c r="AV43" s="17">
        <f t="shared" si="182"/>
        <v>2054.3809421937658</v>
      </c>
      <c r="AW43" s="17">
        <f t="shared" si="182"/>
        <v>1975.3662905709289</v>
      </c>
      <c r="AX43" s="17">
        <f t="shared" si="182"/>
        <v>1899.3906640105085</v>
      </c>
      <c r="AY43" s="17">
        <f t="shared" si="182"/>
        <v>1826.3371769331809</v>
      </c>
      <c r="AZ43" s="17">
        <f t="shared" si="182"/>
        <v>4243.8924784505007</v>
      </c>
      <c r="BA43" s="17">
        <f t="shared" si="182"/>
        <v>1688.5513839988726</v>
      </c>
      <c r="BB43" s="17">
        <f t="shared" si="182"/>
        <v>1623.6070999989158</v>
      </c>
      <c r="BC43" s="17">
        <f t="shared" si="182"/>
        <v>1561.1606730758808</v>
      </c>
      <c r="BD43" s="17">
        <f t="shared" si="182"/>
        <v>1501.1160318037312</v>
      </c>
      <c r="BE43" s="17">
        <f t="shared" si="182"/>
        <v>2886.76159962256</v>
      </c>
      <c r="BF43" s="17">
        <f t="shared" si="182"/>
        <v>1387.8661536646925</v>
      </c>
      <c r="BG43" s="17">
        <f t="shared" si="182"/>
        <v>1334.4866862160504</v>
      </c>
      <c r="BH43" s="17">
        <f t="shared" si="182"/>
        <v>1283.1602752077404</v>
      </c>
      <c r="BI43" s="17">
        <f t="shared" si="182"/>
        <v>1233.8079569305198</v>
      </c>
      <c r="BJ43" s="17">
        <f t="shared" si="182"/>
        <v>5338.5921213339798</v>
      </c>
      <c r="BK43" s="17">
        <f t="shared" si="182"/>
        <v>1140.7248122508502</v>
      </c>
      <c r="BL43" s="17">
        <f t="shared" si="182"/>
        <v>1096.8507810104327</v>
      </c>
      <c r="BM43" s="17">
        <f t="shared" si="182"/>
        <v>1054.6642125100316</v>
      </c>
      <c r="BN43" s="17">
        <f t="shared" si="182"/>
        <v>1014.1002043365689</v>
      </c>
      <c r="BO43" s="17">
        <f t="shared" si="182"/>
        <v>1950.1927006472476</v>
      </c>
      <c r="BP43" s="17">
        <f t="shared" ref="BP43:CU43" si="183">BP42/((1+Kalkulationsrente)^(BP$2-1))</f>
        <v>937.5926445419459</v>
      </c>
      <c r="BQ43" s="17">
        <f t="shared" si="183"/>
        <v>901.53138898264024</v>
      </c>
      <c r="BR43" s="17">
        <f t="shared" si="183"/>
        <v>866.85710479100032</v>
      </c>
      <c r="BS43" s="17">
        <f t="shared" si="183"/>
        <v>833.51644691442323</v>
      </c>
      <c r="BT43" s="17">
        <f t="shared" si="183"/>
        <v>1936.8571282466564</v>
      </c>
      <c r="BU43" s="17">
        <f t="shared" si="183"/>
        <v>770.63280964721071</v>
      </c>
      <c r="BV43" s="17">
        <f t="shared" si="183"/>
        <v>740.99308619924125</v>
      </c>
      <c r="BW43" s="17">
        <f t="shared" si="183"/>
        <v>712.49335211465484</v>
      </c>
      <c r="BX43" s="17">
        <f t="shared" si="183"/>
        <v>685.0897616487066</v>
      </c>
      <c r="BY43" s="17">
        <f t="shared" si="183"/>
        <v>1317.4803108628971</v>
      </c>
      <c r="BZ43" s="17">
        <f t="shared" si="183"/>
        <v>633.40399560716219</v>
      </c>
      <c r="CA43" s="17">
        <f t="shared" si="183"/>
        <v>609.04230346842508</v>
      </c>
      <c r="CB43" s="17">
        <f t="shared" si="183"/>
        <v>585.61759948887027</v>
      </c>
      <c r="CC43" s="17">
        <f t="shared" si="183"/>
        <v>563.0938456623752</v>
      </c>
      <c r="CD43" s="17">
        <f t="shared" si="183"/>
        <v>1534.0697718365991</v>
      </c>
      <c r="CE43" s="17">
        <f t="shared" si="183"/>
        <v>0</v>
      </c>
      <c r="CF43" s="17">
        <f t="shared" si="183"/>
        <v>0</v>
      </c>
      <c r="CG43" s="17">
        <f t="shared" si="183"/>
        <v>0</v>
      </c>
      <c r="CH43" s="17">
        <f t="shared" si="183"/>
        <v>0</v>
      </c>
      <c r="CI43" s="17">
        <f t="shared" si="183"/>
        <v>0</v>
      </c>
      <c r="CJ43" s="17">
        <f t="shared" si="183"/>
        <v>0</v>
      </c>
      <c r="CK43" s="17">
        <f t="shared" si="183"/>
        <v>0</v>
      </c>
      <c r="CL43" s="17">
        <f t="shared" si="183"/>
        <v>0</v>
      </c>
      <c r="CM43" s="17">
        <f t="shared" si="183"/>
        <v>0</v>
      </c>
      <c r="CN43" s="17">
        <f t="shared" si="183"/>
        <v>0</v>
      </c>
      <c r="CO43" s="17">
        <f t="shared" si="183"/>
        <v>0</v>
      </c>
      <c r="CP43" s="17">
        <f t="shared" si="183"/>
        <v>0</v>
      </c>
      <c r="CQ43" s="17">
        <f t="shared" si="183"/>
        <v>0</v>
      </c>
      <c r="CR43" s="17">
        <f t="shared" si="183"/>
        <v>0</v>
      </c>
      <c r="CS43" s="17">
        <f t="shared" si="183"/>
        <v>0</v>
      </c>
      <c r="CT43" s="17">
        <f t="shared" si="183"/>
        <v>0</v>
      </c>
      <c r="CU43" s="17">
        <f t="shared" si="183"/>
        <v>0</v>
      </c>
      <c r="CV43" s="17">
        <f t="shared" ref="CV43:CX43" si="184">CV42/((1+Kalkulationsrente)^(CV$2-1))</f>
        <v>0</v>
      </c>
      <c r="CW43" s="17">
        <f t="shared" si="184"/>
        <v>0</v>
      </c>
      <c r="CX43" s="17">
        <f t="shared" si="184"/>
        <v>0</v>
      </c>
    </row>
    <row r="44" spans="1:102" s="16" customFormat="1" ht="15" thickBot="1" x14ac:dyDescent="0.35">
      <c r="A44" s="15" t="s">
        <v>86</v>
      </c>
      <c r="B44" s="16" t="str">
        <f>navn_B</f>
        <v>Pumpe Boris</v>
      </c>
      <c r="C44" s="17">
        <f>IF(C43=0,#N/A, SUM($C43:C43))</f>
        <v>790500</v>
      </c>
      <c r="D44" s="17">
        <f>IF(D43=0,#N/A, SUM($C43:D43))</f>
        <v>802038.4615384615</v>
      </c>
      <c r="E44" s="17">
        <f>IF(E43=0,#N/A, SUM($C43:E43))</f>
        <v>813133.13609467447</v>
      </c>
      <c r="F44" s="17">
        <f>IF(F43=0,#N/A, SUM($C43:F43))</f>
        <v>823801.09239872545</v>
      </c>
      <c r="G44" s="17">
        <f>IF(G43=0,#N/A, SUM($C43:G43))</f>
        <v>844316.39298343891</v>
      </c>
      <c r="H44" s="17">
        <f>IF(H43=0,#N/A, SUM($C43:H43))</f>
        <v>854179.51826455118</v>
      </c>
      <c r="I44" s="17">
        <f>IF(I43=0,#N/A, SUM($C43:I43))</f>
        <v>863663.29257331288</v>
      </c>
      <c r="J44" s="17">
        <f>IF(J43=0,#N/A, SUM($C43:J43))</f>
        <v>872782.30633173767</v>
      </c>
      <c r="K44" s="17">
        <f>IF(K43=0,#N/A, SUM($C43:K43))</f>
        <v>881550.58879176143</v>
      </c>
      <c r="L44" s="17">
        <f>IF(L43=0,#N/A, SUM($C43:L43))</f>
        <v>901925.60412354756</v>
      </c>
      <c r="M44" s="17">
        <f>IF(M43=0,#N/A, SUM($C43:M43))</f>
        <v>910032.37414945709</v>
      </c>
      <c r="N44" s="17">
        <f>IF(N43=0,#N/A, SUM($C43:N43))</f>
        <v>917827.34532821632</v>
      </c>
      <c r="O44" s="17">
        <f>IF(O43=0,#N/A, SUM($C43:O43))</f>
        <v>925322.50992317707</v>
      </c>
      <c r="P44" s="17">
        <f>IF(P43=0,#N/A, SUM($C43:P43))</f>
        <v>932529.39895679324</v>
      </c>
      <c r="Q44" s="17">
        <f>IF(Q43=0,#N/A, SUM($C43:Q43))</f>
        <v>946388.80094451655</v>
      </c>
      <c r="R44" s="17">
        <f>IF(R43=0,#N/A, SUM($C43:R43))</f>
        <v>953051.97497707582</v>
      </c>
      <c r="S44" s="17">
        <f>IF(S43=0,#N/A, SUM($C43:S43))</f>
        <v>959458.87308530591</v>
      </c>
      <c r="T44" s="17">
        <f>IF(T43=0,#N/A, SUM($C43:T43))</f>
        <v>965619.35203552712</v>
      </c>
      <c r="U44" s="17">
        <f>IF(U43=0,#N/A, SUM($C43:U43))</f>
        <v>971542.88948766293</v>
      </c>
      <c r="V44" s="17">
        <f>IF(V43=0,#N/A, SUM($C43:V43))</f>
        <v>997173.58038632746</v>
      </c>
      <c r="W44" s="17">
        <f>IF(W43=0,#N/A, SUM($C43:W43))</f>
        <v>1002650.223740743</v>
      </c>
      <c r="X44" s="17">
        <f>IF(X43=0,#N/A, SUM($C43:X43))</f>
        <v>1007916.2269661425</v>
      </c>
      <c r="Y44" s="17">
        <f>IF(Y43=0,#N/A, SUM($C43:Y43))</f>
        <v>1012979.6916059498</v>
      </c>
      <c r="Z44" s="17">
        <f>IF(Z43=0,#N/A, SUM($C43:Z43))</f>
        <v>1017848.4076057645</v>
      </c>
      <c r="AA44" s="17">
        <f>IF(AA43=0,#N/A, SUM($C43:AA43))</f>
        <v>1027211.3229900234</v>
      </c>
      <c r="AB44" s="17">
        <f>IF(AB43=0,#N/A, SUM($C43:AB43))</f>
        <v>1031712.724617071</v>
      </c>
      <c r="AC44" s="17">
        <f>IF(AC43=0,#N/A, SUM($C43:AC43))</f>
        <v>1036040.9954123091</v>
      </c>
      <c r="AD44" s="17">
        <f>IF(AD43=0,#N/A, SUM($C43:AD43))</f>
        <v>1040202.7942538841</v>
      </c>
      <c r="AE44" s="17">
        <f>IF(AE43=0,#N/A, SUM($C43:AE43))</f>
        <v>1044204.5239092447</v>
      </c>
      <c r="AF44" s="17">
        <f>IF(AF43=0,#N/A, SUM($C43:AF43))</f>
        <v>1053503.4149353229</v>
      </c>
      <c r="AG44" s="17">
        <f>IF(AG43=0,#N/A, SUM($C43:AG43))</f>
        <v>1057203.2389510039</v>
      </c>
      <c r="AH44" s="17">
        <f>IF(AH43=0,#N/A, SUM($C43:AH43))</f>
        <v>1060760.7620430049</v>
      </c>
      <c r="AI44" s="17">
        <f>IF(AI43=0,#N/A, SUM($C43:AI43))</f>
        <v>1064181.4573237752</v>
      </c>
      <c r="AJ44" s="17">
        <f>IF(AJ43=0,#N/A, SUM($C43:AJ43))</f>
        <v>1067470.5874014387</v>
      </c>
      <c r="AK44" s="17">
        <f>IF(AK43=0,#N/A, SUM($C43:AK43))</f>
        <v>1073795.8375507919</v>
      </c>
      <c r="AL44" s="17">
        <f>IF(AL43=0,#N/A, SUM($C43:AL43))</f>
        <v>1076836.8231995194</v>
      </c>
      <c r="AM44" s="17">
        <f>IF(AM43=0,#N/A, SUM($C43:AM43))</f>
        <v>1079760.8478617575</v>
      </c>
      <c r="AN44" s="17">
        <f>IF(AN43=0,#N/A, SUM($C43:AN43))</f>
        <v>1082572.4100369862</v>
      </c>
      <c r="AO44" s="17">
        <f>IF(AO43=0,#N/A, SUM($C43:AO43))</f>
        <v>1085275.8352054756</v>
      </c>
      <c r="AP44" s="17">
        <f>IF(AP43=0,#N/A, SUM($C43:AP43))</f>
        <v>1096973.3479537463</v>
      </c>
      <c r="AQ44" s="17">
        <f>IF(AQ43=0,#N/A, SUM($C43:AQ43))</f>
        <v>1099472.8164897016</v>
      </c>
      <c r="AR44" s="17">
        <f>IF(AR43=0,#N/A, SUM($C43:AR43))</f>
        <v>1101876.1516204278</v>
      </c>
      <c r="AS44" s="17">
        <f>IF(AS43=0,#N/A, SUM($C43:AS43))</f>
        <v>1104187.0507845876</v>
      </c>
      <c r="AT44" s="17">
        <f>IF(AT43=0,#N/A, SUM($C43:AT43))</f>
        <v>1106409.0692116644</v>
      </c>
      <c r="AU44" s="17">
        <f>IF(AU43=0,#N/A, SUM($C43:AU43))</f>
        <v>1110682.1815714275</v>
      </c>
      <c r="AV44" s="17">
        <f>IF(AV43=0,#N/A, SUM($C43:AV43))</f>
        <v>1112736.5625136213</v>
      </c>
      <c r="AW44" s="17">
        <f>IF(AW43=0,#N/A, SUM($C43:AW43))</f>
        <v>1114711.9288041922</v>
      </c>
      <c r="AX44" s="17">
        <f>IF(AX43=0,#N/A, SUM($C43:AX43))</f>
        <v>1116611.3194682028</v>
      </c>
      <c r="AY44" s="17">
        <f>IF(AY43=0,#N/A, SUM($C43:AY43))</f>
        <v>1118437.656645136</v>
      </c>
      <c r="AZ44" s="17">
        <f>IF(AZ43=0,#N/A, SUM($C43:AZ43))</f>
        <v>1122681.5491235864</v>
      </c>
      <c r="BA44" s="17">
        <f>IF(BA43=0,#N/A, SUM($C43:BA43))</f>
        <v>1124370.1005075853</v>
      </c>
      <c r="BB44" s="17">
        <f>IF(BB43=0,#N/A, SUM($C43:BB43))</f>
        <v>1125993.7076075843</v>
      </c>
      <c r="BC44" s="17">
        <f>IF(BC43=0,#N/A, SUM($C43:BC43))</f>
        <v>1127554.8682806601</v>
      </c>
      <c r="BD44" s="17">
        <f>IF(BD43=0,#N/A, SUM($C43:BD43))</f>
        <v>1129055.9843124638</v>
      </c>
      <c r="BE44" s="17">
        <f>IF(BE43=0,#N/A, SUM($C43:BE43))</f>
        <v>1131942.7459120865</v>
      </c>
      <c r="BF44" s="17">
        <f>IF(BF43=0,#N/A, SUM($C43:BF43))</f>
        <v>1133330.6120657511</v>
      </c>
      <c r="BG44" s="17">
        <f>IF(BG43=0,#N/A, SUM($C43:BG43))</f>
        <v>1134665.0987519671</v>
      </c>
      <c r="BH44" s="17">
        <f>IF(BH43=0,#N/A, SUM($C43:BH43))</f>
        <v>1135948.2590271749</v>
      </c>
      <c r="BI44" s="17">
        <f>IF(BI43=0,#N/A, SUM($C43:BI43))</f>
        <v>1137182.0669841054</v>
      </c>
      <c r="BJ44" s="17">
        <f>IF(BJ43=0,#N/A, SUM($C43:BJ43))</f>
        <v>1142520.6591054394</v>
      </c>
      <c r="BK44" s="17">
        <f>IF(BK43=0,#N/A, SUM($C43:BK43))</f>
        <v>1143661.3839176903</v>
      </c>
      <c r="BL44" s="17">
        <f>IF(BL43=0,#N/A, SUM($C43:BL43))</f>
        <v>1144758.2346987007</v>
      </c>
      <c r="BM44" s="17">
        <f>IF(BM43=0,#N/A, SUM($C43:BM43))</f>
        <v>1145812.8989112107</v>
      </c>
      <c r="BN44" s="17">
        <f>IF(BN43=0,#N/A, SUM($C43:BN43))</f>
        <v>1146826.9991155472</v>
      </c>
      <c r="BO44" s="17">
        <f>IF(BO43=0,#N/A, SUM($C43:BO43))</f>
        <v>1148777.1918161944</v>
      </c>
      <c r="BP44" s="17">
        <f>IF(BP43=0,#N/A, SUM($C43:BP43))</f>
        <v>1149714.7844607364</v>
      </c>
      <c r="BQ44" s="17">
        <f>IF(BQ43=0,#N/A, SUM($C43:BQ43))</f>
        <v>1150616.3158497191</v>
      </c>
      <c r="BR44" s="17">
        <f>IF(BR43=0,#N/A, SUM($C43:BR43))</f>
        <v>1151483.1729545102</v>
      </c>
      <c r="BS44" s="17">
        <f>IF(BS43=0,#N/A, SUM($C43:BS43))</f>
        <v>1152316.6894014247</v>
      </c>
      <c r="BT44" s="17">
        <f>IF(BT43=0,#N/A, SUM($C43:BT43))</f>
        <v>1154253.5465296714</v>
      </c>
      <c r="BU44" s="17">
        <f>IF(BU43=0,#N/A, SUM($C43:BU43))</f>
        <v>1155024.1793393185</v>
      </c>
      <c r="BV44" s="17">
        <f>IF(BV43=0,#N/A, SUM($C43:BV43))</f>
        <v>1155765.1724255178</v>
      </c>
      <c r="BW44" s="17">
        <f>IF(BW43=0,#N/A, SUM($C43:BW43))</f>
        <v>1156477.6657776325</v>
      </c>
      <c r="BX44" s="17">
        <f>IF(BX43=0,#N/A, SUM($C43:BX43))</f>
        <v>1157162.7555392813</v>
      </c>
      <c r="BY44" s="17">
        <f>IF(BY43=0,#N/A, SUM($C43:BY43))</f>
        <v>1158480.2358501442</v>
      </c>
      <c r="BZ44" s="17">
        <f>IF(BZ43=0,#N/A, SUM($C43:BZ43))</f>
        <v>1159113.6398457512</v>
      </c>
      <c r="CA44" s="17">
        <f>IF(CA43=0,#N/A, SUM($C43:CA43))</f>
        <v>1159722.6821492196</v>
      </c>
      <c r="CB44" s="17">
        <f>IF(CB43=0,#N/A, SUM($C43:CB43))</f>
        <v>1160308.2997487085</v>
      </c>
      <c r="CC44" s="17">
        <f>IF(CC43=0,#N/A, SUM($C43:CC43))</f>
        <v>1160871.3935943709</v>
      </c>
      <c r="CD44" s="17">
        <f>IF(CD43=0,#N/A, SUM($C43:CD43))</f>
        <v>1162405.4633662074</v>
      </c>
      <c r="CE44" s="17" t="e">
        <f>IF(CE43=0,#N/A, SUM($C43:CE43))</f>
        <v>#N/A</v>
      </c>
      <c r="CF44" s="17" t="e">
        <f>IF(CF43=0,#N/A, SUM($C43:CF43))</f>
        <v>#N/A</v>
      </c>
      <c r="CG44" s="17" t="e">
        <f>IF(CG43=0,#N/A, SUM($C43:CG43))</f>
        <v>#N/A</v>
      </c>
      <c r="CH44" s="17" t="e">
        <f>IF(CH43=0,#N/A, SUM($C43:CH43))</f>
        <v>#N/A</v>
      </c>
      <c r="CI44" s="17" t="e">
        <f>IF(CI43=0,#N/A, SUM($C43:CI43))</f>
        <v>#N/A</v>
      </c>
      <c r="CJ44" s="17" t="e">
        <f>IF(CJ43=0,#N/A, SUM($C43:CJ43))</f>
        <v>#N/A</v>
      </c>
      <c r="CK44" s="17" t="e">
        <f>IF(CK43=0,#N/A, SUM($C43:CK43))</f>
        <v>#N/A</v>
      </c>
      <c r="CL44" s="17" t="e">
        <f>IF(CL43=0,#N/A, SUM($C43:CL43))</f>
        <v>#N/A</v>
      </c>
      <c r="CM44" s="17" t="e">
        <f>IF(CM43=0,#N/A, SUM($C43:CM43))</f>
        <v>#N/A</v>
      </c>
      <c r="CN44" s="17" t="e">
        <f>IF(CN43=0,#N/A, SUM($C43:CN43))</f>
        <v>#N/A</v>
      </c>
      <c r="CO44" s="17" t="e">
        <f>IF(CO43=0,#N/A, SUM($C43:CO43))</f>
        <v>#N/A</v>
      </c>
      <c r="CP44" s="17" t="e">
        <f>IF(CP43=0,#N/A, SUM($C43:CP43))</f>
        <v>#N/A</v>
      </c>
      <c r="CQ44" s="17" t="e">
        <f>IF(CQ43=0,#N/A, SUM($C43:CQ43))</f>
        <v>#N/A</v>
      </c>
      <c r="CR44" s="17" t="e">
        <f>IF(CR43=0,#N/A, SUM($C43:CR43))</f>
        <v>#N/A</v>
      </c>
      <c r="CS44" s="17" t="e">
        <f>IF(CS43=0,#N/A, SUM($C43:CS43))</f>
        <v>#N/A</v>
      </c>
      <c r="CT44" s="17" t="e">
        <f>IF(CT43=0,#N/A, SUM($C43:CT43))</f>
        <v>#N/A</v>
      </c>
      <c r="CU44" s="17" t="e">
        <f>IF(CU43=0,#N/A, SUM($C43:CU43))</f>
        <v>#N/A</v>
      </c>
      <c r="CV44" s="17" t="e">
        <f>IF(CV43=0,#N/A, SUM($C43:CV43))</f>
        <v>#N/A</v>
      </c>
      <c r="CW44" s="17" t="e">
        <f>IF(CW43=0,#N/A, SUM($C43:CW43))</f>
        <v>#N/A</v>
      </c>
      <c r="CX44" s="17" t="e">
        <f>IF(CX43=0,#N/A, SUM($C43:CX43))</f>
        <v>#N/A</v>
      </c>
    </row>
    <row r="45" spans="1:102" x14ac:dyDescent="0.3">
      <c r="A45" s="127" t="s">
        <v>25</v>
      </c>
      <c r="B45" s="2" t="s">
        <v>12</v>
      </c>
      <c r="C45" s="8">
        <f>C31+NPV(Kalkulationsrente,D31:CX31)</f>
        <v>777597.60601656674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</row>
    <row r="46" spans="1:102" x14ac:dyDescent="0.3">
      <c r="A46" s="128"/>
      <c r="B46" s="2" t="s">
        <v>2</v>
      </c>
      <c r="C46" s="8">
        <f>C37+NPV(Kalkulationsrente,D37:CX37)</f>
        <v>298464.09024850029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</row>
    <row r="47" spans="1:102" x14ac:dyDescent="0.3">
      <c r="A47" s="128"/>
      <c r="B47" s="2" t="s">
        <v>6</v>
      </c>
      <c r="C47" s="8">
        <f>C41+NPV(Kalkulationsrente,D41:CX41)</f>
        <v>86343.76710114046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</row>
    <row r="48" spans="1:102" s="4" customFormat="1" x14ac:dyDescent="0.3">
      <c r="A48" s="6" t="s">
        <v>9</v>
      </c>
      <c r="B48" s="4" t="str">
        <f>Nutidsværdiberegning!T12</f>
        <v>Pumpe Tina</v>
      </c>
    </row>
    <row r="49" spans="1:102" x14ac:dyDescent="0.3">
      <c r="A49" s="124" t="s">
        <v>12</v>
      </c>
      <c r="B49" s="1" t="str">
        <f>B27</f>
        <v>Anskaffelsespris og scrap værdi</v>
      </c>
      <c r="C49" s="8">
        <f>Nutidsværdiberegning!V24</f>
        <v>600000</v>
      </c>
      <c r="D49" s="8">
        <f t="shared" ref="D49:AI49" si="185">IF(D$2=levetid_C,scrap_C* (-1),0)</f>
        <v>0</v>
      </c>
      <c r="E49" s="8">
        <f t="shared" si="185"/>
        <v>0</v>
      </c>
      <c r="F49" s="8">
        <f t="shared" si="185"/>
        <v>0</v>
      </c>
      <c r="G49" s="8">
        <f t="shared" si="185"/>
        <v>0</v>
      </c>
      <c r="H49" s="8">
        <f t="shared" si="185"/>
        <v>0</v>
      </c>
      <c r="I49" s="8">
        <f t="shared" si="185"/>
        <v>0</v>
      </c>
      <c r="J49" s="8">
        <f t="shared" si="185"/>
        <v>0</v>
      </c>
      <c r="K49" s="8">
        <f t="shared" si="185"/>
        <v>0</v>
      </c>
      <c r="L49" s="8">
        <f t="shared" si="185"/>
        <v>0</v>
      </c>
      <c r="M49" s="8">
        <f t="shared" si="185"/>
        <v>0</v>
      </c>
      <c r="N49" s="8">
        <f t="shared" si="185"/>
        <v>0</v>
      </c>
      <c r="O49" s="8">
        <f t="shared" si="185"/>
        <v>0</v>
      </c>
      <c r="P49" s="8">
        <f t="shared" si="185"/>
        <v>0</v>
      </c>
      <c r="Q49" s="8">
        <f t="shared" si="185"/>
        <v>0</v>
      </c>
      <c r="R49" s="8">
        <f t="shared" si="185"/>
        <v>0</v>
      </c>
      <c r="S49" s="8">
        <f t="shared" si="185"/>
        <v>0</v>
      </c>
      <c r="T49" s="8">
        <f t="shared" si="185"/>
        <v>0</v>
      </c>
      <c r="U49" s="8">
        <f t="shared" si="185"/>
        <v>0</v>
      </c>
      <c r="V49" s="8">
        <f t="shared" si="185"/>
        <v>0</v>
      </c>
      <c r="W49" s="8">
        <f t="shared" si="185"/>
        <v>0</v>
      </c>
      <c r="X49" s="8">
        <f t="shared" si="185"/>
        <v>0</v>
      </c>
      <c r="Y49" s="8">
        <f t="shared" si="185"/>
        <v>0</v>
      </c>
      <c r="Z49" s="8">
        <f t="shared" si="185"/>
        <v>0</v>
      </c>
      <c r="AA49" s="8">
        <f t="shared" si="185"/>
        <v>0</v>
      </c>
      <c r="AB49" s="8">
        <f t="shared" si="185"/>
        <v>0</v>
      </c>
      <c r="AC49" s="8">
        <f t="shared" si="185"/>
        <v>0</v>
      </c>
      <c r="AD49" s="8">
        <f t="shared" si="185"/>
        <v>0</v>
      </c>
      <c r="AE49" s="8">
        <f t="shared" si="185"/>
        <v>0</v>
      </c>
      <c r="AF49" s="8">
        <f t="shared" si="185"/>
        <v>0</v>
      </c>
      <c r="AG49" s="8">
        <f t="shared" si="185"/>
        <v>0</v>
      </c>
      <c r="AH49" s="8">
        <f t="shared" si="185"/>
        <v>0</v>
      </c>
      <c r="AI49" s="8">
        <f t="shared" si="185"/>
        <v>0</v>
      </c>
      <c r="AJ49" s="8">
        <f t="shared" ref="AJ49:BO49" si="186">IF(AJ$2=levetid_C,scrap_C* (-1),0)</f>
        <v>0</v>
      </c>
      <c r="AK49" s="8">
        <f t="shared" si="186"/>
        <v>0</v>
      </c>
      <c r="AL49" s="8">
        <f t="shared" si="186"/>
        <v>0</v>
      </c>
      <c r="AM49" s="8">
        <f t="shared" si="186"/>
        <v>0</v>
      </c>
      <c r="AN49" s="8">
        <f t="shared" si="186"/>
        <v>0</v>
      </c>
      <c r="AO49" s="8">
        <f t="shared" si="186"/>
        <v>0</v>
      </c>
      <c r="AP49" s="8">
        <f t="shared" si="186"/>
        <v>0</v>
      </c>
      <c r="AQ49" s="8">
        <f t="shared" si="186"/>
        <v>0</v>
      </c>
      <c r="AR49" s="8">
        <f t="shared" si="186"/>
        <v>0</v>
      </c>
      <c r="AS49" s="8">
        <f t="shared" si="186"/>
        <v>0</v>
      </c>
      <c r="AT49" s="8">
        <f t="shared" si="186"/>
        <v>0</v>
      </c>
      <c r="AU49" s="8">
        <f t="shared" si="186"/>
        <v>0</v>
      </c>
      <c r="AV49" s="8">
        <f t="shared" si="186"/>
        <v>0</v>
      </c>
      <c r="AW49" s="8">
        <f t="shared" si="186"/>
        <v>0</v>
      </c>
      <c r="AX49" s="8">
        <f t="shared" si="186"/>
        <v>0</v>
      </c>
      <c r="AY49" s="8">
        <f t="shared" si="186"/>
        <v>0</v>
      </c>
      <c r="AZ49" s="8">
        <f t="shared" si="186"/>
        <v>0</v>
      </c>
      <c r="BA49" s="8">
        <f t="shared" si="186"/>
        <v>0</v>
      </c>
      <c r="BB49" s="8">
        <f t="shared" si="186"/>
        <v>0</v>
      </c>
      <c r="BC49" s="8">
        <f t="shared" si="186"/>
        <v>0</v>
      </c>
      <c r="BD49" s="8">
        <f t="shared" si="186"/>
        <v>0</v>
      </c>
      <c r="BE49" s="8">
        <f t="shared" si="186"/>
        <v>0</v>
      </c>
      <c r="BF49" s="8">
        <f t="shared" si="186"/>
        <v>0</v>
      </c>
      <c r="BG49" s="8">
        <f t="shared" si="186"/>
        <v>0</v>
      </c>
      <c r="BH49" s="8">
        <f t="shared" si="186"/>
        <v>0</v>
      </c>
      <c r="BI49" s="8">
        <f t="shared" si="186"/>
        <v>0</v>
      </c>
      <c r="BJ49" s="8">
        <f t="shared" si="186"/>
        <v>0</v>
      </c>
      <c r="BK49" s="8">
        <f t="shared" si="186"/>
        <v>0</v>
      </c>
      <c r="BL49" s="8">
        <f t="shared" si="186"/>
        <v>0</v>
      </c>
      <c r="BM49" s="8">
        <f t="shared" si="186"/>
        <v>0</v>
      </c>
      <c r="BN49" s="8">
        <f t="shared" si="186"/>
        <v>0</v>
      </c>
      <c r="BO49" s="8">
        <f t="shared" si="186"/>
        <v>0</v>
      </c>
      <c r="BP49" s="8">
        <f t="shared" ref="BP49:CX49" si="187">IF(BP$2=levetid_C,scrap_C* (-1),0)</f>
        <v>0</v>
      </c>
      <c r="BQ49" s="8">
        <f t="shared" si="187"/>
        <v>0</v>
      </c>
      <c r="BR49" s="8">
        <f t="shared" si="187"/>
        <v>0</v>
      </c>
      <c r="BS49" s="8">
        <f t="shared" si="187"/>
        <v>0</v>
      </c>
      <c r="BT49" s="8">
        <f t="shared" si="187"/>
        <v>0</v>
      </c>
      <c r="BU49" s="8">
        <f t="shared" si="187"/>
        <v>0</v>
      </c>
      <c r="BV49" s="8">
        <f t="shared" si="187"/>
        <v>0</v>
      </c>
      <c r="BW49" s="8">
        <f t="shared" si="187"/>
        <v>0</v>
      </c>
      <c r="BX49" s="8">
        <f t="shared" si="187"/>
        <v>0</v>
      </c>
      <c r="BY49" s="8">
        <f t="shared" si="187"/>
        <v>0</v>
      </c>
      <c r="BZ49" s="8">
        <f t="shared" si="187"/>
        <v>0</v>
      </c>
      <c r="CA49" s="8">
        <f t="shared" si="187"/>
        <v>0</v>
      </c>
      <c r="CB49" s="8">
        <f t="shared" si="187"/>
        <v>0</v>
      </c>
      <c r="CC49" s="8">
        <f t="shared" si="187"/>
        <v>0</v>
      </c>
      <c r="CD49" s="8">
        <f t="shared" si="187"/>
        <v>-10000</v>
      </c>
      <c r="CE49" s="8">
        <f t="shared" si="187"/>
        <v>0</v>
      </c>
      <c r="CF49" s="8">
        <f t="shared" si="187"/>
        <v>0</v>
      </c>
      <c r="CG49" s="8">
        <f t="shared" si="187"/>
        <v>0</v>
      </c>
      <c r="CH49" s="8">
        <f t="shared" si="187"/>
        <v>0</v>
      </c>
      <c r="CI49" s="8">
        <f t="shared" si="187"/>
        <v>0</v>
      </c>
      <c r="CJ49" s="8">
        <f t="shared" si="187"/>
        <v>0</v>
      </c>
      <c r="CK49" s="8">
        <f t="shared" si="187"/>
        <v>0</v>
      </c>
      <c r="CL49" s="8">
        <f t="shared" si="187"/>
        <v>0</v>
      </c>
      <c r="CM49" s="8">
        <f t="shared" si="187"/>
        <v>0</v>
      </c>
      <c r="CN49" s="8">
        <f t="shared" si="187"/>
        <v>0</v>
      </c>
      <c r="CO49" s="8">
        <f t="shared" si="187"/>
        <v>0</v>
      </c>
      <c r="CP49" s="8">
        <f t="shared" si="187"/>
        <v>0</v>
      </c>
      <c r="CQ49" s="8">
        <f t="shared" si="187"/>
        <v>0</v>
      </c>
      <c r="CR49" s="8">
        <f t="shared" si="187"/>
        <v>0</v>
      </c>
      <c r="CS49" s="8">
        <f t="shared" si="187"/>
        <v>0</v>
      </c>
      <c r="CT49" s="8">
        <f t="shared" si="187"/>
        <v>0</v>
      </c>
      <c r="CU49" s="8">
        <f t="shared" si="187"/>
        <v>0</v>
      </c>
      <c r="CV49" s="8">
        <f t="shared" si="187"/>
        <v>0</v>
      </c>
      <c r="CW49" s="8">
        <f t="shared" si="187"/>
        <v>0</v>
      </c>
      <c r="CX49" s="8">
        <f t="shared" si="187"/>
        <v>0</v>
      </c>
    </row>
    <row r="50" spans="1:102" x14ac:dyDescent="0.3">
      <c r="A50" s="124"/>
      <c r="B50" s="1" t="str">
        <f>B28</f>
        <v xml:space="preserve">Installering </v>
      </c>
      <c r="C50" s="8">
        <f>Nutidsværdiberegning!V25</f>
        <v>20000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0</v>
      </c>
      <c r="BN50" s="8">
        <v>0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0</v>
      </c>
      <c r="CB50" s="8">
        <v>0</v>
      </c>
      <c r="CC50" s="8">
        <v>0</v>
      </c>
      <c r="CD50" s="8">
        <v>0</v>
      </c>
      <c r="CE50" s="8">
        <v>0</v>
      </c>
      <c r="CF50" s="8">
        <v>0</v>
      </c>
      <c r="CG50" s="8">
        <v>0</v>
      </c>
      <c r="CH50" s="8">
        <v>0</v>
      </c>
      <c r="CI50" s="8">
        <v>0</v>
      </c>
      <c r="CJ50" s="8">
        <v>0</v>
      </c>
      <c r="CK50" s="8">
        <v>0</v>
      </c>
      <c r="CL50" s="8">
        <v>0</v>
      </c>
      <c r="CM50" s="8">
        <v>0</v>
      </c>
      <c r="CN50" s="8">
        <v>0</v>
      </c>
      <c r="CO50" s="8">
        <v>0</v>
      </c>
      <c r="CP50" s="8">
        <v>0</v>
      </c>
      <c r="CQ50" s="8">
        <v>0</v>
      </c>
      <c r="CR50" s="8">
        <v>0</v>
      </c>
      <c r="CS50" s="8">
        <v>0</v>
      </c>
      <c r="CT50" s="8">
        <v>0</v>
      </c>
      <c r="CU50" s="8">
        <v>0</v>
      </c>
      <c r="CV50" s="8">
        <v>0</v>
      </c>
      <c r="CW50" s="8">
        <v>0</v>
      </c>
      <c r="CX50" s="8">
        <v>0</v>
      </c>
    </row>
    <row r="51" spans="1:102" x14ac:dyDescent="0.3">
      <c r="A51" s="124"/>
      <c r="B51" s="1" t="str">
        <f>B29</f>
        <v>Projektomkostninger</v>
      </c>
      <c r="C51" s="8">
        <f>Nutidsværdiberegning!V26</f>
        <v>7000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0</v>
      </c>
      <c r="AS51" s="8">
        <v>0</v>
      </c>
      <c r="AT51" s="8">
        <v>0</v>
      </c>
      <c r="AU51" s="8">
        <v>0</v>
      </c>
      <c r="AV51" s="8">
        <v>0</v>
      </c>
      <c r="AW51" s="8">
        <v>0</v>
      </c>
      <c r="AX51" s="8">
        <v>0</v>
      </c>
      <c r="AY51" s="8">
        <v>0</v>
      </c>
      <c r="AZ51" s="8">
        <v>0</v>
      </c>
      <c r="BA51" s="8">
        <v>0</v>
      </c>
      <c r="BB51" s="8">
        <v>0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0</v>
      </c>
      <c r="BN51" s="8">
        <v>0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0</v>
      </c>
      <c r="BU51" s="8">
        <v>0</v>
      </c>
      <c r="BV51" s="8">
        <v>0</v>
      </c>
      <c r="BW51" s="8">
        <v>0</v>
      </c>
      <c r="BX51" s="8">
        <v>0</v>
      </c>
      <c r="BY51" s="8">
        <v>0</v>
      </c>
      <c r="BZ51" s="8">
        <v>0</v>
      </c>
      <c r="CA51" s="8">
        <v>0</v>
      </c>
      <c r="CB51" s="8">
        <v>0</v>
      </c>
      <c r="CC51" s="8">
        <v>0</v>
      </c>
      <c r="CD51" s="8">
        <v>0</v>
      </c>
      <c r="CE51" s="8">
        <v>0</v>
      </c>
      <c r="CF51" s="8">
        <v>0</v>
      </c>
      <c r="CG51" s="8">
        <v>0</v>
      </c>
      <c r="CH51" s="8">
        <v>0</v>
      </c>
      <c r="CI51" s="8">
        <v>0</v>
      </c>
      <c r="CJ51" s="8">
        <v>0</v>
      </c>
      <c r="CK51" s="8">
        <v>0</v>
      </c>
      <c r="CL51" s="8">
        <v>0</v>
      </c>
      <c r="CM51" s="8">
        <v>0</v>
      </c>
      <c r="CN51" s="8">
        <v>0</v>
      </c>
      <c r="CO51" s="8">
        <v>0</v>
      </c>
      <c r="CP51" s="8">
        <v>0</v>
      </c>
      <c r="CQ51" s="8">
        <v>0</v>
      </c>
      <c r="CR51" s="8">
        <v>0</v>
      </c>
      <c r="CS51" s="8">
        <v>0</v>
      </c>
      <c r="CT51" s="8">
        <v>0</v>
      </c>
      <c r="CU51" s="8">
        <v>0</v>
      </c>
      <c r="CV51" s="8">
        <v>0</v>
      </c>
      <c r="CW51" s="8">
        <v>0</v>
      </c>
      <c r="CX51" s="8">
        <v>0</v>
      </c>
    </row>
    <row r="52" spans="1:102" s="7" customFormat="1" ht="15" thickBot="1" x14ac:dyDescent="0.35">
      <c r="A52" s="124"/>
      <c r="B52" s="7" t="str">
        <f>B30</f>
        <v>Andet, fx positive eller negativer eksternaliteter</v>
      </c>
      <c r="C52" s="8">
        <f>Nutidsværdiberegning!V27</f>
        <v>1000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9">
        <v>0</v>
      </c>
      <c r="AZ52" s="9">
        <v>0</v>
      </c>
      <c r="BA52" s="9">
        <v>0</v>
      </c>
      <c r="BB52" s="9">
        <v>0</v>
      </c>
      <c r="BC52" s="9">
        <v>0</v>
      </c>
      <c r="BD52" s="9">
        <v>0</v>
      </c>
      <c r="BE52" s="9">
        <v>0</v>
      </c>
      <c r="BF52" s="9">
        <v>0</v>
      </c>
      <c r="BG52" s="9">
        <v>0</v>
      </c>
      <c r="BH52" s="9">
        <v>0</v>
      </c>
      <c r="BI52" s="9">
        <v>0</v>
      </c>
      <c r="BJ52" s="9">
        <v>0</v>
      </c>
      <c r="BK52" s="9">
        <v>0</v>
      </c>
      <c r="BL52" s="9">
        <v>0</v>
      </c>
      <c r="BM52" s="9">
        <v>0</v>
      </c>
      <c r="BN52" s="9">
        <v>0</v>
      </c>
      <c r="BO52" s="9">
        <v>0</v>
      </c>
      <c r="BP52" s="9">
        <v>0</v>
      </c>
      <c r="BQ52" s="9">
        <v>0</v>
      </c>
      <c r="BR52" s="9">
        <v>0</v>
      </c>
      <c r="BS52" s="9">
        <v>0</v>
      </c>
      <c r="BT52" s="9">
        <v>0</v>
      </c>
      <c r="BU52" s="9">
        <v>0</v>
      </c>
      <c r="BV52" s="9">
        <v>0</v>
      </c>
      <c r="BW52" s="9">
        <v>0</v>
      </c>
      <c r="BX52" s="9">
        <v>0</v>
      </c>
      <c r="BY52" s="9">
        <v>0</v>
      </c>
      <c r="BZ52" s="9">
        <v>0</v>
      </c>
      <c r="CA52" s="9">
        <v>0</v>
      </c>
      <c r="CB52" s="9">
        <v>0</v>
      </c>
      <c r="CC52" s="9">
        <v>0</v>
      </c>
      <c r="CD52" s="9">
        <v>0</v>
      </c>
      <c r="CE52" s="9">
        <v>0</v>
      </c>
      <c r="CF52" s="9">
        <v>0</v>
      </c>
      <c r="CG52" s="9">
        <v>0</v>
      </c>
      <c r="CH52" s="9">
        <v>0</v>
      </c>
      <c r="CI52" s="9">
        <v>0</v>
      </c>
      <c r="CJ52" s="9">
        <v>0</v>
      </c>
      <c r="CK52" s="9">
        <v>0</v>
      </c>
      <c r="CL52" s="9">
        <v>0</v>
      </c>
      <c r="CM52" s="9">
        <v>0</v>
      </c>
      <c r="CN52" s="9">
        <v>0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T52" s="9">
        <v>0</v>
      </c>
      <c r="CU52" s="9">
        <v>0</v>
      </c>
      <c r="CV52" s="9">
        <v>0</v>
      </c>
      <c r="CW52" s="9">
        <v>0</v>
      </c>
      <c r="CX52" s="9">
        <v>0</v>
      </c>
    </row>
    <row r="53" spans="1:102" s="10" customFormat="1" ht="15" thickBot="1" x14ac:dyDescent="0.35">
      <c r="A53" s="12"/>
      <c r="B53" s="10" t="s">
        <v>26</v>
      </c>
      <c r="C53" s="11">
        <f>SUM(C49:C52)</f>
        <v>628000</v>
      </c>
      <c r="D53" s="11">
        <f t="shared" ref="D53" si="188">SUM(D49:D52)</f>
        <v>0</v>
      </c>
      <c r="E53" s="11">
        <f t="shared" ref="E53" si="189">SUM(E49:E52)</f>
        <v>0</v>
      </c>
      <c r="F53" s="11">
        <f t="shared" ref="F53" si="190">SUM(F49:F52)</f>
        <v>0</v>
      </c>
      <c r="G53" s="11">
        <f t="shared" ref="G53" si="191">SUM(G49:G52)</f>
        <v>0</v>
      </c>
      <c r="H53" s="11">
        <f t="shared" ref="H53" si="192">SUM(H49:H52)</f>
        <v>0</v>
      </c>
      <c r="I53" s="11">
        <f t="shared" ref="I53" si="193">SUM(I49:I52)</f>
        <v>0</v>
      </c>
      <c r="J53" s="11">
        <f t="shared" ref="J53" si="194">SUM(J49:J52)</f>
        <v>0</v>
      </c>
      <c r="K53" s="11">
        <f t="shared" ref="K53" si="195">SUM(K49:K52)</f>
        <v>0</v>
      </c>
      <c r="L53" s="11">
        <f t="shared" ref="L53" si="196">SUM(L49:L52)</f>
        <v>0</v>
      </c>
      <c r="M53" s="11">
        <f t="shared" ref="M53" si="197">SUM(M49:M52)</f>
        <v>0</v>
      </c>
      <c r="N53" s="11">
        <f t="shared" ref="N53" si="198">SUM(N49:N52)</f>
        <v>0</v>
      </c>
      <c r="O53" s="11">
        <f t="shared" ref="O53" si="199">SUM(O49:O52)</f>
        <v>0</v>
      </c>
      <c r="P53" s="11">
        <f t="shared" ref="P53" si="200">SUM(P49:P52)</f>
        <v>0</v>
      </c>
      <c r="Q53" s="11">
        <f t="shared" ref="Q53" si="201">SUM(Q49:Q52)</f>
        <v>0</v>
      </c>
      <c r="R53" s="11">
        <f t="shared" ref="R53" si="202">SUM(R49:R52)</f>
        <v>0</v>
      </c>
      <c r="S53" s="11">
        <f t="shared" ref="S53" si="203">SUM(S49:S52)</f>
        <v>0</v>
      </c>
      <c r="T53" s="11">
        <f t="shared" ref="T53" si="204">SUM(T49:T52)</f>
        <v>0</v>
      </c>
      <c r="U53" s="11">
        <f t="shared" ref="U53" si="205">SUM(U49:U52)</f>
        <v>0</v>
      </c>
      <c r="V53" s="11">
        <f t="shared" ref="V53" si="206">SUM(V49:V52)</f>
        <v>0</v>
      </c>
      <c r="W53" s="11">
        <f t="shared" ref="W53" si="207">SUM(W49:W52)</f>
        <v>0</v>
      </c>
      <c r="X53" s="11">
        <f t="shared" ref="X53" si="208">SUM(X49:X52)</f>
        <v>0</v>
      </c>
      <c r="Y53" s="11">
        <f t="shared" ref="Y53" si="209">SUM(Y49:Y52)</f>
        <v>0</v>
      </c>
      <c r="Z53" s="11">
        <f t="shared" ref="Z53" si="210">SUM(Z49:Z52)</f>
        <v>0</v>
      </c>
      <c r="AA53" s="11">
        <f t="shared" ref="AA53" si="211">SUM(AA49:AA52)</f>
        <v>0</v>
      </c>
      <c r="AB53" s="11">
        <f t="shared" ref="AB53" si="212">SUM(AB49:AB52)</f>
        <v>0</v>
      </c>
      <c r="AC53" s="11">
        <f t="shared" ref="AC53" si="213">SUM(AC49:AC52)</f>
        <v>0</v>
      </c>
      <c r="AD53" s="11">
        <f t="shared" ref="AD53" si="214">SUM(AD49:AD52)</f>
        <v>0</v>
      </c>
      <c r="AE53" s="11">
        <f t="shared" ref="AE53" si="215">SUM(AE49:AE52)</f>
        <v>0</v>
      </c>
      <c r="AF53" s="11">
        <f t="shared" ref="AF53" si="216">SUM(AF49:AF52)</f>
        <v>0</v>
      </c>
      <c r="AG53" s="11">
        <f t="shared" ref="AG53" si="217">SUM(AG49:AG52)</f>
        <v>0</v>
      </c>
      <c r="AH53" s="11">
        <f t="shared" ref="AH53" si="218">SUM(AH49:AH52)</f>
        <v>0</v>
      </c>
      <c r="AI53" s="11">
        <f t="shared" ref="AI53" si="219">SUM(AI49:AI52)</f>
        <v>0</v>
      </c>
      <c r="AJ53" s="11">
        <f t="shared" ref="AJ53" si="220">SUM(AJ49:AJ52)</f>
        <v>0</v>
      </c>
      <c r="AK53" s="11">
        <f t="shared" ref="AK53" si="221">SUM(AK49:AK52)</f>
        <v>0</v>
      </c>
      <c r="AL53" s="11">
        <f t="shared" ref="AL53" si="222">SUM(AL49:AL52)</f>
        <v>0</v>
      </c>
      <c r="AM53" s="11">
        <f t="shared" ref="AM53" si="223">SUM(AM49:AM52)</f>
        <v>0</v>
      </c>
      <c r="AN53" s="11">
        <f t="shared" ref="AN53" si="224">SUM(AN49:AN52)</f>
        <v>0</v>
      </c>
      <c r="AO53" s="11">
        <f t="shared" ref="AO53" si="225">SUM(AO49:AO52)</f>
        <v>0</v>
      </c>
      <c r="AP53" s="11">
        <f t="shared" ref="AP53" si="226">SUM(AP49:AP52)</f>
        <v>0</v>
      </c>
      <c r="AQ53" s="11">
        <f t="shared" ref="AQ53" si="227">SUM(AQ49:AQ52)</f>
        <v>0</v>
      </c>
      <c r="AR53" s="11">
        <f t="shared" ref="AR53" si="228">SUM(AR49:AR52)</f>
        <v>0</v>
      </c>
      <c r="AS53" s="11">
        <f t="shared" ref="AS53" si="229">SUM(AS49:AS52)</f>
        <v>0</v>
      </c>
      <c r="AT53" s="11">
        <f t="shared" ref="AT53" si="230">SUM(AT49:AT52)</f>
        <v>0</v>
      </c>
      <c r="AU53" s="11">
        <f t="shared" ref="AU53" si="231">SUM(AU49:AU52)</f>
        <v>0</v>
      </c>
      <c r="AV53" s="11">
        <f t="shared" ref="AV53" si="232">SUM(AV49:AV52)</f>
        <v>0</v>
      </c>
      <c r="AW53" s="11">
        <f t="shared" ref="AW53" si="233">SUM(AW49:AW52)</f>
        <v>0</v>
      </c>
      <c r="AX53" s="11">
        <f t="shared" ref="AX53" si="234">SUM(AX49:AX52)</f>
        <v>0</v>
      </c>
      <c r="AY53" s="11">
        <f t="shared" ref="AY53" si="235">SUM(AY49:AY52)</f>
        <v>0</v>
      </c>
      <c r="AZ53" s="11">
        <f t="shared" ref="AZ53" si="236">SUM(AZ49:AZ52)</f>
        <v>0</v>
      </c>
      <c r="BA53" s="11">
        <f t="shared" ref="BA53" si="237">SUM(BA49:BA52)</f>
        <v>0</v>
      </c>
      <c r="BB53" s="11">
        <f t="shared" ref="BB53" si="238">SUM(BB49:BB52)</f>
        <v>0</v>
      </c>
      <c r="BC53" s="11">
        <f t="shared" ref="BC53" si="239">SUM(BC49:BC52)</f>
        <v>0</v>
      </c>
      <c r="BD53" s="11">
        <f t="shared" ref="BD53" si="240">SUM(BD49:BD52)</f>
        <v>0</v>
      </c>
      <c r="BE53" s="11">
        <f t="shared" ref="BE53" si="241">SUM(BE49:BE52)</f>
        <v>0</v>
      </c>
      <c r="BF53" s="11">
        <f t="shared" ref="BF53" si="242">SUM(BF49:BF52)</f>
        <v>0</v>
      </c>
      <c r="BG53" s="11">
        <f t="shared" ref="BG53" si="243">SUM(BG49:BG52)</f>
        <v>0</v>
      </c>
      <c r="BH53" s="11">
        <f t="shared" ref="BH53" si="244">SUM(BH49:BH52)</f>
        <v>0</v>
      </c>
      <c r="BI53" s="11">
        <f t="shared" ref="BI53" si="245">SUM(BI49:BI52)</f>
        <v>0</v>
      </c>
      <c r="BJ53" s="11">
        <f t="shared" ref="BJ53" si="246">SUM(BJ49:BJ52)</f>
        <v>0</v>
      </c>
      <c r="BK53" s="11">
        <f t="shared" ref="BK53" si="247">SUM(BK49:BK52)</f>
        <v>0</v>
      </c>
      <c r="BL53" s="11">
        <f t="shared" ref="BL53" si="248">SUM(BL49:BL52)</f>
        <v>0</v>
      </c>
      <c r="BM53" s="11">
        <f t="shared" ref="BM53" si="249">SUM(BM49:BM52)</f>
        <v>0</v>
      </c>
      <c r="BN53" s="11">
        <f t="shared" ref="BN53" si="250">SUM(BN49:BN52)</f>
        <v>0</v>
      </c>
      <c r="BO53" s="11">
        <f t="shared" ref="BO53" si="251">SUM(BO49:BO52)</f>
        <v>0</v>
      </c>
      <c r="BP53" s="11">
        <f t="shared" ref="BP53" si="252">SUM(BP49:BP52)</f>
        <v>0</v>
      </c>
      <c r="BQ53" s="11">
        <f t="shared" ref="BQ53" si="253">SUM(BQ49:BQ52)</f>
        <v>0</v>
      </c>
      <c r="BR53" s="11">
        <f t="shared" ref="BR53" si="254">SUM(BR49:BR52)</f>
        <v>0</v>
      </c>
      <c r="BS53" s="11">
        <f t="shared" ref="BS53" si="255">SUM(BS49:BS52)</f>
        <v>0</v>
      </c>
      <c r="BT53" s="11">
        <f t="shared" ref="BT53" si="256">SUM(BT49:BT52)</f>
        <v>0</v>
      </c>
      <c r="BU53" s="11">
        <f t="shared" ref="BU53" si="257">SUM(BU49:BU52)</f>
        <v>0</v>
      </c>
      <c r="BV53" s="11">
        <f t="shared" ref="BV53" si="258">SUM(BV49:BV52)</f>
        <v>0</v>
      </c>
      <c r="BW53" s="11">
        <f t="shared" ref="BW53" si="259">SUM(BW49:BW52)</f>
        <v>0</v>
      </c>
      <c r="BX53" s="11">
        <f t="shared" ref="BX53" si="260">SUM(BX49:BX52)</f>
        <v>0</v>
      </c>
      <c r="BY53" s="11">
        <f t="shared" ref="BY53" si="261">SUM(BY49:BY52)</f>
        <v>0</v>
      </c>
      <c r="BZ53" s="11">
        <f t="shared" ref="BZ53" si="262">SUM(BZ49:BZ52)</f>
        <v>0</v>
      </c>
      <c r="CA53" s="11">
        <f t="shared" ref="CA53" si="263">SUM(CA49:CA52)</f>
        <v>0</v>
      </c>
      <c r="CB53" s="11">
        <f t="shared" ref="CB53" si="264">SUM(CB49:CB52)</f>
        <v>0</v>
      </c>
      <c r="CC53" s="11">
        <f t="shared" ref="CC53" si="265">SUM(CC49:CC52)</f>
        <v>0</v>
      </c>
      <c r="CD53" s="11">
        <f t="shared" ref="CD53" si="266">SUM(CD49:CD52)</f>
        <v>-10000</v>
      </c>
      <c r="CE53" s="11">
        <f t="shared" ref="CE53" si="267">SUM(CE49:CE52)</f>
        <v>0</v>
      </c>
      <c r="CF53" s="11">
        <f t="shared" ref="CF53" si="268">SUM(CF49:CF52)</f>
        <v>0</v>
      </c>
      <c r="CG53" s="11">
        <f t="shared" ref="CG53" si="269">SUM(CG49:CG52)</f>
        <v>0</v>
      </c>
      <c r="CH53" s="11">
        <f t="shared" ref="CH53" si="270">SUM(CH49:CH52)</f>
        <v>0</v>
      </c>
      <c r="CI53" s="11">
        <f t="shared" ref="CI53" si="271">SUM(CI49:CI52)</f>
        <v>0</v>
      </c>
      <c r="CJ53" s="11">
        <f t="shared" ref="CJ53" si="272">SUM(CJ49:CJ52)</f>
        <v>0</v>
      </c>
      <c r="CK53" s="11">
        <f t="shared" ref="CK53" si="273">SUM(CK49:CK52)</f>
        <v>0</v>
      </c>
      <c r="CL53" s="11">
        <f t="shared" ref="CL53" si="274">SUM(CL49:CL52)</f>
        <v>0</v>
      </c>
      <c r="CM53" s="11">
        <f t="shared" ref="CM53" si="275">SUM(CM49:CM52)</f>
        <v>0</v>
      </c>
      <c r="CN53" s="11">
        <f t="shared" ref="CN53" si="276">SUM(CN49:CN52)</f>
        <v>0</v>
      </c>
      <c r="CO53" s="11">
        <f t="shared" ref="CO53" si="277">SUM(CO49:CO52)</f>
        <v>0</v>
      </c>
      <c r="CP53" s="11">
        <f t="shared" ref="CP53" si="278">SUM(CP49:CP52)</f>
        <v>0</v>
      </c>
      <c r="CQ53" s="11">
        <f t="shared" ref="CQ53" si="279">SUM(CQ49:CQ52)</f>
        <v>0</v>
      </c>
      <c r="CR53" s="11">
        <f t="shared" ref="CR53" si="280">SUM(CR49:CR52)</f>
        <v>0</v>
      </c>
      <c r="CS53" s="11">
        <f t="shared" ref="CS53" si="281">SUM(CS49:CS52)</f>
        <v>0</v>
      </c>
      <c r="CT53" s="11">
        <f t="shared" ref="CT53" si="282">SUM(CT49:CT52)</f>
        <v>0</v>
      </c>
      <c r="CU53" s="11">
        <f t="shared" ref="CU53" si="283">SUM(CU49:CU52)</f>
        <v>0</v>
      </c>
      <c r="CV53" s="11">
        <f t="shared" ref="CV53" si="284">SUM(CV49:CV52)</f>
        <v>0</v>
      </c>
      <c r="CW53" s="11">
        <f t="shared" ref="CW53" si="285">SUM(CW49:CW52)</f>
        <v>0</v>
      </c>
      <c r="CX53" s="11">
        <f t="shared" ref="CX53" si="286">SUM(CX49:CX52)</f>
        <v>0</v>
      </c>
    </row>
    <row r="54" spans="1:102" x14ac:dyDescent="0.3">
      <c r="A54" s="124" t="s">
        <v>2</v>
      </c>
      <c r="B54" s="1" t="str">
        <f>B32</f>
        <v>Løbende drift og eftersyn</v>
      </c>
      <c r="C54" s="8">
        <f>Nutidsværdiberegning!V34</f>
        <v>10000</v>
      </c>
      <c r="D54" s="8">
        <f t="shared" ref="D54:AI54" si="287">IF(D$3-$C$3&lt;levetid_C, C54, 0)</f>
        <v>10000</v>
      </c>
      <c r="E54" s="8">
        <f t="shared" si="287"/>
        <v>10000</v>
      </c>
      <c r="F54" s="8">
        <f t="shared" si="287"/>
        <v>10000</v>
      </c>
      <c r="G54" s="8">
        <f t="shared" si="287"/>
        <v>10000</v>
      </c>
      <c r="H54" s="8">
        <f t="shared" si="287"/>
        <v>10000</v>
      </c>
      <c r="I54" s="8">
        <f t="shared" si="287"/>
        <v>10000</v>
      </c>
      <c r="J54" s="8">
        <f t="shared" si="287"/>
        <v>10000</v>
      </c>
      <c r="K54" s="8">
        <f t="shared" si="287"/>
        <v>10000</v>
      </c>
      <c r="L54" s="8">
        <f t="shared" si="287"/>
        <v>10000</v>
      </c>
      <c r="M54" s="8">
        <f t="shared" si="287"/>
        <v>10000</v>
      </c>
      <c r="N54" s="8">
        <f t="shared" si="287"/>
        <v>10000</v>
      </c>
      <c r="O54" s="8">
        <f t="shared" si="287"/>
        <v>10000</v>
      </c>
      <c r="P54" s="8">
        <f t="shared" si="287"/>
        <v>10000</v>
      </c>
      <c r="Q54" s="8">
        <f t="shared" si="287"/>
        <v>10000</v>
      </c>
      <c r="R54" s="8">
        <f t="shared" si="287"/>
        <v>10000</v>
      </c>
      <c r="S54" s="8">
        <f t="shared" si="287"/>
        <v>10000</v>
      </c>
      <c r="T54" s="8">
        <f t="shared" si="287"/>
        <v>10000</v>
      </c>
      <c r="U54" s="8">
        <f t="shared" si="287"/>
        <v>10000</v>
      </c>
      <c r="V54" s="8">
        <f t="shared" si="287"/>
        <v>10000</v>
      </c>
      <c r="W54" s="8">
        <f t="shared" si="287"/>
        <v>10000</v>
      </c>
      <c r="X54" s="8">
        <f t="shared" si="287"/>
        <v>10000</v>
      </c>
      <c r="Y54" s="8">
        <f t="shared" si="287"/>
        <v>10000</v>
      </c>
      <c r="Z54" s="8">
        <f t="shared" si="287"/>
        <v>10000</v>
      </c>
      <c r="AA54" s="8">
        <f t="shared" si="287"/>
        <v>10000</v>
      </c>
      <c r="AB54" s="8">
        <f t="shared" si="287"/>
        <v>10000</v>
      </c>
      <c r="AC54" s="8">
        <f t="shared" si="287"/>
        <v>10000</v>
      </c>
      <c r="AD54" s="8">
        <f t="shared" si="287"/>
        <v>10000</v>
      </c>
      <c r="AE54" s="8">
        <f t="shared" si="287"/>
        <v>10000</v>
      </c>
      <c r="AF54" s="8">
        <f t="shared" si="287"/>
        <v>10000</v>
      </c>
      <c r="AG54" s="8">
        <f t="shared" si="287"/>
        <v>10000</v>
      </c>
      <c r="AH54" s="8">
        <f t="shared" si="287"/>
        <v>10000</v>
      </c>
      <c r="AI54" s="8">
        <f t="shared" si="287"/>
        <v>10000</v>
      </c>
      <c r="AJ54" s="8">
        <f t="shared" ref="AJ54:BO54" si="288">IF(AJ$3-$C$3&lt;levetid_C, AI54, 0)</f>
        <v>10000</v>
      </c>
      <c r="AK54" s="8">
        <f t="shared" si="288"/>
        <v>10000</v>
      </c>
      <c r="AL54" s="8">
        <f t="shared" si="288"/>
        <v>10000</v>
      </c>
      <c r="AM54" s="8">
        <f t="shared" si="288"/>
        <v>10000</v>
      </c>
      <c r="AN54" s="8">
        <f t="shared" si="288"/>
        <v>10000</v>
      </c>
      <c r="AO54" s="8">
        <f t="shared" si="288"/>
        <v>10000</v>
      </c>
      <c r="AP54" s="8">
        <f t="shared" si="288"/>
        <v>10000</v>
      </c>
      <c r="AQ54" s="8">
        <f t="shared" si="288"/>
        <v>10000</v>
      </c>
      <c r="AR54" s="8">
        <f t="shared" si="288"/>
        <v>10000</v>
      </c>
      <c r="AS54" s="8">
        <f t="shared" si="288"/>
        <v>10000</v>
      </c>
      <c r="AT54" s="8">
        <f t="shared" si="288"/>
        <v>10000</v>
      </c>
      <c r="AU54" s="8">
        <f t="shared" si="288"/>
        <v>10000</v>
      </c>
      <c r="AV54" s="8">
        <f t="shared" si="288"/>
        <v>10000</v>
      </c>
      <c r="AW54" s="8">
        <f t="shared" si="288"/>
        <v>10000</v>
      </c>
      <c r="AX54" s="8">
        <f t="shared" si="288"/>
        <v>10000</v>
      </c>
      <c r="AY54" s="8">
        <f t="shared" si="288"/>
        <v>10000</v>
      </c>
      <c r="AZ54" s="8">
        <f t="shared" si="288"/>
        <v>10000</v>
      </c>
      <c r="BA54" s="8">
        <f t="shared" si="288"/>
        <v>10000</v>
      </c>
      <c r="BB54" s="8">
        <f t="shared" si="288"/>
        <v>10000</v>
      </c>
      <c r="BC54" s="8">
        <f t="shared" si="288"/>
        <v>10000</v>
      </c>
      <c r="BD54" s="8">
        <f t="shared" si="288"/>
        <v>10000</v>
      </c>
      <c r="BE54" s="8">
        <f t="shared" si="288"/>
        <v>10000</v>
      </c>
      <c r="BF54" s="8">
        <f t="shared" si="288"/>
        <v>10000</v>
      </c>
      <c r="BG54" s="8">
        <f t="shared" si="288"/>
        <v>10000</v>
      </c>
      <c r="BH54" s="8">
        <f t="shared" si="288"/>
        <v>10000</v>
      </c>
      <c r="BI54" s="8">
        <f t="shared" si="288"/>
        <v>10000</v>
      </c>
      <c r="BJ54" s="8">
        <f t="shared" si="288"/>
        <v>10000</v>
      </c>
      <c r="BK54" s="8">
        <f t="shared" si="288"/>
        <v>10000</v>
      </c>
      <c r="BL54" s="8">
        <f t="shared" si="288"/>
        <v>10000</v>
      </c>
      <c r="BM54" s="8">
        <f t="shared" si="288"/>
        <v>10000</v>
      </c>
      <c r="BN54" s="8">
        <f t="shared" si="288"/>
        <v>10000</v>
      </c>
      <c r="BO54" s="8">
        <f t="shared" si="288"/>
        <v>10000</v>
      </c>
      <c r="BP54" s="8">
        <f t="shared" ref="BP54:CX54" si="289">IF(BP$3-$C$3&lt;levetid_C, BO54, 0)</f>
        <v>10000</v>
      </c>
      <c r="BQ54" s="8">
        <f t="shared" si="289"/>
        <v>10000</v>
      </c>
      <c r="BR54" s="8">
        <f t="shared" si="289"/>
        <v>10000</v>
      </c>
      <c r="BS54" s="8">
        <f t="shared" si="289"/>
        <v>10000</v>
      </c>
      <c r="BT54" s="8">
        <f t="shared" si="289"/>
        <v>10000</v>
      </c>
      <c r="BU54" s="8">
        <f t="shared" si="289"/>
        <v>10000</v>
      </c>
      <c r="BV54" s="8">
        <f t="shared" si="289"/>
        <v>10000</v>
      </c>
      <c r="BW54" s="8">
        <f t="shared" si="289"/>
        <v>10000</v>
      </c>
      <c r="BX54" s="8">
        <f t="shared" si="289"/>
        <v>10000</v>
      </c>
      <c r="BY54" s="8">
        <f t="shared" si="289"/>
        <v>10000</v>
      </c>
      <c r="BZ54" s="8">
        <f t="shared" si="289"/>
        <v>10000</v>
      </c>
      <c r="CA54" s="8">
        <f t="shared" si="289"/>
        <v>10000</v>
      </c>
      <c r="CB54" s="8">
        <f t="shared" si="289"/>
        <v>10000</v>
      </c>
      <c r="CC54" s="8">
        <f t="shared" si="289"/>
        <v>10000</v>
      </c>
      <c r="CD54" s="8">
        <f t="shared" si="289"/>
        <v>10000</v>
      </c>
      <c r="CE54" s="8">
        <f t="shared" si="289"/>
        <v>0</v>
      </c>
      <c r="CF54" s="8">
        <f t="shared" si="289"/>
        <v>0</v>
      </c>
      <c r="CG54" s="8">
        <f t="shared" si="289"/>
        <v>0</v>
      </c>
      <c r="CH54" s="8">
        <f t="shared" si="289"/>
        <v>0</v>
      </c>
      <c r="CI54" s="8">
        <f t="shared" si="289"/>
        <v>0</v>
      </c>
      <c r="CJ54" s="8">
        <f t="shared" si="289"/>
        <v>0</v>
      </c>
      <c r="CK54" s="8">
        <f t="shared" si="289"/>
        <v>0</v>
      </c>
      <c r="CL54" s="8">
        <f t="shared" si="289"/>
        <v>0</v>
      </c>
      <c r="CM54" s="8">
        <f t="shared" si="289"/>
        <v>0</v>
      </c>
      <c r="CN54" s="8">
        <f t="shared" si="289"/>
        <v>0</v>
      </c>
      <c r="CO54" s="8">
        <f t="shared" si="289"/>
        <v>0</v>
      </c>
      <c r="CP54" s="8">
        <f t="shared" si="289"/>
        <v>0</v>
      </c>
      <c r="CQ54" s="8">
        <f t="shared" si="289"/>
        <v>0</v>
      </c>
      <c r="CR54" s="8">
        <f t="shared" si="289"/>
        <v>0</v>
      </c>
      <c r="CS54" s="8">
        <f t="shared" si="289"/>
        <v>0</v>
      </c>
      <c r="CT54" s="8">
        <f t="shared" si="289"/>
        <v>0</v>
      </c>
      <c r="CU54" s="8">
        <f t="shared" si="289"/>
        <v>0</v>
      </c>
      <c r="CV54" s="8">
        <f t="shared" si="289"/>
        <v>0</v>
      </c>
      <c r="CW54" s="8">
        <f t="shared" si="289"/>
        <v>0</v>
      </c>
      <c r="CX54" s="8">
        <f t="shared" si="289"/>
        <v>0</v>
      </c>
    </row>
    <row r="55" spans="1:102" x14ac:dyDescent="0.3">
      <c r="A55" s="124"/>
      <c r="B55" s="1" t="str">
        <f>B33</f>
        <v>Energi og forbrug</v>
      </c>
      <c r="C55" s="8">
        <f>Nutidsværdiberegning!V35</f>
        <v>5000</v>
      </c>
      <c r="D55" s="8">
        <f t="shared" ref="D55:AI55" si="290">IF(D$3-$C$3&lt;levetid_C, C55, 0)</f>
        <v>5000</v>
      </c>
      <c r="E55" s="8">
        <f t="shared" si="290"/>
        <v>5000</v>
      </c>
      <c r="F55" s="8">
        <f t="shared" si="290"/>
        <v>5000</v>
      </c>
      <c r="G55" s="8">
        <f t="shared" si="290"/>
        <v>5000</v>
      </c>
      <c r="H55" s="8">
        <f t="shared" si="290"/>
        <v>5000</v>
      </c>
      <c r="I55" s="8">
        <f t="shared" si="290"/>
        <v>5000</v>
      </c>
      <c r="J55" s="8">
        <f t="shared" si="290"/>
        <v>5000</v>
      </c>
      <c r="K55" s="8">
        <f t="shared" si="290"/>
        <v>5000</v>
      </c>
      <c r="L55" s="8">
        <f t="shared" si="290"/>
        <v>5000</v>
      </c>
      <c r="M55" s="8">
        <f t="shared" si="290"/>
        <v>5000</v>
      </c>
      <c r="N55" s="8">
        <f t="shared" si="290"/>
        <v>5000</v>
      </c>
      <c r="O55" s="8">
        <f t="shared" si="290"/>
        <v>5000</v>
      </c>
      <c r="P55" s="8">
        <f t="shared" si="290"/>
        <v>5000</v>
      </c>
      <c r="Q55" s="8">
        <f t="shared" si="290"/>
        <v>5000</v>
      </c>
      <c r="R55" s="8">
        <f t="shared" si="290"/>
        <v>5000</v>
      </c>
      <c r="S55" s="8">
        <f t="shared" si="290"/>
        <v>5000</v>
      </c>
      <c r="T55" s="8">
        <f t="shared" si="290"/>
        <v>5000</v>
      </c>
      <c r="U55" s="8">
        <f t="shared" si="290"/>
        <v>5000</v>
      </c>
      <c r="V55" s="8">
        <f t="shared" si="290"/>
        <v>5000</v>
      </c>
      <c r="W55" s="8">
        <f t="shared" si="290"/>
        <v>5000</v>
      </c>
      <c r="X55" s="8">
        <f t="shared" si="290"/>
        <v>5000</v>
      </c>
      <c r="Y55" s="8">
        <f t="shared" si="290"/>
        <v>5000</v>
      </c>
      <c r="Z55" s="8">
        <f t="shared" si="290"/>
        <v>5000</v>
      </c>
      <c r="AA55" s="8">
        <f t="shared" si="290"/>
        <v>5000</v>
      </c>
      <c r="AB55" s="8">
        <f t="shared" si="290"/>
        <v>5000</v>
      </c>
      <c r="AC55" s="8">
        <f t="shared" si="290"/>
        <v>5000</v>
      </c>
      <c r="AD55" s="8">
        <f t="shared" si="290"/>
        <v>5000</v>
      </c>
      <c r="AE55" s="8">
        <f t="shared" si="290"/>
        <v>5000</v>
      </c>
      <c r="AF55" s="8">
        <f t="shared" si="290"/>
        <v>5000</v>
      </c>
      <c r="AG55" s="8">
        <f t="shared" si="290"/>
        <v>5000</v>
      </c>
      <c r="AH55" s="8">
        <f t="shared" si="290"/>
        <v>5000</v>
      </c>
      <c r="AI55" s="8">
        <f t="shared" si="290"/>
        <v>5000</v>
      </c>
      <c r="AJ55" s="8">
        <f t="shared" ref="AJ55:BO55" si="291">IF(AJ$3-$C$3&lt;levetid_C, AI55, 0)</f>
        <v>5000</v>
      </c>
      <c r="AK55" s="8">
        <f t="shared" si="291"/>
        <v>5000</v>
      </c>
      <c r="AL55" s="8">
        <f t="shared" si="291"/>
        <v>5000</v>
      </c>
      <c r="AM55" s="8">
        <f t="shared" si="291"/>
        <v>5000</v>
      </c>
      <c r="AN55" s="8">
        <f t="shared" si="291"/>
        <v>5000</v>
      </c>
      <c r="AO55" s="8">
        <f t="shared" si="291"/>
        <v>5000</v>
      </c>
      <c r="AP55" s="8">
        <f t="shared" si="291"/>
        <v>5000</v>
      </c>
      <c r="AQ55" s="8">
        <f t="shared" si="291"/>
        <v>5000</v>
      </c>
      <c r="AR55" s="8">
        <f t="shared" si="291"/>
        <v>5000</v>
      </c>
      <c r="AS55" s="8">
        <f t="shared" si="291"/>
        <v>5000</v>
      </c>
      <c r="AT55" s="8">
        <f t="shared" si="291"/>
        <v>5000</v>
      </c>
      <c r="AU55" s="8">
        <f t="shared" si="291"/>
        <v>5000</v>
      </c>
      <c r="AV55" s="8">
        <f t="shared" si="291"/>
        <v>5000</v>
      </c>
      <c r="AW55" s="8">
        <f t="shared" si="291"/>
        <v>5000</v>
      </c>
      <c r="AX55" s="8">
        <f t="shared" si="291"/>
        <v>5000</v>
      </c>
      <c r="AY55" s="8">
        <f t="shared" si="291"/>
        <v>5000</v>
      </c>
      <c r="AZ55" s="8">
        <f t="shared" si="291"/>
        <v>5000</v>
      </c>
      <c r="BA55" s="8">
        <f t="shared" si="291"/>
        <v>5000</v>
      </c>
      <c r="BB55" s="8">
        <f t="shared" si="291"/>
        <v>5000</v>
      </c>
      <c r="BC55" s="8">
        <f t="shared" si="291"/>
        <v>5000</v>
      </c>
      <c r="BD55" s="8">
        <f t="shared" si="291"/>
        <v>5000</v>
      </c>
      <c r="BE55" s="8">
        <f t="shared" si="291"/>
        <v>5000</v>
      </c>
      <c r="BF55" s="8">
        <f t="shared" si="291"/>
        <v>5000</v>
      </c>
      <c r="BG55" s="8">
        <f t="shared" si="291"/>
        <v>5000</v>
      </c>
      <c r="BH55" s="8">
        <f t="shared" si="291"/>
        <v>5000</v>
      </c>
      <c r="BI55" s="8">
        <f t="shared" si="291"/>
        <v>5000</v>
      </c>
      <c r="BJ55" s="8">
        <f t="shared" si="291"/>
        <v>5000</v>
      </c>
      <c r="BK55" s="8">
        <f t="shared" si="291"/>
        <v>5000</v>
      </c>
      <c r="BL55" s="8">
        <f t="shared" si="291"/>
        <v>5000</v>
      </c>
      <c r="BM55" s="8">
        <f t="shared" si="291"/>
        <v>5000</v>
      </c>
      <c r="BN55" s="8">
        <f t="shared" si="291"/>
        <v>5000</v>
      </c>
      <c r="BO55" s="8">
        <f t="shared" si="291"/>
        <v>5000</v>
      </c>
      <c r="BP55" s="8">
        <f t="shared" ref="BP55:CX55" si="292">IF(BP$3-$C$3&lt;levetid_C, BO55, 0)</f>
        <v>5000</v>
      </c>
      <c r="BQ55" s="8">
        <f t="shared" si="292"/>
        <v>5000</v>
      </c>
      <c r="BR55" s="8">
        <f t="shared" si="292"/>
        <v>5000</v>
      </c>
      <c r="BS55" s="8">
        <f t="shared" si="292"/>
        <v>5000</v>
      </c>
      <c r="BT55" s="8">
        <f t="shared" si="292"/>
        <v>5000</v>
      </c>
      <c r="BU55" s="8">
        <f t="shared" si="292"/>
        <v>5000</v>
      </c>
      <c r="BV55" s="8">
        <f t="shared" si="292"/>
        <v>5000</v>
      </c>
      <c r="BW55" s="8">
        <f t="shared" si="292"/>
        <v>5000</v>
      </c>
      <c r="BX55" s="8">
        <f t="shared" si="292"/>
        <v>5000</v>
      </c>
      <c r="BY55" s="8">
        <f t="shared" si="292"/>
        <v>5000</v>
      </c>
      <c r="BZ55" s="8">
        <f t="shared" si="292"/>
        <v>5000</v>
      </c>
      <c r="CA55" s="8">
        <f t="shared" si="292"/>
        <v>5000</v>
      </c>
      <c r="CB55" s="8">
        <f t="shared" si="292"/>
        <v>5000</v>
      </c>
      <c r="CC55" s="8">
        <f t="shared" si="292"/>
        <v>5000</v>
      </c>
      <c r="CD55" s="8">
        <f t="shared" si="292"/>
        <v>5000</v>
      </c>
      <c r="CE55" s="8">
        <f t="shared" si="292"/>
        <v>0</v>
      </c>
      <c r="CF55" s="8">
        <f t="shared" si="292"/>
        <v>0</v>
      </c>
      <c r="CG55" s="8">
        <f t="shared" si="292"/>
        <v>0</v>
      </c>
      <c r="CH55" s="8">
        <f t="shared" si="292"/>
        <v>0</v>
      </c>
      <c r="CI55" s="8">
        <f t="shared" si="292"/>
        <v>0</v>
      </c>
      <c r="CJ55" s="8">
        <f t="shared" si="292"/>
        <v>0</v>
      </c>
      <c r="CK55" s="8">
        <f t="shared" si="292"/>
        <v>0</v>
      </c>
      <c r="CL55" s="8">
        <f t="shared" si="292"/>
        <v>0</v>
      </c>
      <c r="CM55" s="8">
        <f t="shared" si="292"/>
        <v>0</v>
      </c>
      <c r="CN55" s="8">
        <f t="shared" si="292"/>
        <v>0</v>
      </c>
      <c r="CO55" s="8">
        <f t="shared" si="292"/>
        <v>0</v>
      </c>
      <c r="CP55" s="8">
        <f t="shared" si="292"/>
        <v>0</v>
      </c>
      <c r="CQ55" s="8">
        <f t="shared" si="292"/>
        <v>0</v>
      </c>
      <c r="CR55" s="8">
        <f t="shared" si="292"/>
        <v>0</v>
      </c>
      <c r="CS55" s="8">
        <f t="shared" si="292"/>
        <v>0</v>
      </c>
      <c r="CT55" s="8">
        <f t="shared" si="292"/>
        <v>0</v>
      </c>
      <c r="CU55" s="8">
        <f t="shared" si="292"/>
        <v>0</v>
      </c>
      <c r="CV55" s="8">
        <f t="shared" si="292"/>
        <v>0</v>
      </c>
      <c r="CW55" s="8">
        <f t="shared" si="292"/>
        <v>0</v>
      </c>
      <c r="CX55" s="8">
        <f t="shared" si="292"/>
        <v>0</v>
      </c>
    </row>
    <row r="56" spans="1:102" x14ac:dyDescent="0.3">
      <c r="A56" s="124"/>
      <c r="B56" s="1" t="str">
        <f>B34</f>
        <v>Forsikring etc.</v>
      </c>
      <c r="C56" s="8">
        <f>Nutidsværdiberegning!V37</f>
        <v>0</v>
      </c>
      <c r="D56" s="8">
        <f t="shared" ref="D56:AI56" si="293">IF(D$3-$C$3&lt;levetid_C, C56, 0)</f>
        <v>0</v>
      </c>
      <c r="E56" s="8">
        <f t="shared" si="293"/>
        <v>0</v>
      </c>
      <c r="F56" s="8">
        <f t="shared" si="293"/>
        <v>0</v>
      </c>
      <c r="G56" s="8">
        <f t="shared" si="293"/>
        <v>0</v>
      </c>
      <c r="H56" s="8">
        <f t="shared" si="293"/>
        <v>0</v>
      </c>
      <c r="I56" s="8">
        <f t="shared" si="293"/>
        <v>0</v>
      </c>
      <c r="J56" s="8">
        <f t="shared" si="293"/>
        <v>0</v>
      </c>
      <c r="K56" s="8">
        <f t="shared" si="293"/>
        <v>0</v>
      </c>
      <c r="L56" s="8">
        <f t="shared" si="293"/>
        <v>0</v>
      </c>
      <c r="M56" s="8">
        <f t="shared" si="293"/>
        <v>0</v>
      </c>
      <c r="N56" s="8">
        <f t="shared" si="293"/>
        <v>0</v>
      </c>
      <c r="O56" s="8">
        <f t="shared" si="293"/>
        <v>0</v>
      </c>
      <c r="P56" s="8">
        <f t="shared" si="293"/>
        <v>0</v>
      </c>
      <c r="Q56" s="8">
        <f t="shared" si="293"/>
        <v>0</v>
      </c>
      <c r="R56" s="8">
        <f t="shared" si="293"/>
        <v>0</v>
      </c>
      <c r="S56" s="8">
        <f t="shared" si="293"/>
        <v>0</v>
      </c>
      <c r="T56" s="8">
        <f t="shared" si="293"/>
        <v>0</v>
      </c>
      <c r="U56" s="8">
        <f t="shared" si="293"/>
        <v>0</v>
      </c>
      <c r="V56" s="8">
        <f t="shared" si="293"/>
        <v>0</v>
      </c>
      <c r="W56" s="8">
        <f t="shared" si="293"/>
        <v>0</v>
      </c>
      <c r="X56" s="8">
        <f t="shared" si="293"/>
        <v>0</v>
      </c>
      <c r="Y56" s="8">
        <f t="shared" si="293"/>
        <v>0</v>
      </c>
      <c r="Z56" s="8">
        <f t="shared" si="293"/>
        <v>0</v>
      </c>
      <c r="AA56" s="8">
        <f t="shared" si="293"/>
        <v>0</v>
      </c>
      <c r="AB56" s="8">
        <f t="shared" si="293"/>
        <v>0</v>
      </c>
      <c r="AC56" s="8">
        <f t="shared" si="293"/>
        <v>0</v>
      </c>
      <c r="AD56" s="8">
        <f t="shared" si="293"/>
        <v>0</v>
      </c>
      <c r="AE56" s="8">
        <f t="shared" si="293"/>
        <v>0</v>
      </c>
      <c r="AF56" s="8">
        <f t="shared" si="293"/>
        <v>0</v>
      </c>
      <c r="AG56" s="8">
        <f t="shared" si="293"/>
        <v>0</v>
      </c>
      <c r="AH56" s="8">
        <f t="shared" si="293"/>
        <v>0</v>
      </c>
      <c r="AI56" s="8">
        <f t="shared" si="293"/>
        <v>0</v>
      </c>
      <c r="AJ56" s="8">
        <f t="shared" ref="AJ56:BO56" si="294">IF(AJ$3-$C$3&lt;levetid_C, AI56, 0)</f>
        <v>0</v>
      </c>
      <c r="AK56" s="8">
        <f t="shared" si="294"/>
        <v>0</v>
      </c>
      <c r="AL56" s="8">
        <f t="shared" si="294"/>
        <v>0</v>
      </c>
      <c r="AM56" s="8">
        <f t="shared" si="294"/>
        <v>0</v>
      </c>
      <c r="AN56" s="8">
        <f t="shared" si="294"/>
        <v>0</v>
      </c>
      <c r="AO56" s="8">
        <f t="shared" si="294"/>
        <v>0</v>
      </c>
      <c r="AP56" s="8">
        <f t="shared" si="294"/>
        <v>0</v>
      </c>
      <c r="AQ56" s="8">
        <f t="shared" si="294"/>
        <v>0</v>
      </c>
      <c r="AR56" s="8">
        <f t="shared" si="294"/>
        <v>0</v>
      </c>
      <c r="AS56" s="8">
        <f t="shared" si="294"/>
        <v>0</v>
      </c>
      <c r="AT56" s="8">
        <f t="shared" si="294"/>
        <v>0</v>
      </c>
      <c r="AU56" s="8">
        <f t="shared" si="294"/>
        <v>0</v>
      </c>
      <c r="AV56" s="8">
        <f t="shared" si="294"/>
        <v>0</v>
      </c>
      <c r="AW56" s="8">
        <f t="shared" si="294"/>
        <v>0</v>
      </c>
      <c r="AX56" s="8">
        <f t="shared" si="294"/>
        <v>0</v>
      </c>
      <c r="AY56" s="8">
        <f t="shared" si="294"/>
        <v>0</v>
      </c>
      <c r="AZ56" s="8">
        <f t="shared" si="294"/>
        <v>0</v>
      </c>
      <c r="BA56" s="8">
        <f t="shared" si="294"/>
        <v>0</v>
      </c>
      <c r="BB56" s="8">
        <f t="shared" si="294"/>
        <v>0</v>
      </c>
      <c r="BC56" s="8">
        <f t="shared" si="294"/>
        <v>0</v>
      </c>
      <c r="BD56" s="8">
        <f t="shared" si="294"/>
        <v>0</v>
      </c>
      <c r="BE56" s="8">
        <f t="shared" si="294"/>
        <v>0</v>
      </c>
      <c r="BF56" s="8">
        <f t="shared" si="294"/>
        <v>0</v>
      </c>
      <c r="BG56" s="8">
        <f t="shared" si="294"/>
        <v>0</v>
      </c>
      <c r="BH56" s="8">
        <f t="shared" si="294"/>
        <v>0</v>
      </c>
      <c r="BI56" s="8">
        <f t="shared" si="294"/>
        <v>0</v>
      </c>
      <c r="BJ56" s="8">
        <f t="shared" si="294"/>
        <v>0</v>
      </c>
      <c r="BK56" s="8">
        <f t="shared" si="294"/>
        <v>0</v>
      </c>
      <c r="BL56" s="8">
        <f t="shared" si="294"/>
        <v>0</v>
      </c>
      <c r="BM56" s="8">
        <f t="shared" si="294"/>
        <v>0</v>
      </c>
      <c r="BN56" s="8">
        <f t="shared" si="294"/>
        <v>0</v>
      </c>
      <c r="BO56" s="8">
        <f t="shared" si="294"/>
        <v>0</v>
      </c>
      <c r="BP56" s="8">
        <f t="shared" ref="BP56:CX56" si="295">IF(BP$3-$C$3&lt;levetid_C, BO56, 0)</f>
        <v>0</v>
      </c>
      <c r="BQ56" s="8">
        <f t="shared" si="295"/>
        <v>0</v>
      </c>
      <c r="BR56" s="8">
        <f t="shared" si="295"/>
        <v>0</v>
      </c>
      <c r="BS56" s="8">
        <f t="shared" si="295"/>
        <v>0</v>
      </c>
      <c r="BT56" s="8">
        <f t="shared" si="295"/>
        <v>0</v>
      </c>
      <c r="BU56" s="8">
        <f t="shared" si="295"/>
        <v>0</v>
      </c>
      <c r="BV56" s="8">
        <f t="shared" si="295"/>
        <v>0</v>
      </c>
      <c r="BW56" s="8">
        <f t="shared" si="295"/>
        <v>0</v>
      </c>
      <c r="BX56" s="8">
        <f t="shared" si="295"/>
        <v>0</v>
      </c>
      <c r="BY56" s="8">
        <f t="shared" si="295"/>
        <v>0</v>
      </c>
      <c r="BZ56" s="8">
        <f t="shared" si="295"/>
        <v>0</v>
      </c>
      <c r="CA56" s="8">
        <f t="shared" si="295"/>
        <v>0</v>
      </c>
      <c r="CB56" s="8">
        <f t="shared" si="295"/>
        <v>0</v>
      </c>
      <c r="CC56" s="8">
        <f t="shared" si="295"/>
        <v>0</v>
      </c>
      <c r="CD56" s="8">
        <f t="shared" si="295"/>
        <v>0</v>
      </c>
      <c r="CE56" s="8">
        <f t="shared" si="295"/>
        <v>0</v>
      </c>
      <c r="CF56" s="8">
        <f t="shared" si="295"/>
        <v>0</v>
      </c>
      <c r="CG56" s="8">
        <f t="shared" si="295"/>
        <v>0</v>
      </c>
      <c r="CH56" s="8">
        <f t="shared" si="295"/>
        <v>0</v>
      </c>
      <c r="CI56" s="8">
        <f t="shared" si="295"/>
        <v>0</v>
      </c>
      <c r="CJ56" s="8">
        <f t="shared" si="295"/>
        <v>0</v>
      </c>
      <c r="CK56" s="8">
        <f t="shared" si="295"/>
        <v>0</v>
      </c>
      <c r="CL56" s="8">
        <f t="shared" si="295"/>
        <v>0</v>
      </c>
      <c r="CM56" s="8">
        <f t="shared" si="295"/>
        <v>0</v>
      </c>
      <c r="CN56" s="8">
        <f t="shared" si="295"/>
        <v>0</v>
      </c>
      <c r="CO56" s="8">
        <f t="shared" si="295"/>
        <v>0</v>
      </c>
      <c r="CP56" s="8">
        <f t="shared" si="295"/>
        <v>0</v>
      </c>
      <c r="CQ56" s="8">
        <f t="shared" si="295"/>
        <v>0</v>
      </c>
      <c r="CR56" s="8">
        <f t="shared" si="295"/>
        <v>0</v>
      </c>
      <c r="CS56" s="8">
        <f t="shared" si="295"/>
        <v>0</v>
      </c>
      <c r="CT56" s="8">
        <f t="shared" si="295"/>
        <v>0</v>
      </c>
      <c r="CU56" s="8">
        <f t="shared" si="295"/>
        <v>0</v>
      </c>
      <c r="CV56" s="8">
        <f t="shared" si="295"/>
        <v>0</v>
      </c>
      <c r="CW56" s="8">
        <f t="shared" si="295"/>
        <v>0</v>
      </c>
      <c r="CX56" s="8">
        <f t="shared" si="295"/>
        <v>0</v>
      </c>
    </row>
    <row r="57" spans="1:102" x14ac:dyDescent="0.3">
      <c r="A57" s="124"/>
      <c r="B57" s="1" t="str">
        <f>B35</f>
        <v>Admin-omkostninger etc.</v>
      </c>
      <c r="C57" s="8">
        <f>Nutidsværdiberegning!V38</f>
        <v>850</v>
      </c>
      <c r="D57" s="8">
        <f t="shared" ref="D57:AI57" si="296">IF(D$3-$C$3&lt;levetid_C, C57, 0)</f>
        <v>850</v>
      </c>
      <c r="E57" s="8">
        <f t="shared" si="296"/>
        <v>850</v>
      </c>
      <c r="F57" s="8">
        <f t="shared" si="296"/>
        <v>850</v>
      </c>
      <c r="G57" s="8">
        <f t="shared" si="296"/>
        <v>850</v>
      </c>
      <c r="H57" s="8">
        <f t="shared" si="296"/>
        <v>850</v>
      </c>
      <c r="I57" s="8">
        <f t="shared" si="296"/>
        <v>850</v>
      </c>
      <c r="J57" s="8">
        <f t="shared" si="296"/>
        <v>850</v>
      </c>
      <c r="K57" s="8">
        <f t="shared" si="296"/>
        <v>850</v>
      </c>
      <c r="L57" s="8">
        <f t="shared" si="296"/>
        <v>850</v>
      </c>
      <c r="M57" s="8">
        <f t="shared" si="296"/>
        <v>850</v>
      </c>
      <c r="N57" s="8">
        <f t="shared" si="296"/>
        <v>850</v>
      </c>
      <c r="O57" s="8">
        <f t="shared" si="296"/>
        <v>850</v>
      </c>
      <c r="P57" s="8">
        <f t="shared" si="296"/>
        <v>850</v>
      </c>
      <c r="Q57" s="8">
        <f t="shared" si="296"/>
        <v>850</v>
      </c>
      <c r="R57" s="8">
        <f t="shared" si="296"/>
        <v>850</v>
      </c>
      <c r="S57" s="8">
        <f t="shared" si="296"/>
        <v>850</v>
      </c>
      <c r="T57" s="8">
        <f t="shared" si="296"/>
        <v>850</v>
      </c>
      <c r="U57" s="8">
        <f t="shared" si="296"/>
        <v>850</v>
      </c>
      <c r="V57" s="8">
        <f t="shared" si="296"/>
        <v>850</v>
      </c>
      <c r="W57" s="8">
        <f t="shared" si="296"/>
        <v>850</v>
      </c>
      <c r="X57" s="8">
        <f t="shared" si="296"/>
        <v>850</v>
      </c>
      <c r="Y57" s="8">
        <f t="shared" si="296"/>
        <v>850</v>
      </c>
      <c r="Z57" s="8">
        <f t="shared" si="296"/>
        <v>850</v>
      </c>
      <c r="AA57" s="8">
        <f t="shared" si="296"/>
        <v>850</v>
      </c>
      <c r="AB57" s="8">
        <f t="shared" si="296"/>
        <v>850</v>
      </c>
      <c r="AC57" s="8">
        <f t="shared" si="296"/>
        <v>850</v>
      </c>
      <c r="AD57" s="8">
        <f t="shared" si="296"/>
        <v>850</v>
      </c>
      <c r="AE57" s="8">
        <f t="shared" si="296"/>
        <v>850</v>
      </c>
      <c r="AF57" s="8">
        <f t="shared" si="296"/>
        <v>850</v>
      </c>
      <c r="AG57" s="8">
        <f t="shared" si="296"/>
        <v>850</v>
      </c>
      <c r="AH57" s="8">
        <f t="shared" si="296"/>
        <v>850</v>
      </c>
      <c r="AI57" s="8">
        <f t="shared" si="296"/>
        <v>850</v>
      </c>
      <c r="AJ57" s="8">
        <f t="shared" ref="AJ57:BO57" si="297">IF(AJ$3-$C$3&lt;levetid_C, AI57, 0)</f>
        <v>850</v>
      </c>
      <c r="AK57" s="8">
        <f t="shared" si="297"/>
        <v>850</v>
      </c>
      <c r="AL57" s="8">
        <f t="shared" si="297"/>
        <v>850</v>
      </c>
      <c r="AM57" s="8">
        <f t="shared" si="297"/>
        <v>850</v>
      </c>
      <c r="AN57" s="8">
        <f t="shared" si="297"/>
        <v>850</v>
      </c>
      <c r="AO57" s="8">
        <f t="shared" si="297"/>
        <v>850</v>
      </c>
      <c r="AP57" s="8">
        <f t="shared" si="297"/>
        <v>850</v>
      </c>
      <c r="AQ57" s="8">
        <f t="shared" si="297"/>
        <v>850</v>
      </c>
      <c r="AR57" s="8">
        <f t="shared" si="297"/>
        <v>850</v>
      </c>
      <c r="AS57" s="8">
        <f t="shared" si="297"/>
        <v>850</v>
      </c>
      <c r="AT57" s="8">
        <f t="shared" si="297"/>
        <v>850</v>
      </c>
      <c r="AU57" s="8">
        <f t="shared" si="297"/>
        <v>850</v>
      </c>
      <c r="AV57" s="8">
        <f t="shared" si="297"/>
        <v>850</v>
      </c>
      <c r="AW57" s="8">
        <f t="shared" si="297"/>
        <v>850</v>
      </c>
      <c r="AX57" s="8">
        <f t="shared" si="297"/>
        <v>850</v>
      </c>
      <c r="AY57" s="8">
        <f t="shared" si="297"/>
        <v>850</v>
      </c>
      <c r="AZ57" s="8">
        <f t="shared" si="297"/>
        <v>850</v>
      </c>
      <c r="BA57" s="8">
        <f t="shared" si="297"/>
        <v>850</v>
      </c>
      <c r="BB57" s="8">
        <f t="shared" si="297"/>
        <v>850</v>
      </c>
      <c r="BC57" s="8">
        <f t="shared" si="297"/>
        <v>850</v>
      </c>
      <c r="BD57" s="8">
        <f t="shared" si="297"/>
        <v>850</v>
      </c>
      <c r="BE57" s="8">
        <f t="shared" si="297"/>
        <v>850</v>
      </c>
      <c r="BF57" s="8">
        <f t="shared" si="297"/>
        <v>850</v>
      </c>
      <c r="BG57" s="8">
        <f t="shared" si="297"/>
        <v>850</v>
      </c>
      <c r="BH57" s="8">
        <f t="shared" si="297"/>
        <v>850</v>
      </c>
      <c r="BI57" s="8">
        <f t="shared" si="297"/>
        <v>850</v>
      </c>
      <c r="BJ57" s="8">
        <f t="shared" si="297"/>
        <v>850</v>
      </c>
      <c r="BK57" s="8">
        <f t="shared" si="297"/>
        <v>850</v>
      </c>
      <c r="BL57" s="8">
        <f t="shared" si="297"/>
        <v>850</v>
      </c>
      <c r="BM57" s="8">
        <f t="shared" si="297"/>
        <v>850</v>
      </c>
      <c r="BN57" s="8">
        <f t="shared" si="297"/>
        <v>850</v>
      </c>
      <c r="BO57" s="8">
        <f t="shared" si="297"/>
        <v>850</v>
      </c>
      <c r="BP57" s="8">
        <f t="shared" ref="BP57:CX57" si="298">IF(BP$3-$C$3&lt;levetid_C, BO57, 0)</f>
        <v>850</v>
      </c>
      <c r="BQ57" s="8">
        <f t="shared" si="298"/>
        <v>850</v>
      </c>
      <c r="BR57" s="8">
        <f t="shared" si="298"/>
        <v>850</v>
      </c>
      <c r="BS57" s="8">
        <f t="shared" si="298"/>
        <v>850</v>
      </c>
      <c r="BT57" s="8">
        <f t="shared" si="298"/>
        <v>850</v>
      </c>
      <c r="BU57" s="8">
        <f t="shared" si="298"/>
        <v>850</v>
      </c>
      <c r="BV57" s="8">
        <f t="shared" si="298"/>
        <v>850</v>
      </c>
      <c r="BW57" s="8">
        <f t="shared" si="298"/>
        <v>850</v>
      </c>
      <c r="BX57" s="8">
        <f t="shared" si="298"/>
        <v>850</v>
      </c>
      <c r="BY57" s="8">
        <f t="shared" si="298"/>
        <v>850</v>
      </c>
      <c r="BZ57" s="8">
        <f t="shared" si="298"/>
        <v>850</v>
      </c>
      <c r="CA57" s="8">
        <f t="shared" si="298"/>
        <v>850</v>
      </c>
      <c r="CB57" s="8">
        <f t="shared" si="298"/>
        <v>850</v>
      </c>
      <c r="CC57" s="8">
        <f t="shared" si="298"/>
        <v>850</v>
      </c>
      <c r="CD57" s="8">
        <f t="shared" si="298"/>
        <v>850</v>
      </c>
      <c r="CE57" s="8">
        <f t="shared" si="298"/>
        <v>0</v>
      </c>
      <c r="CF57" s="8">
        <f t="shared" si="298"/>
        <v>0</v>
      </c>
      <c r="CG57" s="8">
        <f t="shared" si="298"/>
        <v>0</v>
      </c>
      <c r="CH57" s="8">
        <f t="shared" si="298"/>
        <v>0</v>
      </c>
      <c r="CI57" s="8">
        <f t="shared" si="298"/>
        <v>0</v>
      </c>
      <c r="CJ57" s="8">
        <f t="shared" si="298"/>
        <v>0</v>
      </c>
      <c r="CK57" s="8">
        <f t="shared" si="298"/>
        <v>0</v>
      </c>
      <c r="CL57" s="8">
        <f t="shared" si="298"/>
        <v>0</v>
      </c>
      <c r="CM57" s="8">
        <f t="shared" si="298"/>
        <v>0</v>
      </c>
      <c r="CN57" s="8">
        <f t="shared" si="298"/>
        <v>0</v>
      </c>
      <c r="CO57" s="8">
        <f t="shared" si="298"/>
        <v>0</v>
      </c>
      <c r="CP57" s="8">
        <f t="shared" si="298"/>
        <v>0</v>
      </c>
      <c r="CQ57" s="8">
        <f t="shared" si="298"/>
        <v>0</v>
      </c>
      <c r="CR57" s="8">
        <f t="shared" si="298"/>
        <v>0</v>
      </c>
      <c r="CS57" s="8">
        <f t="shared" si="298"/>
        <v>0</v>
      </c>
      <c r="CT57" s="8">
        <f t="shared" si="298"/>
        <v>0</v>
      </c>
      <c r="CU57" s="8">
        <f t="shared" si="298"/>
        <v>0</v>
      </c>
      <c r="CV57" s="8">
        <f t="shared" si="298"/>
        <v>0</v>
      </c>
      <c r="CW57" s="8">
        <f t="shared" si="298"/>
        <v>0</v>
      </c>
      <c r="CX57" s="8">
        <f t="shared" si="298"/>
        <v>0</v>
      </c>
    </row>
    <row r="58" spans="1:102" s="7" customFormat="1" ht="15" thickBot="1" x14ac:dyDescent="0.35">
      <c r="A58" s="124"/>
      <c r="B58" s="7" t="str">
        <f>B36</f>
        <v>Andre løbende omkostninger, fx positive eller negative eksternaliteter</v>
      </c>
      <c r="C58" s="9">
        <f>Nutidsværdiberegning!V40</f>
        <v>350</v>
      </c>
      <c r="D58" s="8">
        <f t="shared" ref="D58:AI58" si="299">IF(D$3-$C$3&lt;levetid_C, C58, 0)</f>
        <v>350</v>
      </c>
      <c r="E58" s="8">
        <f t="shared" si="299"/>
        <v>350</v>
      </c>
      <c r="F58" s="8">
        <f t="shared" si="299"/>
        <v>350</v>
      </c>
      <c r="G58" s="8">
        <f t="shared" si="299"/>
        <v>350</v>
      </c>
      <c r="H58" s="8">
        <f t="shared" si="299"/>
        <v>350</v>
      </c>
      <c r="I58" s="8">
        <f t="shared" si="299"/>
        <v>350</v>
      </c>
      <c r="J58" s="8">
        <f t="shared" si="299"/>
        <v>350</v>
      </c>
      <c r="K58" s="8">
        <f t="shared" si="299"/>
        <v>350</v>
      </c>
      <c r="L58" s="8">
        <f t="shared" si="299"/>
        <v>350</v>
      </c>
      <c r="M58" s="8">
        <f t="shared" si="299"/>
        <v>350</v>
      </c>
      <c r="N58" s="8">
        <f t="shared" si="299"/>
        <v>350</v>
      </c>
      <c r="O58" s="8">
        <f t="shared" si="299"/>
        <v>350</v>
      </c>
      <c r="P58" s="8">
        <f t="shared" si="299"/>
        <v>350</v>
      </c>
      <c r="Q58" s="8">
        <f t="shared" si="299"/>
        <v>350</v>
      </c>
      <c r="R58" s="8">
        <f t="shared" si="299"/>
        <v>350</v>
      </c>
      <c r="S58" s="8">
        <f t="shared" si="299"/>
        <v>350</v>
      </c>
      <c r="T58" s="8">
        <f t="shared" si="299"/>
        <v>350</v>
      </c>
      <c r="U58" s="8">
        <f t="shared" si="299"/>
        <v>350</v>
      </c>
      <c r="V58" s="8">
        <f t="shared" si="299"/>
        <v>350</v>
      </c>
      <c r="W58" s="8">
        <f t="shared" si="299"/>
        <v>350</v>
      </c>
      <c r="X58" s="8">
        <f t="shared" si="299"/>
        <v>350</v>
      </c>
      <c r="Y58" s="8">
        <f t="shared" si="299"/>
        <v>350</v>
      </c>
      <c r="Z58" s="8">
        <f t="shared" si="299"/>
        <v>350</v>
      </c>
      <c r="AA58" s="8">
        <f t="shared" si="299"/>
        <v>350</v>
      </c>
      <c r="AB58" s="8">
        <f t="shared" si="299"/>
        <v>350</v>
      </c>
      <c r="AC58" s="8">
        <f t="shared" si="299"/>
        <v>350</v>
      </c>
      <c r="AD58" s="8">
        <f t="shared" si="299"/>
        <v>350</v>
      </c>
      <c r="AE58" s="8">
        <f t="shared" si="299"/>
        <v>350</v>
      </c>
      <c r="AF58" s="8">
        <f t="shared" si="299"/>
        <v>350</v>
      </c>
      <c r="AG58" s="8">
        <f t="shared" si="299"/>
        <v>350</v>
      </c>
      <c r="AH58" s="8">
        <f t="shared" si="299"/>
        <v>350</v>
      </c>
      <c r="AI58" s="8">
        <f t="shared" si="299"/>
        <v>350</v>
      </c>
      <c r="AJ58" s="8">
        <f t="shared" ref="AJ58:BO58" si="300">IF(AJ$3-$C$3&lt;levetid_C, AI58, 0)</f>
        <v>350</v>
      </c>
      <c r="AK58" s="8">
        <f t="shared" si="300"/>
        <v>350</v>
      </c>
      <c r="AL58" s="8">
        <f t="shared" si="300"/>
        <v>350</v>
      </c>
      <c r="AM58" s="8">
        <f t="shared" si="300"/>
        <v>350</v>
      </c>
      <c r="AN58" s="8">
        <f t="shared" si="300"/>
        <v>350</v>
      </c>
      <c r="AO58" s="8">
        <f t="shared" si="300"/>
        <v>350</v>
      </c>
      <c r="AP58" s="8">
        <f t="shared" si="300"/>
        <v>350</v>
      </c>
      <c r="AQ58" s="8">
        <f t="shared" si="300"/>
        <v>350</v>
      </c>
      <c r="AR58" s="8">
        <f t="shared" si="300"/>
        <v>350</v>
      </c>
      <c r="AS58" s="8">
        <f t="shared" si="300"/>
        <v>350</v>
      </c>
      <c r="AT58" s="8">
        <f t="shared" si="300"/>
        <v>350</v>
      </c>
      <c r="AU58" s="8">
        <f t="shared" si="300"/>
        <v>350</v>
      </c>
      <c r="AV58" s="8">
        <f t="shared" si="300"/>
        <v>350</v>
      </c>
      <c r="AW58" s="8">
        <f t="shared" si="300"/>
        <v>350</v>
      </c>
      <c r="AX58" s="8">
        <f t="shared" si="300"/>
        <v>350</v>
      </c>
      <c r="AY58" s="8">
        <f t="shared" si="300"/>
        <v>350</v>
      </c>
      <c r="AZ58" s="8">
        <f t="shared" si="300"/>
        <v>350</v>
      </c>
      <c r="BA58" s="8">
        <f t="shared" si="300"/>
        <v>350</v>
      </c>
      <c r="BB58" s="8">
        <f t="shared" si="300"/>
        <v>350</v>
      </c>
      <c r="BC58" s="8">
        <f t="shared" si="300"/>
        <v>350</v>
      </c>
      <c r="BD58" s="8">
        <f t="shared" si="300"/>
        <v>350</v>
      </c>
      <c r="BE58" s="8">
        <f t="shared" si="300"/>
        <v>350</v>
      </c>
      <c r="BF58" s="8">
        <f t="shared" si="300"/>
        <v>350</v>
      </c>
      <c r="BG58" s="8">
        <f t="shared" si="300"/>
        <v>350</v>
      </c>
      <c r="BH58" s="8">
        <f t="shared" si="300"/>
        <v>350</v>
      </c>
      <c r="BI58" s="8">
        <f t="shared" si="300"/>
        <v>350</v>
      </c>
      <c r="BJ58" s="8">
        <f t="shared" si="300"/>
        <v>350</v>
      </c>
      <c r="BK58" s="8">
        <f t="shared" si="300"/>
        <v>350</v>
      </c>
      <c r="BL58" s="8">
        <f t="shared" si="300"/>
        <v>350</v>
      </c>
      <c r="BM58" s="8">
        <f t="shared" si="300"/>
        <v>350</v>
      </c>
      <c r="BN58" s="8">
        <f t="shared" si="300"/>
        <v>350</v>
      </c>
      <c r="BO58" s="8">
        <f t="shared" si="300"/>
        <v>350</v>
      </c>
      <c r="BP58" s="8">
        <f t="shared" ref="BP58:CX58" si="301">IF(BP$3-$C$3&lt;levetid_C, BO58, 0)</f>
        <v>350</v>
      </c>
      <c r="BQ58" s="8">
        <f t="shared" si="301"/>
        <v>350</v>
      </c>
      <c r="BR58" s="8">
        <f t="shared" si="301"/>
        <v>350</v>
      </c>
      <c r="BS58" s="8">
        <f t="shared" si="301"/>
        <v>350</v>
      </c>
      <c r="BT58" s="8">
        <f t="shared" si="301"/>
        <v>350</v>
      </c>
      <c r="BU58" s="8">
        <f t="shared" si="301"/>
        <v>350</v>
      </c>
      <c r="BV58" s="8">
        <f t="shared" si="301"/>
        <v>350</v>
      </c>
      <c r="BW58" s="8">
        <f t="shared" si="301"/>
        <v>350</v>
      </c>
      <c r="BX58" s="8">
        <f t="shared" si="301"/>
        <v>350</v>
      </c>
      <c r="BY58" s="8">
        <f t="shared" si="301"/>
        <v>350</v>
      </c>
      <c r="BZ58" s="8">
        <f t="shared" si="301"/>
        <v>350</v>
      </c>
      <c r="CA58" s="8">
        <f t="shared" si="301"/>
        <v>350</v>
      </c>
      <c r="CB58" s="8">
        <f t="shared" si="301"/>
        <v>350</v>
      </c>
      <c r="CC58" s="8">
        <f t="shared" si="301"/>
        <v>350</v>
      </c>
      <c r="CD58" s="8">
        <f t="shared" si="301"/>
        <v>350</v>
      </c>
      <c r="CE58" s="8">
        <f t="shared" si="301"/>
        <v>0</v>
      </c>
      <c r="CF58" s="8">
        <f t="shared" si="301"/>
        <v>0</v>
      </c>
      <c r="CG58" s="8">
        <f t="shared" si="301"/>
        <v>0</v>
      </c>
      <c r="CH58" s="8">
        <f t="shared" si="301"/>
        <v>0</v>
      </c>
      <c r="CI58" s="8">
        <f t="shared" si="301"/>
        <v>0</v>
      </c>
      <c r="CJ58" s="8">
        <f t="shared" si="301"/>
        <v>0</v>
      </c>
      <c r="CK58" s="8">
        <f t="shared" si="301"/>
        <v>0</v>
      </c>
      <c r="CL58" s="8">
        <f t="shared" si="301"/>
        <v>0</v>
      </c>
      <c r="CM58" s="8">
        <f t="shared" si="301"/>
        <v>0</v>
      </c>
      <c r="CN58" s="8">
        <f t="shared" si="301"/>
        <v>0</v>
      </c>
      <c r="CO58" s="8">
        <f t="shared" si="301"/>
        <v>0</v>
      </c>
      <c r="CP58" s="8">
        <f t="shared" si="301"/>
        <v>0</v>
      </c>
      <c r="CQ58" s="8">
        <f t="shared" si="301"/>
        <v>0</v>
      </c>
      <c r="CR58" s="8">
        <f t="shared" si="301"/>
        <v>0</v>
      </c>
      <c r="CS58" s="8">
        <f t="shared" si="301"/>
        <v>0</v>
      </c>
      <c r="CT58" s="8">
        <f t="shared" si="301"/>
        <v>0</v>
      </c>
      <c r="CU58" s="8">
        <f t="shared" si="301"/>
        <v>0</v>
      </c>
      <c r="CV58" s="8">
        <f t="shared" si="301"/>
        <v>0</v>
      </c>
      <c r="CW58" s="8">
        <f t="shared" si="301"/>
        <v>0</v>
      </c>
      <c r="CX58" s="8">
        <f t="shared" si="301"/>
        <v>0</v>
      </c>
    </row>
    <row r="59" spans="1:102" s="10" customFormat="1" ht="15" thickBot="1" x14ac:dyDescent="0.35">
      <c r="A59" s="12"/>
      <c r="B59" s="10" t="s">
        <v>26</v>
      </c>
      <c r="C59" s="11">
        <f t="shared" ref="C59:AH59" si="302">SUM(C54:C58)</f>
        <v>16200</v>
      </c>
      <c r="D59" s="11">
        <f t="shared" si="302"/>
        <v>16200</v>
      </c>
      <c r="E59" s="11">
        <f t="shared" si="302"/>
        <v>16200</v>
      </c>
      <c r="F59" s="11">
        <f t="shared" si="302"/>
        <v>16200</v>
      </c>
      <c r="G59" s="11">
        <f t="shared" si="302"/>
        <v>16200</v>
      </c>
      <c r="H59" s="11">
        <f t="shared" si="302"/>
        <v>16200</v>
      </c>
      <c r="I59" s="11">
        <f t="shared" si="302"/>
        <v>16200</v>
      </c>
      <c r="J59" s="11">
        <f t="shared" si="302"/>
        <v>16200</v>
      </c>
      <c r="K59" s="11">
        <f t="shared" si="302"/>
        <v>16200</v>
      </c>
      <c r="L59" s="11">
        <f t="shared" si="302"/>
        <v>16200</v>
      </c>
      <c r="M59" s="11">
        <f t="shared" si="302"/>
        <v>16200</v>
      </c>
      <c r="N59" s="11">
        <f t="shared" si="302"/>
        <v>16200</v>
      </c>
      <c r="O59" s="11">
        <f t="shared" si="302"/>
        <v>16200</v>
      </c>
      <c r="P59" s="11">
        <f t="shared" si="302"/>
        <v>16200</v>
      </c>
      <c r="Q59" s="11">
        <f t="shared" si="302"/>
        <v>16200</v>
      </c>
      <c r="R59" s="11">
        <f t="shared" si="302"/>
        <v>16200</v>
      </c>
      <c r="S59" s="11">
        <f t="shared" si="302"/>
        <v>16200</v>
      </c>
      <c r="T59" s="11">
        <f t="shared" si="302"/>
        <v>16200</v>
      </c>
      <c r="U59" s="11">
        <f t="shared" si="302"/>
        <v>16200</v>
      </c>
      <c r="V59" s="11">
        <f t="shared" si="302"/>
        <v>16200</v>
      </c>
      <c r="W59" s="11">
        <f t="shared" si="302"/>
        <v>16200</v>
      </c>
      <c r="X59" s="11">
        <f t="shared" si="302"/>
        <v>16200</v>
      </c>
      <c r="Y59" s="11">
        <f t="shared" si="302"/>
        <v>16200</v>
      </c>
      <c r="Z59" s="11">
        <f t="shared" si="302"/>
        <v>16200</v>
      </c>
      <c r="AA59" s="11">
        <f t="shared" si="302"/>
        <v>16200</v>
      </c>
      <c r="AB59" s="11">
        <f t="shared" si="302"/>
        <v>16200</v>
      </c>
      <c r="AC59" s="11">
        <f t="shared" si="302"/>
        <v>16200</v>
      </c>
      <c r="AD59" s="11">
        <f t="shared" si="302"/>
        <v>16200</v>
      </c>
      <c r="AE59" s="11">
        <f t="shared" si="302"/>
        <v>16200</v>
      </c>
      <c r="AF59" s="11">
        <f t="shared" si="302"/>
        <v>16200</v>
      </c>
      <c r="AG59" s="11">
        <f t="shared" si="302"/>
        <v>16200</v>
      </c>
      <c r="AH59" s="11">
        <f t="shared" si="302"/>
        <v>16200</v>
      </c>
      <c r="AI59" s="11">
        <f t="shared" ref="AI59:BN59" si="303">SUM(AI54:AI58)</f>
        <v>16200</v>
      </c>
      <c r="AJ59" s="11">
        <f t="shared" si="303"/>
        <v>16200</v>
      </c>
      <c r="AK59" s="11">
        <f t="shared" si="303"/>
        <v>16200</v>
      </c>
      <c r="AL59" s="11">
        <f t="shared" si="303"/>
        <v>16200</v>
      </c>
      <c r="AM59" s="11">
        <f t="shared" si="303"/>
        <v>16200</v>
      </c>
      <c r="AN59" s="11">
        <f t="shared" si="303"/>
        <v>16200</v>
      </c>
      <c r="AO59" s="11">
        <f t="shared" si="303"/>
        <v>16200</v>
      </c>
      <c r="AP59" s="11">
        <f t="shared" si="303"/>
        <v>16200</v>
      </c>
      <c r="AQ59" s="11">
        <f t="shared" si="303"/>
        <v>16200</v>
      </c>
      <c r="AR59" s="11">
        <f t="shared" si="303"/>
        <v>16200</v>
      </c>
      <c r="AS59" s="11">
        <f t="shared" si="303"/>
        <v>16200</v>
      </c>
      <c r="AT59" s="11">
        <f t="shared" si="303"/>
        <v>16200</v>
      </c>
      <c r="AU59" s="11">
        <f t="shared" si="303"/>
        <v>16200</v>
      </c>
      <c r="AV59" s="11">
        <f t="shared" si="303"/>
        <v>16200</v>
      </c>
      <c r="AW59" s="11">
        <f t="shared" si="303"/>
        <v>16200</v>
      </c>
      <c r="AX59" s="11">
        <f t="shared" si="303"/>
        <v>16200</v>
      </c>
      <c r="AY59" s="11">
        <f t="shared" si="303"/>
        <v>16200</v>
      </c>
      <c r="AZ59" s="11">
        <f t="shared" si="303"/>
        <v>16200</v>
      </c>
      <c r="BA59" s="11">
        <f t="shared" si="303"/>
        <v>16200</v>
      </c>
      <c r="BB59" s="11">
        <f t="shared" si="303"/>
        <v>16200</v>
      </c>
      <c r="BC59" s="11">
        <f t="shared" si="303"/>
        <v>16200</v>
      </c>
      <c r="BD59" s="11">
        <f t="shared" si="303"/>
        <v>16200</v>
      </c>
      <c r="BE59" s="11">
        <f t="shared" si="303"/>
        <v>16200</v>
      </c>
      <c r="BF59" s="11">
        <f t="shared" si="303"/>
        <v>16200</v>
      </c>
      <c r="BG59" s="11">
        <f t="shared" si="303"/>
        <v>16200</v>
      </c>
      <c r="BH59" s="11">
        <f t="shared" si="303"/>
        <v>16200</v>
      </c>
      <c r="BI59" s="11">
        <f t="shared" si="303"/>
        <v>16200</v>
      </c>
      <c r="BJ59" s="11">
        <f t="shared" si="303"/>
        <v>16200</v>
      </c>
      <c r="BK59" s="11">
        <f t="shared" si="303"/>
        <v>16200</v>
      </c>
      <c r="BL59" s="11">
        <f t="shared" si="303"/>
        <v>16200</v>
      </c>
      <c r="BM59" s="11">
        <f t="shared" si="303"/>
        <v>16200</v>
      </c>
      <c r="BN59" s="11">
        <f t="shared" si="303"/>
        <v>16200</v>
      </c>
      <c r="BO59" s="11">
        <f t="shared" ref="BO59:CT59" si="304">SUM(BO54:BO58)</f>
        <v>16200</v>
      </c>
      <c r="BP59" s="11">
        <f t="shared" si="304"/>
        <v>16200</v>
      </c>
      <c r="BQ59" s="11">
        <f t="shared" si="304"/>
        <v>16200</v>
      </c>
      <c r="BR59" s="11">
        <f t="shared" si="304"/>
        <v>16200</v>
      </c>
      <c r="BS59" s="11">
        <f t="shared" si="304"/>
        <v>16200</v>
      </c>
      <c r="BT59" s="11">
        <f t="shared" si="304"/>
        <v>16200</v>
      </c>
      <c r="BU59" s="11">
        <f t="shared" si="304"/>
        <v>16200</v>
      </c>
      <c r="BV59" s="11">
        <f t="shared" si="304"/>
        <v>16200</v>
      </c>
      <c r="BW59" s="11">
        <f t="shared" si="304"/>
        <v>16200</v>
      </c>
      <c r="BX59" s="11">
        <f t="shared" si="304"/>
        <v>16200</v>
      </c>
      <c r="BY59" s="11">
        <f t="shared" si="304"/>
        <v>16200</v>
      </c>
      <c r="BZ59" s="11">
        <f t="shared" si="304"/>
        <v>16200</v>
      </c>
      <c r="CA59" s="11">
        <f t="shared" si="304"/>
        <v>16200</v>
      </c>
      <c r="CB59" s="11">
        <f t="shared" si="304"/>
        <v>16200</v>
      </c>
      <c r="CC59" s="11">
        <f t="shared" si="304"/>
        <v>16200</v>
      </c>
      <c r="CD59" s="11">
        <f t="shared" si="304"/>
        <v>16200</v>
      </c>
      <c r="CE59" s="11">
        <f t="shared" si="304"/>
        <v>0</v>
      </c>
      <c r="CF59" s="11">
        <f t="shared" si="304"/>
        <v>0</v>
      </c>
      <c r="CG59" s="11">
        <f t="shared" si="304"/>
        <v>0</v>
      </c>
      <c r="CH59" s="11">
        <f t="shared" si="304"/>
        <v>0</v>
      </c>
      <c r="CI59" s="11">
        <f t="shared" si="304"/>
        <v>0</v>
      </c>
      <c r="CJ59" s="11">
        <f t="shared" si="304"/>
        <v>0</v>
      </c>
      <c r="CK59" s="11">
        <f t="shared" si="304"/>
        <v>0</v>
      </c>
      <c r="CL59" s="11">
        <f t="shared" si="304"/>
        <v>0</v>
      </c>
      <c r="CM59" s="11">
        <f t="shared" si="304"/>
        <v>0</v>
      </c>
      <c r="CN59" s="11">
        <f t="shared" si="304"/>
        <v>0</v>
      </c>
      <c r="CO59" s="11">
        <f t="shared" si="304"/>
        <v>0</v>
      </c>
      <c r="CP59" s="11">
        <f t="shared" si="304"/>
        <v>0</v>
      </c>
      <c r="CQ59" s="11">
        <f t="shared" si="304"/>
        <v>0</v>
      </c>
      <c r="CR59" s="11">
        <f t="shared" si="304"/>
        <v>0</v>
      </c>
      <c r="CS59" s="11">
        <f t="shared" si="304"/>
        <v>0</v>
      </c>
      <c r="CT59" s="11">
        <f t="shared" si="304"/>
        <v>0</v>
      </c>
      <c r="CU59" s="11">
        <f t="shared" ref="CU59:CX59" si="305">SUM(CU54:CU58)</f>
        <v>0</v>
      </c>
      <c r="CV59" s="11">
        <f t="shared" si="305"/>
        <v>0</v>
      </c>
      <c r="CW59" s="11">
        <f t="shared" si="305"/>
        <v>0</v>
      </c>
      <c r="CX59" s="11">
        <f t="shared" si="305"/>
        <v>0</v>
      </c>
    </row>
    <row r="60" spans="1:102" x14ac:dyDescent="0.3">
      <c r="A60" s="125" t="s">
        <v>6</v>
      </c>
      <c r="B60" s="1" t="str">
        <f>B38</f>
        <v>Vedligeholdelse, type I</v>
      </c>
      <c r="C60" s="8">
        <f t="shared" ref="C60:AH60" si="306">IFERROR(IF(C$3-$C$3&lt;levetid_C,
IF(MOD(C$2,Interval_vedl_C_I)=0, Beløb_vedl_C_I *1,0),   0), 0)</f>
        <v>0</v>
      </c>
      <c r="D60" s="8">
        <f t="shared" si="306"/>
        <v>0</v>
      </c>
      <c r="E60" s="8">
        <f t="shared" si="306"/>
        <v>0</v>
      </c>
      <c r="F60" s="8">
        <f t="shared" si="306"/>
        <v>0</v>
      </c>
      <c r="G60" s="8">
        <f t="shared" si="306"/>
        <v>20000</v>
      </c>
      <c r="H60" s="8">
        <f t="shared" si="306"/>
        <v>0</v>
      </c>
      <c r="I60" s="8">
        <f t="shared" si="306"/>
        <v>0</v>
      </c>
      <c r="J60" s="8">
        <f t="shared" si="306"/>
        <v>0</v>
      </c>
      <c r="K60" s="8">
        <f t="shared" si="306"/>
        <v>0</v>
      </c>
      <c r="L60" s="8">
        <f t="shared" si="306"/>
        <v>20000</v>
      </c>
      <c r="M60" s="8">
        <f t="shared" si="306"/>
        <v>0</v>
      </c>
      <c r="N60" s="8">
        <f t="shared" si="306"/>
        <v>0</v>
      </c>
      <c r="O60" s="8">
        <f t="shared" si="306"/>
        <v>0</v>
      </c>
      <c r="P60" s="8">
        <f t="shared" si="306"/>
        <v>0</v>
      </c>
      <c r="Q60" s="8">
        <f t="shared" si="306"/>
        <v>20000</v>
      </c>
      <c r="R60" s="8">
        <f t="shared" si="306"/>
        <v>0</v>
      </c>
      <c r="S60" s="8">
        <f t="shared" si="306"/>
        <v>0</v>
      </c>
      <c r="T60" s="8">
        <f t="shared" si="306"/>
        <v>0</v>
      </c>
      <c r="U60" s="8">
        <f t="shared" si="306"/>
        <v>0</v>
      </c>
      <c r="V60" s="8">
        <f t="shared" si="306"/>
        <v>20000</v>
      </c>
      <c r="W60" s="8">
        <f t="shared" si="306"/>
        <v>0</v>
      </c>
      <c r="X60" s="8">
        <f t="shared" si="306"/>
        <v>0</v>
      </c>
      <c r="Y60" s="8">
        <f t="shared" si="306"/>
        <v>0</v>
      </c>
      <c r="Z60" s="8">
        <f t="shared" si="306"/>
        <v>0</v>
      </c>
      <c r="AA60" s="8">
        <f t="shared" si="306"/>
        <v>20000</v>
      </c>
      <c r="AB60" s="8">
        <f t="shared" si="306"/>
        <v>0</v>
      </c>
      <c r="AC60" s="8">
        <f t="shared" si="306"/>
        <v>0</v>
      </c>
      <c r="AD60" s="8">
        <f t="shared" si="306"/>
        <v>0</v>
      </c>
      <c r="AE60" s="8">
        <f t="shared" si="306"/>
        <v>0</v>
      </c>
      <c r="AF60" s="8">
        <f t="shared" si="306"/>
        <v>20000</v>
      </c>
      <c r="AG60" s="8">
        <f t="shared" si="306"/>
        <v>0</v>
      </c>
      <c r="AH60" s="8">
        <f t="shared" si="306"/>
        <v>0</v>
      </c>
      <c r="AI60" s="8">
        <f t="shared" ref="AI60:BN60" si="307">IFERROR(IF(AI$3-$C$3&lt;levetid_C,
IF(MOD(AI$2,Interval_vedl_C_I)=0, Beløb_vedl_C_I *1,0),   0), 0)</f>
        <v>0</v>
      </c>
      <c r="AJ60" s="8">
        <f t="shared" si="307"/>
        <v>0</v>
      </c>
      <c r="AK60" s="8">
        <f t="shared" si="307"/>
        <v>20000</v>
      </c>
      <c r="AL60" s="8">
        <f t="shared" si="307"/>
        <v>0</v>
      </c>
      <c r="AM60" s="8">
        <f t="shared" si="307"/>
        <v>0</v>
      </c>
      <c r="AN60" s="8">
        <f t="shared" si="307"/>
        <v>0</v>
      </c>
      <c r="AO60" s="8">
        <f t="shared" si="307"/>
        <v>0</v>
      </c>
      <c r="AP60" s="8">
        <f t="shared" si="307"/>
        <v>20000</v>
      </c>
      <c r="AQ60" s="8">
        <f t="shared" si="307"/>
        <v>0</v>
      </c>
      <c r="AR60" s="8">
        <f t="shared" si="307"/>
        <v>0</v>
      </c>
      <c r="AS60" s="8">
        <f t="shared" si="307"/>
        <v>0</v>
      </c>
      <c r="AT60" s="8">
        <f t="shared" si="307"/>
        <v>0</v>
      </c>
      <c r="AU60" s="8">
        <f t="shared" si="307"/>
        <v>20000</v>
      </c>
      <c r="AV60" s="8">
        <f t="shared" si="307"/>
        <v>0</v>
      </c>
      <c r="AW60" s="8">
        <f t="shared" si="307"/>
        <v>0</v>
      </c>
      <c r="AX60" s="8">
        <f t="shared" si="307"/>
        <v>0</v>
      </c>
      <c r="AY60" s="8">
        <f t="shared" si="307"/>
        <v>0</v>
      </c>
      <c r="AZ60" s="8">
        <f t="shared" si="307"/>
        <v>20000</v>
      </c>
      <c r="BA60" s="8">
        <f t="shared" si="307"/>
        <v>0</v>
      </c>
      <c r="BB60" s="8">
        <f t="shared" si="307"/>
        <v>0</v>
      </c>
      <c r="BC60" s="8">
        <f t="shared" si="307"/>
        <v>0</v>
      </c>
      <c r="BD60" s="8">
        <f t="shared" si="307"/>
        <v>0</v>
      </c>
      <c r="BE60" s="8">
        <f t="shared" si="307"/>
        <v>20000</v>
      </c>
      <c r="BF60" s="8">
        <f t="shared" si="307"/>
        <v>0</v>
      </c>
      <c r="BG60" s="8">
        <f t="shared" si="307"/>
        <v>0</v>
      </c>
      <c r="BH60" s="8">
        <f t="shared" si="307"/>
        <v>0</v>
      </c>
      <c r="BI60" s="8">
        <f t="shared" si="307"/>
        <v>0</v>
      </c>
      <c r="BJ60" s="8">
        <f t="shared" si="307"/>
        <v>20000</v>
      </c>
      <c r="BK60" s="8">
        <f t="shared" si="307"/>
        <v>0</v>
      </c>
      <c r="BL60" s="8">
        <f t="shared" si="307"/>
        <v>0</v>
      </c>
      <c r="BM60" s="8">
        <f t="shared" si="307"/>
        <v>0</v>
      </c>
      <c r="BN60" s="8">
        <f t="shared" si="307"/>
        <v>0</v>
      </c>
      <c r="BO60" s="8">
        <f t="shared" ref="BO60:CX60" si="308">IFERROR(IF(BO$3-$C$3&lt;levetid_C,
IF(MOD(BO$2,Interval_vedl_C_I)=0, Beløb_vedl_C_I *1,0),   0), 0)</f>
        <v>20000</v>
      </c>
      <c r="BP60" s="8">
        <f t="shared" si="308"/>
        <v>0</v>
      </c>
      <c r="BQ60" s="8">
        <f t="shared" si="308"/>
        <v>0</v>
      </c>
      <c r="BR60" s="8">
        <f t="shared" si="308"/>
        <v>0</v>
      </c>
      <c r="BS60" s="8">
        <f t="shared" si="308"/>
        <v>0</v>
      </c>
      <c r="BT60" s="8">
        <f t="shared" si="308"/>
        <v>20000</v>
      </c>
      <c r="BU60" s="8">
        <f t="shared" si="308"/>
        <v>0</v>
      </c>
      <c r="BV60" s="8">
        <f t="shared" si="308"/>
        <v>0</v>
      </c>
      <c r="BW60" s="8">
        <f t="shared" si="308"/>
        <v>0</v>
      </c>
      <c r="BX60" s="8">
        <f t="shared" si="308"/>
        <v>0</v>
      </c>
      <c r="BY60" s="8">
        <f t="shared" si="308"/>
        <v>20000</v>
      </c>
      <c r="BZ60" s="8">
        <f t="shared" si="308"/>
        <v>0</v>
      </c>
      <c r="CA60" s="8">
        <f t="shared" si="308"/>
        <v>0</v>
      </c>
      <c r="CB60" s="8">
        <f t="shared" si="308"/>
        <v>0</v>
      </c>
      <c r="CC60" s="8">
        <f t="shared" si="308"/>
        <v>0</v>
      </c>
      <c r="CD60" s="8">
        <f t="shared" si="308"/>
        <v>20000</v>
      </c>
      <c r="CE60" s="8">
        <f t="shared" si="308"/>
        <v>0</v>
      </c>
      <c r="CF60" s="8">
        <f t="shared" si="308"/>
        <v>0</v>
      </c>
      <c r="CG60" s="8">
        <f t="shared" si="308"/>
        <v>0</v>
      </c>
      <c r="CH60" s="8">
        <f t="shared" si="308"/>
        <v>0</v>
      </c>
      <c r="CI60" s="8">
        <f t="shared" si="308"/>
        <v>0</v>
      </c>
      <c r="CJ60" s="8">
        <f t="shared" si="308"/>
        <v>0</v>
      </c>
      <c r="CK60" s="8">
        <f t="shared" si="308"/>
        <v>0</v>
      </c>
      <c r="CL60" s="8">
        <f t="shared" si="308"/>
        <v>0</v>
      </c>
      <c r="CM60" s="8">
        <f t="shared" si="308"/>
        <v>0</v>
      </c>
      <c r="CN60" s="8">
        <f t="shared" si="308"/>
        <v>0</v>
      </c>
      <c r="CO60" s="8">
        <f t="shared" si="308"/>
        <v>0</v>
      </c>
      <c r="CP60" s="8">
        <f t="shared" si="308"/>
        <v>0</v>
      </c>
      <c r="CQ60" s="8">
        <f t="shared" si="308"/>
        <v>0</v>
      </c>
      <c r="CR60" s="8">
        <f t="shared" si="308"/>
        <v>0</v>
      </c>
      <c r="CS60" s="8">
        <f t="shared" si="308"/>
        <v>0</v>
      </c>
      <c r="CT60" s="8">
        <f t="shared" si="308"/>
        <v>0</v>
      </c>
      <c r="CU60" s="8">
        <f t="shared" si="308"/>
        <v>0</v>
      </c>
      <c r="CV60" s="8">
        <f t="shared" si="308"/>
        <v>0</v>
      </c>
      <c r="CW60" s="8">
        <f t="shared" si="308"/>
        <v>0</v>
      </c>
      <c r="CX60" s="8">
        <f t="shared" si="308"/>
        <v>0</v>
      </c>
    </row>
    <row r="61" spans="1:102" x14ac:dyDescent="0.3">
      <c r="A61" s="124"/>
      <c r="B61" s="1" t="str">
        <f>B39</f>
        <v>Vedligeholdelse, type II</v>
      </c>
      <c r="C61" s="8">
        <f t="shared" ref="C61:AH61" si="309">IFERROR(IF(C$3-$C$3&lt;levetid_C,
IF(MOD(C$2,Interval_vedl_C_II)=0, Beløb_vedl_C_II *1,0),   0), 0)</f>
        <v>0</v>
      </c>
      <c r="D61" s="8">
        <f t="shared" si="309"/>
        <v>0</v>
      </c>
      <c r="E61" s="8">
        <f t="shared" si="309"/>
        <v>0</v>
      </c>
      <c r="F61" s="8">
        <f t="shared" si="309"/>
        <v>0</v>
      </c>
      <c r="G61" s="8">
        <f t="shared" si="309"/>
        <v>0</v>
      </c>
      <c r="H61" s="8">
        <f t="shared" si="309"/>
        <v>0</v>
      </c>
      <c r="I61" s="8">
        <f t="shared" si="309"/>
        <v>0</v>
      </c>
      <c r="J61" s="8">
        <f t="shared" si="309"/>
        <v>0</v>
      </c>
      <c r="K61" s="8">
        <f t="shared" si="309"/>
        <v>0</v>
      </c>
      <c r="L61" s="8">
        <f t="shared" si="309"/>
        <v>0</v>
      </c>
      <c r="M61" s="8">
        <f t="shared" si="309"/>
        <v>0</v>
      </c>
      <c r="N61" s="8">
        <f t="shared" si="309"/>
        <v>0</v>
      </c>
      <c r="O61" s="8">
        <f t="shared" si="309"/>
        <v>0</v>
      </c>
      <c r="P61" s="8">
        <f t="shared" si="309"/>
        <v>0</v>
      </c>
      <c r="Q61" s="8">
        <f t="shared" si="309"/>
        <v>3000</v>
      </c>
      <c r="R61" s="8">
        <f t="shared" si="309"/>
        <v>0</v>
      </c>
      <c r="S61" s="8">
        <f t="shared" si="309"/>
        <v>0</v>
      </c>
      <c r="T61" s="8">
        <f t="shared" si="309"/>
        <v>0</v>
      </c>
      <c r="U61" s="8">
        <f t="shared" si="309"/>
        <v>0</v>
      </c>
      <c r="V61" s="8">
        <f t="shared" si="309"/>
        <v>0</v>
      </c>
      <c r="W61" s="8">
        <f t="shared" si="309"/>
        <v>0</v>
      </c>
      <c r="X61" s="8">
        <f t="shared" si="309"/>
        <v>0</v>
      </c>
      <c r="Y61" s="8">
        <f t="shared" si="309"/>
        <v>0</v>
      </c>
      <c r="Z61" s="8">
        <f t="shared" si="309"/>
        <v>0</v>
      </c>
      <c r="AA61" s="8">
        <f t="shared" si="309"/>
        <v>0</v>
      </c>
      <c r="AB61" s="8">
        <f t="shared" si="309"/>
        <v>0</v>
      </c>
      <c r="AC61" s="8">
        <f t="shared" si="309"/>
        <v>0</v>
      </c>
      <c r="AD61" s="8">
        <f t="shared" si="309"/>
        <v>0</v>
      </c>
      <c r="AE61" s="8">
        <f t="shared" si="309"/>
        <v>0</v>
      </c>
      <c r="AF61" s="8">
        <f t="shared" si="309"/>
        <v>3000</v>
      </c>
      <c r="AG61" s="8">
        <f t="shared" si="309"/>
        <v>0</v>
      </c>
      <c r="AH61" s="8">
        <f t="shared" si="309"/>
        <v>0</v>
      </c>
      <c r="AI61" s="8">
        <f t="shared" ref="AI61:BN61" si="310">IFERROR(IF(AI$3-$C$3&lt;levetid_C,
IF(MOD(AI$2,Interval_vedl_C_II)=0, Beløb_vedl_C_II *1,0),   0), 0)</f>
        <v>0</v>
      </c>
      <c r="AJ61" s="8">
        <f t="shared" si="310"/>
        <v>0</v>
      </c>
      <c r="AK61" s="8">
        <f t="shared" si="310"/>
        <v>0</v>
      </c>
      <c r="AL61" s="8">
        <f t="shared" si="310"/>
        <v>0</v>
      </c>
      <c r="AM61" s="8">
        <f t="shared" si="310"/>
        <v>0</v>
      </c>
      <c r="AN61" s="8">
        <f t="shared" si="310"/>
        <v>0</v>
      </c>
      <c r="AO61" s="8">
        <f t="shared" si="310"/>
        <v>0</v>
      </c>
      <c r="AP61" s="8">
        <f t="shared" si="310"/>
        <v>0</v>
      </c>
      <c r="AQ61" s="8">
        <f t="shared" si="310"/>
        <v>0</v>
      </c>
      <c r="AR61" s="8">
        <f t="shared" si="310"/>
        <v>0</v>
      </c>
      <c r="AS61" s="8">
        <f t="shared" si="310"/>
        <v>0</v>
      </c>
      <c r="AT61" s="8">
        <f t="shared" si="310"/>
        <v>0</v>
      </c>
      <c r="AU61" s="8">
        <f t="shared" si="310"/>
        <v>3000</v>
      </c>
      <c r="AV61" s="8">
        <f t="shared" si="310"/>
        <v>0</v>
      </c>
      <c r="AW61" s="8">
        <f t="shared" si="310"/>
        <v>0</v>
      </c>
      <c r="AX61" s="8">
        <f t="shared" si="310"/>
        <v>0</v>
      </c>
      <c r="AY61" s="8">
        <f t="shared" si="310"/>
        <v>0</v>
      </c>
      <c r="AZ61" s="8">
        <f t="shared" si="310"/>
        <v>0</v>
      </c>
      <c r="BA61" s="8">
        <f t="shared" si="310"/>
        <v>0</v>
      </c>
      <c r="BB61" s="8">
        <f t="shared" si="310"/>
        <v>0</v>
      </c>
      <c r="BC61" s="8">
        <f t="shared" si="310"/>
        <v>0</v>
      </c>
      <c r="BD61" s="8">
        <f t="shared" si="310"/>
        <v>0</v>
      </c>
      <c r="BE61" s="8">
        <f t="shared" si="310"/>
        <v>0</v>
      </c>
      <c r="BF61" s="8">
        <f t="shared" si="310"/>
        <v>0</v>
      </c>
      <c r="BG61" s="8">
        <f t="shared" si="310"/>
        <v>0</v>
      </c>
      <c r="BH61" s="8">
        <f t="shared" si="310"/>
        <v>0</v>
      </c>
      <c r="BI61" s="8">
        <f t="shared" si="310"/>
        <v>0</v>
      </c>
      <c r="BJ61" s="8">
        <f t="shared" si="310"/>
        <v>3000</v>
      </c>
      <c r="BK61" s="8">
        <f t="shared" si="310"/>
        <v>0</v>
      </c>
      <c r="BL61" s="8">
        <f t="shared" si="310"/>
        <v>0</v>
      </c>
      <c r="BM61" s="8">
        <f t="shared" si="310"/>
        <v>0</v>
      </c>
      <c r="BN61" s="8">
        <f t="shared" si="310"/>
        <v>0</v>
      </c>
      <c r="BO61" s="8">
        <f t="shared" ref="BO61:CX61" si="311">IFERROR(IF(BO$3-$C$3&lt;levetid_C,
IF(MOD(BO$2,Interval_vedl_C_II)=0, Beløb_vedl_C_II *1,0),   0), 0)</f>
        <v>0</v>
      </c>
      <c r="BP61" s="8">
        <f t="shared" si="311"/>
        <v>0</v>
      </c>
      <c r="BQ61" s="8">
        <f t="shared" si="311"/>
        <v>0</v>
      </c>
      <c r="BR61" s="8">
        <f t="shared" si="311"/>
        <v>0</v>
      </c>
      <c r="BS61" s="8">
        <f t="shared" si="311"/>
        <v>0</v>
      </c>
      <c r="BT61" s="8">
        <f t="shared" si="311"/>
        <v>0</v>
      </c>
      <c r="BU61" s="8">
        <f t="shared" si="311"/>
        <v>0</v>
      </c>
      <c r="BV61" s="8">
        <f t="shared" si="311"/>
        <v>0</v>
      </c>
      <c r="BW61" s="8">
        <f t="shared" si="311"/>
        <v>0</v>
      </c>
      <c r="BX61" s="8">
        <f t="shared" si="311"/>
        <v>0</v>
      </c>
      <c r="BY61" s="8">
        <f t="shared" si="311"/>
        <v>3000</v>
      </c>
      <c r="BZ61" s="8">
        <f t="shared" si="311"/>
        <v>0</v>
      </c>
      <c r="CA61" s="8">
        <f t="shared" si="311"/>
        <v>0</v>
      </c>
      <c r="CB61" s="8">
        <f t="shared" si="311"/>
        <v>0</v>
      </c>
      <c r="CC61" s="8">
        <f t="shared" si="311"/>
        <v>0</v>
      </c>
      <c r="CD61" s="8">
        <f t="shared" si="311"/>
        <v>0</v>
      </c>
      <c r="CE61" s="8">
        <f t="shared" si="311"/>
        <v>0</v>
      </c>
      <c r="CF61" s="8">
        <f t="shared" si="311"/>
        <v>0</v>
      </c>
      <c r="CG61" s="8">
        <f t="shared" si="311"/>
        <v>0</v>
      </c>
      <c r="CH61" s="8">
        <f t="shared" si="311"/>
        <v>0</v>
      </c>
      <c r="CI61" s="8">
        <f t="shared" si="311"/>
        <v>0</v>
      </c>
      <c r="CJ61" s="8">
        <f t="shared" si="311"/>
        <v>0</v>
      </c>
      <c r="CK61" s="8">
        <f t="shared" si="311"/>
        <v>0</v>
      </c>
      <c r="CL61" s="8">
        <f t="shared" si="311"/>
        <v>0</v>
      </c>
      <c r="CM61" s="8">
        <f t="shared" si="311"/>
        <v>0</v>
      </c>
      <c r="CN61" s="8">
        <f t="shared" si="311"/>
        <v>0</v>
      </c>
      <c r="CO61" s="8">
        <f t="shared" si="311"/>
        <v>0</v>
      </c>
      <c r="CP61" s="8">
        <f t="shared" si="311"/>
        <v>0</v>
      </c>
      <c r="CQ61" s="8">
        <f t="shared" si="311"/>
        <v>0</v>
      </c>
      <c r="CR61" s="8">
        <f t="shared" si="311"/>
        <v>0</v>
      </c>
      <c r="CS61" s="8">
        <f t="shared" si="311"/>
        <v>0</v>
      </c>
      <c r="CT61" s="8">
        <f t="shared" si="311"/>
        <v>0</v>
      </c>
      <c r="CU61" s="8">
        <f t="shared" si="311"/>
        <v>0</v>
      </c>
      <c r="CV61" s="8">
        <f t="shared" si="311"/>
        <v>0</v>
      </c>
      <c r="CW61" s="8">
        <f t="shared" si="311"/>
        <v>0</v>
      </c>
      <c r="CX61" s="8">
        <f t="shared" si="311"/>
        <v>0</v>
      </c>
    </row>
    <row r="62" spans="1:102" s="7" customFormat="1" ht="15" thickBot="1" x14ac:dyDescent="0.35">
      <c r="A62" s="124"/>
      <c r="B62" s="7" t="str">
        <f>B40</f>
        <v>Vedligeholdelse, type III</v>
      </c>
      <c r="C62" s="9">
        <f t="shared" ref="C62:AH62" si="312">IFERROR(IF(C$3-$C$3&lt;levetid_C,
IF(MOD(C$2,Interval_vedl_C_III)=0, Beløb_vedl_C_III *1,0),   0), 0)</f>
        <v>0</v>
      </c>
      <c r="D62" s="9">
        <f t="shared" si="312"/>
        <v>0</v>
      </c>
      <c r="E62" s="9">
        <f t="shared" si="312"/>
        <v>0</v>
      </c>
      <c r="F62" s="9">
        <f t="shared" si="312"/>
        <v>0</v>
      </c>
      <c r="G62" s="9">
        <f t="shared" si="312"/>
        <v>0</v>
      </c>
      <c r="H62" s="9">
        <f t="shared" si="312"/>
        <v>0</v>
      </c>
      <c r="I62" s="9">
        <f t="shared" si="312"/>
        <v>0</v>
      </c>
      <c r="J62" s="9">
        <f t="shared" si="312"/>
        <v>0</v>
      </c>
      <c r="K62" s="9">
        <f t="shared" si="312"/>
        <v>0</v>
      </c>
      <c r="L62" s="9">
        <f t="shared" si="312"/>
        <v>0</v>
      </c>
      <c r="M62" s="9">
        <f t="shared" si="312"/>
        <v>0</v>
      </c>
      <c r="N62" s="9">
        <f t="shared" si="312"/>
        <v>0</v>
      </c>
      <c r="O62" s="9">
        <f t="shared" si="312"/>
        <v>0</v>
      </c>
      <c r="P62" s="9">
        <f t="shared" si="312"/>
        <v>0</v>
      </c>
      <c r="Q62" s="9">
        <f t="shared" si="312"/>
        <v>0</v>
      </c>
      <c r="R62" s="9">
        <f t="shared" si="312"/>
        <v>0</v>
      </c>
      <c r="S62" s="9">
        <f t="shared" si="312"/>
        <v>0</v>
      </c>
      <c r="T62" s="9">
        <f t="shared" si="312"/>
        <v>0</v>
      </c>
      <c r="U62" s="9">
        <f t="shared" si="312"/>
        <v>0</v>
      </c>
      <c r="V62" s="9">
        <f t="shared" si="312"/>
        <v>0</v>
      </c>
      <c r="W62" s="9">
        <f t="shared" si="312"/>
        <v>0</v>
      </c>
      <c r="X62" s="9">
        <f t="shared" si="312"/>
        <v>0</v>
      </c>
      <c r="Y62" s="9">
        <f t="shared" si="312"/>
        <v>0</v>
      </c>
      <c r="Z62" s="9">
        <f t="shared" si="312"/>
        <v>0</v>
      </c>
      <c r="AA62" s="9">
        <f t="shared" si="312"/>
        <v>0</v>
      </c>
      <c r="AB62" s="9">
        <f t="shared" si="312"/>
        <v>0</v>
      </c>
      <c r="AC62" s="9">
        <f t="shared" si="312"/>
        <v>0</v>
      </c>
      <c r="AD62" s="9">
        <f t="shared" si="312"/>
        <v>0</v>
      </c>
      <c r="AE62" s="9">
        <f t="shared" si="312"/>
        <v>0</v>
      </c>
      <c r="AF62" s="9">
        <f t="shared" si="312"/>
        <v>0</v>
      </c>
      <c r="AG62" s="9">
        <f t="shared" si="312"/>
        <v>0</v>
      </c>
      <c r="AH62" s="9">
        <f t="shared" si="312"/>
        <v>0</v>
      </c>
      <c r="AI62" s="9">
        <f t="shared" ref="AI62:BN62" si="313">IFERROR(IF(AI$3-$C$3&lt;levetid_C,
IF(MOD(AI$2,Interval_vedl_C_III)=0, Beløb_vedl_C_III *1,0),   0), 0)</f>
        <v>0</v>
      </c>
      <c r="AJ62" s="9">
        <f t="shared" si="313"/>
        <v>0</v>
      </c>
      <c r="AK62" s="9">
        <f t="shared" si="313"/>
        <v>0</v>
      </c>
      <c r="AL62" s="9">
        <f t="shared" si="313"/>
        <v>0</v>
      </c>
      <c r="AM62" s="9">
        <f t="shared" si="313"/>
        <v>0</v>
      </c>
      <c r="AN62" s="9">
        <f t="shared" si="313"/>
        <v>0</v>
      </c>
      <c r="AO62" s="9">
        <f t="shared" si="313"/>
        <v>0</v>
      </c>
      <c r="AP62" s="9">
        <f t="shared" si="313"/>
        <v>0</v>
      </c>
      <c r="AQ62" s="9">
        <f t="shared" si="313"/>
        <v>0</v>
      </c>
      <c r="AR62" s="9">
        <f t="shared" si="313"/>
        <v>0</v>
      </c>
      <c r="AS62" s="9">
        <f t="shared" si="313"/>
        <v>0</v>
      </c>
      <c r="AT62" s="9">
        <f t="shared" si="313"/>
        <v>0</v>
      </c>
      <c r="AU62" s="9">
        <f t="shared" si="313"/>
        <v>0</v>
      </c>
      <c r="AV62" s="9">
        <f t="shared" si="313"/>
        <v>0</v>
      </c>
      <c r="AW62" s="9">
        <f t="shared" si="313"/>
        <v>0</v>
      </c>
      <c r="AX62" s="9">
        <f t="shared" si="313"/>
        <v>0</v>
      </c>
      <c r="AY62" s="9">
        <f t="shared" si="313"/>
        <v>0</v>
      </c>
      <c r="AZ62" s="9">
        <f t="shared" si="313"/>
        <v>0</v>
      </c>
      <c r="BA62" s="9">
        <f t="shared" si="313"/>
        <v>0</v>
      </c>
      <c r="BB62" s="9">
        <f t="shared" si="313"/>
        <v>0</v>
      </c>
      <c r="BC62" s="9">
        <f t="shared" si="313"/>
        <v>0</v>
      </c>
      <c r="BD62" s="9">
        <f t="shared" si="313"/>
        <v>0</v>
      </c>
      <c r="BE62" s="9">
        <f t="shared" si="313"/>
        <v>0</v>
      </c>
      <c r="BF62" s="9">
        <f t="shared" si="313"/>
        <v>0</v>
      </c>
      <c r="BG62" s="9">
        <f t="shared" si="313"/>
        <v>0</v>
      </c>
      <c r="BH62" s="9">
        <f t="shared" si="313"/>
        <v>0</v>
      </c>
      <c r="BI62" s="9">
        <f t="shared" si="313"/>
        <v>0</v>
      </c>
      <c r="BJ62" s="9">
        <f t="shared" si="313"/>
        <v>0</v>
      </c>
      <c r="BK62" s="9">
        <f t="shared" si="313"/>
        <v>0</v>
      </c>
      <c r="BL62" s="9">
        <f t="shared" si="313"/>
        <v>0</v>
      </c>
      <c r="BM62" s="9">
        <f t="shared" si="313"/>
        <v>0</v>
      </c>
      <c r="BN62" s="9">
        <f t="shared" si="313"/>
        <v>0</v>
      </c>
      <c r="BO62" s="9">
        <f t="shared" ref="BO62:CX62" si="314">IFERROR(IF(BO$3-$C$3&lt;levetid_C,
IF(MOD(BO$2,Interval_vedl_C_III)=0, Beløb_vedl_C_III *1,0),   0), 0)</f>
        <v>0</v>
      </c>
      <c r="BP62" s="9">
        <f t="shared" si="314"/>
        <v>0</v>
      </c>
      <c r="BQ62" s="9">
        <f t="shared" si="314"/>
        <v>0</v>
      </c>
      <c r="BR62" s="9">
        <f t="shared" si="314"/>
        <v>0</v>
      </c>
      <c r="BS62" s="9">
        <f t="shared" si="314"/>
        <v>0</v>
      </c>
      <c r="BT62" s="9">
        <f t="shared" si="314"/>
        <v>0</v>
      </c>
      <c r="BU62" s="9">
        <f t="shared" si="314"/>
        <v>0</v>
      </c>
      <c r="BV62" s="9">
        <f t="shared" si="314"/>
        <v>0</v>
      </c>
      <c r="BW62" s="9">
        <f t="shared" si="314"/>
        <v>0</v>
      </c>
      <c r="BX62" s="9">
        <f t="shared" si="314"/>
        <v>0</v>
      </c>
      <c r="BY62" s="9">
        <f t="shared" si="314"/>
        <v>0</v>
      </c>
      <c r="BZ62" s="9">
        <f t="shared" si="314"/>
        <v>0</v>
      </c>
      <c r="CA62" s="9">
        <f t="shared" si="314"/>
        <v>0</v>
      </c>
      <c r="CB62" s="9">
        <f t="shared" si="314"/>
        <v>0</v>
      </c>
      <c r="CC62" s="9">
        <f t="shared" si="314"/>
        <v>0</v>
      </c>
      <c r="CD62" s="9">
        <f t="shared" si="314"/>
        <v>0</v>
      </c>
      <c r="CE62" s="9">
        <f t="shared" si="314"/>
        <v>0</v>
      </c>
      <c r="CF62" s="9">
        <f t="shared" si="314"/>
        <v>0</v>
      </c>
      <c r="CG62" s="9">
        <f t="shared" si="314"/>
        <v>0</v>
      </c>
      <c r="CH62" s="9">
        <f t="shared" si="314"/>
        <v>0</v>
      </c>
      <c r="CI62" s="9">
        <f t="shared" si="314"/>
        <v>0</v>
      </c>
      <c r="CJ62" s="9">
        <f t="shared" si="314"/>
        <v>0</v>
      </c>
      <c r="CK62" s="9">
        <f t="shared" si="314"/>
        <v>0</v>
      </c>
      <c r="CL62" s="9">
        <f t="shared" si="314"/>
        <v>0</v>
      </c>
      <c r="CM62" s="9">
        <f t="shared" si="314"/>
        <v>0</v>
      </c>
      <c r="CN62" s="9">
        <f t="shared" si="314"/>
        <v>0</v>
      </c>
      <c r="CO62" s="9">
        <f t="shared" si="314"/>
        <v>0</v>
      </c>
      <c r="CP62" s="9">
        <f t="shared" si="314"/>
        <v>0</v>
      </c>
      <c r="CQ62" s="9">
        <f t="shared" si="314"/>
        <v>0</v>
      </c>
      <c r="CR62" s="9">
        <f t="shared" si="314"/>
        <v>0</v>
      </c>
      <c r="CS62" s="9">
        <f t="shared" si="314"/>
        <v>0</v>
      </c>
      <c r="CT62" s="9">
        <f t="shared" si="314"/>
        <v>0</v>
      </c>
      <c r="CU62" s="9">
        <f t="shared" si="314"/>
        <v>0</v>
      </c>
      <c r="CV62" s="9">
        <f t="shared" si="314"/>
        <v>0</v>
      </c>
      <c r="CW62" s="9">
        <f t="shared" si="314"/>
        <v>0</v>
      </c>
      <c r="CX62" s="9">
        <f t="shared" si="314"/>
        <v>0</v>
      </c>
    </row>
    <row r="63" spans="1:102" s="10" customFormat="1" ht="15" thickBot="1" x14ac:dyDescent="0.35">
      <c r="A63" s="12"/>
      <c r="B63" s="10" t="s">
        <v>26</v>
      </c>
      <c r="C63" s="11">
        <f>SUM(C60:C62)</f>
        <v>0</v>
      </c>
      <c r="D63" s="11">
        <f t="shared" ref="D63" si="315">SUM(D60:D62)</f>
        <v>0</v>
      </c>
      <c r="E63" s="11">
        <f t="shared" ref="E63" si="316">SUM(E60:E62)</f>
        <v>0</v>
      </c>
      <c r="F63" s="11">
        <f t="shared" ref="F63" si="317">SUM(F60:F62)</f>
        <v>0</v>
      </c>
      <c r="G63" s="11">
        <f t="shared" ref="G63" si="318">SUM(G60:G62)</f>
        <v>20000</v>
      </c>
      <c r="H63" s="11">
        <f t="shared" ref="H63" si="319">SUM(H60:H62)</f>
        <v>0</v>
      </c>
      <c r="I63" s="11">
        <f t="shared" ref="I63" si="320">SUM(I60:I62)</f>
        <v>0</v>
      </c>
      <c r="J63" s="11">
        <f t="shared" ref="J63" si="321">SUM(J60:J62)</f>
        <v>0</v>
      </c>
      <c r="K63" s="11">
        <f t="shared" ref="K63" si="322">SUM(K60:K62)</f>
        <v>0</v>
      </c>
      <c r="L63" s="11">
        <f t="shared" ref="L63" si="323">SUM(L60:L62)</f>
        <v>20000</v>
      </c>
      <c r="M63" s="11">
        <f t="shared" ref="M63" si="324">SUM(M60:M62)</f>
        <v>0</v>
      </c>
      <c r="N63" s="11">
        <f t="shared" ref="N63" si="325">SUM(N60:N62)</f>
        <v>0</v>
      </c>
      <c r="O63" s="11">
        <f t="shared" ref="O63" si="326">SUM(O60:O62)</f>
        <v>0</v>
      </c>
      <c r="P63" s="11">
        <f t="shared" ref="P63" si="327">SUM(P60:P62)</f>
        <v>0</v>
      </c>
      <c r="Q63" s="11">
        <f t="shared" ref="Q63" si="328">SUM(Q60:Q62)</f>
        <v>23000</v>
      </c>
      <c r="R63" s="11">
        <f t="shared" ref="R63" si="329">SUM(R60:R62)</f>
        <v>0</v>
      </c>
      <c r="S63" s="11">
        <f t="shared" ref="S63" si="330">SUM(S60:S62)</f>
        <v>0</v>
      </c>
      <c r="T63" s="11">
        <f t="shared" ref="T63" si="331">SUM(T60:T62)</f>
        <v>0</v>
      </c>
      <c r="U63" s="11">
        <f t="shared" ref="U63" si="332">SUM(U60:U62)</f>
        <v>0</v>
      </c>
      <c r="V63" s="11">
        <f t="shared" ref="V63" si="333">SUM(V60:V62)</f>
        <v>20000</v>
      </c>
      <c r="W63" s="11">
        <f t="shared" ref="W63" si="334">SUM(W60:W62)</f>
        <v>0</v>
      </c>
      <c r="X63" s="11">
        <f t="shared" ref="X63" si="335">SUM(X60:X62)</f>
        <v>0</v>
      </c>
      <c r="Y63" s="11">
        <f t="shared" ref="Y63" si="336">SUM(Y60:Y62)</f>
        <v>0</v>
      </c>
      <c r="Z63" s="11">
        <f t="shared" ref="Z63" si="337">SUM(Z60:Z62)</f>
        <v>0</v>
      </c>
      <c r="AA63" s="11">
        <f t="shared" ref="AA63" si="338">SUM(AA60:AA62)</f>
        <v>20000</v>
      </c>
      <c r="AB63" s="11">
        <f t="shared" ref="AB63" si="339">SUM(AB60:AB62)</f>
        <v>0</v>
      </c>
      <c r="AC63" s="11">
        <f t="shared" ref="AC63" si="340">SUM(AC60:AC62)</f>
        <v>0</v>
      </c>
      <c r="AD63" s="11">
        <f t="shared" ref="AD63" si="341">SUM(AD60:AD62)</f>
        <v>0</v>
      </c>
      <c r="AE63" s="11">
        <f t="shared" ref="AE63" si="342">SUM(AE60:AE62)</f>
        <v>0</v>
      </c>
      <c r="AF63" s="11">
        <f t="shared" ref="AF63" si="343">SUM(AF60:AF62)</f>
        <v>23000</v>
      </c>
      <c r="AG63" s="11">
        <f t="shared" ref="AG63" si="344">SUM(AG60:AG62)</f>
        <v>0</v>
      </c>
      <c r="AH63" s="11">
        <f t="shared" ref="AH63" si="345">SUM(AH60:AH62)</f>
        <v>0</v>
      </c>
      <c r="AI63" s="11">
        <f t="shared" ref="AI63" si="346">SUM(AI60:AI62)</f>
        <v>0</v>
      </c>
      <c r="AJ63" s="11">
        <f t="shared" ref="AJ63" si="347">SUM(AJ60:AJ62)</f>
        <v>0</v>
      </c>
      <c r="AK63" s="11">
        <f t="shared" ref="AK63" si="348">SUM(AK60:AK62)</f>
        <v>20000</v>
      </c>
      <c r="AL63" s="11">
        <f t="shared" ref="AL63" si="349">SUM(AL60:AL62)</f>
        <v>0</v>
      </c>
      <c r="AM63" s="11">
        <f t="shared" ref="AM63" si="350">SUM(AM60:AM62)</f>
        <v>0</v>
      </c>
      <c r="AN63" s="11">
        <f t="shared" ref="AN63" si="351">SUM(AN60:AN62)</f>
        <v>0</v>
      </c>
      <c r="AO63" s="11">
        <f t="shared" ref="AO63" si="352">SUM(AO60:AO62)</f>
        <v>0</v>
      </c>
      <c r="AP63" s="11">
        <f t="shared" ref="AP63" si="353">SUM(AP60:AP62)</f>
        <v>20000</v>
      </c>
      <c r="AQ63" s="11">
        <f t="shared" ref="AQ63" si="354">SUM(AQ60:AQ62)</f>
        <v>0</v>
      </c>
      <c r="AR63" s="11">
        <f t="shared" ref="AR63" si="355">SUM(AR60:AR62)</f>
        <v>0</v>
      </c>
      <c r="AS63" s="11">
        <f t="shared" ref="AS63" si="356">SUM(AS60:AS62)</f>
        <v>0</v>
      </c>
      <c r="AT63" s="11">
        <f t="shared" ref="AT63" si="357">SUM(AT60:AT62)</f>
        <v>0</v>
      </c>
      <c r="AU63" s="11">
        <f t="shared" ref="AU63" si="358">SUM(AU60:AU62)</f>
        <v>23000</v>
      </c>
      <c r="AV63" s="11">
        <f t="shared" ref="AV63" si="359">SUM(AV60:AV62)</f>
        <v>0</v>
      </c>
      <c r="AW63" s="11">
        <f t="shared" ref="AW63" si="360">SUM(AW60:AW62)</f>
        <v>0</v>
      </c>
      <c r="AX63" s="11">
        <f t="shared" ref="AX63" si="361">SUM(AX60:AX62)</f>
        <v>0</v>
      </c>
      <c r="AY63" s="11">
        <f t="shared" ref="AY63" si="362">SUM(AY60:AY62)</f>
        <v>0</v>
      </c>
      <c r="AZ63" s="11">
        <f t="shared" ref="AZ63" si="363">SUM(AZ60:AZ62)</f>
        <v>20000</v>
      </c>
      <c r="BA63" s="11">
        <f t="shared" ref="BA63" si="364">SUM(BA60:BA62)</f>
        <v>0</v>
      </c>
      <c r="BB63" s="11">
        <f t="shared" ref="BB63" si="365">SUM(BB60:BB62)</f>
        <v>0</v>
      </c>
      <c r="BC63" s="11">
        <f t="shared" ref="BC63" si="366">SUM(BC60:BC62)</f>
        <v>0</v>
      </c>
      <c r="BD63" s="11">
        <f t="shared" ref="BD63" si="367">SUM(BD60:BD62)</f>
        <v>0</v>
      </c>
      <c r="BE63" s="11">
        <f t="shared" ref="BE63" si="368">SUM(BE60:BE62)</f>
        <v>20000</v>
      </c>
      <c r="BF63" s="11">
        <f t="shared" ref="BF63" si="369">SUM(BF60:BF62)</f>
        <v>0</v>
      </c>
      <c r="BG63" s="11">
        <f t="shared" ref="BG63" si="370">SUM(BG60:BG62)</f>
        <v>0</v>
      </c>
      <c r="BH63" s="11">
        <f t="shared" ref="BH63" si="371">SUM(BH60:BH62)</f>
        <v>0</v>
      </c>
      <c r="BI63" s="11">
        <f t="shared" ref="BI63" si="372">SUM(BI60:BI62)</f>
        <v>0</v>
      </c>
      <c r="BJ63" s="11">
        <f t="shared" ref="BJ63" si="373">SUM(BJ60:BJ62)</f>
        <v>23000</v>
      </c>
      <c r="BK63" s="11">
        <f t="shared" ref="BK63" si="374">SUM(BK60:BK62)</f>
        <v>0</v>
      </c>
      <c r="BL63" s="11">
        <f t="shared" ref="BL63" si="375">SUM(BL60:BL62)</f>
        <v>0</v>
      </c>
      <c r="BM63" s="11">
        <f t="shared" ref="BM63" si="376">SUM(BM60:BM62)</f>
        <v>0</v>
      </c>
      <c r="BN63" s="11">
        <f t="shared" ref="BN63" si="377">SUM(BN60:BN62)</f>
        <v>0</v>
      </c>
      <c r="BO63" s="11">
        <f t="shared" ref="BO63" si="378">SUM(BO60:BO62)</f>
        <v>20000</v>
      </c>
      <c r="BP63" s="11">
        <f t="shared" ref="BP63" si="379">SUM(BP60:BP62)</f>
        <v>0</v>
      </c>
      <c r="BQ63" s="11">
        <f t="shared" ref="BQ63" si="380">SUM(BQ60:BQ62)</f>
        <v>0</v>
      </c>
      <c r="BR63" s="11">
        <f t="shared" ref="BR63" si="381">SUM(BR60:BR62)</f>
        <v>0</v>
      </c>
      <c r="BS63" s="11">
        <f t="shared" ref="BS63" si="382">SUM(BS60:BS62)</f>
        <v>0</v>
      </c>
      <c r="BT63" s="11">
        <f t="shared" ref="BT63" si="383">SUM(BT60:BT62)</f>
        <v>20000</v>
      </c>
      <c r="BU63" s="11">
        <f t="shared" ref="BU63" si="384">SUM(BU60:BU62)</f>
        <v>0</v>
      </c>
      <c r="BV63" s="11">
        <f t="shared" ref="BV63" si="385">SUM(BV60:BV62)</f>
        <v>0</v>
      </c>
      <c r="BW63" s="11">
        <f t="shared" ref="BW63" si="386">SUM(BW60:BW62)</f>
        <v>0</v>
      </c>
      <c r="BX63" s="11">
        <f t="shared" ref="BX63" si="387">SUM(BX60:BX62)</f>
        <v>0</v>
      </c>
      <c r="BY63" s="11">
        <f t="shared" ref="BY63" si="388">SUM(BY60:BY62)</f>
        <v>23000</v>
      </c>
      <c r="BZ63" s="11">
        <f t="shared" ref="BZ63" si="389">SUM(BZ60:BZ62)</f>
        <v>0</v>
      </c>
      <c r="CA63" s="11">
        <f t="shared" ref="CA63" si="390">SUM(CA60:CA62)</f>
        <v>0</v>
      </c>
      <c r="CB63" s="11">
        <f t="shared" ref="CB63" si="391">SUM(CB60:CB62)</f>
        <v>0</v>
      </c>
      <c r="CC63" s="11">
        <f t="shared" ref="CC63" si="392">SUM(CC60:CC62)</f>
        <v>0</v>
      </c>
      <c r="CD63" s="11">
        <f t="shared" ref="CD63" si="393">SUM(CD60:CD62)</f>
        <v>20000</v>
      </c>
      <c r="CE63" s="11">
        <f t="shared" ref="CE63" si="394">SUM(CE60:CE62)</f>
        <v>0</v>
      </c>
      <c r="CF63" s="11">
        <f t="shared" ref="CF63" si="395">SUM(CF60:CF62)</f>
        <v>0</v>
      </c>
      <c r="CG63" s="11">
        <f t="shared" ref="CG63" si="396">SUM(CG60:CG62)</f>
        <v>0</v>
      </c>
      <c r="CH63" s="11">
        <f t="shared" ref="CH63" si="397">SUM(CH60:CH62)</f>
        <v>0</v>
      </c>
      <c r="CI63" s="11">
        <f t="shared" ref="CI63" si="398">SUM(CI60:CI62)</f>
        <v>0</v>
      </c>
      <c r="CJ63" s="11">
        <f t="shared" ref="CJ63" si="399">SUM(CJ60:CJ62)</f>
        <v>0</v>
      </c>
      <c r="CK63" s="11">
        <f t="shared" ref="CK63" si="400">SUM(CK60:CK62)</f>
        <v>0</v>
      </c>
      <c r="CL63" s="11">
        <f t="shared" ref="CL63" si="401">SUM(CL60:CL62)</f>
        <v>0</v>
      </c>
      <c r="CM63" s="11">
        <f t="shared" ref="CM63" si="402">SUM(CM60:CM62)</f>
        <v>0</v>
      </c>
      <c r="CN63" s="11">
        <f t="shared" ref="CN63" si="403">SUM(CN60:CN62)</f>
        <v>0</v>
      </c>
      <c r="CO63" s="11">
        <f t="shared" ref="CO63" si="404">SUM(CO60:CO62)</f>
        <v>0</v>
      </c>
      <c r="CP63" s="11">
        <f t="shared" ref="CP63" si="405">SUM(CP60:CP62)</f>
        <v>0</v>
      </c>
      <c r="CQ63" s="11">
        <f t="shared" ref="CQ63" si="406">SUM(CQ60:CQ62)</f>
        <v>0</v>
      </c>
      <c r="CR63" s="11">
        <f t="shared" ref="CR63" si="407">SUM(CR60:CR62)</f>
        <v>0</v>
      </c>
      <c r="CS63" s="11">
        <f t="shared" ref="CS63" si="408">SUM(CS60:CS62)</f>
        <v>0</v>
      </c>
      <c r="CT63" s="11">
        <f t="shared" ref="CT63" si="409">SUM(CT60:CT62)</f>
        <v>0</v>
      </c>
      <c r="CU63" s="11">
        <f t="shared" ref="CU63" si="410">SUM(CU60:CU62)</f>
        <v>0</v>
      </c>
      <c r="CV63" s="11">
        <f t="shared" ref="CV63" si="411">SUM(CV60:CV62)</f>
        <v>0</v>
      </c>
      <c r="CW63" s="11">
        <f t="shared" ref="CW63" si="412">SUM(CW60:CW62)</f>
        <v>0</v>
      </c>
      <c r="CX63" s="11">
        <f t="shared" ref="CX63" si="413">SUM(CX60:CX62)</f>
        <v>0</v>
      </c>
    </row>
    <row r="64" spans="1:102" s="16" customFormat="1" ht="15" thickBot="1" x14ac:dyDescent="0.35">
      <c r="A64" s="15" t="s">
        <v>84</v>
      </c>
      <c r="B64" s="16" t="str">
        <f>navn_C</f>
        <v>Pumpe Tina</v>
      </c>
      <c r="C64" s="17">
        <f t="shared" ref="C64:AH64" si="414">C53+C59+C63</f>
        <v>644200</v>
      </c>
      <c r="D64" s="17">
        <f t="shared" si="414"/>
        <v>16200</v>
      </c>
      <c r="E64" s="17">
        <f t="shared" si="414"/>
        <v>16200</v>
      </c>
      <c r="F64" s="17">
        <f t="shared" si="414"/>
        <v>16200</v>
      </c>
      <c r="G64" s="17">
        <f t="shared" si="414"/>
        <v>36200</v>
      </c>
      <c r="H64" s="17">
        <f t="shared" si="414"/>
        <v>16200</v>
      </c>
      <c r="I64" s="17">
        <f t="shared" si="414"/>
        <v>16200</v>
      </c>
      <c r="J64" s="17">
        <f t="shared" si="414"/>
        <v>16200</v>
      </c>
      <c r="K64" s="17">
        <f t="shared" si="414"/>
        <v>16200</v>
      </c>
      <c r="L64" s="17">
        <f t="shared" si="414"/>
        <v>36200</v>
      </c>
      <c r="M64" s="17">
        <f t="shared" si="414"/>
        <v>16200</v>
      </c>
      <c r="N64" s="17">
        <f t="shared" si="414"/>
        <v>16200</v>
      </c>
      <c r="O64" s="17">
        <f t="shared" si="414"/>
        <v>16200</v>
      </c>
      <c r="P64" s="17">
        <f t="shared" si="414"/>
        <v>16200</v>
      </c>
      <c r="Q64" s="17">
        <f t="shared" si="414"/>
        <v>39200</v>
      </c>
      <c r="R64" s="17">
        <f t="shared" si="414"/>
        <v>16200</v>
      </c>
      <c r="S64" s="17">
        <f t="shared" si="414"/>
        <v>16200</v>
      </c>
      <c r="T64" s="17">
        <f t="shared" si="414"/>
        <v>16200</v>
      </c>
      <c r="U64" s="17">
        <f t="shared" si="414"/>
        <v>16200</v>
      </c>
      <c r="V64" s="17">
        <f t="shared" si="414"/>
        <v>36200</v>
      </c>
      <c r="W64" s="17">
        <f t="shared" si="414"/>
        <v>16200</v>
      </c>
      <c r="X64" s="17">
        <f t="shared" si="414"/>
        <v>16200</v>
      </c>
      <c r="Y64" s="17">
        <f t="shared" si="414"/>
        <v>16200</v>
      </c>
      <c r="Z64" s="17">
        <f t="shared" si="414"/>
        <v>16200</v>
      </c>
      <c r="AA64" s="17">
        <f t="shared" si="414"/>
        <v>36200</v>
      </c>
      <c r="AB64" s="17">
        <f t="shared" si="414"/>
        <v>16200</v>
      </c>
      <c r="AC64" s="17">
        <f t="shared" si="414"/>
        <v>16200</v>
      </c>
      <c r="AD64" s="17">
        <f t="shared" si="414"/>
        <v>16200</v>
      </c>
      <c r="AE64" s="17">
        <f t="shared" si="414"/>
        <v>16200</v>
      </c>
      <c r="AF64" s="17">
        <f t="shared" si="414"/>
        <v>39200</v>
      </c>
      <c r="AG64" s="17">
        <f t="shared" si="414"/>
        <v>16200</v>
      </c>
      <c r="AH64" s="17">
        <f t="shared" si="414"/>
        <v>16200</v>
      </c>
      <c r="AI64" s="17">
        <f t="shared" ref="AI64:BN64" si="415">AI53+AI59+AI63</f>
        <v>16200</v>
      </c>
      <c r="AJ64" s="17">
        <f t="shared" si="415"/>
        <v>16200</v>
      </c>
      <c r="AK64" s="17">
        <f t="shared" si="415"/>
        <v>36200</v>
      </c>
      <c r="AL64" s="17">
        <f t="shared" si="415"/>
        <v>16200</v>
      </c>
      <c r="AM64" s="17">
        <f t="shared" si="415"/>
        <v>16200</v>
      </c>
      <c r="AN64" s="17">
        <f t="shared" si="415"/>
        <v>16200</v>
      </c>
      <c r="AO64" s="17">
        <f t="shared" si="415"/>
        <v>16200</v>
      </c>
      <c r="AP64" s="17">
        <f t="shared" si="415"/>
        <v>36200</v>
      </c>
      <c r="AQ64" s="17">
        <f t="shared" si="415"/>
        <v>16200</v>
      </c>
      <c r="AR64" s="17">
        <f t="shared" si="415"/>
        <v>16200</v>
      </c>
      <c r="AS64" s="17">
        <f t="shared" si="415"/>
        <v>16200</v>
      </c>
      <c r="AT64" s="17">
        <f t="shared" si="415"/>
        <v>16200</v>
      </c>
      <c r="AU64" s="17">
        <f t="shared" si="415"/>
        <v>39200</v>
      </c>
      <c r="AV64" s="17">
        <f t="shared" si="415"/>
        <v>16200</v>
      </c>
      <c r="AW64" s="17">
        <f t="shared" si="415"/>
        <v>16200</v>
      </c>
      <c r="AX64" s="17">
        <f t="shared" si="415"/>
        <v>16200</v>
      </c>
      <c r="AY64" s="17">
        <f t="shared" si="415"/>
        <v>16200</v>
      </c>
      <c r="AZ64" s="17">
        <f t="shared" si="415"/>
        <v>36200</v>
      </c>
      <c r="BA64" s="17">
        <f t="shared" si="415"/>
        <v>16200</v>
      </c>
      <c r="BB64" s="17">
        <f t="shared" si="415"/>
        <v>16200</v>
      </c>
      <c r="BC64" s="17">
        <f t="shared" si="415"/>
        <v>16200</v>
      </c>
      <c r="BD64" s="17">
        <f t="shared" si="415"/>
        <v>16200</v>
      </c>
      <c r="BE64" s="17">
        <f t="shared" si="415"/>
        <v>36200</v>
      </c>
      <c r="BF64" s="17">
        <f t="shared" si="415"/>
        <v>16200</v>
      </c>
      <c r="BG64" s="17">
        <f t="shared" si="415"/>
        <v>16200</v>
      </c>
      <c r="BH64" s="17">
        <f t="shared" si="415"/>
        <v>16200</v>
      </c>
      <c r="BI64" s="17">
        <f t="shared" si="415"/>
        <v>16200</v>
      </c>
      <c r="BJ64" s="17">
        <f t="shared" si="415"/>
        <v>39200</v>
      </c>
      <c r="BK64" s="17">
        <f t="shared" si="415"/>
        <v>16200</v>
      </c>
      <c r="BL64" s="17">
        <f t="shared" si="415"/>
        <v>16200</v>
      </c>
      <c r="BM64" s="17">
        <f t="shared" si="415"/>
        <v>16200</v>
      </c>
      <c r="BN64" s="17">
        <f t="shared" si="415"/>
        <v>16200</v>
      </c>
      <c r="BO64" s="17">
        <f t="shared" ref="BO64:CT64" si="416">BO53+BO59+BO63</f>
        <v>36200</v>
      </c>
      <c r="BP64" s="17">
        <f t="shared" si="416"/>
        <v>16200</v>
      </c>
      <c r="BQ64" s="17">
        <f t="shared" si="416"/>
        <v>16200</v>
      </c>
      <c r="BR64" s="17">
        <f t="shared" si="416"/>
        <v>16200</v>
      </c>
      <c r="BS64" s="17">
        <f t="shared" si="416"/>
        <v>16200</v>
      </c>
      <c r="BT64" s="17">
        <f t="shared" si="416"/>
        <v>36200</v>
      </c>
      <c r="BU64" s="17">
        <f t="shared" si="416"/>
        <v>16200</v>
      </c>
      <c r="BV64" s="17">
        <f t="shared" si="416"/>
        <v>16200</v>
      </c>
      <c r="BW64" s="17">
        <f t="shared" si="416"/>
        <v>16200</v>
      </c>
      <c r="BX64" s="17">
        <f t="shared" si="416"/>
        <v>16200</v>
      </c>
      <c r="BY64" s="17">
        <f t="shared" si="416"/>
        <v>39200</v>
      </c>
      <c r="BZ64" s="17">
        <f t="shared" si="416"/>
        <v>16200</v>
      </c>
      <c r="CA64" s="17">
        <f t="shared" si="416"/>
        <v>16200</v>
      </c>
      <c r="CB64" s="17">
        <f t="shared" si="416"/>
        <v>16200</v>
      </c>
      <c r="CC64" s="17">
        <f t="shared" si="416"/>
        <v>16200</v>
      </c>
      <c r="CD64" s="17">
        <f t="shared" si="416"/>
        <v>26200</v>
      </c>
      <c r="CE64" s="17">
        <f t="shared" si="416"/>
        <v>0</v>
      </c>
      <c r="CF64" s="17">
        <f t="shared" si="416"/>
        <v>0</v>
      </c>
      <c r="CG64" s="17">
        <f t="shared" si="416"/>
        <v>0</v>
      </c>
      <c r="CH64" s="17">
        <f t="shared" si="416"/>
        <v>0</v>
      </c>
      <c r="CI64" s="17">
        <f t="shared" si="416"/>
        <v>0</v>
      </c>
      <c r="CJ64" s="17">
        <f t="shared" si="416"/>
        <v>0</v>
      </c>
      <c r="CK64" s="17">
        <f t="shared" si="416"/>
        <v>0</v>
      </c>
      <c r="CL64" s="17">
        <f t="shared" si="416"/>
        <v>0</v>
      </c>
      <c r="CM64" s="17">
        <f t="shared" si="416"/>
        <v>0</v>
      </c>
      <c r="CN64" s="17">
        <f t="shared" si="416"/>
        <v>0</v>
      </c>
      <c r="CO64" s="17">
        <f t="shared" si="416"/>
        <v>0</v>
      </c>
      <c r="CP64" s="17">
        <f t="shared" si="416"/>
        <v>0</v>
      </c>
      <c r="CQ64" s="17">
        <f t="shared" si="416"/>
        <v>0</v>
      </c>
      <c r="CR64" s="17">
        <f t="shared" si="416"/>
        <v>0</v>
      </c>
      <c r="CS64" s="17">
        <f t="shared" si="416"/>
        <v>0</v>
      </c>
      <c r="CT64" s="17">
        <f t="shared" si="416"/>
        <v>0</v>
      </c>
      <c r="CU64" s="17">
        <f t="shared" ref="CU64:CX64" si="417">CU53+CU59+CU63</f>
        <v>0</v>
      </c>
      <c r="CV64" s="17">
        <f t="shared" si="417"/>
        <v>0</v>
      </c>
      <c r="CW64" s="17">
        <f t="shared" si="417"/>
        <v>0</v>
      </c>
      <c r="CX64" s="17">
        <f t="shared" si="417"/>
        <v>0</v>
      </c>
    </row>
    <row r="65" spans="1:102" s="16" customFormat="1" ht="15" thickBot="1" x14ac:dyDescent="0.35">
      <c r="A65" s="15" t="s">
        <v>85</v>
      </c>
      <c r="B65" s="16" t="str">
        <f>navn_C</f>
        <v>Pumpe Tina</v>
      </c>
      <c r="C65" s="17">
        <f>C64</f>
        <v>644200</v>
      </c>
      <c r="D65" s="17">
        <f t="shared" ref="D65:AI65" si="418">D64/((1+Kalkulationsrente)^(D$2-1))</f>
        <v>15576.923076923076</v>
      </c>
      <c r="E65" s="17">
        <f t="shared" si="418"/>
        <v>14977.810650887572</v>
      </c>
      <c r="F65" s="17">
        <f t="shared" si="418"/>
        <v>14401.741010468821</v>
      </c>
      <c r="G65" s="17">
        <f t="shared" si="418"/>
        <v>30943.91171527607</v>
      </c>
      <c r="H65" s="17">
        <f t="shared" si="418"/>
        <v>13315.219129501495</v>
      </c>
      <c r="I65" s="17">
        <f t="shared" si="418"/>
        <v>12803.095316828361</v>
      </c>
      <c r="J65" s="17">
        <f t="shared" si="418"/>
        <v>12310.668573873425</v>
      </c>
      <c r="K65" s="17">
        <f t="shared" si="418"/>
        <v>11837.181321032138</v>
      </c>
      <c r="L65" s="17">
        <f t="shared" si="418"/>
        <v>25433.639827953662</v>
      </c>
      <c r="M65" s="17">
        <f t="shared" si="418"/>
        <v>10944.139534977936</v>
      </c>
      <c r="N65" s="17">
        <f t="shared" si="418"/>
        <v>10523.21109132494</v>
      </c>
      <c r="O65" s="17">
        <f t="shared" si="418"/>
        <v>10118.472203197056</v>
      </c>
      <c r="P65" s="17">
        <f t="shared" si="418"/>
        <v>9729.3001953817839</v>
      </c>
      <c r="Q65" s="17">
        <f t="shared" si="418"/>
        <v>22637.023246614786</v>
      </c>
      <c r="R65" s="17">
        <f t="shared" si="418"/>
        <v>8995.2849439550519</v>
      </c>
      <c r="S65" s="17">
        <f t="shared" si="418"/>
        <v>8649.3124461106254</v>
      </c>
      <c r="T65" s="17">
        <f t="shared" si="418"/>
        <v>8316.6465827986776</v>
      </c>
      <c r="U65" s="17">
        <f t="shared" si="418"/>
        <v>7996.775560383343</v>
      </c>
      <c r="V65" s="17">
        <f t="shared" si="418"/>
        <v>17182.055750586245</v>
      </c>
      <c r="W65" s="17">
        <f t="shared" si="418"/>
        <v>7393.4685284609313</v>
      </c>
      <c r="X65" s="17">
        <f t="shared" si="418"/>
        <v>7109.1043542893549</v>
      </c>
      <c r="Y65" s="17">
        <f t="shared" si="418"/>
        <v>6835.6772637397653</v>
      </c>
      <c r="Z65" s="17">
        <f t="shared" si="418"/>
        <v>6572.7665997497752</v>
      </c>
      <c r="AA65" s="17">
        <f t="shared" si="418"/>
        <v>14122.397371257231</v>
      </c>
      <c r="AB65" s="17">
        <f t="shared" si="418"/>
        <v>6076.8921965142126</v>
      </c>
      <c r="AC65" s="17">
        <f t="shared" si="418"/>
        <v>5843.1655735713593</v>
      </c>
      <c r="AD65" s="17">
        <f t="shared" si="418"/>
        <v>5618.4284361263071</v>
      </c>
      <c r="AE65" s="17">
        <f t="shared" si="418"/>
        <v>5402.3350347368323</v>
      </c>
      <c r="AF65" s="17">
        <f t="shared" si="418"/>
        <v>12569.535455940399</v>
      </c>
      <c r="AG65" s="17">
        <f t="shared" si="418"/>
        <v>4994.7624211694092</v>
      </c>
      <c r="AH65" s="17">
        <f t="shared" si="418"/>
        <v>4802.6561742013546</v>
      </c>
      <c r="AI65" s="17">
        <f t="shared" si="418"/>
        <v>4617.9386290397633</v>
      </c>
      <c r="AJ65" s="17">
        <f t="shared" ref="AJ65:BO65" si="419">AJ64/((1+Kalkulationsrente)^(AJ$2-1))</f>
        <v>4440.325604845927</v>
      </c>
      <c r="AK65" s="17">
        <f t="shared" si="419"/>
        <v>9540.5856419410338</v>
      </c>
      <c r="AL65" s="17">
        <f t="shared" si="419"/>
        <v>4105.3306257821059</v>
      </c>
      <c r="AM65" s="17">
        <f t="shared" si="419"/>
        <v>3947.4332940212562</v>
      </c>
      <c r="AN65" s="17">
        <f t="shared" si="419"/>
        <v>3795.6089365588991</v>
      </c>
      <c r="AO65" s="17">
        <f t="shared" si="419"/>
        <v>3649.6239774604805</v>
      </c>
      <c r="AP65" s="17">
        <f t="shared" si="419"/>
        <v>7841.6659534704058</v>
      </c>
      <c r="AQ65" s="17">
        <f t="shared" si="419"/>
        <v>3374.2825235396444</v>
      </c>
      <c r="AR65" s="17">
        <f t="shared" si="419"/>
        <v>3244.5024264804274</v>
      </c>
      <c r="AS65" s="17">
        <f t="shared" si="419"/>
        <v>3119.7138716157961</v>
      </c>
      <c r="AT65" s="17">
        <f t="shared" si="419"/>
        <v>2999.7248765536497</v>
      </c>
      <c r="AU65" s="17">
        <f t="shared" si="419"/>
        <v>6979.4168542796206</v>
      </c>
      <c r="AV65" s="17">
        <f t="shared" si="419"/>
        <v>2773.4142719615838</v>
      </c>
      <c r="AW65" s="17">
        <f t="shared" si="419"/>
        <v>2666.7444922707537</v>
      </c>
      <c r="AX65" s="17">
        <f t="shared" si="419"/>
        <v>2564.1773964141862</v>
      </c>
      <c r="AY65" s="17">
        <f t="shared" si="419"/>
        <v>2465.5551888597943</v>
      </c>
      <c r="AZ65" s="17">
        <f t="shared" si="419"/>
        <v>5297.5485420657969</v>
      </c>
      <c r="BA65" s="17">
        <f t="shared" si="419"/>
        <v>2279.5443683984781</v>
      </c>
      <c r="BB65" s="17">
        <f t="shared" si="419"/>
        <v>2191.8695849985365</v>
      </c>
      <c r="BC65" s="17">
        <f t="shared" si="419"/>
        <v>2107.566908652439</v>
      </c>
      <c r="BD65" s="17">
        <f t="shared" si="419"/>
        <v>2026.506642935037</v>
      </c>
      <c r="BE65" s="17">
        <f t="shared" si="419"/>
        <v>4354.1987460973614</v>
      </c>
      <c r="BF65" s="17">
        <f t="shared" si="419"/>
        <v>1873.6193074473349</v>
      </c>
      <c r="BG65" s="17">
        <f t="shared" si="419"/>
        <v>1801.5570263916679</v>
      </c>
      <c r="BH65" s="17">
        <f t="shared" si="419"/>
        <v>1732.2663715304495</v>
      </c>
      <c r="BI65" s="17">
        <f t="shared" si="419"/>
        <v>1665.6407418562019</v>
      </c>
      <c r="BJ65" s="17">
        <f t="shared" si="419"/>
        <v>3875.4224288202226</v>
      </c>
      <c r="BK65" s="17">
        <f t="shared" si="419"/>
        <v>1539.9784965386475</v>
      </c>
      <c r="BL65" s="17">
        <f t="shared" si="419"/>
        <v>1480.7485543640842</v>
      </c>
      <c r="BM65" s="17">
        <f t="shared" si="419"/>
        <v>1423.7966868885428</v>
      </c>
      <c r="BN65" s="17">
        <f t="shared" si="419"/>
        <v>1369.0352758543679</v>
      </c>
      <c r="BO65" s="17">
        <f t="shared" si="419"/>
        <v>2941.5406568095987</v>
      </c>
      <c r="BP65" s="17">
        <f t="shared" ref="BP65:CU65" si="420">BP64/((1+Kalkulationsrente)^(BP$2-1))</f>
        <v>1265.7500701316269</v>
      </c>
      <c r="BQ65" s="17">
        <f t="shared" si="420"/>
        <v>1217.0673751265645</v>
      </c>
      <c r="BR65" s="17">
        <f t="shared" si="420"/>
        <v>1170.2570914678504</v>
      </c>
      <c r="BS65" s="17">
        <f t="shared" si="420"/>
        <v>1125.2472033344714</v>
      </c>
      <c r="BT65" s="17">
        <f t="shared" si="420"/>
        <v>2417.7320014665161</v>
      </c>
      <c r="BU65" s="17">
        <f t="shared" si="420"/>
        <v>1040.3542930237345</v>
      </c>
      <c r="BV65" s="17">
        <f t="shared" si="420"/>
        <v>1000.3406663689756</v>
      </c>
      <c r="BW65" s="17">
        <f t="shared" si="420"/>
        <v>961.86602535478403</v>
      </c>
      <c r="BX65" s="17">
        <f t="shared" si="420"/>
        <v>924.87117822575385</v>
      </c>
      <c r="BY65" s="17">
        <f t="shared" si="420"/>
        <v>2151.8845077427318</v>
      </c>
      <c r="BZ65" s="17">
        <f t="shared" si="420"/>
        <v>855.09539406966894</v>
      </c>
      <c r="CA65" s="17">
        <f t="shared" si="420"/>
        <v>822.20710968237381</v>
      </c>
      <c r="CB65" s="17">
        <f t="shared" si="420"/>
        <v>790.58375930997477</v>
      </c>
      <c r="CC65" s="17">
        <f t="shared" si="420"/>
        <v>760.17669164420647</v>
      </c>
      <c r="CD65" s="17">
        <f t="shared" si="420"/>
        <v>1182.1361182976145</v>
      </c>
      <c r="CE65" s="17">
        <f t="shared" si="420"/>
        <v>0</v>
      </c>
      <c r="CF65" s="17">
        <f t="shared" si="420"/>
        <v>0</v>
      </c>
      <c r="CG65" s="17">
        <f t="shared" si="420"/>
        <v>0</v>
      </c>
      <c r="CH65" s="17">
        <f t="shared" si="420"/>
        <v>0</v>
      </c>
      <c r="CI65" s="17">
        <f t="shared" si="420"/>
        <v>0</v>
      </c>
      <c r="CJ65" s="17">
        <f t="shared" si="420"/>
        <v>0</v>
      </c>
      <c r="CK65" s="17">
        <f t="shared" si="420"/>
        <v>0</v>
      </c>
      <c r="CL65" s="17">
        <f t="shared" si="420"/>
        <v>0</v>
      </c>
      <c r="CM65" s="17">
        <f t="shared" si="420"/>
        <v>0</v>
      </c>
      <c r="CN65" s="17">
        <f t="shared" si="420"/>
        <v>0</v>
      </c>
      <c r="CO65" s="17">
        <f t="shared" si="420"/>
        <v>0</v>
      </c>
      <c r="CP65" s="17">
        <f t="shared" si="420"/>
        <v>0</v>
      </c>
      <c r="CQ65" s="17">
        <f t="shared" si="420"/>
        <v>0</v>
      </c>
      <c r="CR65" s="17">
        <f t="shared" si="420"/>
        <v>0</v>
      </c>
      <c r="CS65" s="17">
        <f t="shared" si="420"/>
        <v>0</v>
      </c>
      <c r="CT65" s="17">
        <f t="shared" si="420"/>
        <v>0</v>
      </c>
      <c r="CU65" s="17">
        <f t="shared" si="420"/>
        <v>0</v>
      </c>
      <c r="CV65" s="17">
        <f t="shared" ref="CV65:CX65" si="421">CV64/((1+Kalkulationsrente)^(CV$2-1))</f>
        <v>0</v>
      </c>
      <c r="CW65" s="17">
        <f t="shared" si="421"/>
        <v>0</v>
      </c>
      <c r="CX65" s="17">
        <f t="shared" si="421"/>
        <v>0</v>
      </c>
    </row>
    <row r="66" spans="1:102" s="16" customFormat="1" ht="15" thickBot="1" x14ac:dyDescent="0.35">
      <c r="A66" s="15" t="s">
        <v>86</v>
      </c>
      <c r="B66" s="16" t="str">
        <f>navn_C</f>
        <v>Pumpe Tina</v>
      </c>
      <c r="C66" s="17">
        <f>IF(C65=0,#N/A, SUM($C65:C65))</f>
        <v>644200</v>
      </c>
      <c r="D66" s="17">
        <f>IF(D65=0,#N/A, SUM($C65:D65))</f>
        <v>659776.92307692312</v>
      </c>
      <c r="E66" s="17">
        <f>IF(E65=0,#N/A, SUM($C65:E65))</f>
        <v>674754.73372781067</v>
      </c>
      <c r="F66" s="17">
        <f>IF(F65=0,#N/A, SUM($C65:F65))</f>
        <v>689156.47473827947</v>
      </c>
      <c r="G66" s="17">
        <f>IF(G65=0,#N/A, SUM($C65:G65))</f>
        <v>720100.38645355555</v>
      </c>
      <c r="H66" s="17">
        <f>IF(H65=0,#N/A, SUM($C65:H65))</f>
        <v>733415.60558305704</v>
      </c>
      <c r="I66" s="17">
        <f>IF(I65=0,#N/A, SUM($C65:I65))</f>
        <v>746218.70089988539</v>
      </c>
      <c r="J66" s="17">
        <f>IF(J65=0,#N/A, SUM($C65:J65))</f>
        <v>758529.36947375885</v>
      </c>
      <c r="K66" s="17">
        <f>IF(K65=0,#N/A, SUM($C65:K65))</f>
        <v>770366.55079479096</v>
      </c>
      <c r="L66" s="17">
        <f>IF(L65=0,#N/A, SUM($C65:L65))</f>
        <v>795800.19062274462</v>
      </c>
      <c r="M66" s="17">
        <f>IF(M65=0,#N/A, SUM($C65:M65))</f>
        <v>806744.33015772258</v>
      </c>
      <c r="N66" s="17">
        <f>IF(N65=0,#N/A, SUM($C65:N65))</f>
        <v>817267.5412490475</v>
      </c>
      <c r="O66" s="17">
        <f>IF(O65=0,#N/A, SUM($C65:O65))</f>
        <v>827386.01345224457</v>
      </c>
      <c r="P66" s="17">
        <f>IF(P65=0,#N/A, SUM($C65:P65))</f>
        <v>837115.31364762632</v>
      </c>
      <c r="Q66" s="17">
        <f>IF(Q65=0,#N/A, SUM($C65:Q65))</f>
        <v>859752.33689424116</v>
      </c>
      <c r="R66" s="17">
        <f>IF(R65=0,#N/A, SUM($C65:R65))</f>
        <v>868747.62183819618</v>
      </c>
      <c r="S66" s="17">
        <f>IF(S65=0,#N/A, SUM($C65:S65))</f>
        <v>877396.93428430683</v>
      </c>
      <c r="T66" s="17">
        <f>IF(T65=0,#N/A, SUM($C65:T65))</f>
        <v>885713.58086710551</v>
      </c>
      <c r="U66" s="17">
        <f>IF(U65=0,#N/A, SUM($C65:U65))</f>
        <v>893710.35642748885</v>
      </c>
      <c r="V66" s="17">
        <f>IF(V65=0,#N/A, SUM($C65:V65))</f>
        <v>910892.41217807506</v>
      </c>
      <c r="W66" s="17">
        <f>IF(W65=0,#N/A, SUM($C65:W65))</f>
        <v>918285.880706536</v>
      </c>
      <c r="X66" s="17">
        <f>IF(X65=0,#N/A, SUM($C65:X65))</f>
        <v>925394.98506082536</v>
      </c>
      <c r="Y66" s="17">
        <f>IF(Y65=0,#N/A, SUM($C65:Y65))</f>
        <v>932230.66232456511</v>
      </c>
      <c r="Z66" s="17">
        <f>IF(Z65=0,#N/A, SUM($C65:Z65))</f>
        <v>938803.42892431491</v>
      </c>
      <c r="AA66" s="17">
        <f>IF(AA65=0,#N/A, SUM($C65:AA65))</f>
        <v>952925.8262955721</v>
      </c>
      <c r="AB66" s="17">
        <f>IF(AB65=0,#N/A, SUM($C65:AB65))</f>
        <v>959002.71849208628</v>
      </c>
      <c r="AC66" s="17">
        <f>IF(AC65=0,#N/A, SUM($C65:AC65))</f>
        <v>964845.88406565762</v>
      </c>
      <c r="AD66" s="17">
        <f>IF(AD65=0,#N/A, SUM($C65:AD65))</f>
        <v>970464.31250178395</v>
      </c>
      <c r="AE66" s="17">
        <f>IF(AE65=0,#N/A, SUM($C65:AE65))</f>
        <v>975866.64753652073</v>
      </c>
      <c r="AF66" s="17">
        <f>IF(AF65=0,#N/A, SUM($C65:AF65))</f>
        <v>988436.18299246114</v>
      </c>
      <c r="AG66" s="17">
        <f>IF(AG65=0,#N/A, SUM($C65:AG65))</f>
        <v>993430.94541363057</v>
      </c>
      <c r="AH66" s="17">
        <f>IF(AH65=0,#N/A, SUM($C65:AH65))</f>
        <v>998233.60158783197</v>
      </c>
      <c r="AI66" s="17">
        <f>IF(AI65=0,#N/A, SUM($C65:AI65))</f>
        <v>1002851.5402168718</v>
      </c>
      <c r="AJ66" s="17">
        <f>IF(AJ65=0,#N/A, SUM($C65:AJ65))</f>
        <v>1007291.8658217177</v>
      </c>
      <c r="AK66" s="17">
        <f>IF(AK65=0,#N/A, SUM($C65:AK65))</f>
        <v>1016832.4514636587</v>
      </c>
      <c r="AL66" s="17">
        <f>IF(AL65=0,#N/A, SUM($C65:AL65))</f>
        <v>1020937.7820894409</v>
      </c>
      <c r="AM66" s="17">
        <f>IF(AM65=0,#N/A, SUM($C65:AM65))</f>
        <v>1024885.2153834621</v>
      </c>
      <c r="AN66" s="17">
        <f>IF(AN65=0,#N/A, SUM($C65:AN65))</f>
        <v>1028680.8243200211</v>
      </c>
      <c r="AO66" s="17">
        <f>IF(AO65=0,#N/A, SUM($C65:AO65))</f>
        <v>1032330.4482974815</v>
      </c>
      <c r="AP66" s="17">
        <f>IF(AP65=0,#N/A, SUM($C65:AP65))</f>
        <v>1040172.1142509519</v>
      </c>
      <c r="AQ66" s="17">
        <f>IF(AQ65=0,#N/A, SUM($C65:AQ65))</f>
        <v>1043546.3967744915</v>
      </c>
      <c r="AR66" s="17">
        <f>IF(AR65=0,#N/A, SUM($C65:AR65))</f>
        <v>1046790.8992009719</v>
      </c>
      <c r="AS66" s="17">
        <f>IF(AS65=0,#N/A, SUM($C65:AS65))</f>
        <v>1049910.6130725876</v>
      </c>
      <c r="AT66" s="17">
        <f>IF(AT65=0,#N/A, SUM($C65:AT65))</f>
        <v>1052910.3379491414</v>
      </c>
      <c r="AU66" s="17">
        <f>IF(AU65=0,#N/A, SUM($C65:AU65))</f>
        <v>1059889.754803421</v>
      </c>
      <c r="AV66" s="17">
        <f>IF(AV65=0,#N/A, SUM($C65:AV65))</f>
        <v>1062663.1690753826</v>
      </c>
      <c r="AW66" s="17">
        <f>IF(AW65=0,#N/A, SUM($C65:AW65))</f>
        <v>1065329.9135676534</v>
      </c>
      <c r="AX66" s="17">
        <f>IF(AX65=0,#N/A, SUM($C65:AX65))</f>
        <v>1067894.0909640675</v>
      </c>
      <c r="AY66" s="17">
        <f>IF(AY65=0,#N/A, SUM($C65:AY65))</f>
        <v>1070359.6461529273</v>
      </c>
      <c r="AZ66" s="17">
        <f>IF(AZ65=0,#N/A, SUM($C65:AZ65))</f>
        <v>1075657.1946949931</v>
      </c>
      <c r="BA66" s="17">
        <f>IF(BA65=0,#N/A, SUM($C65:BA65))</f>
        <v>1077936.7390633915</v>
      </c>
      <c r="BB66" s="17">
        <f>IF(BB65=0,#N/A, SUM($C65:BB65))</f>
        <v>1080128.60864839</v>
      </c>
      <c r="BC66" s="17">
        <f>IF(BC65=0,#N/A, SUM($C65:BC65))</f>
        <v>1082236.1755570425</v>
      </c>
      <c r="BD66" s="17">
        <f>IF(BD65=0,#N/A, SUM($C65:BD65))</f>
        <v>1084262.6821999776</v>
      </c>
      <c r="BE66" s="17">
        <f>IF(BE65=0,#N/A, SUM($C65:BE65))</f>
        <v>1088616.8809460748</v>
      </c>
      <c r="BF66" s="17">
        <f>IF(BF65=0,#N/A, SUM($C65:BF65))</f>
        <v>1090490.5002535221</v>
      </c>
      <c r="BG66" s="17">
        <f>IF(BG65=0,#N/A, SUM($C65:BG65))</f>
        <v>1092292.0572799137</v>
      </c>
      <c r="BH66" s="17">
        <f>IF(BH65=0,#N/A, SUM($C65:BH65))</f>
        <v>1094024.3236514442</v>
      </c>
      <c r="BI66" s="17">
        <f>IF(BI65=0,#N/A, SUM($C65:BI65))</f>
        <v>1095689.9643933005</v>
      </c>
      <c r="BJ66" s="17">
        <f>IF(BJ65=0,#N/A, SUM($C65:BJ65))</f>
        <v>1099565.3868221208</v>
      </c>
      <c r="BK66" s="17">
        <f>IF(BK65=0,#N/A, SUM($C65:BK65))</f>
        <v>1101105.3653186595</v>
      </c>
      <c r="BL66" s="17">
        <f>IF(BL65=0,#N/A, SUM($C65:BL65))</f>
        <v>1102586.1138730235</v>
      </c>
      <c r="BM66" s="17">
        <f>IF(BM65=0,#N/A, SUM($C65:BM65))</f>
        <v>1104009.910559912</v>
      </c>
      <c r="BN66" s="17">
        <f>IF(BN65=0,#N/A, SUM($C65:BN65))</f>
        <v>1105378.9458357664</v>
      </c>
      <c r="BO66" s="17">
        <f>IF(BO65=0,#N/A, SUM($C65:BO65))</f>
        <v>1108320.4864925761</v>
      </c>
      <c r="BP66" s="17">
        <f>IF(BP65=0,#N/A, SUM($C65:BP65))</f>
        <v>1109586.2365627077</v>
      </c>
      <c r="BQ66" s="17">
        <f>IF(BQ65=0,#N/A, SUM($C65:BQ65))</f>
        <v>1110803.3039378342</v>
      </c>
      <c r="BR66" s="17">
        <f>IF(BR65=0,#N/A, SUM($C65:BR65))</f>
        <v>1111973.561029302</v>
      </c>
      <c r="BS66" s="17">
        <f>IF(BS65=0,#N/A, SUM($C65:BS65))</f>
        <v>1113098.8082326364</v>
      </c>
      <c r="BT66" s="17">
        <f>IF(BT65=0,#N/A, SUM($C65:BT65))</f>
        <v>1115516.5402341029</v>
      </c>
      <c r="BU66" s="17">
        <f>IF(BU65=0,#N/A, SUM($C65:BU65))</f>
        <v>1116556.8945271266</v>
      </c>
      <c r="BV66" s="17">
        <f>IF(BV65=0,#N/A, SUM($C65:BV65))</f>
        <v>1117557.2351934956</v>
      </c>
      <c r="BW66" s="17">
        <f>IF(BW65=0,#N/A, SUM($C65:BW65))</f>
        <v>1118519.1012188504</v>
      </c>
      <c r="BX66" s="17">
        <f>IF(BX65=0,#N/A, SUM($C65:BX65))</f>
        <v>1119443.9723970762</v>
      </c>
      <c r="BY66" s="17">
        <f>IF(BY65=0,#N/A, SUM($C65:BY65))</f>
        <v>1121595.8569048189</v>
      </c>
      <c r="BZ66" s="17">
        <f>IF(BZ65=0,#N/A, SUM($C65:BZ65))</f>
        <v>1122450.9522988885</v>
      </c>
      <c r="CA66" s="17">
        <f>IF(CA65=0,#N/A, SUM($C65:CA65))</f>
        <v>1123273.1594085707</v>
      </c>
      <c r="CB66" s="17">
        <f>IF(CB65=0,#N/A, SUM($C65:CB65))</f>
        <v>1124063.7431678807</v>
      </c>
      <c r="CC66" s="17">
        <f>IF(CC65=0,#N/A, SUM($C65:CC65))</f>
        <v>1124823.9198595248</v>
      </c>
      <c r="CD66" s="17">
        <f>IF(CD65=0,#N/A, SUM($C65:CD65))</f>
        <v>1126006.0559778225</v>
      </c>
      <c r="CE66" s="17" t="e">
        <f>IF(CE65=0,#N/A, SUM($C65:CE65))</f>
        <v>#N/A</v>
      </c>
      <c r="CF66" s="17" t="e">
        <f>IF(CF65=0,#N/A, SUM($C65:CF65))</f>
        <v>#N/A</v>
      </c>
      <c r="CG66" s="17" t="e">
        <f>IF(CG65=0,#N/A, SUM($C65:CG65))</f>
        <v>#N/A</v>
      </c>
      <c r="CH66" s="17" t="e">
        <f>IF(CH65=0,#N/A, SUM($C65:CH65))</f>
        <v>#N/A</v>
      </c>
      <c r="CI66" s="17" t="e">
        <f>IF(CI65=0,#N/A, SUM($C65:CI65))</f>
        <v>#N/A</v>
      </c>
      <c r="CJ66" s="17" t="e">
        <f>IF(CJ65=0,#N/A, SUM($C65:CJ65))</f>
        <v>#N/A</v>
      </c>
      <c r="CK66" s="17" t="e">
        <f>IF(CK65=0,#N/A, SUM($C65:CK65))</f>
        <v>#N/A</v>
      </c>
      <c r="CL66" s="17" t="e">
        <f>IF(CL65=0,#N/A, SUM($C65:CL65))</f>
        <v>#N/A</v>
      </c>
      <c r="CM66" s="17" t="e">
        <f>IF(CM65=0,#N/A, SUM($C65:CM65))</f>
        <v>#N/A</v>
      </c>
      <c r="CN66" s="17" t="e">
        <f>IF(CN65=0,#N/A, SUM($C65:CN65))</f>
        <v>#N/A</v>
      </c>
      <c r="CO66" s="17" t="e">
        <f>IF(CO65=0,#N/A, SUM($C65:CO65))</f>
        <v>#N/A</v>
      </c>
      <c r="CP66" s="17" t="e">
        <f>IF(CP65=0,#N/A, SUM($C65:CP65))</f>
        <v>#N/A</v>
      </c>
      <c r="CQ66" s="17" t="e">
        <f>IF(CQ65=0,#N/A, SUM($C65:CQ65))</f>
        <v>#N/A</v>
      </c>
      <c r="CR66" s="17" t="e">
        <f>IF(CR65=0,#N/A, SUM($C65:CR65))</f>
        <v>#N/A</v>
      </c>
      <c r="CS66" s="17" t="e">
        <f>IF(CS65=0,#N/A, SUM($C65:CS65))</f>
        <v>#N/A</v>
      </c>
      <c r="CT66" s="17" t="e">
        <f>IF(CT65=0,#N/A, SUM($C65:CT65))</f>
        <v>#N/A</v>
      </c>
      <c r="CU66" s="17" t="e">
        <f>IF(CU65=0,#N/A, SUM($C65:CU65))</f>
        <v>#N/A</v>
      </c>
      <c r="CV66" s="17" t="e">
        <f>IF(CV65=0,#N/A, SUM($C65:CV65))</f>
        <v>#N/A</v>
      </c>
      <c r="CW66" s="17" t="e">
        <f>IF(CW65=0,#N/A, SUM($C65:CW65))</f>
        <v>#N/A</v>
      </c>
      <c r="CX66" s="17" t="e">
        <f>IF(CX65=0,#N/A, SUM($C65:CX65))</f>
        <v>#N/A</v>
      </c>
    </row>
    <row r="67" spans="1:102" x14ac:dyDescent="0.3">
      <c r="A67" s="127" t="s">
        <v>25</v>
      </c>
      <c r="B67" s="2" t="s">
        <v>12</v>
      </c>
      <c r="C67" s="8">
        <f>C53+NPV(Kalkulationsrente,D53:CX53)</f>
        <v>627548.80300828337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  <c r="CB67" s="8"/>
      <c r="CC67" s="8"/>
      <c r="CD67" s="8"/>
      <c r="CE67" s="8"/>
      <c r="CF67" s="8"/>
      <c r="CG67" s="8"/>
      <c r="CH67" s="8"/>
      <c r="CI67" s="8"/>
      <c r="CJ67" s="8"/>
      <c r="CK67" s="8"/>
      <c r="CL67" s="8"/>
      <c r="CM67" s="8"/>
      <c r="CN67" s="8"/>
      <c r="CO67" s="8"/>
      <c r="CP67" s="8"/>
      <c r="CQ67" s="8"/>
      <c r="CR67" s="8"/>
      <c r="CS67" s="8"/>
      <c r="CT67" s="8"/>
      <c r="CU67" s="8"/>
      <c r="CV67" s="8"/>
      <c r="CW67" s="8"/>
      <c r="CX67" s="8"/>
    </row>
    <row r="68" spans="1:102" x14ac:dyDescent="0.3">
      <c r="A68" s="128"/>
      <c r="B68" s="2" t="s">
        <v>2</v>
      </c>
      <c r="C68" s="8">
        <f>C59+NPV(Kalkulationsrente,D59:CX59)</f>
        <v>402926.52183547523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  <c r="CB68" s="8"/>
      <c r="CC68" s="8"/>
      <c r="CD68" s="8"/>
      <c r="CE68" s="8"/>
      <c r="CF68" s="8"/>
      <c r="CG68" s="8"/>
      <c r="CH68" s="8"/>
      <c r="CI68" s="8"/>
      <c r="CJ68" s="8"/>
      <c r="CK68" s="8"/>
      <c r="CL68" s="8"/>
      <c r="CM68" s="8"/>
      <c r="CN68" s="8"/>
      <c r="CO68" s="8"/>
      <c r="CP68" s="8"/>
      <c r="CQ68" s="8"/>
      <c r="CR68" s="8"/>
      <c r="CS68" s="8"/>
      <c r="CT68" s="8"/>
      <c r="CU68" s="8"/>
      <c r="CV68" s="8"/>
      <c r="CW68" s="8"/>
      <c r="CX68" s="8"/>
    </row>
    <row r="69" spans="1:102" x14ac:dyDescent="0.3">
      <c r="A69" s="128"/>
      <c r="B69" s="2" t="s">
        <v>6</v>
      </c>
      <c r="C69" s="8">
        <f>C63+NPV(Kalkulationsrente,D63:CX63)</f>
        <v>95530.731134064219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  <c r="CB69" s="8"/>
      <c r="CC69" s="8"/>
      <c r="CD69" s="8"/>
      <c r="CE69" s="8"/>
      <c r="CF69" s="8"/>
      <c r="CG69" s="8"/>
      <c r="CH69" s="8"/>
      <c r="CI69" s="8"/>
      <c r="CJ69" s="8"/>
      <c r="CK69" s="8"/>
      <c r="CL69" s="8"/>
      <c r="CM69" s="8"/>
      <c r="CN69" s="8"/>
      <c r="CO69" s="8"/>
      <c r="CP69" s="8"/>
      <c r="CQ69" s="8"/>
      <c r="CR69" s="8"/>
      <c r="CS69" s="8"/>
      <c r="CT69" s="8"/>
      <c r="CU69" s="8"/>
      <c r="CV69" s="8"/>
      <c r="CW69" s="8"/>
      <c r="CX69" s="8"/>
    </row>
    <row r="70" spans="1:102" s="3" customFormat="1" x14ac:dyDescent="0.3"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x14ac:dyDescent="0.3"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  <c r="CB71" s="8"/>
      <c r="CC71" s="8"/>
      <c r="CD71" s="8"/>
      <c r="CE71" s="8"/>
      <c r="CF71" s="8"/>
      <c r="CG71" s="8"/>
      <c r="CH71" s="8"/>
      <c r="CI71" s="8"/>
      <c r="CJ71" s="8"/>
      <c r="CK71" s="8"/>
      <c r="CL71" s="8"/>
      <c r="CM71" s="8"/>
      <c r="CN71" s="8"/>
      <c r="CO71" s="8"/>
      <c r="CP71" s="8"/>
      <c r="CQ71" s="8"/>
      <c r="CR71" s="8"/>
      <c r="CS71" s="8"/>
      <c r="CT71" s="8"/>
      <c r="CU71" s="8"/>
      <c r="CV71" s="8"/>
      <c r="CW71" s="8"/>
      <c r="CX71" s="8"/>
    </row>
    <row r="72" spans="1:102" x14ac:dyDescent="0.3"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  <c r="CB72" s="8"/>
      <c r="CC72" s="8"/>
      <c r="CD72" s="8"/>
      <c r="CE72" s="8"/>
      <c r="CF72" s="8"/>
      <c r="CG72" s="8"/>
      <c r="CH72" s="8"/>
      <c r="CI72" s="8"/>
      <c r="CJ72" s="8"/>
      <c r="CK72" s="8"/>
      <c r="CL72" s="8"/>
      <c r="CM72" s="8"/>
      <c r="CN72" s="8"/>
      <c r="CO72" s="8"/>
      <c r="CP72" s="8"/>
      <c r="CQ72" s="8"/>
      <c r="CR72" s="8"/>
      <c r="CS72" s="8"/>
      <c r="CT72" s="8"/>
      <c r="CU72" s="8"/>
      <c r="CV72" s="8"/>
      <c r="CW72" s="8"/>
      <c r="CX72" s="8"/>
    </row>
    <row r="73" spans="1:102" x14ac:dyDescent="0.3"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  <c r="CB73" s="8"/>
      <c r="CC73" s="8"/>
      <c r="CD73" s="8"/>
      <c r="CE73" s="8"/>
      <c r="CF73" s="8"/>
      <c r="CG73" s="8"/>
      <c r="CH73" s="8"/>
      <c r="CI73" s="8"/>
      <c r="CJ73" s="8"/>
      <c r="CK73" s="8"/>
      <c r="CL73" s="8"/>
      <c r="CM73" s="8"/>
      <c r="CN73" s="8"/>
      <c r="CO73" s="8"/>
      <c r="CP73" s="8"/>
      <c r="CQ73" s="8"/>
      <c r="CR73" s="8"/>
      <c r="CS73" s="8"/>
      <c r="CT73" s="8"/>
      <c r="CU73" s="8"/>
      <c r="CV73" s="8"/>
      <c r="CW73" s="8"/>
      <c r="CX73" s="8"/>
    </row>
    <row r="74" spans="1:102" x14ac:dyDescent="0.3">
      <c r="C74" s="8" t="s">
        <v>27</v>
      </c>
      <c r="D74" s="8"/>
      <c r="E74" s="8"/>
      <c r="F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  <c r="CB74" s="8"/>
      <c r="CC74" s="8"/>
      <c r="CD74" s="8"/>
      <c r="CE74" s="8"/>
      <c r="CF74" s="8"/>
      <c r="CG74" s="8"/>
      <c r="CH74" s="8"/>
      <c r="CI74" s="8"/>
      <c r="CJ74" s="8"/>
      <c r="CK74" s="8"/>
      <c r="CL74" s="8"/>
      <c r="CM74" s="8"/>
      <c r="CN74" s="8"/>
      <c r="CO74" s="8"/>
      <c r="CP74" s="8"/>
      <c r="CQ74" s="8"/>
      <c r="CR74" s="8"/>
      <c r="CS74" s="8"/>
      <c r="CT74" s="8"/>
      <c r="CU74" s="8"/>
      <c r="CV74" s="8"/>
      <c r="CW74" s="8"/>
      <c r="CX74" s="8"/>
    </row>
    <row r="75" spans="1:102" x14ac:dyDescent="0.3">
      <c r="C75" s="8"/>
      <c r="D75" s="8"/>
      <c r="E75" s="8"/>
      <c r="F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  <c r="CB75" s="8"/>
      <c r="CC75" s="8"/>
      <c r="CD75" s="8"/>
      <c r="CE75" s="8"/>
      <c r="CF75" s="8"/>
      <c r="CG75" s="8"/>
      <c r="CH75" s="8"/>
      <c r="CI75" s="8"/>
      <c r="CJ75" s="8"/>
      <c r="CK75" s="8"/>
      <c r="CL75" s="8"/>
      <c r="CM75" s="8"/>
      <c r="CN75" s="8"/>
      <c r="CO75" s="8"/>
      <c r="CP75" s="8"/>
      <c r="CQ75" s="8"/>
      <c r="CR75" s="8"/>
      <c r="CS75" s="8"/>
      <c r="CT75" s="8"/>
      <c r="CU75" s="8"/>
      <c r="CV75" s="8"/>
      <c r="CW75" s="8"/>
      <c r="CX75" s="8"/>
    </row>
    <row r="76" spans="1:102" x14ac:dyDescent="0.3">
      <c r="C76" s="8" t="str">
        <f>navn_A</f>
        <v>Pumpe Bibi</v>
      </c>
      <c r="D76" s="8" t="str">
        <f>navn_B</f>
        <v>Pumpe Boris</v>
      </c>
      <c r="E76" s="8" t="str">
        <f>navn_C</f>
        <v>Pumpe Tina</v>
      </c>
      <c r="F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  <c r="CB76" s="8"/>
      <c r="CC76" s="8"/>
      <c r="CD76" s="8"/>
      <c r="CE76" s="8"/>
      <c r="CF76" s="8"/>
      <c r="CG76" s="8"/>
      <c r="CH76" s="8"/>
      <c r="CI76" s="8"/>
      <c r="CJ76" s="8"/>
      <c r="CK76" s="8"/>
      <c r="CL76" s="8"/>
      <c r="CM76" s="8"/>
      <c r="CN76" s="8"/>
      <c r="CO76" s="8"/>
      <c r="CP76" s="8"/>
      <c r="CQ76" s="8"/>
      <c r="CR76" s="8"/>
      <c r="CS76" s="8"/>
      <c r="CT76" s="8"/>
      <c r="CU76" s="8"/>
      <c r="CV76" s="8"/>
      <c r="CW76" s="8"/>
      <c r="CX76" s="8"/>
    </row>
    <row r="77" spans="1:102" x14ac:dyDescent="0.3">
      <c r="A77" s="126" t="s">
        <v>87</v>
      </c>
      <c r="B77" s="2" t="s">
        <v>12</v>
      </c>
      <c r="C77" s="8">
        <f>C23</f>
        <v>618097.60601656674</v>
      </c>
      <c r="D77" s="8">
        <f>C45</f>
        <v>777597.60601656674</v>
      </c>
      <c r="E77" s="8">
        <f>C67</f>
        <v>627548.80300828337</v>
      </c>
      <c r="F77" s="8"/>
      <c r="G77" s="2"/>
      <c r="H77" s="8"/>
      <c r="I77" s="14"/>
      <c r="J77" s="14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  <c r="CB77" s="8"/>
      <c r="CC77" s="8"/>
      <c r="CD77" s="8"/>
      <c r="CE77" s="8"/>
      <c r="CF77" s="8"/>
      <c r="CG77" s="8"/>
      <c r="CH77" s="8"/>
      <c r="CI77" s="8"/>
      <c r="CJ77" s="8"/>
      <c r="CK77" s="8"/>
      <c r="CL77" s="8"/>
      <c r="CM77" s="8"/>
      <c r="CN77" s="8"/>
      <c r="CO77" s="8"/>
      <c r="CP77" s="8"/>
      <c r="CQ77" s="8"/>
      <c r="CR77" s="8"/>
      <c r="CS77" s="8"/>
      <c r="CT77" s="8"/>
      <c r="CU77" s="8"/>
      <c r="CV77" s="8"/>
      <c r="CW77" s="8"/>
      <c r="CX77" s="8"/>
    </row>
    <row r="78" spans="1:102" x14ac:dyDescent="0.3">
      <c r="A78" s="126"/>
      <c r="B78" s="2" t="s">
        <v>2</v>
      </c>
      <c r="C78" s="8">
        <f>C24</f>
        <v>323336.0977692086</v>
      </c>
      <c r="D78" s="8">
        <f>C46</f>
        <v>298464.09024850029</v>
      </c>
      <c r="E78" s="8">
        <f t="shared" ref="E78:E79" si="422">C68</f>
        <v>402926.52183547523</v>
      </c>
      <c r="F78" s="8"/>
      <c r="G78" s="2"/>
      <c r="H78" s="8"/>
      <c r="I78" s="14"/>
      <c r="J78" s="14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  <c r="CP78" s="8"/>
      <c r="CQ78" s="8"/>
      <c r="CR78" s="8"/>
      <c r="CS78" s="8"/>
      <c r="CT78" s="8"/>
      <c r="CU78" s="8"/>
      <c r="CV78" s="8"/>
      <c r="CW78" s="8"/>
      <c r="CX78" s="8"/>
    </row>
    <row r="79" spans="1:102" x14ac:dyDescent="0.3">
      <c r="A79" s="126"/>
      <c r="B79" s="2" t="s">
        <v>6</v>
      </c>
      <c r="C79" s="8">
        <f>C25</f>
        <v>398389.62274684652</v>
      </c>
      <c r="D79" s="8">
        <f>C47</f>
        <v>86343.76710114046</v>
      </c>
      <c r="E79" s="8">
        <f t="shared" si="422"/>
        <v>95530.731134064219</v>
      </c>
      <c r="F79" s="8"/>
      <c r="G79" s="2"/>
      <c r="H79" s="8"/>
      <c r="I79" s="14"/>
      <c r="J79" s="14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</row>
    <row r="80" spans="1:102" x14ac:dyDescent="0.3">
      <c r="B80" s="1" t="s">
        <v>26</v>
      </c>
      <c r="C80" s="8">
        <f>SUM(C77:C79)</f>
        <v>1339823.3265326219</v>
      </c>
      <c r="D80" s="8">
        <f t="shared" ref="D80:E80" si="423">SUM(D77:D79)</f>
        <v>1162405.4633662074</v>
      </c>
      <c r="E80" s="8">
        <f t="shared" si="423"/>
        <v>1126006.0559778227</v>
      </c>
      <c r="F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  <c r="CB80" s="8"/>
      <c r="CC80" s="8"/>
      <c r="CD80" s="8"/>
      <c r="CE80" s="8"/>
      <c r="CF80" s="8"/>
      <c r="CG80" s="8"/>
      <c r="CH80" s="8"/>
      <c r="CI80" s="8"/>
      <c r="CJ80" s="8"/>
      <c r="CK80" s="8"/>
      <c r="CL80" s="8"/>
      <c r="CM80" s="8"/>
      <c r="CN80" s="8"/>
      <c r="CO80" s="8"/>
      <c r="CP80" s="8"/>
      <c r="CQ80" s="8"/>
      <c r="CR80" s="8"/>
      <c r="CS80" s="8"/>
      <c r="CT80" s="8"/>
      <c r="CU80" s="8"/>
      <c r="CV80" s="8"/>
      <c r="CW80" s="8"/>
      <c r="CX80" s="8"/>
    </row>
    <row r="81" spans="3:102" x14ac:dyDescent="0.3"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  <c r="CB81" s="8"/>
      <c r="CC81" s="8"/>
      <c r="CD81" s="8"/>
      <c r="CE81" s="8"/>
      <c r="CF81" s="8"/>
      <c r="CG81" s="8"/>
      <c r="CH81" s="8"/>
      <c r="CI81" s="8"/>
      <c r="CJ81" s="8"/>
      <c r="CK81" s="8"/>
      <c r="CL81" s="8"/>
      <c r="CM81" s="8"/>
      <c r="CN81" s="8"/>
      <c r="CO81" s="8"/>
      <c r="CP81" s="8"/>
      <c r="CQ81" s="8"/>
      <c r="CR81" s="8"/>
      <c r="CS81" s="8"/>
      <c r="CT81" s="8"/>
      <c r="CU81" s="8"/>
      <c r="CV81" s="8"/>
      <c r="CW81" s="8"/>
      <c r="CX81" s="8"/>
    </row>
    <row r="82" spans="3:102" x14ac:dyDescent="0.3"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  <c r="CB82" s="8"/>
      <c r="CC82" s="8"/>
      <c r="CD82" s="8"/>
      <c r="CE82" s="8"/>
      <c r="CF82" s="8"/>
      <c r="CG82" s="8"/>
      <c r="CH82" s="8"/>
      <c r="CI82" s="8"/>
      <c r="CJ82" s="8"/>
      <c r="CK82" s="8"/>
      <c r="CL82" s="8"/>
      <c r="CM82" s="8"/>
      <c r="CN82" s="8"/>
      <c r="CO82" s="8"/>
      <c r="CP82" s="8"/>
      <c r="CQ82" s="8"/>
      <c r="CR82" s="8"/>
      <c r="CS82" s="8"/>
      <c r="CT82" s="8"/>
      <c r="CU82" s="8"/>
      <c r="CV82" s="8"/>
      <c r="CW82" s="8"/>
      <c r="CX82" s="8"/>
    </row>
    <row r="83" spans="3:102" x14ac:dyDescent="0.3"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  <c r="CP83" s="8"/>
      <c r="CQ83" s="8"/>
      <c r="CR83" s="8"/>
      <c r="CS83" s="8"/>
      <c r="CT83" s="8"/>
      <c r="CU83" s="8"/>
      <c r="CV83" s="8"/>
      <c r="CW83" s="8"/>
      <c r="CX83" s="8"/>
    </row>
    <row r="84" spans="3:102" x14ac:dyDescent="0.3"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  <c r="CB84" s="8"/>
      <c r="CC84" s="8"/>
      <c r="CD84" s="8"/>
      <c r="CE84" s="8"/>
      <c r="CF84" s="8"/>
      <c r="CG84" s="8"/>
      <c r="CH84" s="8"/>
      <c r="CI84" s="8"/>
      <c r="CJ84" s="8"/>
      <c r="CK84" s="8"/>
      <c r="CL84" s="8"/>
      <c r="CM84" s="8"/>
      <c r="CN84" s="8"/>
      <c r="CO84" s="8"/>
      <c r="CP84" s="8"/>
      <c r="CQ84" s="8"/>
      <c r="CR84" s="8"/>
      <c r="CS84" s="8"/>
      <c r="CT84" s="8"/>
      <c r="CU84" s="8"/>
      <c r="CV84" s="8"/>
      <c r="CW84" s="8"/>
      <c r="CX84" s="8"/>
    </row>
    <row r="85" spans="3:102" x14ac:dyDescent="0.3"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  <c r="CB85" s="8"/>
      <c r="CC85" s="8"/>
      <c r="CD85" s="8"/>
      <c r="CE85" s="8"/>
      <c r="CF85" s="8"/>
      <c r="CG85" s="8"/>
      <c r="CH85" s="8"/>
      <c r="CI85" s="8"/>
      <c r="CJ85" s="8"/>
      <c r="CK85" s="8"/>
      <c r="CL85" s="8"/>
      <c r="CM85" s="8"/>
      <c r="CN85" s="8"/>
      <c r="CO85" s="8"/>
      <c r="CP85" s="8"/>
      <c r="CQ85" s="8"/>
      <c r="CR85" s="8"/>
      <c r="CS85" s="8"/>
      <c r="CT85" s="8"/>
      <c r="CU85" s="8"/>
      <c r="CV85" s="8"/>
      <c r="CW85" s="8"/>
      <c r="CX85" s="8"/>
    </row>
    <row r="86" spans="3:102" x14ac:dyDescent="0.3"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  <c r="CB86" s="8"/>
      <c r="CC86" s="8"/>
      <c r="CD86" s="8"/>
      <c r="CE86" s="8"/>
      <c r="CF86" s="8"/>
      <c r="CG86" s="8"/>
      <c r="CH86" s="8"/>
      <c r="CI86" s="8"/>
      <c r="CJ86" s="8"/>
      <c r="CK86" s="8"/>
      <c r="CL86" s="8"/>
      <c r="CM86" s="8"/>
      <c r="CN86" s="8"/>
      <c r="CO86" s="8"/>
      <c r="CP86" s="8"/>
      <c r="CQ86" s="8"/>
      <c r="CR86" s="8"/>
      <c r="CS86" s="8"/>
      <c r="CT86" s="8"/>
      <c r="CU86" s="8"/>
      <c r="CV86" s="8"/>
      <c r="CW86" s="8"/>
      <c r="CX86" s="8"/>
    </row>
    <row r="87" spans="3:102" x14ac:dyDescent="0.3"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  <c r="CB87" s="8"/>
      <c r="CC87" s="8"/>
      <c r="CD87" s="8"/>
      <c r="CE87" s="8"/>
      <c r="CF87" s="8"/>
      <c r="CG87" s="8"/>
      <c r="CH87" s="8"/>
      <c r="CI87" s="8"/>
      <c r="CJ87" s="8"/>
      <c r="CK87" s="8"/>
      <c r="CL87" s="8"/>
      <c r="CM87" s="8"/>
      <c r="CN87" s="8"/>
      <c r="CO87" s="8"/>
      <c r="CP87" s="8"/>
      <c r="CQ87" s="8"/>
      <c r="CR87" s="8"/>
      <c r="CS87" s="8"/>
      <c r="CT87" s="8"/>
      <c r="CU87" s="8"/>
      <c r="CV87" s="8"/>
      <c r="CW87" s="8"/>
      <c r="CX87" s="8"/>
    </row>
    <row r="88" spans="3:102" x14ac:dyDescent="0.3"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  <c r="CB88" s="8"/>
      <c r="CC88" s="8"/>
      <c r="CD88" s="8"/>
      <c r="CE88" s="8"/>
      <c r="CF88" s="8"/>
      <c r="CG88" s="8"/>
      <c r="CH88" s="8"/>
      <c r="CI88" s="8"/>
      <c r="CJ88" s="8"/>
      <c r="CK88" s="8"/>
      <c r="CL88" s="8"/>
      <c r="CM88" s="8"/>
      <c r="CN88" s="8"/>
      <c r="CO88" s="8"/>
      <c r="CP88" s="8"/>
      <c r="CQ88" s="8"/>
      <c r="CR88" s="8"/>
      <c r="CS88" s="8"/>
      <c r="CT88" s="8"/>
      <c r="CU88" s="8"/>
      <c r="CV88" s="8"/>
      <c r="CW88" s="8"/>
      <c r="CX88" s="8"/>
    </row>
    <row r="89" spans="3:102" x14ac:dyDescent="0.3"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  <c r="CB89" s="8"/>
      <c r="CC89" s="8"/>
      <c r="CD89" s="8"/>
      <c r="CE89" s="8"/>
      <c r="CF89" s="8"/>
      <c r="CG89" s="8"/>
      <c r="CH89" s="8"/>
      <c r="CI89" s="8"/>
      <c r="CJ89" s="8"/>
      <c r="CK89" s="8"/>
      <c r="CL89" s="8"/>
      <c r="CM89" s="8"/>
      <c r="CN89" s="8"/>
      <c r="CO89" s="8"/>
      <c r="CP89" s="8"/>
      <c r="CQ89" s="8"/>
      <c r="CR89" s="8"/>
      <c r="CS89" s="8"/>
      <c r="CT89" s="8"/>
      <c r="CU89" s="8"/>
      <c r="CV89" s="8"/>
      <c r="CW89" s="8"/>
      <c r="CX89" s="8"/>
    </row>
    <row r="90" spans="3:102" x14ac:dyDescent="0.3"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  <c r="CB90" s="8"/>
      <c r="CC90" s="8"/>
      <c r="CD90" s="8"/>
      <c r="CE90" s="8"/>
      <c r="CF90" s="8"/>
      <c r="CG90" s="8"/>
      <c r="CH90" s="8"/>
      <c r="CI90" s="8"/>
      <c r="CJ90" s="8"/>
      <c r="CK90" s="8"/>
      <c r="CL90" s="8"/>
      <c r="CM90" s="8"/>
      <c r="CN90" s="8"/>
      <c r="CO90" s="8"/>
      <c r="CP90" s="8"/>
      <c r="CQ90" s="8"/>
      <c r="CR90" s="8"/>
      <c r="CS90" s="8"/>
      <c r="CT90" s="8"/>
      <c r="CU90" s="8"/>
      <c r="CV90" s="8"/>
      <c r="CW90" s="8"/>
      <c r="CX90" s="8"/>
    </row>
    <row r="91" spans="3:102" x14ac:dyDescent="0.3"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  <c r="CB91" s="8"/>
      <c r="CC91" s="8"/>
      <c r="CD91" s="8"/>
      <c r="CE91" s="8"/>
      <c r="CF91" s="8"/>
      <c r="CG91" s="8"/>
      <c r="CH91" s="8"/>
      <c r="CI91" s="8"/>
      <c r="CJ91" s="8"/>
      <c r="CK91" s="8"/>
      <c r="CL91" s="8"/>
      <c r="CM91" s="8"/>
      <c r="CN91" s="8"/>
      <c r="CO91" s="8"/>
      <c r="CP91" s="8"/>
      <c r="CQ91" s="8"/>
      <c r="CR91" s="8"/>
      <c r="CS91" s="8"/>
      <c r="CT91" s="8"/>
      <c r="CU91" s="8"/>
      <c r="CV91" s="8"/>
      <c r="CW91" s="8"/>
      <c r="CX91" s="8"/>
    </row>
    <row r="92" spans="3:102" x14ac:dyDescent="0.3"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  <c r="CP92" s="8"/>
      <c r="CQ92" s="8"/>
      <c r="CR92" s="8"/>
      <c r="CS92" s="8"/>
      <c r="CT92" s="8"/>
      <c r="CU92" s="8"/>
      <c r="CV92" s="8"/>
      <c r="CW92" s="8"/>
      <c r="CX92" s="8"/>
    </row>
    <row r="93" spans="3:102" x14ac:dyDescent="0.3"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  <c r="CP93" s="8"/>
      <c r="CQ93" s="8"/>
      <c r="CR93" s="8"/>
      <c r="CS93" s="8"/>
      <c r="CT93" s="8"/>
      <c r="CU93" s="8"/>
      <c r="CV93" s="8"/>
      <c r="CW93" s="8"/>
      <c r="CX93" s="8"/>
    </row>
    <row r="94" spans="3:102" x14ac:dyDescent="0.3"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  <c r="CP94" s="8"/>
      <c r="CQ94" s="8"/>
      <c r="CR94" s="8"/>
      <c r="CS94" s="8"/>
      <c r="CT94" s="8"/>
      <c r="CU94" s="8"/>
      <c r="CV94" s="8"/>
      <c r="CW94" s="8"/>
      <c r="CX94" s="8"/>
    </row>
    <row r="95" spans="3:102" x14ac:dyDescent="0.3"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  <c r="CB95" s="8"/>
      <c r="CC95" s="8"/>
      <c r="CD95" s="8"/>
      <c r="CE95" s="8"/>
      <c r="CF95" s="8"/>
      <c r="CG95" s="8"/>
      <c r="CH95" s="8"/>
      <c r="CI95" s="8"/>
      <c r="CJ95" s="8"/>
      <c r="CK95" s="8"/>
      <c r="CL95" s="8"/>
      <c r="CM95" s="8"/>
      <c r="CN95" s="8"/>
      <c r="CO95" s="8"/>
      <c r="CP95" s="8"/>
      <c r="CQ95" s="8"/>
      <c r="CR95" s="8"/>
      <c r="CS95" s="8"/>
      <c r="CT95" s="8"/>
      <c r="CU95" s="8"/>
      <c r="CV95" s="8"/>
      <c r="CW95" s="8"/>
      <c r="CX95" s="8"/>
    </row>
    <row r="96" spans="3:102" x14ac:dyDescent="0.3"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  <c r="CB96" s="8"/>
      <c r="CC96" s="8"/>
      <c r="CD96" s="8"/>
      <c r="CE96" s="8"/>
      <c r="CF96" s="8"/>
      <c r="CG96" s="8"/>
      <c r="CH96" s="8"/>
      <c r="CI96" s="8"/>
      <c r="CJ96" s="8"/>
      <c r="CK96" s="8"/>
      <c r="CL96" s="8"/>
      <c r="CM96" s="8"/>
      <c r="CN96" s="8"/>
      <c r="CO96" s="8"/>
      <c r="CP96" s="8"/>
      <c r="CQ96" s="8"/>
      <c r="CR96" s="8"/>
      <c r="CS96" s="8"/>
      <c r="CT96" s="8"/>
      <c r="CU96" s="8"/>
      <c r="CV96" s="8"/>
      <c r="CW96" s="8"/>
      <c r="CX96" s="8"/>
    </row>
    <row r="97" spans="3:102" x14ac:dyDescent="0.3"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  <c r="CB97" s="8"/>
      <c r="CC97" s="8"/>
      <c r="CD97" s="8"/>
      <c r="CE97" s="8"/>
      <c r="CF97" s="8"/>
      <c r="CG97" s="8"/>
      <c r="CH97" s="8"/>
      <c r="CI97" s="8"/>
      <c r="CJ97" s="8"/>
      <c r="CK97" s="8"/>
      <c r="CL97" s="8"/>
      <c r="CM97" s="8"/>
      <c r="CN97" s="8"/>
      <c r="CO97" s="8"/>
      <c r="CP97" s="8"/>
      <c r="CQ97" s="8"/>
      <c r="CR97" s="8"/>
      <c r="CS97" s="8"/>
      <c r="CT97" s="8"/>
      <c r="CU97" s="8"/>
      <c r="CV97" s="8"/>
      <c r="CW97" s="8"/>
      <c r="CX97" s="8"/>
    </row>
    <row r="98" spans="3:102" x14ac:dyDescent="0.3"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  <c r="CB98" s="8"/>
      <c r="CC98" s="8"/>
      <c r="CD98" s="8"/>
      <c r="CE98" s="8"/>
      <c r="CF98" s="8"/>
      <c r="CG98" s="8"/>
      <c r="CH98" s="8"/>
      <c r="CI98" s="8"/>
      <c r="CJ98" s="8"/>
      <c r="CK98" s="8"/>
      <c r="CL98" s="8"/>
      <c r="CM98" s="8"/>
      <c r="CN98" s="8"/>
      <c r="CO98" s="8"/>
      <c r="CP98" s="8"/>
      <c r="CQ98" s="8"/>
      <c r="CR98" s="8"/>
      <c r="CS98" s="8"/>
      <c r="CT98" s="8"/>
      <c r="CU98" s="8"/>
      <c r="CV98" s="8"/>
      <c r="CW98" s="8"/>
      <c r="CX98" s="8"/>
    </row>
    <row r="99" spans="3:102" x14ac:dyDescent="0.3"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  <c r="CB99" s="8"/>
      <c r="CC99" s="8"/>
      <c r="CD99" s="8"/>
      <c r="CE99" s="8"/>
      <c r="CF99" s="8"/>
      <c r="CG99" s="8"/>
      <c r="CH99" s="8"/>
      <c r="CI99" s="8"/>
      <c r="CJ99" s="8"/>
      <c r="CK99" s="8"/>
      <c r="CL99" s="8"/>
      <c r="CM99" s="8"/>
      <c r="CN99" s="8"/>
      <c r="CO99" s="8"/>
      <c r="CP99" s="8"/>
      <c r="CQ99" s="8"/>
      <c r="CR99" s="8"/>
      <c r="CS99" s="8"/>
      <c r="CT99" s="8"/>
      <c r="CU99" s="8"/>
      <c r="CV99" s="8"/>
      <c r="CW99" s="8"/>
      <c r="CX99" s="8"/>
    </row>
    <row r="100" spans="3:102" x14ac:dyDescent="0.3"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  <c r="CB100" s="8"/>
      <c r="CC100" s="8"/>
      <c r="CD100" s="8"/>
      <c r="CE100" s="8"/>
      <c r="CF100" s="8"/>
      <c r="CG100" s="8"/>
      <c r="CH100" s="8"/>
      <c r="CI100" s="8"/>
      <c r="CJ100" s="8"/>
      <c r="CK100" s="8"/>
      <c r="CL100" s="8"/>
      <c r="CM100" s="8"/>
      <c r="CN100" s="8"/>
      <c r="CO100" s="8"/>
      <c r="CP100" s="8"/>
      <c r="CQ100" s="8"/>
      <c r="CR100" s="8"/>
      <c r="CS100" s="8"/>
      <c r="CT100" s="8"/>
      <c r="CU100" s="8"/>
      <c r="CV100" s="8"/>
      <c r="CW100" s="8"/>
      <c r="CX100" s="8"/>
    </row>
    <row r="101" spans="3:102" x14ac:dyDescent="0.3"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  <c r="CB101" s="8"/>
      <c r="CC101" s="8"/>
      <c r="CD101" s="8"/>
      <c r="CE101" s="8"/>
      <c r="CF101" s="8"/>
      <c r="CG101" s="8"/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</row>
    <row r="102" spans="3:102" x14ac:dyDescent="0.3"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  <c r="CB102" s="8"/>
      <c r="CC102" s="8"/>
      <c r="CD102" s="8"/>
      <c r="CE102" s="8"/>
      <c r="CF102" s="8"/>
      <c r="CG102" s="8"/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</row>
    <row r="103" spans="3:102" x14ac:dyDescent="0.3"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  <c r="CB103" s="8"/>
      <c r="CC103" s="8"/>
      <c r="CD103" s="8"/>
      <c r="CE103" s="8"/>
      <c r="CF103" s="8"/>
      <c r="CG103" s="8"/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</row>
    <row r="104" spans="3:102" x14ac:dyDescent="0.3"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</row>
    <row r="105" spans="3:102" x14ac:dyDescent="0.3"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  <c r="CB105" s="8"/>
      <c r="CC105" s="8"/>
      <c r="CD105" s="8"/>
      <c r="CE105" s="8"/>
      <c r="CF105" s="8"/>
      <c r="CG105" s="8"/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</row>
    <row r="106" spans="3:102" x14ac:dyDescent="0.3"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  <c r="CB106" s="8"/>
      <c r="CC106" s="8"/>
      <c r="CD106" s="8"/>
      <c r="CE106" s="8"/>
      <c r="CF106" s="8"/>
      <c r="CG106" s="8"/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</row>
    <row r="107" spans="3:102" x14ac:dyDescent="0.3"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  <c r="CB107" s="8"/>
      <c r="CC107" s="8"/>
      <c r="CD107" s="8"/>
      <c r="CE107" s="8"/>
      <c r="CF107" s="8"/>
      <c r="CG107" s="8"/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</row>
    <row r="108" spans="3:102" x14ac:dyDescent="0.3"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  <c r="CB108" s="8"/>
      <c r="CC108" s="8"/>
      <c r="CD108" s="8"/>
      <c r="CE108" s="8"/>
      <c r="CF108" s="8"/>
      <c r="CG108" s="8"/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</row>
    <row r="109" spans="3:102" x14ac:dyDescent="0.3"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  <c r="CB109" s="8"/>
      <c r="CC109" s="8"/>
      <c r="CD109" s="8"/>
      <c r="CE109" s="8"/>
      <c r="CF109" s="8"/>
      <c r="CG109" s="8"/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</row>
    <row r="110" spans="3:102" x14ac:dyDescent="0.3"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  <c r="CB110" s="8"/>
      <c r="CC110" s="8"/>
      <c r="CD110" s="8"/>
      <c r="CE110" s="8"/>
      <c r="CF110" s="8"/>
      <c r="CG110" s="8"/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</row>
    <row r="111" spans="3:102" x14ac:dyDescent="0.3"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  <c r="CE111" s="8"/>
      <c r="CF111" s="8"/>
      <c r="CG111" s="8"/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</row>
    <row r="112" spans="3:102" x14ac:dyDescent="0.3"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  <c r="CE112" s="8"/>
      <c r="CF112" s="8"/>
      <c r="CG112" s="8"/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</row>
    <row r="113" spans="3:102" x14ac:dyDescent="0.3"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  <c r="CE113" s="8"/>
      <c r="CF113" s="8"/>
      <c r="CG113" s="8"/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</row>
    <row r="114" spans="3:102" x14ac:dyDescent="0.3"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  <c r="CE114" s="8"/>
      <c r="CF114" s="8"/>
      <c r="CG114" s="8"/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</row>
    <row r="115" spans="3:102" x14ac:dyDescent="0.3"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  <c r="CE115" s="8"/>
      <c r="CF115" s="8"/>
      <c r="CG115" s="8"/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</row>
    <row r="116" spans="3:102" x14ac:dyDescent="0.3"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  <c r="CE116" s="8"/>
      <c r="CF116" s="8"/>
      <c r="CG116" s="8"/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</row>
    <row r="117" spans="3:102" x14ac:dyDescent="0.3"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  <c r="CE117" s="8"/>
      <c r="CF117" s="8"/>
      <c r="CG117" s="8"/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</row>
    <row r="118" spans="3:102" x14ac:dyDescent="0.3"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  <c r="CE118" s="8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</row>
    <row r="119" spans="3:102" x14ac:dyDescent="0.3"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  <c r="CE119" s="8"/>
      <c r="CF119" s="8"/>
      <c r="CG119" s="8"/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</row>
    <row r="120" spans="3:102" x14ac:dyDescent="0.3"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  <c r="CE120" s="8"/>
      <c r="CF120" s="8"/>
      <c r="CG120" s="8"/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</row>
    <row r="121" spans="3:102" x14ac:dyDescent="0.3"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  <c r="CE121" s="8"/>
      <c r="CF121" s="8"/>
      <c r="CG121" s="8"/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</row>
    <row r="122" spans="3:102" x14ac:dyDescent="0.3"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  <c r="CE122" s="8"/>
      <c r="CF122" s="8"/>
      <c r="CG122" s="8"/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</row>
    <row r="123" spans="3:102" x14ac:dyDescent="0.3"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  <c r="CE123" s="8"/>
      <c r="CF123" s="8"/>
      <c r="CG123" s="8"/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</row>
    <row r="124" spans="3:102" x14ac:dyDescent="0.3"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</row>
    <row r="125" spans="3:102" x14ac:dyDescent="0.3"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  <c r="CE125" s="8"/>
      <c r="CF125" s="8"/>
      <c r="CG125" s="8"/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</row>
    <row r="126" spans="3:102" x14ac:dyDescent="0.3"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  <c r="CE126" s="8"/>
      <c r="CF126" s="8"/>
      <c r="CG126" s="8"/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</row>
    <row r="127" spans="3:102" x14ac:dyDescent="0.3"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  <c r="CE127" s="8"/>
      <c r="CF127" s="8"/>
      <c r="CG127" s="8"/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</row>
    <row r="128" spans="3:102" x14ac:dyDescent="0.3"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  <c r="CE128" s="8"/>
      <c r="CF128" s="8"/>
      <c r="CG128" s="8"/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</row>
    <row r="129" spans="3:102" x14ac:dyDescent="0.3"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</row>
    <row r="130" spans="3:102" x14ac:dyDescent="0.3"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  <c r="CE130" s="8"/>
      <c r="CF130" s="8"/>
      <c r="CG130" s="8"/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</row>
    <row r="131" spans="3:102" x14ac:dyDescent="0.3"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  <c r="CE131" s="8"/>
      <c r="CF131" s="8"/>
      <c r="CG131" s="8"/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</row>
    <row r="132" spans="3:102" x14ac:dyDescent="0.3"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  <c r="CE132" s="8"/>
      <c r="CF132" s="8"/>
      <c r="CG132" s="8"/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</row>
    <row r="133" spans="3:102" x14ac:dyDescent="0.3"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  <c r="CE133" s="8"/>
      <c r="CF133" s="8"/>
      <c r="CG133" s="8"/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</row>
    <row r="134" spans="3:102" x14ac:dyDescent="0.3"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</row>
    <row r="135" spans="3:102" x14ac:dyDescent="0.3"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</row>
    <row r="136" spans="3:102" x14ac:dyDescent="0.3"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</row>
    <row r="137" spans="3:102" x14ac:dyDescent="0.3"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</row>
    <row r="138" spans="3:102" x14ac:dyDescent="0.3"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</row>
    <row r="139" spans="3:102" x14ac:dyDescent="0.3"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</row>
    <row r="140" spans="3:102" x14ac:dyDescent="0.3"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</row>
    <row r="141" spans="3:102" x14ac:dyDescent="0.3"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</row>
    <row r="142" spans="3:102" x14ac:dyDescent="0.3"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</row>
    <row r="143" spans="3:102" x14ac:dyDescent="0.3"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</row>
    <row r="144" spans="3:102" x14ac:dyDescent="0.3"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</row>
    <row r="145" spans="3:102" x14ac:dyDescent="0.3"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</row>
    <row r="146" spans="3:102" x14ac:dyDescent="0.3"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</row>
    <row r="147" spans="3:102" x14ac:dyDescent="0.3"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</row>
    <row r="148" spans="3:102" x14ac:dyDescent="0.3"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</row>
    <row r="149" spans="3:102" x14ac:dyDescent="0.3"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</row>
    <row r="150" spans="3:102" x14ac:dyDescent="0.3"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</row>
    <row r="151" spans="3:102" x14ac:dyDescent="0.3"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</row>
    <row r="152" spans="3:102" x14ac:dyDescent="0.3"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</row>
    <row r="153" spans="3:102" x14ac:dyDescent="0.3"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</row>
    <row r="154" spans="3:102" x14ac:dyDescent="0.3"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</row>
    <row r="155" spans="3:102" x14ac:dyDescent="0.3"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</row>
    <row r="156" spans="3:102" x14ac:dyDescent="0.3"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</row>
    <row r="157" spans="3:102" x14ac:dyDescent="0.3"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</row>
    <row r="158" spans="3:102" x14ac:dyDescent="0.3"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</row>
    <row r="159" spans="3:102" x14ac:dyDescent="0.3"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</row>
    <row r="160" spans="3:102" x14ac:dyDescent="0.3"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</row>
    <row r="161" spans="3:102" x14ac:dyDescent="0.3"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</row>
    <row r="162" spans="3:102" x14ac:dyDescent="0.3"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</row>
    <row r="163" spans="3:102" x14ac:dyDescent="0.3"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  <c r="CP163" s="8"/>
      <c r="CQ163" s="8"/>
      <c r="CR163" s="8"/>
      <c r="CS163" s="8"/>
      <c r="CT163" s="8"/>
      <c r="CU163" s="8"/>
      <c r="CV163" s="8"/>
      <c r="CW163" s="8"/>
      <c r="CX163" s="8"/>
    </row>
    <row r="164" spans="3:102" x14ac:dyDescent="0.3"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  <c r="CV164" s="8"/>
      <c r="CW164" s="8"/>
      <c r="CX164" s="8"/>
    </row>
    <row r="165" spans="3:102" x14ac:dyDescent="0.3"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  <c r="CV165" s="8"/>
      <c r="CW165" s="8"/>
      <c r="CX165" s="8"/>
    </row>
    <row r="166" spans="3:102" x14ac:dyDescent="0.3"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  <c r="CP166" s="8"/>
      <c r="CQ166" s="8"/>
      <c r="CR166" s="8"/>
      <c r="CS166" s="8"/>
      <c r="CT166" s="8"/>
      <c r="CU166" s="8"/>
      <c r="CV166" s="8"/>
      <c r="CW166" s="8"/>
      <c r="CX166" s="8"/>
    </row>
    <row r="167" spans="3:102" x14ac:dyDescent="0.3"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</row>
    <row r="168" spans="3:102" x14ac:dyDescent="0.3"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  <c r="CP168" s="8"/>
      <c r="CQ168" s="8"/>
      <c r="CR168" s="8"/>
      <c r="CS168" s="8"/>
      <c r="CT168" s="8"/>
      <c r="CU168" s="8"/>
      <c r="CV168" s="8"/>
      <c r="CW168" s="8"/>
      <c r="CX168" s="8"/>
    </row>
    <row r="169" spans="3:102" x14ac:dyDescent="0.3"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  <c r="CP169" s="8"/>
      <c r="CQ169" s="8"/>
      <c r="CR169" s="8"/>
      <c r="CS169" s="8"/>
      <c r="CT169" s="8"/>
      <c r="CU169" s="8"/>
      <c r="CV169" s="8"/>
      <c r="CW169" s="8"/>
      <c r="CX169" s="8"/>
    </row>
    <row r="170" spans="3:102" x14ac:dyDescent="0.3"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  <c r="CP170" s="8"/>
      <c r="CQ170" s="8"/>
      <c r="CR170" s="8"/>
      <c r="CS170" s="8"/>
      <c r="CT170" s="8"/>
      <c r="CU170" s="8"/>
      <c r="CV170" s="8"/>
      <c r="CW170" s="8"/>
      <c r="CX170" s="8"/>
    </row>
    <row r="171" spans="3:102" x14ac:dyDescent="0.3"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  <c r="CP171" s="8"/>
      <c r="CQ171" s="8"/>
      <c r="CR171" s="8"/>
      <c r="CS171" s="8"/>
      <c r="CT171" s="8"/>
      <c r="CU171" s="8"/>
      <c r="CV171" s="8"/>
      <c r="CW171" s="8"/>
      <c r="CX171" s="8"/>
    </row>
    <row r="172" spans="3:102" x14ac:dyDescent="0.3"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  <c r="CP172" s="8"/>
      <c r="CQ172" s="8"/>
      <c r="CR172" s="8"/>
      <c r="CS172" s="8"/>
      <c r="CT172" s="8"/>
      <c r="CU172" s="8"/>
      <c r="CV172" s="8"/>
      <c r="CW172" s="8"/>
      <c r="CX172" s="8"/>
    </row>
    <row r="173" spans="3:102" x14ac:dyDescent="0.3"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  <c r="CP173" s="8"/>
      <c r="CQ173" s="8"/>
      <c r="CR173" s="8"/>
      <c r="CS173" s="8"/>
      <c r="CT173" s="8"/>
      <c r="CU173" s="8"/>
      <c r="CV173" s="8"/>
      <c r="CW173" s="8"/>
      <c r="CX173" s="8"/>
    </row>
    <row r="174" spans="3:102" x14ac:dyDescent="0.3"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  <c r="CP174" s="8"/>
      <c r="CQ174" s="8"/>
      <c r="CR174" s="8"/>
      <c r="CS174" s="8"/>
      <c r="CT174" s="8"/>
      <c r="CU174" s="8"/>
      <c r="CV174" s="8"/>
      <c r="CW174" s="8"/>
      <c r="CX174" s="8"/>
    </row>
    <row r="175" spans="3:102" x14ac:dyDescent="0.3"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  <c r="CP175" s="8"/>
      <c r="CQ175" s="8"/>
      <c r="CR175" s="8"/>
      <c r="CS175" s="8"/>
      <c r="CT175" s="8"/>
      <c r="CU175" s="8"/>
      <c r="CV175" s="8"/>
      <c r="CW175" s="8"/>
      <c r="CX175" s="8"/>
    </row>
    <row r="176" spans="3:102" x14ac:dyDescent="0.3"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  <c r="CP176" s="8"/>
      <c r="CQ176" s="8"/>
      <c r="CR176" s="8"/>
      <c r="CS176" s="8"/>
      <c r="CT176" s="8"/>
      <c r="CU176" s="8"/>
      <c r="CV176" s="8"/>
      <c r="CW176" s="8"/>
      <c r="CX176" s="8"/>
    </row>
    <row r="177" spans="3:102" x14ac:dyDescent="0.3"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  <c r="CP177" s="8"/>
      <c r="CQ177" s="8"/>
      <c r="CR177" s="8"/>
      <c r="CS177" s="8"/>
      <c r="CT177" s="8"/>
      <c r="CU177" s="8"/>
      <c r="CV177" s="8"/>
      <c r="CW177" s="8"/>
      <c r="CX177" s="8"/>
    </row>
    <row r="178" spans="3:102" x14ac:dyDescent="0.3"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  <c r="CP178" s="8"/>
      <c r="CQ178" s="8"/>
      <c r="CR178" s="8"/>
      <c r="CS178" s="8"/>
      <c r="CT178" s="8"/>
      <c r="CU178" s="8"/>
      <c r="CV178" s="8"/>
      <c r="CW178" s="8"/>
      <c r="CX178" s="8"/>
    </row>
    <row r="179" spans="3:102" x14ac:dyDescent="0.3"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  <c r="CP179" s="8"/>
      <c r="CQ179" s="8"/>
      <c r="CR179" s="8"/>
      <c r="CS179" s="8"/>
      <c r="CT179" s="8"/>
      <c r="CU179" s="8"/>
      <c r="CV179" s="8"/>
      <c r="CW179" s="8"/>
      <c r="CX179" s="8"/>
    </row>
    <row r="180" spans="3:102" x14ac:dyDescent="0.3"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</row>
    <row r="181" spans="3:102" x14ac:dyDescent="0.3"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  <c r="CP181" s="8"/>
      <c r="CQ181" s="8"/>
      <c r="CR181" s="8"/>
      <c r="CS181" s="8"/>
      <c r="CT181" s="8"/>
      <c r="CU181" s="8"/>
      <c r="CV181" s="8"/>
      <c r="CW181" s="8"/>
      <c r="CX181" s="8"/>
    </row>
    <row r="182" spans="3:102" x14ac:dyDescent="0.3"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  <c r="CP182" s="8"/>
      <c r="CQ182" s="8"/>
      <c r="CR182" s="8"/>
      <c r="CS182" s="8"/>
      <c r="CT182" s="8"/>
      <c r="CU182" s="8"/>
      <c r="CV182" s="8"/>
      <c r="CW182" s="8"/>
      <c r="CX182" s="8"/>
    </row>
    <row r="183" spans="3:102" x14ac:dyDescent="0.3"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  <c r="CP183" s="8"/>
      <c r="CQ183" s="8"/>
      <c r="CR183" s="8"/>
      <c r="CS183" s="8"/>
      <c r="CT183" s="8"/>
      <c r="CU183" s="8"/>
      <c r="CV183" s="8"/>
      <c r="CW183" s="8"/>
      <c r="CX183" s="8"/>
    </row>
    <row r="184" spans="3:102" x14ac:dyDescent="0.3"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</row>
    <row r="185" spans="3:102" x14ac:dyDescent="0.3"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  <c r="CP185" s="8"/>
      <c r="CQ185" s="8"/>
      <c r="CR185" s="8"/>
      <c r="CS185" s="8"/>
      <c r="CT185" s="8"/>
      <c r="CU185" s="8"/>
      <c r="CV185" s="8"/>
      <c r="CW185" s="8"/>
      <c r="CX185" s="8"/>
    </row>
    <row r="186" spans="3:102" x14ac:dyDescent="0.3"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  <c r="AO186" s="8"/>
      <c r="AP186" s="8"/>
      <c r="AQ186" s="8"/>
      <c r="AR186" s="8"/>
      <c r="AS186" s="8"/>
      <c r="AT186" s="8"/>
      <c r="AU186" s="8"/>
      <c r="AV186" s="8"/>
      <c r="AW186" s="8"/>
      <c r="AX186" s="8"/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  <c r="CP186" s="8"/>
      <c r="CQ186" s="8"/>
      <c r="CR186" s="8"/>
      <c r="CS186" s="8"/>
      <c r="CT186" s="8"/>
      <c r="CU186" s="8"/>
      <c r="CV186" s="8"/>
      <c r="CW186" s="8"/>
      <c r="CX186" s="8"/>
    </row>
    <row r="187" spans="3:102" x14ac:dyDescent="0.3"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  <c r="CP187" s="8"/>
      <c r="CQ187" s="8"/>
      <c r="CR187" s="8"/>
      <c r="CS187" s="8"/>
      <c r="CT187" s="8"/>
      <c r="CU187" s="8"/>
      <c r="CV187" s="8"/>
      <c r="CW187" s="8"/>
      <c r="CX187" s="8"/>
    </row>
    <row r="188" spans="3:102" x14ac:dyDescent="0.3"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  <c r="CP188" s="8"/>
      <c r="CQ188" s="8"/>
      <c r="CR188" s="8"/>
      <c r="CS188" s="8"/>
      <c r="CT188" s="8"/>
      <c r="CU188" s="8"/>
      <c r="CV188" s="8"/>
      <c r="CW188" s="8"/>
      <c r="CX188" s="8"/>
    </row>
    <row r="189" spans="3:102" x14ac:dyDescent="0.3"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  <c r="AO189" s="8"/>
      <c r="AP189" s="8"/>
      <c r="AQ189" s="8"/>
      <c r="AR189" s="8"/>
      <c r="AS189" s="8"/>
      <c r="AT189" s="8"/>
      <c r="AU189" s="8"/>
      <c r="AV189" s="8"/>
      <c r="AW189" s="8"/>
      <c r="AX189" s="8"/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  <c r="CP189" s="8"/>
      <c r="CQ189" s="8"/>
      <c r="CR189" s="8"/>
      <c r="CS189" s="8"/>
      <c r="CT189" s="8"/>
      <c r="CU189" s="8"/>
      <c r="CV189" s="8"/>
      <c r="CW189" s="8"/>
      <c r="CX189" s="8"/>
    </row>
    <row r="190" spans="3:102" x14ac:dyDescent="0.3"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W190" s="8"/>
      <c r="AX190" s="8"/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  <c r="CP190" s="8"/>
      <c r="CQ190" s="8"/>
      <c r="CR190" s="8"/>
      <c r="CS190" s="8"/>
      <c r="CT190" s="8"/>
      <c r="CU190" s="8"/>
      <c r="CV190" s="8"/>
      <c r="CW190" s="8"/>
      <c r="CX190" s="8"/>
    </row>
    <row r="191" spans="3:102" x14ac:dyDescent="0.3"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W191" s="8"/>
      <c r="AX191" s="8"/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  <c r="CP191" s="8"/>
      <c r="CQ191" s="8"/>
      <c r="CR191" s="8"/>
      <c r="CS191" s="8"/>
      <c r="CT191" s="8"/>
      <c r="CU191" s="8"/>
      <c r="CV191" s="8"/>
      <c r="CW191" s="8"/>
      <c r="CX191" s="8"/>
    </row>
    <row r="192" spans="3:102" x14ac:dyDescent="0.3"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W192" s="8"/>
      <c r="AX192" s="8"/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  <c r="CP192" s="8"/>
      <c r="CQ192" s="8"/>
      <c r="CR192" s="8"/>
      <c r="CS192" s="8"/>
      <c r="CT192" s="8"/>
      <c r="CU192" s="8"/>
      <c r="CV192" s="8"/>
      <c r="CW192" s="8"/>
      <c r="CX192" s="8"/>
    </row>
    <row r="193" spans="3:102" x14ac:dyDescent="0.3"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  <c r="AO193" s="8"/>
      <c r="AP193" s="8"/>
      <c r="AQ193" s="8"/>
      <c r="AR193" s="8"/>
      <c r="AS193" s="8"/>
      <c r="AT193" s="8"/>
      <c r="AU193" s="8"/>
      <c r="AV193" s="8"/>
      <c r="AW193" s="8"/>
      <c r="AX193" s="8"/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  <c r="CP193" s="8"/>
      <c r="CQ193" s="8"/>
      <c r="CR193" s="8"/>
      <c r="CS193" s="8"/>
      <c r="CT193" s="8"/>
      <c r="CU193" s="8"/>
      <c r="CV193" s="8"/>
      <c r="CW193" s="8"/>
      <c r="CX193" s="8"/>
    </row>
    <row r="194" spans="3:102" x14ac:dyDescent="0.3"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  <c r="CP194" s="8"/>
      <c r="CQ194" s="8"/>
      <c r="CR194" s="8"/>
      <c r="CS194" s="8"/>
      <c r="CT194" s="8"/>
      <c r="CU194" s="8"/>
      <c r="CV194" s="8"/>
      <c r="CW194" s="8"/>
      <c r="CX194" s="8"/>
    </row>
    <row r="195" spans="3:102" x14ac:dyDescent="0.3"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  <c r="CP195" s="8"/>
      <c r="CQ195" s="8"/>
      <c r="CR195" s="8"/>
      <c r="CS195" s="8"/>
      <c r="CT195" s="8"/>
      <c r="CU195" s="8"/>
      <c r="CV195" s="8"/>
      <c r="CW195" s="8"/>
      <c r="CX195" s="8"/>
    </row>
    <row r="196" spans="3:102" x14ac:dyDescent="0.3"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  <c r="AO196" s="8"/>
      <c r="AP196" s="8"/>
      <c r="AQ196" s="8"/>
      <c r="AR196" s="8"/>
      <c r="AS196" s="8"/>
      <c r="AT196" s="8"/>
      <c r="AU196" s="8"/>
      <c r="AV196" s="8"/>
      <c r="AW196" s="8"/>
      <c r="AX196" s="8"/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  <c r="CP196" s="8"/>
      <c r="CQ196" s="8"/>
      <c r="CR196" s="8"/>
      <c r="CS196" s="8"/>
      <c r="CT196" s="8"/>
      <c r="CU196" s="8"/>
      <c r="CV196" s="8"/>
      <c r="CW196" s="8"/>
      <c r="CX196" s="8"/>
    </row>
    <row r="197" spans="3:102" x14ac:dyDescent="0.3"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W197" s="8"/>
      <c r="AX197" s="8"/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  <c r="CP197" s="8"/>
      <c r="CQ197" s="8"/>
      <c r="CR197" s="8"/>
      <c r="CS197" s="8"/>
      <c r="CT197" s="8"/>
      <c r="CU197" s="8"/>
      <c r="CV197" s="8"/>
      <c r="CW197" s="8"/>
      <c r="CX197" s="8"/>
    </row>
    <row r="198" spans="3:102" x14ac:dyDescent="0.3"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  <c r="AO198" s="8"/>
      <c r="AP198" s="8"/>
      <c r="AQ198" s="8"/>
      <c r="AR198" s="8"/>
      <c r="AS198" s="8"/>
      <c r="AT198" s="8"/>
      <c r="AU198" s="8"/>
      <c r="AV198" s="8"/>
      <c r="AW198" s="8"/>
      <c r="AX198" s="8"/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  <c r="CP198" s="8"/>
      <c r="CQ198" s="8"/>
      <c r="CR198" s="8"/>
      <c r="CS198" s="8"/>
      <c r="CT198" s="8"/>
      <c r="CU198" s="8"/>
      <c r="CV198" s="8"/>
      <c r="CW198" s="8"/>
      <c r="CX198" s="8"/>
    </row>
    <row r="199" spans="3:102" x14ac:dyDescent="0.3"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  <c r="AO199" s="8"/>
      <c r="AP199" s="8"/>
      <c r="AQ199" s="8"/>
      <c r="AR199" s="8"/>
      <c r="AS199" s="8"/>
      <c r="AT199" s="8"/>
      <c r="AU199" s="8"/>
      <c r="AV199" s="8"/>
      <c r="AW199" s="8"/>
      <c r="AX199" s="8"/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  <c r="CP199" s="8"/>
      <c r="CQ199" s="8"/>
      <c r="CR199" s="8"/>
      <c r="CS199" s="8"/>
      <c r="CT199" s="8"/>
      <c r="CU199" s="8"/>
      <c r="CV199" s="8"/>
      <c r="CW199" s="8"/>
      <c r="CX199" s="8"/>
    </row>
    <row r="200" spans="3:102" x14ac:dyDescent="0.3"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  <c r="AO200" s="8"/>
      <c r="AP200" s="8"/>
      <c r="AQ200" s="8"/>
      <c r="AR200" s="8"/>
      <c r="AS200" s="8"/>
      <c r="AT200" s="8"/>
      <c r="AU200" s="8"/>
      <c r="AV200" s="8"/>
      <c r="AW200" s="8"/>
      <c r="AX200" s="8"/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  <c r="CP200" s="8"/>
      <c r="CQ200" s="8"/>
      <c r="CR200" s="8"/>
      <c r="CS200" s="8"/>
      <c r="CT200" s="8"/>
      <c r="CU200" s="8"/>
      <c r="CV200" s="8"/>
      <c r="CW200" s="8"/>
      <c r="CX200" s="8"/>
    </row>
    <row r="201" spans="3:102" x14ac:dyDescent="0.3"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  <c r="CP201" s="8"/>
      <c r="CQ201" s="8"/>
      <c r="CR201" s="8"/>
      <c r="CS201" s="8"/>
      <c r="CT201" s="8"/>
      <c r="CU201" s="8"/>
      <c r="CV201" s="8"/>
      <c r="CW201" s="8"/>
      <c r="CX201" s="8"/>
    </row>
    <row r="202" spans="3:102" x14ac:dyDescent="0.3"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  <c r="CP202" s="8"/>
      <c r="CQ202" s="8"/>
      <c r="CR202" s="8"/>
      <c r="CS202" s="8"/>
      <c r="CT202" s="8"/>
      <c r="CU202" s="8"/>
      <c r="CV202" s="8"/>
      <c r="CW202" s="8"/>
      <c r="CX202" s="8"/>
    </row>
    <row r="203" spans="3:102" x14ac:dyDescent="0.3"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W203" s="8"/>
      <c r="AX203" s="8"/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  <c r="CP203" s="8"/>
      <c r="CQ203" s="8"/>
      <c r="CR203" s="8"/>
      <c r="CS203" s="8"/>
      <c r="CT203" s="8"/>
      <c r="CU203" s="8"/>
      <c r="CV203" s="8"/>
      <c r="CW203" s="8"/>
      <c r="CX203" s="8"/>
    </row>
    <row r="204" spans="3:102" x14ac:dyDescent="0.3"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W204" s="8"/>
      <c r="AX204" s="8"/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  <c r="CP204" s="8"/>
      <c r="CQ204" s="8"/>
      <c r="CR204" s="8"/>
      <c r="CS204" s="8"/>
      <c r="CT204" s="8"/>
      <c r="CU204" s="8"/>
      <c r="CV204" s="8"/>
      <c r="CW204" s="8"/>
      <c r="CX204" s="8"/>
    </row>
    <row r="205" spans="3:102" x14ac:dyDescent="0.3"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W205" s="8"/>
      <c r="AX205" s="8"/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  <c r="CP205" s="8"/>
      <c r="CQ205" s="8"/>
      <c r="CR205" s="8"/>
      <c r="CS205" s="8"/>
      <c r="CT205" s="8"/>
      <c r="CU205" s="8"/>
      <c r="CV205" s="8"/>
      <c r="CW205" s="8"/>
      <c r="CX205" s="8"/>
    </row>
    <row r="206" spans="3:102" x14ac:dyDescent="0.3"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  <c r="AO206" s="8"/>
      <c r="AP206" s="8"/>
      <c r="AQ206" s="8"/>
      <c r="AR206" s="8"/>
      <c r="AS206" s="8"/>
      <c r="AT206" s="8"/>
      <c r="AU206" s="8"/>
      <c r="AV206" s="8"/>
      <c r="AW206" s="8"/>
      <c r="AX206" s="8"/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  <c r="CP206" s="8"/>
      <c r="CQ206" s="8"/>
      <c r="CR206" s="8"/>
      <c r="CS206" s="8"/>
      <c r="CT206" s="8"/>
      <c r="CU206" s="8"/>
      <c r="CV206" s="8"/>
      <c r="CW206" s="8"/>
      <c r="CX206" s="8"/>
    </row>
    <row r="207" spans="3:102" x14ac:dyDescent="0.3"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W207" s="8"/>
      <c r="AX207" s="8"/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  <c r="CP207" s="8"/>
      <c r="CQ207" s="8"/>
      <c r="CR207" s="8"/>
      <c r="CS207" s="8"/>
      <c r="CT207" s="8"/>
      <c r="CU207" s="8"/>
      <c r="CV207" s="8"/>
      <c r="CW207" s="8"/>
      <c r="CX207" s="8"/>
    </row>
    <row r="208" spans="3:102" x14ac:dyDescent="0.3"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  <c r="CP208" s="8"/>
      <c r="CQ208" s="8"/>
      <c r="CR208" s="8"/>
      <c r="CS208" s="8"/>
      <c r="CT208" s="8"/>
      <c r="CU208" s="8"/>
      <c r="CV208" s="8"/>
      <c r="CW208" s="8"/>
      <c r="CX208" s="8"/>
    </row>
    <row r="209" spans="3:102" x14ac:dyDescent="0.3"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  <c r="CP209" s="8"/>
      <c r="CQ209" s="8"/>
      <c r="CR209" s="8"/>
      <c r="CS209" s="8"/>
      <c r="CT209" s="8"/>
      <c r="CU209" s="8"/>
      <c r="CV209" s="8"/>
      <c r="CW209" s="8"/>
      <c r="CX209" s="8"/>
    </row>
    <row r="210" spans="3:102" x14ac:dyDescent="0.3"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</row>
    <row r="211" spans="3:102" x14ac:dyDescent="0.3"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W211" s="8"/>
      <c r="AX211" s="8"/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  <c r="CP211" s="8"/>
      <c r="CQ211" s="8"/>
      <c r="CR211" s="8"/>
      <c r="CS211" s="8"/>
      <c r="CT211" s="8"/>
      <c r="CU211" s="8"/>
      <c r="CV211" s="8"/>
      <c r="CW211" s="8"/>
      <c r="CX211" s="8"/>
    </row>
    <row r="212" spans="3:102" x14ac:dyDescent="0.3"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</row>
    <row r="213" spans="3:102" x14ac:dyDescent="0.3"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</row>
    <row r="214" spans="3:102" x14ac:dyDescent="0.3"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</row>
    <row r="215" spans="3:102" x14ac:dyDescent="0.3"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</row>
    <row r="216" spans="3:102" x14ac:dyDescent="0.3"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</row>
    <row r="217" spans="3:102" x14ac:dyDescent="0.3"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</row>
    <row r="218" spans="3:102" x14ac:dyDescent="0.3"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</row>
    <row r="219" spans="3:102" x14ac:dyDescent="0.3"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</row>
    <row r="220" spans="3:102" x14ac:dyDescent="0.3"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</row>
    <row r="221" spans="3:102" x14ac:dyDescent="0.3"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</row>
    <row r="222" spans="3:102" x14ac:dyDescent="0.3"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</row>
    <row r="223" spans="3:102" x14ac:dyDescent="0.3"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</row>
    <row r="224" spans="3:102" x14ac:dyDescent="0.3"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</row>
    <row r="225" spans="3:102" x14ac:dyDescent="0.3"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</row>
    <row r="226" spans="3:102" x14ac:dyDescent="0.3"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</row>
    <row r="227" spans="3:102" x14ac:dyDescent="0.3"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</row>
    <row r="228" spans="3:102" x14ac:dyDescent="0.3"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</row>
    <row r="229" spans="3:102" x14ac:dyDescent="0.3"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</row>
    <row r="230" spans="3:102" x14ac:dyDescent="0.3"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</row>
    <row r="231" spans="3:102" x14ac:dyDescent="0.3"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</row>
    <row r="232" spans="3:102" x14ac:dyDescent="0.3"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</row>
    <row r="233" spans="3:102" x14ac:dyDescent="0.3"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</row>
    <row r="234" spans="3:102" x14ac:dyDescent="0.3"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</row>
    <row r="235" spans="3:102" x14ac:dyDescent="0.3"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</row>
    <row r="236" spans="3:102" x14ac:dyDescent="0.3"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</row>
    <row r="237" spans="3:102" x14ac:dyDescent="0.3"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</row>
    <row r="238" spans="3:102" x14ac:dyDescent="0.3"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</row>
    <row r="239" spans="3:102" x14ac:dyDescent="0.3"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</row>
    <row r="240" spans="3:102" x14ac:dyDescent="0.3"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</row>
    <row r="241" spans="3:102" x14ac:dyDescent="0.3"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</row>
    <row r="242" spans="3:102" x14ac:dyDescent="0.3"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</row>
    <row r="243" spans="3:102" x14ac:dyDescent="0.3"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</row>
    <row r="244" spans="3:102" x14ac:dyDescent="0.3"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</row>
    <row r="245" spans="3:102" x14ac:dyDescent="0.3"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</row>
    <row r="246" spans="3:102" x14ac:dyDescent="0.3"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</row>
    <row r="247" spans="3:102" x14ac:dyDescent="0.3"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</row>
    <row r="248" spans="3:102" x14ac:dyDescent="0.3"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</row>
    <row r="249" spans="3:102" x14ac:dyDescent="0.3"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</row>
    <row r="250" spans="3:102" x14ac:dyDescent="0.3"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</row>
    <row r="251" spans="3:102" x14ac:dyDescent="0.3"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</row>
    <row r="252" spans="3:102" x14ac:dyDescent="0.3"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</row>
    <row r="253" spans="3:102" x14ac:dyDescent="0.3"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</row>
    <row r="254" spans="3:102" x14ac:dyDescent="0.3"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</row>
    <row r="255" spans="3:102" x14ac:dyDescent="0.3"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</row>
    <row r="256" spans="3:102" x14ac:dyDescent="0.3"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</row>
    <row r="257" spans="3:102" x14ac:dyDescent="0.3"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</row>
    <row r="258" spans="3:102" x14ac:dyDescent="0.3"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</row>
    <row r="259" spans="3:102" x14ac:dyDescent="0.3"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</row>
    <row r="260" spans="3:102" x14ac:dyDescent="0.3"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</row>
    <row r="261" spans="3:102" x14ac:dyDescent="0.3"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</row>
    <row r="262" spans="3:102" x14ac:dyDescent="0.3"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</row>
    <row r="263" spans="3:102" x14ac:dyDescent="0.3"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</row>
    <row r="264" spans="3:102" x14ac:dyDescent="0.3"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</row>
    <row r="265" spans="3:102" x14ac:dyDescent="0.3"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</row>
    <row r="266" spans="3:102" x14ac:dyDescent="0.3"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</row>
    <row r="267" spans="3:102" x14ac:dyDescent="0.3"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</row>
    <row r="268" spans="3:102" x14ac:dyDescent="0.3"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</row>
    <row r="269" spans="3:102" x14ac:dyDescent="0.3"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</row>
    <row r="270" spans="3:102" x14ac:dyDescent="0.3"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</row>
    <row r="271" spans="3:102" x14ac:dyDescent="0.3"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</row>
    <row r="272" spans="3:102" x14ac:dyDescent="0.3"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</row>
    <row r="273" spans="3:102" x14ac:dyDescent="0.3"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</row>
    <row r="274" spans="3:102" x14ac:dyDescent="0.3"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</row>
    <row r="275" spans="3:102" x14ac:dyDescent="0.3"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</row>
    <row r="276" spans="3:102" x14ac:dyDescent="0.3"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</row>
    <row r="277" spans="3:102" x14ac:dyDescent="0.3"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</row>
    <row r="278" spans="3:102" x14ac:dyDescent="0.3"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</row>
    <row r="279" spans="3:102" x14ac:dyDescent="0.3"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</row>
    <row r="280" spans="3:102" x14ac:dyDescent="0.3"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</row>
    <row r="281" spans="3:102" x14ac:dyDescent="0.3"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</row>
    <row r="282" spans="3:102" x14ac:dyDescent="0.3"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</row>
    <row r="283" spans="3:102" x14ac:dyDescent="0.3"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</row>
    <row r="284" spans="3:102" x14ac:dyDescent="0.3"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</row>
    <row r="285" spans="3:102" x14ac:dyDescent="0.3"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</row>
    <row r="286" spans="3:102" x14ac:dyDescent="0.3"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</row>
    <row r="287" spans="3:102" x14ac:dyDescent="0.3"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</row>
    <row r="288" spans="3:102" x14ac:dyDescent="0.3"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</row>
    <row r="289" spans="3:102" x14ac:dyDescent="0.3"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</row>
    <row r="290" spans="3:102" x14ac:dyDescent="0.3"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</row>
    <row r="291" spans="3:102" x14ac:dyDescent="0.3"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</row>
    <row r="292" spans="3:102" x14ac:dyDescent="0.3"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</row>
    <row r="293" spans="3:102" x14ac:dyDescent="0.3"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</row>
    <row r="294" spans="3:102" x14ac:dyDescent="0.3"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</row>
    <row r="295" spans="3:102" x14ac:dyDescent="0.3"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</row>
    <row r="296" spans="3:102" x14ac:dyDescent="0.3"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</row>
    <row r="297" spans="3:102" x14ac:dyDescent="0.3"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</row>
    <row r="298" spans="3:102" x14ac:dyDescent="0.3"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</row>
    <row r="299" spans="3:102" x14ac:dyDescent="0.3"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</row>
    <row r="300" spans="3:102" x14ac:dyDescent="0.3"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</row>
    <row r="301" spans="3:102" x14ac:dyDescent="0.3"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</row>
    <row r="302" spans="3:102" x14ac:dyDescent="0.3"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</row>
    <row r="303" spans="3:102" x14ac:dyDescent="0.3"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</row>
    <row r="304" spans="3:102" x14ac:dyDescent="0.3"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</row>
    <row r="305" spans="3:102" x14ac:dyDescent="0.3"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</row>
    <row r="306" spans="3:102" x14ac:dyDescent="0.3"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</row>
    <row r="307" spans="3:102" x14ac:dyDescent="0.3"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</row>
    <row r="308" spans="3:102" x14ac:dyDescent="0.3"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</row>
    <row r="309" spans="3:102" x14ac:dyDescent="0.3"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</row>
    <row r="310" spans="3:102" x14ac:dyDescent="0.3"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</row>
    <row r="311" spans="3:102" x14ac:dyDescent="0.3"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</row>
    <row r="312" spans="3:102" x14ac:dyDescent="0.3"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</row>
    <row r="313" spans="3:102" x14ac:dyDescent="0.3"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</row>
    <row r="314" spans="3:102" x14ac:dyDescent="0.3"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</row>
    <row r="315" spans="3:102" x14ac:dyDescent="0.3"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</row>
    <row r="316" spans="3:102" x14ac:dyDescent="0.3"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</row>
    <row r="317" spans="3:102" x14ac:dyDescent="0.3"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</row>
    <row r="318" spans="3:102" x14ac:dyDescent="0.3"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</row>
    <row r="319" spans="3:102" x14ac:dyDescent="0.3"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</row>
    <row r="320" spans="3:102" x14ac:dyDescent="0.3"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</row>
    <row r="321" spans="3:102" x14ac:dyDescent="0.3"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</row>
    <row r="322" spans="3:102" x14ac:dyDescent="0.3"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</row>
    <row r="323" spans="3:102" x14ac:dyDescent="0.3"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</row>
    <row r="324" spans="3:102" x14ac:dyDescent="0.3"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</row>
    <row r="325" spans="3:102" x14ac:dyDescent="0.3"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</row>
    <row r="326" spans="3:102" x14ac:dyDescent="0.3"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</row>
    <row r="327" spans="3:102" x14ac:dyDescent="0.3"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</row>
    <row r="328" spans="3:102" x14ac:dyDescent="0.3"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</row>
    <row r="329" spans="3:102" x14ac:dyDescent="0.3"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</row>
    <row r="330" spans="3:102" x14ac:dyDescent="0.3"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</row>
    <row r="331" spans="3:102" x14ac:dyDescent="0.3"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</row>
    <row r="332" spans="3:102" x14ac:dyDescent="0.3"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</row>
    <row r="333" spans="3:102" x14ac:dyDescent="0.3"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</row>
    <row r="334" spans="3:102" x14ac:dyDescent="0.3"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</row>
    <row r="335" spans="3:102" x14ac:dyDescent="0.3"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</row>
    <row r="336" spans="3:102" x14ac:dyDescent="0.3"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</row>
    <row r="337" spans="3:102" x14ac:dyDescent="0.3"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</row>
    <row r="338" spans="3:102" x14ac:dyDescent="0.3"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</row>
    <row r="339" spans="3:102" x14ac:dyDescent="0.3"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</row>
    <row r="340" spans="3:102" x14ac:dyDescent="0.3"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</row>
    <row r="341" spans="3:102" x14ac:dyDescent="0.3"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</row>
    <row r="342" spans="3:102" x14ac:dyDescent="0.3"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</row>
    <row r="343" spans="3:102" x14ac:dyDescent="0.3"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</row>
    <row r="344" spans="3:102" x14ac:dyDescent="0.3"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</row>
    <row r="345" spans="3:102" x14ac:dyDescent="0.3"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</row>
    <row r="346" spans="3:102" x14ac:dyDescent="0.3"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</row>
    <row r="347" spans="3:102" x14ac:dyDescent="0.3"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</row>
    <row r="348" spans="3:102" x14ac:dyDescent="0.3"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</row>
    <row r="349" spans="3:102" x14ac:dyDescent="0.3"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</row>
    <row r="350" spans="3:102" x14ac:dyDescent="0.3"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</row>
    <row r="351" spans="3:102" x14ac:dyDescent="0.3"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</row>
    <row r="352" spans="3:102" x14ac:dyDescent="0.3"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</row>
    <row r="353" spans="3:102" x14ac:dyDescent="0.3"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</row>
    <row r="354" spans="3:102" x14ac:dyDescent="0.3"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</row>
    <row r="355" spans="3:102" x14ac:dyDescent="0.3"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</row>
    <row r="356" spans="3:102" x14ac:dyDescent="0.3"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</row>
    <row r="357" spans="3:102" x14ac:dyDescent="0.3"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</row>
    <row r="358" spans="3:102" x14ac:dyDescent="0.3"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</row>
    <row r="359" spans="3:102" x14ac:dyDescent="0.3"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</row>
    <row r="360" spans="3:102" x14ac:dyDescent="0.3"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</row>
    <row r="361" spans="3:102" x14ac:dyDescent="0.3"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</row>
    <row r="362" spans="3:102" x14ac:dyDescent="0.3"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</row>
    <row r="363" spans="3:102" x14ac:dyDescent="0.3"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</row>
    <row r="364" spans="3:102" x14ac:dyDescent="0.3"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</row>
    <row r="365" spans="3:102" x14ac:dyDescent="0.3"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</row>
    <row r="366" spans="3:102" x14ac:dyDescent="0.3"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</row>
    <row r="367" spans="3:102" x14ac:dyDescent="0.3"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</row>
    <row r="368" spans="3:102" x14ac:dyDescent="0.3"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</row>
    <row r="369" spans="3:102" x14ac:dyDescent="0.3"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</row>
    <row r="370" spans="3:102" x14ac:dyDescent="0.3"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</row>
    <row r="371" spans="3:102" x14ac:dyDescent="0.3"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</row>
    <row r="372" spans="3:102" x14ac:dyDescent="0.3"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</row>
    <row r="373" spans="3:102" x14ac:dyDescent="0.3"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</row>
    <row r="374" spans="3:102" x14ac:dyDescent="0.3"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  <c r="AK374" s="8"/>
      <c r="AL374" s="8"/>
      <c r="AM374" s="8"/>
      <c r="AN374" s="8"/>
      <c r="AO374" s="8"/>
      <c r="AP374" s="8"/>
      <c r="AQ374" s="8"/>
      <c r="AR374" s="8"/>
      <c r="AS374" s="8"/>
      <c r="AT374" s="8"/>
      <c r="AU374" s="8"/>
      <c r="AV374" s="8"/>
      <c r="AW374" s="8"/>
      <c r="AX374" s="8"/>
      <c r="AY374" s="8"/>
      <c r="AZ374" s="8"/>
      <c r="BA374" s="8"/>
      <c r="BB374" s="8"/>
      <c r="BC374" s="8"/>
      <c r="BD374" s="8"/>
      <c r="BE374" s="8"/>
      <c r="BF374" s="8"/>
      <c r="BG374" s="8"/>
      <c r="BH374" s="8"/>
      <c r="BI374" s="8"/>
      <c r="BJ374" s="8"/>
      <c r="BK374" s="8"/>
      <c r="BL374" s="8"/>
      <c r="BM374" s="8"/>
      <c r="BN374" s="8"/>
      <c r="BO374" s="8"/>
      <c r="BP374" s="8"/>
      <c r="BQ374" s="8"/>
      <c r="BR374" s="8"/>
      <c r="BS374" s="8"/>
      <c r="BT374" s="8"/>
      <c r="BU374" s="8"/>
      <c r="BV374" s="8"/>
      <c r="BW374" s="8"/>
      <c r="BX374" s="8"/>
      <c r="BY374" s="8"/>
      <c r="BZ374" s="8"/>
      <c r="CA374" s="8"/>
      <c r="CB374" s="8"/>
      <c r="CC374" s="8"/>
      <c r="CD374" s="8"/>
      <c r="CE374" s="8"/>
      <c r="CF374" s="8"/>
      <c r="CG374" s="8"/>
      <c r="CH374" s="8"/>
      <c r="CI374" s="8"/>
      <c r="CJ374" s="8"/>
      <c r="CK374" s="8"/>
      <c r="CL374" s="8"/>
      <c r="CM374" s="8"/>
      <c r="CN374" s="8"/>
      <c r="CO374" s="8"/>
      <c r="CP374" s="8"/>
      <c r="CQ374" s="8"/>
      <c r="CR374" s="8"/>
      <c r="CS374" s="8"/>
      <c r="CT374" s="8"/>
      <c r="CU374" s="8"/>
      <c r="CV374" s="8"/>
      <c r="CW374" s="8"/>
      <c r="CX374" s="8"/>
    </row>
    <row r="375" spans="3:102" x14ac:dyDescent="0.3"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  <c r="AK375" s="8"/>
      <c r="AL375" s="8"/>
      <c r="AM375" s="8"/>
      <c r="AN375" s="8"/>
      <c r="AO375" s="8"/>
      <c r="AP375" s="8"/>
      <c r="AQ375" s="8"/>
      <c r="AR375" s="8"/>
      <c r="AS375" s="8"/>
      <c r="AT375" s="8"/>
      <c r="AU375" s="8"/>
      <c r="AV375" s="8"/>
      <c r="AW375" s="8"/>
      <c r="AX375" s="8"/>
      <c r="AY375" s="8"/>
      <c r="AZ375" s="8"/>
      <c r="BA375" s="8"/>
      <c r="BB375" s="8"/>
      <c r="BC375" s="8"/>
      <c r="BD375" s="8"/>
      <c r="BE375" s="8"/>
      <c r="BF375" s="8"/>
      <c r="BG375" s="8"/>
      <c r="BH375" s="8"/>
      <c r="BI375" s="8"/>
      <c r="BJ375" s="8"/>
      <c r="BK375" s="8"/>
      <c r="BL375" s="8"/>
      <c r="BM375" s="8"/>
      <c r="BN375" s="8"/>
      <c r="BO375" s="8"/>
      <c r="BP375" s="8"/>
      <c r="BQ375" s="8"/>
      <c r="BR375" s="8"/>
      <c r="BS375" s="8"/>
      <c r="BT375" s="8"/>
      <c r="BU375" s="8"/>
      <c r="BV375" s="8"/>
      <c r="BW375" s="8"/>
      <c r="BX375" s="8"/>
      <c r="BY375" s="8"/>
      <c r="BZ375" s="8"/>
      <c r="CA375" s="8"/>
      <c r="CB375" s="8"/>
      <c r="CC375" s="8"/>
      <c r="CD375" s="8"/>
      <c r="CE375" s="8"/>
      <c r="CF375" s="8"/>
      <c r="CG375" s="8"/>
      <c r="CH375" s="8"/>
      <c r="CI375" s="8"/>
      <c r="CJ375" s="8"/>
      <c r="CK375" s="8"/>
      <c r="CL375" s="8"/>
      <c r="CM375" s="8"/>
      <c r="CN375" s="8"/>
      <c r="CO375" s="8"/>
      <c r="CP375" s="8"/>
      <c r="CQ375" s="8"/>
      <c r="CR375" s="8"/>
      <c r="CS375" s="8"/>
      <c r="CT375" s="8"/>
      <c r="CU375" s="8"/>
      <c r="CV375" s="8"/>
      <c r="CW375" s="8"/>
      <c r="CX375" s="8"/>
    </row>
    <row r="376" spans="3:102" x14ac:dyDescent="0.3"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  <c r="AK376" s="8"/>
      <c r="AL376" s="8"/>
      <c r="AM376" s="8"/>
      <c r="AN376" s="8"/>
      <c r="AO376" s="8"/>
      <c r="AP376" s="8"/>
      <c r="AQ376" s="8"/>
      <c r="AR376" s="8"/>
      <c r="AS376" s="8"/>
      <c r="AT376" s="8"/>
      <c r="AU376" s="8"/>
      <c r="AV376" s="8"/>
      <c r="AW376" s="8"/>
      <c r="AX376" s="8"/>
      <c r="AY376" s="8"/>
      <c r="AZ376" s="8"/>
      <c r="BA376" s="8"/>
      <c r="BB376" s="8"/>
      <c r="BC376" s="8"/>
      <c r="BD376" s="8"/>
      <c r="BE376" s="8"/>
      <c r="BF376" s="8"/>
      <c r="BG376" s="8"/>
      <c r="BH376" s="8"/>
      <c r="BI376" s="8"/>
      <c r="BJ376" s="8"/>
      <c r="BK376" s="8"/>
      <c r="BL376" s="8"/>
      <c r="BM376" s="8"/>
      <c r="BN376" s="8"/>
      <c r="BO376" s="8"/>
      <c r="BP376" s="8"/>
      <c r="BQ376" s="8"/>
      <c r="BR376" s="8"/>
      <c r="BS376" s="8"/>
      <c r="BT376" s="8"/>
      <c r="BU376" s="8"/>
      <c r="BV376" s="8"/>
      <c r="BW376" s="8"/>
      <c r="BX376" s="8"/>
      <c r="BY376" s="8"/>
      <c r="BZ376" s="8"/>
      <c r="CA376" s="8"/>
      <c r="CB376" s="8"/>
      <c r="CC376" s="8"/>
      <c r="CD376" s="8"/>
      <c r="CE376" s="8"/>
      <c r="CF376" s="8"/>
      <c r="CG376" s="8"/>
      <c r="CH376" s="8"/>
      <c r="CI376" s="8"/>
      <c r="CJ376" s="8"/>
      <c r="CK376" s="8"/>
      <c r="CL376" s="8"/>
      <c r="CM376" s="8"/>
      <c r="CN376" s="8"/>
      <c r="CO376" s="8"/>
      <c r="CP376" s="8"/>
      <c r="CQ376" s="8"/>
      <c r="CR376" s="8"/>
      <c r="CS376" s="8"/>
      <c r="CT376" s="8"/>
      <c r="CU376" s="8"/>
      <c r="CV376" s="8"/>
      <c r="CW376" s="8"/>
      <c r="CX376" s="8"/>
    </row>
    <row r="377" spans="3:102" x14ac:dyDescent="0.3"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  <c r="AK377" s="8"/>
      <c r="AL377" s="8"/>
      <c r="AM377" s="8"/>
      <c r="AN377" s="8"/>
      <c r="AO377" s="8"/>
      <c r="AP377" s="8"/>
      <c r="AQ377" s="8"/>
      <c r="AR377" s="8"/>
      <c r="AS377" s="8"/>
      <c r="AT377" s="8"/>
      <c r="AU377" s="8"/>
      <c r="AV377" s="8"/>
      <c r="AW377" s="8"/>
      <c r="AX377" s="8"/>
      <c r="AY377" s="8"/>
      <c r="AZ377" s="8"/>
      <c r="BA377" s="8"/>
      <c r="BB377" s="8"/>
      <c r="BC377" s="8"/>
      <c r="BD377" s="8"/>
      <c r="BE377" s="8"/>
      <c r="BF377" s="8"/>
      <c r="BG377" s="8"/>
      <c r="BH377" s="8"/>
      <c r="BI377" s="8"/>
      <c r="BJ377" s="8"/>
      <c r="BK377" s="8"/>
      <c r="BL377" s="8"/>
      <c r="BM377" s="8"/>
      <c r="BN377" s="8"/>
      <c r="BO377" s="8"/>
      <c r="BP377" s="8"/>
      <c r="BQ377" s="8"/>
      <c r="BR377" s="8"/>
      <c r="BS377" s="8"/>
      <c r="BT377" s="8"/>
      <c r="BU377" s="8"/>
      <c r="BV377" s="8"/>
      <c r="BW377" s="8"/>
      <c r="BX377" s="8"/>
      <c r="BY377" s="8"/>
      <c r="BZ377" s="8"/>
      <c r="CA377" s="8"/>
      <c r="CB377" s="8"/>
      <c r="CC377" s="8"/>
      <c r="CD377" s="8"/>
      <c r="CE377" s="8"/>
      <c r="CF377" s="8"/>
      <c r="CG377" s="8"/>
      <c r="CH377" s="8"/>
      <c r="CI377" s="8"/>
      <c r="CJ377" s="8"/>
      <c r="CK377" s="8"/>
      <c r="CL377" s="8"/>
      <c r="CM377" s="8"/>
      <c r="CN377" s="8"/>
      <c r="CO377" s="8"/>
      <c r="CP377" s="8"/>
      <c r="CQ377" s="8"/>
      <c r="CR377" s="8"/>
      <c r="CS377" s="8"/>
      <c r="CT377" s="8"/>
      <c r="CU377" s="8"/>
      <c r="CV377" s="8"/>
      <c r="CW377" s="8"/>
      <c r="CX377" s="8"/>
    </row>
    <row r="378" spans="3:102" x14ac:dyDescent="0.3"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  <c r="AK378" s="8"/>
      <c r="AL378" s="8"/>
      <c r="AM378" s="8"/>
      <c r="AN378" s="8"/>
      <c r="AO378" s="8"/>
      <c r="AP378" s="8"/>
      <c r="AQ378" s="8"/>
      <c r="AR378" s="8"/>
      <c r="AS378" s="8"/>
      <c r="AT378" s="8"/>
      <c r="AU378" s="8"/>
      <c r="AV378" s="8"/>
      <c r="AW378" s="8"/>
      <c r="AX378" s="8"/>
      <c r="AY378" s="8"/>
      <c r="AZ378" s="8"/>
      <c r="BA378" s="8"/>
      <c r="BB378" s="8"/>
      <c r="BC378" s="8"/>
      <c r="BD378" s="8"/>
      <c r="BE378" s="8"/>
      <c r="BF378" s="8"/>
      <c r="BG378" s="8"/>
      <c r="BH378" s="8"/>
      <c r="BI378" s="8"/>
      <c r="BJ378" s="8"/>
      <c r="BK378" s="8"/>
      <c r="BL378" s="8"/>
      <c r="BM378" s="8"/>
      <c r="BN378" s="8"/>
      <c r="BO378" s="8"/>
      <c r="BP378" s="8"/>
      <c r="BQ378" s="8"/>
      <c r="BR378" s="8"/>
      <c r="BS378" s="8"/>
      <c r="BT378" s="8"/>
      <c r="BU378" s="8"/>
      <c r="BV378" s="8"/>
      <c r="BW378" s="8"/>
      <c r="BX378" s="8"/>
      <c r="BY378" s="8"/>
      <c r="BZ378" s="8"/>
      <c r="CA378" s="8"/>
      <c r="CB378" s="8"/>
      <c r="CC378" s="8"/>
      <c r="CD378" s="8"/>
      <c r="CE378" s="8"/>
      <c r="CF378" s="8"/>
      <c r="CG378" s="8"/>
      <c r="CH378" s="8"/>
      <c r="CI378" s="8"/>
      <c r="CJ378" s="8"/>
      <c r="CK378" s="8"/>
      <c r="CL378" s="8"/>
      <c r="CM378" s="8"/>
      <c r="CN378" s="8"/>
      <c r="CO378" s="8"/>
      <c r="CP378" s="8"/>
      <c r="CQ378" s="8"/>
      <c r="CR378" s="8"/>
      <c r="CS378" s="8"/>
      <c r="CT378" s="8"/>
      <c r="CU378" s="8"/>
      <c r="CV378" s="8"/>
      <c r="CW378" s="8"/>
      <c r="CX378" s="8"/>
    </row>
    <row r="379" spans="3:102" x14ac:dyDescent="0.3"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  <c r="AK379" s="8"/>
      <c r="AL379" s="8"/>
      <c r="AM379" s="8"/>
      <c r="AN379" s="8"/>
      <c r="AO379" s="8"/>
      <c r="AP379" s="8"/>
      <c r="AQ379" s="8"/>
      <c r="AR379" s="8"/>
      <c r="AS379" s="8"/>
      <c r="AT379" s="8"/>
      <c r="AU379" s="8"/>
      <c r="AV379" s="8"/>
      <c r="AW379" s="8"/>
      <c r="AX379" s="8"/>
      <c r="AY379" s="8"/>
      <c r="AZ379" s="8"/>
      <c r="BA379" s="8"/>
      <c r="BB379" s="8"/>
      <c r="BC379" s="8"/>
      <c r="BD379" s="8"/>
      <c r="BE379" s="8"/>
      <c r="BF379" s="8"/>
      <c r="BG379" s="8"/>
      <c r="BH379" s="8"/>
      <c r="BI379" s="8"/>
      <c r="BJ379" s="8"/>
      <c r="BK379" s="8"/>
      <c r="BL379" s="8"/>
      <c r="BM379" s="8"/>
      <c r="BN379" s="8"/>
      <c r="BO379" s="8"/>
      <c r="BP379" s="8"/>
      <c r="BQ379" s="8"/>
      <c r="BR379" s="8"/>
      <c r="BS379" s="8"/>
      <c r="BT379" s="8"/>
      <c r="BU379" s="8"/>
      <c r="BV379" s="8"/>
      <c r="BW379" s="8"/>
      <c r="BX379" s="8"/>
      <c r="BY379" s="8"/>
      <c r="BZ379" s="8"/>
      <c r="CA379" s="8"/>
      <c r="CB379" s="8"/>
      <c r="CC379" s="8"/>
      <c r="CD379" s="8"/>
      <c r="CE379" s="8"/>
      <c r="CF379" s="8"/>
      <c r="CG379" s="8"/>
      <c r="CH379" s="8"/>
      <c r="CI379" s="8"/>
      <c r="CJ379" s="8"/>
      <c r="CK379" s="8"/>
      <c r="CL379" s="8"/>
      <c r="CM379" s="8"/>
      <c r="CN379" s="8"/>
      <c r="CO379" s="8"/>
      <c r="CP379" s="8"/>
      <c r="CQ379" s="8"/>
      <c r="CR379" s="8"/>
      <c r="CS379" s="8"/>
      <c r="CT379" s="8"/>
      <c r="CU379" s="8"/>
      <c r="CV379" s="8"/>
      <c r="CW379" s="8"/>
      <c r="CX379" s="8"/>
    </row>
    <row r="380" spans="3:102" x14ac:dyDescent="0.3"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W380" s="8"/>
      <c r="AX380" s="8"/>
      <c r="AY380" s="8"/>
      <c r="AZ380" s="8"/>
      <c r="BA380" s="8"/>
      <c r="BB380" s="8"/>
      <c r="BC380" s="8"/>
      <c r="BD380" s="8"/>
      <c r="BE380" s="8"/>
      <c r="BF380" s="8"/>
      <c r="BG380" s="8"/>
      <c r="BH380" s="8"/>
      <c r="BI380" s="8"/>
      <c r="BJ380" s="8"/>
      <c r="BK380" s="8"/>
      <c r="BL380" s="8"/>
      <c r="BM380" s="8"/>
      <c r="BN380" s="8"/>
      <c r="BO380" s="8"/>
      <c r="BP380" s="8"/>
      <c r="BQ380" s="8"/>
      <c r="BR380" s="8"/>
      <c r="BS380" s="8"/>
      <c r="BT380" s="8"/>
      <c r="BU380" s="8"/>
      <c r="BV380" s="8"/>
      <c r="BW380" s="8"/>
      <c r="BX380" s="8"/>
      <c r="BY380" s="8"/>
      <c r="BZ380" s="8"/>
      <c r="CA380" s="8"/>
      <c r="CB380" s="8"/>
      <c r="CC380" s="8"/>
      <c r="CD380" s="8"/>
      <c r="CE380" s="8"/>
      <c r="CF380" s="8"/>
      <c r="CG380" s="8"/>
      <c r="CH380" s="8"/>
      <c r="CI380" s="8"/>
      <c r="CJ380" s="8"/>
      <c r="CK380" s="8"/>
      <c r="CL380" s="8"/>
      <c r="CM380" s="8"/>
      <c r="CN380" s="8"/>
      <c r="CO380" s="8"/>
      <c r="CP380" s="8"/>
      <c r="CQ380" s="8"/>
      <c r="CR380" s="8"/>
      <c r="CS380" s="8"/>
      <c r="CT380" s="8"/>
      <c r="CU380" s="8"/>
      <c r="CV380" s="8"/>
      <c r="CW380" s="8"/>
      <c r="CX380" s="8"/>
    </row>
    <row r="381" spans="3:102" x14ac:dyDescent="0.3"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W381" s="8"/>
      <c r="AX381" s="8"/>
      <c r="AY381" s="8"/>
      <c r="AZ381" s="8"/>
      <c r="BA381" s="8"/>
      <c r="BB381" s="8"/>
      <c r="BC381" s="8"/>
      <c r="BD381" s="8"/>
      <c r="BE381" s="8"/>
      <c r="BF381" s="8"/>
      <c r="BG381" s="8"/>
      <c r="BH381" s="8"/>
      <c r="BI381" s="8"/>
      <c r="BJ381" s="8"/>
      <c r="BK381" s="8"/>
      <c r="BL381" s="8"/>
      <c r="BM381" s="8"/>
      <c r="BN381" s="8"/>
      <c r="BO381" s="8"/>
      <c r="BP381" s="8"/>
      <c r="BQ381" s="8"/>
      <c r="BR381" s="8"/>
      <c r="BS381" s="8"/>
      <c r="BT381" s="8"/>
      <c r="BU381" s="8"/>
      <c r="BV381" s="8"/>
      <c r="BW381" s="8"/>
      <c r="BX381" s="8"/>
      <c r="BY381" s="8"/>
      <c r="BZ381" s="8"/>
      <c r="CA381" s="8"/>
      <c r="CB381" s="8"/>
      <c r="CC381" s="8"/>
      <c r="CD381" s="8"/>
      <c r="CE381" s="8"/>
      <c r="CF381" s="8"/>
      <c r="CG381" s="8"/>
      <c r="CH381" s="8"/>
      <c r="CI381" s="8"/>
      <c r="CJ381" s="8"/>
      <c r="CK381" s="8"/>
      <c r="CL381" s="8"/>
      <c r="CM381" s="8"/>
      <c r="CN381" s="8"/>
      <c r="CO381" s="8"/>
      <c r="CP381" s="8"/>
      <c r="CQ381" s="8"/>
      <c r="CR381" s="8"/>
      <c r="CS381" s="8"/>
      <c r="CT381" s="8"/>
      <c r="CU381" s="8"/>
      <c r="CV381" s="8"/>
      <c r="CW381" s="8"/>
      <c r="CX381" s="8"/>
    </row>
    <row r="382" spans="3:102" x14ac:dyDescent="0.3"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  <c r="AK382" s="8"/>
      <c r="AL382" s="8"/>
      <c r="AM382" s="8"/>
      <c r="AN382" s="8"/>
      <c r="AO382" s="8"/>
      <c r="AP382" s="8"/>
      <c r="AQ382" s="8"/>
      <c r="AR382" s="8"/>
      <c r="AS382" s="8"/>
      <c r="AT382" s="8"/>
      <c r="AU382" s="8"/>
      <c r="AV382" s="8"/>
      <c r="AW382" s="8"/>
      <c r="AX382" s="8"/>
      <c r="AY382" s="8"/>
      <c r="AZ382" s="8"/>
      <c r="BA382" s="8"/>
      <c r="BB382" s="8"/>
      <c r="BC382" s="8"/>
      <c r="BD382" s="8"/>
      <c r="BE382" s="8"/>
      <c r="BF382" s="8"/>
      <c r="BG382" s="8"/>
      <c r="BH382" s="8"/>
      <c r="BI382" s="8"/>
      <c r="BJ382" s="8"/>
      <c r="BK382" s="8"/>
      <c r="BL382" s="8"/>
      <c r="BM382" s="8"/>
      <c r="BN382" s="8"/>
      <c r="BO382" s="8"/>
      <c r="BP382" s="8"/>
      <c r="BQ382" s="8"/>
      <c r="BR382" s="8"/>
      <c r="BS382" s="8"/>
      <c r="BT382" s="8"/>
      <c r="BU382" s="8"/>
      <c r="BV382" s="8"/>
      <c r="BW382" s="8"/>
      <c r="BX382" s="8"/>
      <c r="BY382" s="8"/>
      <c r="BZ382" s="8"/>
      <c r="CA382" s="8"/>
      <c r="CB382" s="8"/>
      <c r="CC382" s="8"/>
      <c r="CD382" s="8"/>
      <c r="CE382" s="8"/>
      <c r="CF382" s="8"/>
      <c r="CG382" s="8"/>
      <c r="CH382" s="8"/>
      <c r="CI382" s="8"/>
      <c r="CJ382" s="8"/>
      <c r="CK382" s="8"/>
      <c r="CL382" s="8"/>
      <c r="CM382" s="8"/>
      <c r="CN382" s="8"/>
      <c r="CO382" s="8"/>
      <c r="CP382" s="8"/>
      <c r="CQ382" s="8"/>
      <c r="CR382" s="8"/>
      <c r="CS382" s="8"/>
      <c r="CT382" s="8"/>
      <c r="CU382" s="8"/>
      <c r="CV382" s="8"/>
      <c r="CW382" s="8"/>
      <c r="CX382" s="8"/>
    </row>
    <row r="383" spans="3:102" x14ac:dyDescent="0.3"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W383" s="8"/>
      <c r="AX383" s="8"/>
      <c r="AY383" s="8"/>
      <c r="AZ383" s="8"/>
      <c r="BA383" s="8"/>
      <c r="BB383" s="8"/>
      <c r="BC383" s="8"/>
      <c r="BD383" s="8"/>
      <c r="BE383" s="8"/>
      <c r="BF383" s="8"/>
      <c r="BG383" s="8"/>
      <c r="BH383" s="8"/>
      <c r="BI383" s="8"/>
      <c r="BJ383" s="8"/>
      <c r="BK383" s="8"/>
      <c r="BL383" s="8"/>
      <c r="BM383" s="8"/>
      <c r="BN383" s="8"/>
      <c r="BO383" s="8"/>
      <c r="BP383" s="8"/>
      <c r="BQ383" s="8"/>
      <c r="BR383" s="8"/>
      <c r="BS383" s="8"/>
      <c r="BT383" s="8"/>
      <c r="BU383" s="8"/>
      <c r="BV383" s="8"/>
      <c r="BW383" s="8"/>
      <c r="BX383" s="8"/>
      <c r="BY383" s="8"/>
      <c r="BZ383" s="8"/>
      <c r="CA383" s="8"/>
      <c r="CB383" s="8"/>
      <c r="CC383" s="8"/>
      <c r="CD383" s="8"/>
      <c r="CE383" s="8"/>
      <c r="CF383" s="8"/>
      <c r="CG383" s="8"/>
      <c r="CH383" s="8"/>
      <c r="CI383" s="8"/>
      <c r="CJ383" s="8"/>
      <c r="CK383" s="8"/>
      <c r="CL383" s="8"/>
      <c r="CM383" s="8"/>
      <c r="CN383" s="8"/>
      <c r="CO383" s="8"/>
      <c r="CP383" s="8"/>
      <c r="CQ383" s="8"/>
      <c r="CR383" s="8"/>
      <c r="CS383" s="8"/>
      <c r="CT383" s="8"/>
      <c r="CU383" s="8"/>
      <c r="CV383" s="8"/>
      <c r="CW383" s="8"/>
      <c r="CX383" s="8"/>
    </row>
    <row r="384" spans="3:102" x14ac:dyDescent="0.3"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  <c r="AK384" s="8"/>
      <c r="AL384" s="8"/>
      <c r="AM384" s="8"/>
      <c r="AN384" s="8"/>
      <c r="AO384" s="8"/>
      <c r="AP384" s="8"/>
      <c r="AQ384" s="8"/>
      <c r="AR384" s="8"/>
      <c r="AS384" s="8"/>
      <c r="AT384" s="8"/>
      <c r="AU384" s="8"/>
      <c r="AV384" s="8"/>
      <c r="AW384" s="8"/>
      <c r="AX384" s="8"/>
      <c r="AY384" s="8"/>
      <c r="AZ384" s="8"/>
      <c r="BA384" s="8"/>
      <c r="BB384" s="8"/>
      <c r="BC384" s="8"/>
      <c r="BD384" s="8"/>
      <c r="BE384" s="8"/>
      <c r="BF384" s="8"/>
      <c r="BG384" s="8"/>
      <c r="BH384" s="8"/>
      <c r="BI384" s="8"/>
      <c r="BJ384" s="8"/>
      <c r="BK384" s="8"/>
      <c r="BL384" s="8"/>
      <c r="BM384" s="8"/>
      <c r="BN384" s="8"/>
      <c r="BO384" s="8"/>
      <c r="BP384" s="8"/>
      <c r="BQ384" s="8"/>
      <c r="BR384" s="8"/>
      <c r="BS384" s="8"/>
      <c r="BT384" s="8"/>
      <c r="BU384" s="8"/>
      <c r="BV384" s="8"/>
      <c r="BW384" s="8"/>
      <c r="BX384" s="8"/>
      <c r="BY384" s="8"/>
      <c r="BZ384" s="8"/>
      <c r="CA384" s="8"/>
      <c r="CB384" s="8"/>
      <c r="CC384" s="8"/>
      <c r="CD384" s="8"/>
      <c r="CE384" s="8"/>
      <c r="CF384" s="8"/>
      <c r="CG384" s="8"/>
      <c r="CH384" s="8"/>
      <c r="CI384" s="8"/>
      <c r="CJ384" s="8"/>
      <c r="CK384" s="8"/>
      <c r="CL384" s="8"/>
      <c r="CM384" s="8"/>
      <c r="CN384" s="8"/>
      <c r="CO384" s="8"/>
      <c r="CP384" s="8"/>
      <c r="CQ384" s="8"/>
      <c r="CR384" s="8"/>
      <c r="CS384" s="8"/>
      <c r="CT384" s="8"/>
      <c r="CU384" s="8"/>
      <c r="CV384" s="8"/>
      <c r="CW384" s="8"/>
      <c r="CX384" s="8"/>
    </row>
    <row r="385" spans="3:102" x14ac:dyDescent="0.3"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W385" s="8"/>
      <c r="AX385" s="8"/>
      <c r="AY385" s="8"/>
      <c r="AZ385" s="8"/>
      <c r="BA385" s="8"/>
      <c r="BB385" s="8"/>
      <c r="BC385" s="8"/>
      <c r="BD385" s="8"/>
      <c r="BE385" s="8"/>
      <c r="BF385" s="8"/>
      <c r="BG385" s="8"/>
      <c r="BH385" s="8"/>
      <c r="BI385" s="8"/>
      <c r="BJ385" s="8"/>
      <c r="BK385" s="8"/>
      <c r="BL385" s="8"/>
      <c r="BM385" s="8"/>
      <c r="BN385" s="8"/>
      <c r="BO385" s="8"/>
      <c r="BP385" s="8"/>
      <c r="BQ385" s="8"/>
      <c r="BR385" s="8"/>
      <c r="BS385" s="8"/>
      <c r="BT385" s="8"/>
      <c r="BU385" s="8"/>
      <c r="BV385" s="8"/>
      <c r="BW385" s="8"/>
      <c r="BX385" s="8"/>
      <c r="BY385" s="8"/>
      <c r="BZ385" s="8"/>
      <c r="CA385" s="8"/>
      <c r="CB385" s="8"/>
      <c r="CC385" s="8"/>
      <c r="CD385" s="8"/>
      <c r="CE385" s="8"/>
      <c r="CF385" s="8"/>
      <c r="CG385" s="8"/>
      <c r="CH385" s="8"/>
      <c r="CI385" s="8"/>
      <c r="CJ385" s="8"/>
      <c r="CK385" s="8"/>
      <c r="CL385" s="8"/>
      <c r="CM385" s="8"/>
      <c r="CN385" s="8"/>
      <c r="CO385" s="8"/>
      <c r="CP385" s="8"/>
      <c r="CQ385" s="8"/>
      <c r="CR385" s="8"/>
      <c r="CS385" s="8"/>
      <c r="CT385" s="8"/>
      <c r="CU385" s="8"/>
      <c r="CV385" s="8"/>
      <c r="CW385" s="8"/>
      <c r="CX385" s="8"/>
    </row>
    <row r="386" spans="3:102" x14ac:dyDescent="0.3"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  <c r="AK386" s="8"/>
      <c r="AL386" s="8"/>
      <c r="AM386" s="8"/>
      <c r="AN386" s="8"/>
      <c r="AO386" s="8"/>
      <c r="AP386" s="8"/>
      <c r="AQ386" s="8"/>
      <c r="AR386" s="8"/>
      <c r="AS386" s="8"/>
      <c r="AT386" s="8"/>
      <c r="AU386" s="8"/>
      <c r="AV386" s="8"/>
      <c r="AW386" s="8"/>
      <c r="AX386" s="8"/>
      <c r="AY386" s="8"/>
      <c r="AZ386" s="8"/>
      <c r="BA386" s="8"/>
      <c r="BB386" s="8"/>
      <c r="BC386" s="8"/>
      <c r="BD386" s="8"/>
      <c r="BE386" s="8"/>
      <c r="BF386" s="8"/>
      <c r="BG386" s="8"/>
      <c r="BH386" s="8"/>
      <c r="BI386" s="8"/>
      <c r="BJ386" s="8"/>
      <c r="BK386" s="8"/>
      <c r="BL386" s="8"/>
      <c r="BM386" s="8"/>
      <c r="BN386" s="8"/>
      <c r="BO386" s="8"/>
      <c r="BP386" s="8"/>
      <c r="BQ386" s="8"/>
      <c r="BR386" s="8"/>
      <c r="BS386" s="8"/>
      <c r="BT386" s="8"/>
      <c r="BU386" s="8"/>
      <c r="BV386" s="8"/>
      <c r="BW386" s="8"/>
      <c r="BX386" s="8"/>
      <c r="BY386" s="8"/>
      <c r="BZ386" s="8"/>
      <c r="CA386" s="8"/>
      <c r="CB386" s="8"/>
      <c r="CC386" s="8"/>
      <c r="CD386" s="8"/>
      <c r="CE386" s="8"/>
      <c r="CF386" s="8"/>
      <c r="CG386" s="8"/>
      <c r="CH386" s="8"/>
      <c r="CI386" s="8"/>
      <c r="CJ386" s="8"/>
      <c r="CK386" s="8"/>
      <c r="CL386" s="8"/>
      <c r="CM386" s="8"/>
      <c r="CN386" s="8"/>
      <c r="CO386" s="8"/>
      <c r="CP386" s="8"/>
      <c r="CQ386" s="8"/>
      <c r="CR386" s="8"/>
      <c r="CS386" s="8"/>
      <c r="CT386" s="8"/>
      <c r="CU386" s="8"/>
      <c r="CV386" s="8"/>
      <c r="CW386" s="8"/>
      <c r="CX386" s="8"/>
    </row>
    <row r="387" spans="3:102" x14ac:dyDescent="0.3"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  <c r="AK387" s="8"/>
      <c r="AL387" s="8"/>
      <c r="AM387" s="8"/>
      <c r="AN387" s="8"/>
      <c r="AO387" s="8"/>
      <c r="AP387" s="8"/>
      <c r="AQ387" s="8"/>
      <c r="AR387" s="8"/>
      <c r="AS387" s="8"/>
      <c r="AT387" s="8"/>
      <c r="AU387" s="8"/>
      <c r="AV387" s="8"/>
      <c r="AW387" s="8"/>
      <c r="AX387" s="8"/>
      <c r="AY387" s="8"/>
      <c r="AZ387" s="8"/>
      <c r="BA387" s="8"/>
      <c r="BB387" s="8"/>
      <c r="BC387" s="8"/>
      <c r="BD387" s="8"/>
      <c r="BE387" s="8"/>
      <c r="BF387" s="8"/>
      <c r="BG387" s="8"/>
      <c r="BH387" s="8"/>
      <c r="BI387" s="8"/>
      <c r="BJ387" s="8"/>
      <c r="BK387" s="8"/>
      <c r="BL387" s="8"/>
      <c r="BM387" s="8"/>
      <c r="BN387" s="8"/>
      <c r="BO387" s="8"/>
      <c r="BP387" s="8"/>
      <c r="BQ387" s="8"/>
      <c r="BR387" s="8"/>
      <c r="BS387" s="8"/>
      <c r="BT387" s="8"/>
      <c r="BU387" s="8"/>
      <c r="BV387" s="8"/>
      <c r="BW387" s="8"/>
      <c r="BX387" s="8"/>
      <c r="BY387" s="8"/>
      <c r="BZ387" s="8"/>
      <c r="CA387" s="8"/>
      <c r="CB387" s="8"/>
      <c r="CC387" s="8"/>
      <c r="CD387" s="8"/>
      <c r="CE387" s="8"/>
      <c r="CF387" s="8"/>
      <c r="CG387" s="8"/>
      <c r="CH387" s="8"/>
      <c r="CI387" s="8"/>
      <c r="CJ387" s="8"/>
      <c r="CK387" s="8"/>
      <c r="CL387" s="8"/>
      <c r="CM387" s="8"/>
      <c r="CN387" s="8"/>
      <c r="CO387" s="8"/>
      <c r="CP387" s="8"/>
      <c r="CQ387" s="8"/>
      <c r="CR387" s="8"/>
      <c r="CS387" s="8"/>
      <c r="CT387" s="8"/>
      <c r="CU387" s="8"/>
      <c r="CV387" s="8"/>
      <c r="CW387" s="8"/>
      <c r="CX387" s="8"/>
    </row>
    <row r="388" spans="3:102" x14ac:dyDescent="0.3"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  <c r="AK388" s="8"/>
      <c r="AL388" s="8"/>
      <c r="AM388" s="8"/>
      <c r="AN388" s="8"/>
      <c r="AO388" s="8"/>
      <c r="AP388" s="8"/>
      <c r="AQ388" s="8"/>
      <c r="AR388" s="8"/>
      <c r="AS388" s="8"/>
      <c r="AT388" s="8"/>
      <c r="AU388" s="8"/>
      <c r="AV388" s="8"/>
      <c r="AW388" s="8"/>
      <c r="AX388" s="8"/>
      <c r="AY388" s="8"/>
      <c r="AZ388" s="8"/>
      <c r="BA388" s="8"/>
      <c r="BB388" s="8"/>
      <c r="BC388" s="8"/>
      <c r="BD388" s="8"/>
      <c r="BE388" s="8"/>
      <c r="BF388" s="8"/>
      <c r="BG388" s="8"/>
      <c r="BH388" s="8"/>
      <c r="BI388" s="8"/>
      <c r="BJ388" s="8"/>
      <c r="BK388" s="8"/>
      <c r="BL388" s="8"/>
      <c r="BM388" s="8"/>
      <c r="BN388" s="8"/>
      <c r="BO388" s="8"/>
      <c r="BP388" s="8"/>
      <c r="BQ388" s="8"/>
      <c r="BR388" s="8"/>
      <c r="BS388" s="8"/>
      <c r="BT388" s="8"/>
      <c r="BU388" s="8"/>
      <c r="BV388" s="8"/>
      <c r="BW388" s="8"/>
      <c r="BX388" s="8"/>
      <c r="BY388" s="8"/>
      <c r="BZ388" s="8"/>
      <c r="CA388" s="8"/>
      <c r="CB388" s="8"/>
      <c r="CC388" s="8"/>
      <c r="CD388" s="8"/>
      <c r="CE388" s="8"/>
      <c r="CF388" s="8"/>
      <c r="CG388" s="8"/>
      <c r="CH388" s="8"/>
      <c r="CI388" s="8"/>
      <c r="CJ388" s="8"/>
      <c r="CK388" s="8"/>
      <c r="CL388" s="8"/>
      <c r="CM388" s="8"/>
      <c r="CN388" s="8"/>
      <c r="CO388" s="8"/>
      <c r="CP388" s="8"/>
      <c r="CQ388" s="8"/>
      <c r="CR388" s="8"/>
      <c r="CS388" s="8"/>
      <c r="CT388" s="8"/>
      <c r="CU388" s="8"/>
      <c r="CV388" s="8"/>
      <c r="CW388" s="8"/>
      <c r="CX388" s="8"/>
    </row>
    <row r="389" spans="3:102" x14ac:dyDescent="0.3"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  <c r="AK389" s="8"/>
      <c r="AL389" s="8"/>
      <c r="AM389" s="8"/>
      <c r="AN389" s="8"/>
      <c r="AO389" s="8"/>
      <c r="AP389" s="8"/>
      <c r="AQ389" s="8"/>
      <c r="AR389" s="8"/>
      <c r="AS389" s="8"/>
      <c r="AT389" s="8"/>
      <c r="AU389" s="8"/>
      <c r="AV389" s="8"/>
      <c r="AW389" s="8"/>
      <c r="AX389" s="8"/>
      <c r="AY389" s="8"/>
      <c r="AZ389" s="8"/>
      <c r="BA389" s="8"/>
      <c r="BB389" s="8"/>
      <c r="BC389" s="8"/>
      <c r="BD389" s="8"/>
      <c r="BE389" s="8"/>
      <c r="BF389" s="8"/>
      <c r="BG389" s="8"/>
      <c r="BH389" s="8"/>
      <c r="BI389" s="8"/>
      <c r="BJ389" s="8"/>
      <c r="BK389" s="8"/>
      <c r="BL389" s="8"/>
      <c r="BM389" s="8"/>
      <c r="BN389" s="8"/>
      <c r="BO389" s="8"/>
      <c r="BP389" s="8"/>
      <c r="BQ389" s="8"/>
      <c r="BR389" s="8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</row>
    <row r="390" spans="3:102" x14ac:dyDescent="0.3"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  <c r="AK390" s="8"/>
      <c r="AL390" s="8"/>
      <c r="AM390" s="8"/>
      <c r="AN390" s="8"/>
      <c r="AO390" s="8"/>
      <c r="AP390" s="8"/>
      <c r="AQ390" s="8"/>
      <c r="AR390" s="8"/>
      <c r="AS390" s="8"/>
      <c r="AT390" s="8"/>
      <c r="AU390" s="8"/>
      <c r="AV390" s="8"/>
      <c r="AW390" s="8"/>
      <c r="AX390" s="8"/>
      <c r="AY390" s="8"/>
      <c r="AZ390" s="8"/>
      <c r="BA390" s="8"/>
      <c r="BB390" s="8"/>
      <c r="BC390" s="8"/>
      <c r="BD390" s="8"/>
      <c r="BE390" s="8"/>
      <c r="BF390" s="8"/>
      <c r="BG390" s="8"/>
      <c r="BH390" s="8"/>
      <c r="BI390" s="8"/>
      <c r="BJ390" s="8"/>
      <c r="BK390" s="8"/>
      <c r="BL390" s="8"/>
      <c r="BM390" s="8"/>
      <c r="BN390" s="8"/>
      <c r="BO390" s="8"/>
      <c r="BP390" s="8"/>
      <c r="BQ390" s="8"/>
      <c r="BR390" s="8"/>
      <c r="BS390" s="8"/>
      <c r="BT390" s="8"/>
      <c r="BU390" s="8"/>
      <c r="BV390" s="8"/>
      <c r="BW390" s="8"/>
      <c r="BX390" s="8"/>
      <c r="BY390" s="8"/>
      <c r="BZ390" s="8"/>
      <c r="CA390" s="8"/>
      <c r="CB390" s="8"/>
      <c r="CC390" s="8"/>
      <c r="CD390" s="8"/>
      <c r="CE390" s="8"/>
      <c r="CF390" s="8"/>
      <c r="CG390" s="8"/>
      <c r="CH390" s="8"/>
      <c r="CI390" s="8"/>
      <c r="CJ390" s="8"/>
      <c r="CK390" s="8"/>
      <c r="CL390" s="8"/>
      <c r="CM390" s="8"/>
      <c r="CN390" s="8"/>
      <c r="CO390" s="8"/>
      <c r="CP390" s="8"/>
      <c r="CQ390" s="8"/>
      <c r="CR390" s="8"/>
      <c r="CS390" s="8"/>
      <c r="CT390" s="8"/>
      <c r="CU390" s="8"/>
      <c r="CV390" s="8"/>
      <c r="CW390" s="8"/>
      <c r="CX390" s="8"/>
    </row>
    <row r="391" spans="3:102" x14ac:dyDescent="0.3"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  <c r="AK391" s="8"/>
      <c r="AL391" s="8"/>
      <c r="AM391" s="8"/>
      <c r="AN391" s="8"/>
      <c r="AO391" s="8"/>
      <c r="AP391" s="8"/>
      <c r="AQ391" s="8"/>
      <c r="AR391" s="8"/>
      <c r="AS391" s="8"/>
      <c r="AT391" s="8"/>
      <c r="AU391" s="8"/>
      <c r="AV391" s="8"/>
      <c r="AW391" s="8"/>
      <c r="AX391" s="8"/>
      <c r="AY391" s="8"/>
      <c r="AZ391" s="8"/>
      <c r="BA391" s="8"/>
      <c r="BB391" s="8"/>
      <c r="BC391" s="8"/>
      <c r="BD391" s="8"/>
      <c r="BE391" s="8"/>
      <c r="BF391" s="8"/>
      <c r="BG391" s="8"/>
      <c r="BH391" s="8"/>
      <c r="BI391" s="8"/>
      <c r="BJ391" s="8"/>
      <c r="BK391" s="8"/>
      <c r="BL391" s="8"/>
      <c r="BM391" s="8"/>
      <c r="BN391" s="8"/>
      <c r="BO391" s="8"/>
      <c r="BP391" s="8"/>
      <c r="BQ391" s="8"/>
      <c r="BR391" s="8"/>
      <c r="BS391" s="8"/>
      <c r="BT391" s="8"/>
      <c r="BU391" s="8"/>
      <c r="BV391" s="8"/>
      <c r="BW391" s="8"/>
      <c r="BX391" s="8"/>
      <c r="BY391" s="8"/>
      <c r="BZ391" s="8"/>
      <c r="CA391" s="8"/>
      <c r="CB391" s="8"/>
      <c r="CC391" s="8"/>
      <c r="CD391" s="8"/>
      <c r="CE391" s="8"/>
      <c r="CF391" s="8"/>
      <c r="CG391" s="8"/>
      <c r="CH391" s="8"/>
      <c r="CI391" s="8"/>
      <c r="CJ391" s="8"/>
      <c r="CK391" s="8"/>
      <c r="CL391" s="8"/>
      <c r="CM391" s="8"/>
      <c r="CN391" s="8"/>
      <c r="CO391" s="8"/>
      <c r="CP391" s="8"/>
      <c r="CQ391" s="8"/>
      <c r="CR391" s="8"/>
      <c r="CS391" s="8"/>
      <c r="CT391" s="8"/>
      <c r="CU391" s="8"/>
      <c r="CV391" s="8"/>
      <c r="CW391" s="8"/>
      <c r="CX391" s="8"/>
    </row>
    <row r="392" spans="3:102" x14ac:dyDescent="0.3"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  <c r="AK392" s="8"/>
      <c r="AL392" s="8"/>
      <c r="AM392" s="8"/>
      <c r="AN392" s="8"/>
      <c r="AO392" s="8"/>
      <c r="AP392" s="8"/>
      <c r="AQ392" s="8"/>
      <c r="AR392" s="8"/>
      <c r="AS392" s="8"/>
      <c r="AT392" s="8"/>
      <c r="AU392" s="8"/>
      <c r="AV392" s="8"/>
      <c r="AW392" s="8"/>
      <c r="AX392" s="8"/>
      <c r="AY392" s="8"/>
      <c r="AZ392" s="8"/>
      <c r="BA392" s="8"/>
      <c r="BB392" s="8"/>
      <c r="BC392" s="8"/>
      <c r="BD392" s="8"/>
      <c r="BE392" s="8"/>
      <c r="BF392" s="8"/>
      <c r="BG392" s="8"/>
      <c r="BH392" s="8"/>
      <c r="BI392" s="8"/>
      <c r="BJ392" s="8"/>
      <c r="BK392" s="8"/>
      <c r="BL392" s="8"/>
      <c r="BM392" s="8"/>
      <c r="BN392" s="8"/>
      <c r="BO392" s="8"/>
      <c r="BP392" s="8"/>
      <c r="BQ392" s="8"/>
      <c r="BR392" s="8"/>
      <c r="BS392" s="8"/>
      <c r="BT392" s="8"/>
      <c r="BU392" s="8"/>
      <c r="BV392" s="8"/>
      <c r="BW392" s="8"/>
      <c r="BX392" s="8"/>
      <c r="BY392" s="8"/>
      <c r="BZ392" s="8"/>
      <c r="CA392" s="8"/>
      <c r="CB392" s="8"/>
      <c r="CC392" s="8"/>
      <c r="CD392" s="8"/>
      <c r="CE392" s="8"/>
      <c r="CF392" s="8"/>
      <c r="CG392" s="8"/>
      <c r="CH392" s="8"/>
      <c r="CI392" s="8"/>
      <c r="CJ392" s="8"/>
      <c r="CK392" s="8"/>
      <c r="CL392" s="8"/>
      <c r="CM392" s="8"/>
      <c r="CN392" s="8"/>
      <c r="CO392" s="8"/>
      <c r="CP392" s="8"/>
      <c r="CQ392" s="8"/>
      <c r="CR392" s="8"/>
      <c r="CS392" s="8"/>
      <c r="CT392" s="8"/>
      <c r="CU392" s="8"/>
      <c r="CV392" s="8"/>
      <c r="CW392" s="8"/>
      <c r="CX392" s="8"/>
    </row>
    <row r="393" spans="3:102" x14ac:dyDescent="0.3"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  <c r="AK393" s="8"/>
      <c r="AL393" s="8"/>
      <c r="AM393" s="8"/>
      <c r="AN393" s="8"/>
      <c r="AO393" s="8"/>
      <c r="AP393" s="8"/>
      <c r="AQ393" s="8"/>
      <c r="AR393" s="8"/>
      <c r="AS393" s="8"/>
      <c r="AT393" s="8"/>
      <c r="AU393" s="8"/>
      <c r="AV393" s="8"/>
      <c r="AW393" s="8"/>
      <c r="AX393" s="8"/>
      <c r="AY393" s="8"/>
      <c r="AZ393" s="8"/>
      <c r="BA393" s="8"/>
      <c r="BB393" s="8"/>
      <c r="BC393" s="8"/>
      <c r="BD393" s="8"/>
      <c r="BE393" s="8"/>
      <c r="BF393" s="8"/>
      <c r="BG393" s="8"/>
      <c r="BH393" s="8"/>
      <c r="BI393" s="8"/>
      <c r="BJ393" s="8"/>
      <c r="BK393" s="8"/>
      <c r="BL393" s="8"/>
      <c r="BM393" s="8"/>
      <c r="BN393" s="8"/>
      <c r="BO393" s="8"/>
      <c r="BP393" s="8"/>
      <c r="BQ393" s="8"/>
      <c r="BR393" s="8"/>
      <c r="BS393" s="8"/>
      <c r="BT393" s="8"/>
      <c r="BU393" s="8"/>
      <c r="BV393" s="8"/>
      <c r="BW393" s="8"/>
      <c r="BX393" s="8"/>
      <c r="BY393" s="8"/>
      <c r="BZ393" s="8"/>
      <c r="CA393" s="8"/>
      <c r="CB393" s="8"/>
      <c r="CC393" s="8"/>
      <c r="CD393" s="8"/>
      <c r="CE393" s="8"/>
      <c r="CF393" s="8"/>
      <c r="CG393" s="8"/>
      <c r="CH393" s="8"/>
      <c r="CI393" s="8"/>
      <c r="CJ393" s="8"/>
      <c r="CK393" s="8"/>
      <c r="CL393" s="8"/>
      <c r="CM393" s="8"/>
      <c r="CN393" s="8"/>
      <c r="CO393" s="8"/>
      <c r="CP393" s="8"/>
      <c r="CQ393" s="8"/>
      <c r="CR393" s="8"/>
      <c r="CS393" s="8"/>
      <c r="CT393" s="8"/>
      <c r="CU393" s="8"/>
      <c r="CV393" s="8"/>
      <c r="CW393" s="8"/>
      <c r="CX393" s="8"/>
    </row>
    <row r="394" spans="3:102" x14ac:dyDescent="0.3"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  <c r="AK394" s="8"/>
      <c r="AL394" s="8"/>
      <c r="AM394" s="8"/>
      <c r="AN394" s="8"/>
      <c r="AO394" s="8"/>
      <c r="AP394" s="8"/>
      <c r="AQ394" s="8"/>
      <c r="AR394" s="8"/>
      <c r="AS394" s="8"/>
      <c r="AT394" s="8"/>
      <c r="AU394" s="8"/>
      <c r="AV394" s="8"/>
      <c r="AW394" s="8"/>
      <c r="AX394" s="8"/>
      <c r="AY394" s="8"/>
      <c r="AZ394" s="8"/>
      <c r="BA394" s="8"/>
      <c r="BB394" s="8"/>
      <c r="BC394" s="8"/>
      <c r="BD394" s="8"/>
      <c r="BE394" s="8"/>
      <c r="BF394" s="8"/>
      <c r="BG394" s="8"/>
      <c r="BH394" s="8"/>
      <c r="BI394" s="8"/>
      <c r="BJ394" s="8"/>
      <c r="BK394" s="8"/>
      <c r="BL394" s="8"/>
      <c r="BM394" s="8"/>
      <c r="BN394" s="8"/>
      <c r="BO394" s="8"/>
      <c r="BP394" s="8"/>
      <c r="BQ394" s="8"/>
      <c r="BR394" s="8"/>
      <c r="BS394" s="8"/>
      <c r="BT394" s="8"/>
      <c r="BU394" s="8"/>
      <c r="BV394" s="8"/>
      <c r="BW394" s="8"/>
      <c r="BX394" s="8"/>
      <c r="BY394" s="8"/>
      <c r="BZ394" s="8"/>
      <c r="CA394" s="8"/>
      <c r="CB394" s="8"/>
      <c r="CC394" s="8"/>
      <c r="CD394" s="8"/>
      <c r="CE394" s="8"/>
      <c r="CF394" s="8"/>
      <c r="CG394" s="8"/>
      <c r="CH394" s="8"/>
      <c r="CI394" s="8"/>
      <c r="CJ394" s="8"/>
      <c r="CK394" s="8"/>
      <c r="CL394" s="8"/>
      <c r="CM394" s="8"/>
      <c r="CN394" s="8"/>
      <c r="CO394" s="8"/>
      <c r="CP394" s="8"/>
      <c r="CQ394" s="8"/>
      <c r="CR394" s="8"/>
      <c r="CS394" s="8"/>
      <c r="CT394" s="8"/>
      <c r="CU394" s="8"/>
      <c r="CV394" s="8"/>
      <c r="CW394" s="8"/>
      <c r="CX394" s="8"/>
    </row>
    <row r="395" spans="3:102" x14ac:dyDescent="0.3"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  <c r="AK395" s="8"/>
      <c r="AL395" s="8"/>
      <c r="AM395" s="8"/>
      <c r="AN395" s="8"/>
      <c r="AO395" s="8"/>
      <c r="AP395" s="8"/>
      <c r="AQ395" s="8"/>
      <c r="AR395" s="8"/>
      <c r="AS395" s="8"/>
      <c r="AT395" s="8"/>
      <c r="AU395" s="8"/>
      <c r="AV395" s="8"/>
      <c r="AW395" s="8"/>
      <c r="AX395" s="8"/>
      <c r="AY395" s="8"/>
      <c r="AZ395" s="8"/>
      <c r="BA395" s="8"/>
      <c r="BB395" s="8"/>
      <c r="BC395" s="8"/>
      <c r="BD395" s="8"/>
      <c r="BE395" s="8"/>
      <c r="BF395" s="8"/>
      <c r="BG395" s="8"/>
      <c r="BH395" s="8"/>
      <c r="BI395" s="8"/>
      <c r="BJ395" s="8"/>
      <c r="BK395" s="8"/>
      <c r="BL395" s="8"/>
      <c r="BM395" s="8"/>
      <c r="BN395" s="8"/>
      <c r="BO395" s="8"/>
      <c r="BP395" s="8"/>
      <c r="BQ395" s="8"/>
      <c r="BR395" s="8"/>
      <c r="BS395" s="8"/>
      <c r="BT395" s="8"/>
      <c r="BU395" s="8"/>
      <c r="BV395" s="8"/>
      <c r="BW395" s="8"/>
      <c r="BX395" s="8"/>
      <c r="BY395" s="8"/>
      <c r="BZ395" s="8"/>
      <c r="CA395" s="8"/>
      <c r="CB395" s="8"/>
      <c r="CC395" s="8"/>
      <c r="CD395" s="8"/>
      <c r="CE395" s="8"/>
      <c r="CF395" s="8"/>
      <c r="CG395" s="8"/>
      <c r="CH395" s="8"/>
      <c r="CI395" s="8"/>
      <c r="CJ395" s="8"/>
      <c r="CK395" s="8"/>
      <c r="CL395" s="8"/>
      <c r="CM395" s="8"/>
      <c r="CN395" s="8"/>
      <c r="CO395" s="8"/>
      <c r="CP395" s="8"/>
      <c r="CQ395" s="8"/>
      <c r="CR395" s="8"/>
      <c r="CS395" s="8"/>
      <c r="CT395" s="8"/>
      <c r="CU395" s="8"/>
      <c r="CV395" s="8"/>
      <c r="CW395" s="8"/>
      <c r="CX395" s="8"/>
    </row>
    <row r="396" spans="3:102" x14ac:dyDescent="0.3"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W396" s="8"/>
      <c r="AX396" s="8"/>
      <c r="AY396" s="8"/>
      <c r="AZ396" s="8"/>
      <c r="BA396" s="8"/>
      <c r="BB396" s="8"/>
      <c r="BC396" s="8"/>
      <c r="BD396" s="8"/>
      <c r="BE396" s="8"/>
      <c r="BF396" s="8"/>
      <c r="BG396" s="8"/>
      <c r="BH396" s="8"/>
      <c r="BI396" s="8"/>
      <c r="BJ396" s="8"/>
      <c r="BK396" s="8"/>
      <c r="BL396" s="8"/>
      <c r="BM396" s="8"/>
      <c r="BN396" s="8"/>
      <c r="BO396" s="8"/>
      <c r="BP396" s="8"/>
      <c r="BQ396" s="8"/>
      <c r="BR396" s="8"/>
      <c r="BS396" s="8"/>
      <c r="BT396" s="8"/>
      <c r="BU396" s="8"/>
      <c r="BV396" s="8"/>
      <c r="BW396" s="8"/>
      <c r="BX396" s="8"/>
      <c r="BY396" s="8"/>
      <c r="BZ396" s="8"/>
      <c r="CA396" s="8"/>
      <c r="CB396" s="8"/>
      <c r="CC396" s="8"/>
      <c r="CD396" s="8"/>
      <c r="CE396" s="8"/>
      <c r="CF396" s="8"/>
      <c r="CG396" s="8"/>
      <c r="CH396" s="8"/>
      <c r="CI396" s="8"/>
      <c r="CJ396" s="8"/>
      <c r="CK396" s="8"/>
      <c r="CL396" s="8"/>
      <c r="CM396" s="8"/>
      <c r="CN396" s="8"/>
      <c r="CO396" s="8"/>
      <c r="CP396" s="8"/>
      <c r="CQ396" s="8"/>
      <c r="CR396" s="8"/>
      <c r="CS396" s="8"/>
      <c r="CT396" s="8"/>
      <c r="CU396" s="8"/>
      <c r="CV396" s="8"/>
      <c r="CW396" s="8"/>
      <c r="CX396" s="8"/>
    </row>
    <row r="397" spans="3:102" x14ac:dyDescent="0.3"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  <c r="AK397" s="8"/>
      <c r="AL397" s="8"/>
      <c r="AM397" s="8"/>
      <c r="AN397" s="8"/>
      <c r="AO397" s="8"/>
      <c r="AP397" s="8"/>
      <c r="AQ397" s="8"/>
      <c r="AR397" s="8"/>
      <c r="AS397" s="8"/>
      <c r="AT397" s="8"/>
      <c r="AU397" s="8"/>
      <c r="AV397" s="8"/>
      <c r="AW397" s="8"/>
      <c r="AX397" s="8"/>
      <c r="AY397" s="8"/>
      <c r="AZ397" s="8"/>
      <c r="BA397" s="8"/>
      <c r="BB397" s="8"/>
      <c r="BC397" s="8"/>
      <c r="BD397" s="8"/>
      <c r="BE397" s="8"/>
      <c r="BF397" s="8"/>
      <c r="BG397" s="8"/>
      <c r="BH397" s="8"/>
      <c r="BI397" s="8"/>
      <c r="BJ397" s="8"/>
      <c r="BK397" s="8"/>
      <c r="BL397" s="8"/>
      <c r="BM397" s="8"/>
      <c r="BN397" s="8"/>
      <c r="BO397" s="8"/>
      <c r="BP397" s="8"/>
      <c r="BQ397" s="8"/>
      <c r="BR397" s="8"/>
      <c r="BS397" s="8"/>
      <c r="BT397" s="8"/>
      <c r="BU397" s="8"/>
      <c r="BV397" s="8"/>
      <c r="BW397" s="8"/>
      <c r="BX397" s="8"/>
      <c r="BY397" s="8"/>
      <c r="BZ397" s="8"/>
      <c r="CA397" s="8"/>
      <c r="CB397" s="8"/>
      <c r="CC397" s="8"/>
      <c r="CD397" s="8"/>
      <c r="CE397" s="8"/>
      <c r="CF397" s="8"/>
      <c r="CG397" s="8"/>
      <c r="CH397" s="8"/>
      <c r="CI397" s="8"/>
      <c r="CJ397" s="8"/>
      <c r="CK397" s="8"/>
      <c r="CL397" s="8"/>
      <c r="CM397" s="8"/>
      <c r="CN397" s="8"/>
      <c r="CO397" s="8"/>
      <c r="CP397" s="8"/>
      <c r="CQ397" s="8"/>
      <c r="CR397" s="8"/>
      <c r="CS397" s="8"/>
      <c r="CT397" s="8"/>
      <c r="CU397" s="8"/>
      <c r="CV397" s="8"/>
      <c r="CW397" s="8"/>
      <c r="CX397" s="8"/>
    </row>
    <row r="398" spans="3:102" x14ac:dyDescent="0.3"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W398" s="8"/>
      <c r="AX398" s="8"/>
      <c r="AY398" s="8"/>
      <c r="AZ398" s="8"/>
      <c r="BA398" s="8"/>
      <c r="BB398" s="8"/>
      <c r="BC398" s="8"/>
      <c r="BD398" s="8"/>
      <c r="BE398" s="8"/>
      <c r="BF398" s="8"/>
      <c r="BG398" s="8"/>
      <c r="BH398" s="8"/>
      <c r="BI398" s="8"/>
      <c r="BJ398" s="8"/>
      <c r="BK398" s="8"/>
      <c r="BL398" s="8"/>
      <c r="BM398" s="8"/>
      <c r="BN398" s="8"/>
      <c r="BO398" s="8"/>
      <c r="BP398" s="8"/>
      <c r="BQ398" s="8"/>
      <c r="BR398" s="8"/>
      <c r="BS398" s="8"/>
      <c r="BT398" s="8"/>
      <c r="BU398" s="8"/>
      <c r="BV398" s="8"/>
      <c r="BW398" s="8"/>
      <c r="BX398" s="8"/>
      <c r="BY398" s="8"/>
      <c r="BZ398" s="8"/>
      <c r="CA398" s="8"/>
      <c r="CB398" s="8"/>
      <c r="CC398" s="8"/>
      <c r="CD398" s="8"/>
      <c r="CE398" s="8"/>
      <c r="CF398" s="8"/>
      <c r="CG398" s="8"/>
      <c r="CH398" s="8"/>
      <c r="CI398" s="8"/>
      <c r="CJ398" s="8"/>
      <c r="CK398" s="8"/>
      <c r="CL398" s="8"/>
      <c r="CM398" s="8"/>
      <c r="CN398" s="8"/>
      <c r="CO398" s="8"/>
      <c r="CP398" s="8"/>
      <c r="CQ398" s="8"/>
      <c r="CR398" s="8"/>
      <c r="CS398" s="8"/>
      <c r="CT398" s="8"/>
      <c r="CU398" s="8"/>
      <c r="CV398" s="8"/>
      <c r="CW398" s="8"/>
      <c r="CX398" s="8"/>
    </row>
    <row r="399" spans="3:102" x14ac:dyDescent="0.3"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  <c r="AK399" s="8"/>
      <c r="AL399" s="8"/>
      <c r="AM399" s="8"/>
      <c r="AN399" s="8"/>
      <c r="AO399" s="8"/>
      <c r="AP399" s="8"/>
      <c r="AQ399" s="8"/>
      <c r="AR399" s="8"/>
      <c r="AS399" s="8"/>
      <c r="AT399" s="8"/>
      <c r="AU399" s="8"/>
      <c r="AV399" s="8"/>
      <c r="AW399" s="8"/>
      <c r="AX399" s="8"/>
      <c r="AY399" s="8"/>
      <c r="AZ399" s="8"/>
      <c r="BA399" s="8"/>
      <c r="BB399" s="8"/>
      <c r="BC399" s="8"/>
      <c r="BD399" s="8"/>
      <c r="BE399" s="8"/>
      <c r="BF399" s="8"/>
      <c r="BG399" s="8"/>
      <c r="BH399" s="8"/>
      <c r="BI399" s="8"/>
      <c r="BJ399" s="8"/>
      <c r="BK399" s="8"/>
      <c r="BL399" s="8"/>
      <c r="BM399" s="8"/>
      <c r="BN399" s="8"/>
      <c r="BO399" s="8"/>
      <c r="BP399" s="8"/>
      <c r="BQ399" s="8"/>
      <c r="BR399" s="8"/>
      <c r="BS399" s="8"/>
      <c r="BT399" s="8"/>
      <c r="BU399" s="8"/>
      <c r="BV399" s="8"/>
      <c r="BW399" s="8"/>
      <c r="BX399" s="8"/>
      <c r="BY399" s="8"/>
      <c r="BZ399" s="8"/>
      <c r="CA399" s="8"/>
      <c r="CB399" s="8"/>
      <c r="CC399" s="8"/>
      <c r="CD399" s="8"/>
      <c r="CE399" s="8"/>
      <c r="CF399" s="8"/>
      <c r="CG399" s="8"/>
      <c r="CH399" s="8"/>
      <c r="CI399" s="8"/>
      <c r="CJ399" s="8"/>
      <c r="CK399" s="8"/>
      <c r="CL399" s="8"/>
      <c r="CM399" s="8"/>
      <c r="CN399" s="8"/>
      <c r="CO399" s="8"/>
      <c r="CP399" s="8"/>
      <c r="CQ399" s="8"/>
      <c r="CR399" s="8"/>
      <c r="CS399" s="8"/>
      <c r="CT399" s="8"/>
      <c r="CU399" s="8"/>
      <c r="CV399" s="8"/>
      <c r="CW399" s="8"/>
      <c r="CX399" s="8"/>
    </row>
    <row r="400" spans="3:102" x14ac:dyDescent="0.3"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W400" s="8"/>
      <c r="AX400" s="8"/>
      <c r="AY400" s="8"/>
      <c r="AZ400" s="8"/>
      <c r="BA400" s="8"/>
      <c r="BB400" s="8"/>
      <c r="BC400" s="8"/>
      <c r="BD400" s="8"/>
      <c r="BE400" s="8"/>
      <c r="BF400" s="8"/>
      <c r="BG400" s="8"/>
      <c r="BH400" s="8"/>
      <c r="BI400" s="8"/>
      <c r="BJ400" s="8"/>
      <c r="BK400" s="8"/>
      <c r="BL400" s="8"/>
      <c r="BM400" s="8"/>
      <c r="BN400" s="8"/>
      <c r="BO400" s="8"/>
      <c r="BP400" s="8"/>
      <c r="BQ400" s="8"/>
      <c r="BR400" s="8"/>
      <c r="BS400" s="8"/>
      <c r="BT400" s="8"/>
      <c r="BU400" s="8"/>
      <c r="BV400" s="8"/>
      <c r="BW400" s="8"/>
      <c r="BX400" s="8"/>
      <c r="BY400" s="8"/>
      <c r="BZ400" s="8"/>
      <c r="CA400" s="8"/>
      <c r="CB400" s="8"/>
      <c r="CC400" s="8"/>
      <c r="CD400" s="8"/>
      <c r="CE400" s="8"/>
      <c r="CF400" s="8"/>
      <c r="CG400" s="8"/>
      <c r="CH400" s="8"/>
      <c r="CI400" s="8"/>
      <c r="CJ400" s="8"/>
      <c r="CK400" s="8"/>
      <c r="CL400" s="8"/>
      <c r="CM400" s="8"/>
      <c r="CN400" s="8"/>
      <c r="CO400" s="8"/>
      <c r="CP400" s="8"/>
      <c r="CQ400" s="8"/>
      <c r="CR400" s="8"/>
      <c r="CS400" s="8"/>
      <c r="CT400" s="8"/>
      <c r="CU400" s="8"/>
      <c r="CV400" s="8"/>
      <c r="CW400" s="8"/>
      <c r="CX400" s="8"/>
    </row>
    <row r="401" spans="3:102" x14ac:dyDescent="0.3"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  <c r="AK401" s="8"/>
      <c r="AL401" s="8"/>
      <c r="AM401" s="8"/>
      <c r="AN401" s="8"/>
      <c r="AO401" s="8"/>
      <c r="AP401" s="8"/>
      <c r="AQ401" s="8"/>
      <c r="AR401" s="8"/>
      <c r="AS401" s="8"/>
      <c r="AT401" s="8"/>
      <c r="AU401" s="8"/>
      <c r="AV401" s="8"/>
      <c r="AW401" s="8"/>
      <c r="AX401" s="8"/>
      <c r="AY401" s="8"/>
      <c r="AZ401" s="8"/>
      <c r="BA401" s="8"/>
      <c r="BB401" s="8"/>
      <c r="BC401" s="8"/>
      <c r="BD401" s="8"/>
      <c r="BE401" s="8"/>
      <c r="BF401" s="8"/>
      <c r="BG401" s="8"/>
      <c r="BH401" s="8"/>
      <c r="BI401" s="8"/>
      <c r="BJ401" s="8"/>
      <c r="BK401" s="8"/>
      <c r="BL401" s="8"/>
      <c r="BM401" s="8"/>
      <c r="BN401" s="8"/>
      <c r="BO401" s="8"/>
      <c r="BP401" s="8"/>
      <c r="BQ401" s="8"/>
      <c r="BR401" s="8"/>
      <c r="BS401" s="8"/>
      <c r="BT401" s="8"/>
      <c r="BU401" s="8"/>
      <c r="BV401" s="8"/>
      <c r="BW401" s="8"/>
      <c r="BX401" s="8"/>
      <c r="BY401" s="8"/>
      <c r="BZ401" s="8"/>
      <c r="CA401" s="8"/>
      <c r="CB401" s="8"/>
      <c r="CC401" s="8"/>
      <c r="CD401" s="8"/>
      <c r="CE401" s="8"/>
      <c r="CF401" s="8"/>
      <c r="CG401" s="8"/>
      <c r="CH401" s="8"/>
      <c r="CI401" s="8"/>
      <c r="CJ401" s="8"/>
      <c r="CK401" s="8"/>
      <c r="CL401" s="8"/>
      <c r="CM401" s="8"/>
      <c r="CN401" s="8"/>
      <c r="CO401" s="8"/>
      <c r="CP401" s="8"/>
      <c r="CQ401" s="8"/>
      <c r="CR401" s="8"/>
      <c r="CS401" s="8"/>
      <c r="CT401" s="8"/>
      <c r="CU401" s="8"/>
      <c r="CV401" s="8"/>
      <c r="CW401" s="8"/>
      <c r="CX401" s="8"/>
    </row>
    <row r="402" spans="3:102" x14ac:dyDescent="0.3"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  <c r="AK402" s="8"/>
      <c r="AL402" s="8"/>
      <c r="AM402" s="8"/>
      <c r="AN402" s="8"/>
      <c r="AO402" s="8"/>
      <c r="AP402" s="8"/>
      <c r="AQ402" s="8"/>
      <c r="AR402" s="8"/>
      <c r="AS402" s="8"/>
      <c r="AT402" s="8"/>
      <c r="AU402" s="8"/>
      <c r="AV402" s="8"/>
      <c r="AW402" s="8"/>
      <c r="AX402" s="8"/>
      <c r="AY402" s="8"/>
      <c r="AZ402" s="8"/>
      <c r="BA402" s="8"/>
      <c r="BB402" s="8"/>
      <c r="BC402" s="8"/>
      <c r="BD402" s="8"/>
      <c r="BE402" s="8"/>
      <c r="BF402" s="8"/>
      <c r="BG402" s="8"/>
      <c r="BH402" s="8"/>
      <c r="BI402" s="8"/>
      <c r="BJ402" s="8"/>
      <c r="BK402" s="8"/>
      <c r="BL402" s="8"/>
      <c r="BM402" s="8"/>
      <c r="BN402" s="8"/>
      <c r="BO402" s="8"/>
      <c r="BP402" s="8"/>
      <c r="BQ402" s="8"/>
      <c r="BR402" s="8"/>
      <c r="BS402" s="8"/>
      <c r="BT402" s="8"/>
      <c r="BU402" s="8"/>
      <c r="BV402" s="8"/>
      <c r="BW402" s="8"/>
      <c r="BX402" s="8"/>
      <c r="BY402" s="8"/>
      <c r="BZ402" s="8"/>
      <c r="CA402" s="8"/>
      <c r="CB402" s="8"/>
      <c r="CC402" s="8"/>
      <c r="CD402" s="8"/>
      <c r="CE402" s="8"/>
      <c r="CF402" s="8"/>
      <c r="CG402" s="8"/>
      <c r="CH402" s="8"/>
      <c r="CI402" s="8"/>
      <c r="CJ402" s="8"/>
      <c r="CK402" s="8"/>
      <c r="CL402" s="8"/>
      <c r="CM402" s="8"/>
      <c r="CN402" s="8"/>
      <c r="CO402" s="8"/>
      <c r="CP402" s="8"/>
      <c r="CQ402" s="8"/>
      <c r="CR402" s="8"/>
      <c r="CS402" s="8"/>
      <c r="CT402" s="8"/>
      <c r="CU402" s="8"/>
      <c r="CV402" s="8"/>
      <c r="CW402" s="8"/>
      <c r="CX402" s="8"/>
    </row>
    <row r="403" spans="3:102" x14ac:dyDescent="0.3"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  <c r="AK403" s="8"/>
      <c r="AL403" s="8"/>
      <c r="AM403" s="8"/>
      <c r="AN403" s="8"/>
      <c r="AO403" s="8"/>
      <c r="AP403" s="8"/>
      <c r="AQ403" s="8"/>
      <c r="AR403" s="8"/>
      <c r="AS403" s="8"/>
      <c r="AT403" s="8"/>
      <c r="AU403" s="8"/>
      <c r="AV403" s="8"/>
      <c r="AW403" s="8"/>
      <c r="AX403" s="8"/>
      <c r="AY403" s="8"/>
      <c r="AZ403" s="8"/>
      <c r="BA403" s="8"/>
      <c r="BB403" s="8"/>
      <c r="BC403" s="8"/>
      <c r="BD403" s="8"/>
      <c r="BE403" s="8"/>
      <c r="BF403" s="8"/>
      <c r="BG403" s="8"/>
      <c r="BH403" s="8"/>
      <c r="BI403" s="8"/>
      <c r="BJ403" s="8"/>
      <c r="BK403" s="8"/>
      <c r="BL403" s="8"/>
      <c r="BM403" s="8"/>
      <c r="BN403" s="8"/>
      <c r="BO403" s="8"/>
      <c r="BP403" s="8"/>
      <c r="BQ403" s="8"/>
      <c r="BR403" s="8"/>
      <c r="BS403" s="8"/>
      <c r="BT403" s="8"/>
      <c r="BU403" s="8"/>
      <c r="BV403" s="8"/>
      <c r="BW403" s="8"/>
      <c r="BX403" s="8"/>
      <c r="BY403" s="8"/>
      <c r="BZ403" s="8"/>
      <c r="CA403" s="8"/>
      <c r="CB403" s="8"/>
      <c r="CC403" s="8"/>
      <c r="CD403" s="8"/>
      <c r="CE403" s="8"/>
      <c r="CF403" s="8"/>
      <c r="CG403" s="8"/>
      <c r="CH403" s="8"/>
      <c r="CI403" s="8"/>
      <c r="CJ403" s="8"/>
      <c r="CK403" s="8"/>
      <c r="CL403" s="8"/>
      <c r="CM403" s="8"/>
      <c r="CN403" s="8"/>
      <c r="CO403" s="8"/>
      <c r="CP403" s="8"/>
      <c r="CQ403" s="8"/>
      <c r="CR403" s="8"/>
      <c r="CS403" s="8"/>
      <c r="CT403" s="8"/>
      <c r="CU403" s="8"/>
      <c r="CV403" s="8"/>
      <c r="CW403" s="8"/>
      <c r="CX403" s="8"/>
    </row>
    <row r="404" spans="3:102" x14ac:dyDescent="0.3"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  <c r="AK404" s="8"/>
      <c r="AL404" s="8"/>
      <c r="AM404" s="8"/>
      <c r="AN404" s="8"/>
      <c r="AO404" s="8"/>
      <c r="AP404" s="8"/>
      <c r="AQ404" s="8"/>
      <c r="AR404" s="8"/>
      <c r="AS404" s="8"/>
      <c r="AT404" s="8"/>
      <c r="AU404" s="8"/>
      <c r="AV404" s="8"/>
      <c r="AW404" s="8"/>
      <c r="AX404" s="8"/>
      <c r="AY404" s="8"/>
      <c r="AZ404" s="8"/>
      <c r="BA404" s="8"/>
      <c r="BB404" s="8"/>
      <c r="BC404" s="8"/>
      <c r="BD404" s="8"/>
      <c r="BE404" s="8"/>
      <c r="BF404" s="8"/>
      <c r="BG404" s="8"/>
      <c r="BH404" s="8"/>
      <c r="BI404" s="8"/>
      <c r="BJ404" s="8"/>
      <c r="BK404" s="8"/>
      <c r="BL404" s="8"/>
      <c r="BM404" s="8"/>
      <c r="BN404" s="8"/>
      <c r="BO404" s="8"/>
      <c r="BP404" s="8"/>
      <c r="BQ404" s="8"/>
      <c r="BR404" s="8"/>
      <c r="BS404" s="8"/>
      <c r="BT404" s="8"/>
      <c r="BU404" s="8"/>
      <c r="BV404" s="8"/>
      <c r="BW404" s="8"/>
      <c r="BX404" s="8"/>
      <c r="BY404" s="8"/>
      <c r="BZ404" s="8"/>
      <c r="CA404" s="8"/>
      <c r="CB404" s="8"/>
      <c r="CC404" s="8"/>
      <c r="CD404" s="8"/>
      <c r="CE404" s="8"/>
      <c r="CF404" s="8"/>
      <c r="CG404" s="8"/>
      <c r="CH404" s="8"/>
      <c r="CI404" s="8"/>
      <c r="CJ404" s="8"/>
      <c r="CK404" s="8"/>
      <c r="CL404" s="8"/>
      <c r="CM404" s="8"/>
      <c r="CN404" s="8"/>
      <c r="CO404" s="8"/>
      <c r="CP404" s="8"/>
      <c r="CQ404" s="8"/>
      <c r="CR404" s="8"/>
      <c r="CS404" s="8"/>
      <c r="CT404" s="8"/>
      <c r="CU404" s="8"/>
      <c r="CV404" s="8"/>
      <c r="CW404" s="8"/>
      <c r="CX404" s="8"/>
    </row>
    <row r="405" spans="3:102" x14ac:dyDescent="0.3"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  <c r="AK405" s="8"/>
      <c r="AL405" s="8"/>
      <c r="AM405" s="8"/>
      <c r="AN405" s="8"/>
      <c r="AO405" s="8"/>
      <c r="AP405" s="8"/>
      <c r="AQ405" s="8"/>
      <c r="AR405" s="8"/>
      <c r="AS405" s="8"/>
      <c r="AT405" s="8"/>
      <c r="AU405" s="8"/>
      <c r="AV405" s="8"/>
      <c r="AW405" s="8"/>
      <c r="AX405" s="8"/>
      <c r="AY405" s="8"/>
      <c r="AZ405" s="8"/>
      <c r="BA405" s="8"/>
      <c r="BB405" s="8"/>
      <c r="BC405" s="8"/>
      <c r="BD405" s="8"/>
      <c r="BE405" s="8"/>
      <c r="BF405" s="8"/>
      <c r="BG405" s="8"/>
      <c r="BH405" s="8"/>
      <c r="BI405" s="8"/>
      <c r="BJ405" s="8"/>
      <c r="BK405" s="8"/>
      <c r="BL405" s="8"/>
      <c r="BM405" s="8"/>
      <c r="BN405" s="8"/>
      <c r="BO405" s="8"/>
      <c r="BP405" s="8"/>
      <c r="BQ405" s="8"/>
      <c r="BR405" s="8"/>
      <c r="BS405" s="8"/>
      <c r="BT405" s="8"/>
      <c r="BU405" s="8"/>
      <c r="BV405" s="8"/>
      <c r="BW405" s="8"/>
      <c r="BX405" s="8"/>
      <c r="BY405" s="8"/>
      <c r="BZ405" s="8"/>
      <c r="CA405" s="8"/>
      <c r="CB405" s="8"/>
      <c r="CC405" s="8"/>
      <c r="CD405" s="8"/>
      <c r="CE405" s="8"/>
      <c r="CF405" s="8"/>
      <c r="CG405" s="8"/>
      <c r="CH405" s="8"/>
      <c r="CI405" s="8"/>
      <c r="CJ405" s="8"/>
      <c r="CK405" s="8"/>
      <c r="CL405" s="8"/>
      <c r="CM405" s="8"/>
      <c r="CN405" s="8"/>
      <c r="CO405" s="8"/>
      <c r="CP405" s="8"/>
      <c r="CQ405" s="8"/>
      <c r="CR405" s="8"/>
      <c r="CS405" s="8"/>
      <c r="CT405" s="8"/>
      <c r="CU405" s="8"/>
      <c r="CV405" s="8"/>
      <c r="CW405" s="8"/>
      <c r="CX405" s="8"/>
    </row>
    <row r="406" spans="3:102" x14ac:dyDescent="0.3"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  <c r="AK406" s="8"/>
      <c r="AL406" s="8"/>
      <c r="AM406" s="8"/>
      <c r="AN406" s="8"/>
      <c r="AO406" s="8"/>
      <c r="AP406" s="8"/>
      <c r="AQ406" s="8"/>
      <c r="AR406" s="8"/>
      <c r="AS406" s="8"/>
      <c r="AT406" s="8"/>
      <c r="AU406" s="8"/>
      <c r="AV406" s="8"/>
      <c r="AW406" s="8"/>
      <c r="AX406" s="8"/>
      <c r="AY406" s="8"/>
      <c r="AZ406" s="8"/>
      <c r="BA406" s="8"/>
      <c r="BB406" s="8"/>
      <c r="BC406" s="8"/>
      <c r="BD406" s="8"/>
      <c r="BE406" s="8"/>
      <c r="BF406" s="8"/>
      <c r="BG406" s="8"/>
      <c r="BH406" s="8"/>
      <c r="BI406" s="8"/>
      <c r="BJ406" s="8"/>
      <c r="BK406" s="8"/>
      <c r="BL406" s="8"/>
      <c r="BM406" s="8"/>
      <c r="BN406" s="8"/>
      <c r="BO406" s="8"/>
      <c r="BP406" s="8"/>
      <c r="BQ406" s="8"/>
      <c r="BR406" s="8"/>
      <c r="BS406" s="8"/>
      <c r="BT406" s="8"/>
      <c r="BU406" s="8"/>
      <c r="BV406" s="8"/>
      <c r="BW406" s="8"/>
      <c r="BX406" s="8"/>
      <c r="BY406" s="8"/>
      <c r="BZ406" s="8"/>
      <c r="CA406" s="8"/>
      <c r="CB406" s="8"/>
      <c r="CC406" s="8"/>
      <c r="CD406" s="8"/>
      <c r="CE406" s="8"/>
      <c r="CF406" s="8"/>
      <c r="CG406" s="8"/>
      <c r="CH406" s="8"/>
      <c r="CI406" s="8"/>
      <c r="CJ406" s="8"/>
      <c r="CK406" s="8"/>
      <c r="CL406" s="8"/>
      <c r="CM406" s="8"/>
      <c r="CN406" s="8"/>
      <c r="CO406" s="8"/>
      <c r="CP406" s="8"/>
      <c r="CQ406" s="8"/>
      <c r="CR406" s="8"/>
      <c r="CS406" s="8"/>
      <c r="CT406" s="8"/>
      <c r="CU406" s="8"/>
      <c r="CV406" s="8"/>
      <c r="CW406" s="8"/>
      <c r="CX406" s="8"/>
    </row>
    <row r="407" spans="3:102" x14ac:dyDescent="0.3"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8"/>
      <c r="AH407" s="8"/>
      <c r="AI407" s="8"/>
      <c r="AJ407" s="8"/>
      <c r="AK407" s="8"/>
      <c r="AL407" s="8"/>
      <c r="AM407" s="8"/>
      <c r="AN407" s="8"/>
      <c r="AO407" s="8"/>
      <c r="AP407" s="8"/>
      <c r="AQ407" s="8"/>
      <c r="AR407" s="8"/>
      <c r="AS407" s="8"/>
      <c r="AT407" s="8"/>
      <c r="AU407" s="8"/>
      <c r="AV407" s="8"/>
      <c r="AW407" s="8"/>
      <c r="AX407" s="8"/>
      <c r="AY407" s="8"/>
      <c r="AZ407" s="8"/>
      <c r="BA407" s="8"/>
      <c r="BB407" s="8"/>
      <c r="BC407" s="8"/>
      <c r="BD407" s="8"/>
      <c r="BE407" s="8"/>
      <c r="BF407" s="8"/>
      <c r="BG407" s="8"/>
      <c r="BH407" s="8"/>
      <c r="BI407" s="8"/>
      <c r="BJ407" s="8"/>
      <c r="BK407" s="8"/>
      <c r="BL407" s="8"/>
      <c r="BM407" s="8"/>
      <c r="BN407" s="8"/>
      <c r="BO407" s="8"/>
      <c r="BP407" s="8"/>
      <c r="BQ407" s="8"/>
      <c r="BR407" s="8"/>
      <c r="BS407" s="8"/>
      <c r="BT407" s="8"/>
      <c r="BU407" s="8"/>
      <c r="BV407" s="8"/>
      <c r="BW407" s="8"/>
      <c r="BX407" s="8"/>
      <c r="BY407" s="8"/>
      <c r="BZ407" s="8"/>
      <c r="CA407" s="8"/>
      <c r="CB407" s="8"/>
      <c r="CC407" s="8"/>
      <c r="CD407" s="8"/>
      <c r="CE407" s="8"/>
      <c r="CF407" s="8"/>
      <c r="CG407" s="8"/>
      <c r="CH407" s="8"/>
      <c r="CI407" s="8"/>
      <c r="CJ407" s="8"/>
      <c r="CK407" s="8"/>
      <c r="CL407" s="8"/>
      <c r="CM407" s="8"/>
      <c r="CN407" s="8"/>
      <c r="CO407" s="8"/>
      <c r="CP407" s="8"/>
      <c r="CQ407" s="8"/>
      <c r="CR407" s="8"/>
      <c r="CS407" s="8"/>
      <c r="CT407" s="8"/>
      <c r="CU407" s="8"/>
      <c r="CV407" s="8"/>
      <c r="CW407" s="8"/>
      <c r="CX407" s="8"/>
    </row>
    <row r="408" spans="3:102" x14ac:dyDescent="0.3"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8"/>
      <c r="AH408" s="8"/>
      <c r="AI408" s="8"/>
      <c r="AJ408" s="8"/>
      <c r="AK408" s="8"/>
      <c r="AL408" s="8"/>
      <c r="AM408" s="8"/>
      <c r="AN408" s="8"/>
      <c r="AO408" s="8"/>
      <c r="AP408" s="8"/>
      <c r="AQ408" s="8"/>
      <c r="AR408" s="8"/>
      <c r="AS408" s="8"/>
      <c r="AT408" s="8"/>
      <c r="AU408" s="8"/>
      <c r="AV408" s="8"/>
      <c r="AW408" s="8"/>
      <c r="AX408" s="8"/>
      <c r="AY408" s="8"/>
      <c r="AZ408" s="8"/>
      <c r="BA408" s="8"/>
      <c r="BB408" s="8"/>
      <c r="BC408" s="8"/>
      <c r="BD408" s="8"/>
      <c r="BE408" s="8"/>
      <c r="BF408" s="8"/>
      <c r="BG408" s="8"/>
      <c r="BH408" s="8"/>
      <c r="BI408" s="8"/>
      <c r="BJ408" s="8"/>
      <c r="BK408" s="8"/>
      <c r="BL408" s="8"/>
      <c r="BM408" s="8"/>
      <c r="BN408" s="8"/>
      <c r="BO408" s="8"/>
      <c r="BP408" s="8"/>
      <c r="BQ408" s="8"/>
      <c r="BR408" s="8"/>
      <c r="BS408" s="8"/>
      <c r="BT408" s="8"/>
      <c r="BU408" s="8"/>
      <c r="BV408" s="8"/>
      <c r="BW408" s="8"/>
      <c r="BX408" s="8"/>
      <c r="BY408" s="8"/>
      <c r="BZ408" s="8"/>
      <c r="CA408" s="8"/>
      <c r="CB408" s="8"/>
      <c r="CC408" s="8"/>
      <c r="CD408" s="8"/>
      <c r="CE408" s="8"/>
      <c r="CF408" s="8"/>
      <c r="CG408" s="8"/>
      <c r="CH408" s="8"/>
      <c r="CI408" s="8"/>
      <c r="CJ408" s="8"/>
      <c r="CK408" s="8"/>
      <c r="CL408" s="8"/>
      <c r="CM408" s="8"/>
      <c r="CN408" s="8"/>
      <c r="CO408" s="8"/>
      <c r="CP408" s="8"/>
      <c r="CQ408" s="8"/>
      <c r="CR408" s="8"/>
      <c r="CS408" s="8"/>
      <c r="CT408" s="8"/>
      <c r="CU408" s="8"/>
      <c r="CV408" s="8"/>
      <c r="CW408" s="8"/>
      <c r="CX408" s="8"/>
    </row>
    <row r="409" spans="3:102" x14ac:dyDescent="0.3"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8"/>
      <c r="AH409" s="8"/>
      <c r="AI409" s="8"/>
      <c r="AJ409" s="8"/>
      <c r="AK409" s="8"/>
      <c r="AL409" s="8"/>
      <c r="AM409" s="8"/>
      <c r="AN409" s="8"/>
      <c r="AO409" s="8"/>
      <c r="AP409" s="8"/>
      <c r="AQ409" s="8"/>
      <c r="AR409" s="8"/>
      <c r="AS409" s="8"/>
      <c r="AT409" s="8"/>
      <c r="AU409" s="8"/>
      <c r="AV409" s="8"/>
      <c r="AW409" s="8"/>
      <c r="AX409" s="8"/>
      <c r="AY409" s="8"/>
      <c r="AZ409" s="8"/>
      <c r="BA409" s="8"/>
      <c r="BB409" s="8"/>
      <c r="BC409" s="8"/>
      <c r="BD409" s="8"/>
      <c r="BE409" s="8"/>
      <c r="BF409" s="8"/>
      <c r="BG409" s="8"/>
      <c r="BH409" s="8"/>
      <c r="BI409" s="8"/>
      <c r="BJ409" s="8"/>
      <c r="BK409" s="8"/>
      <c r="BL409" s="8"/>
      <c r="BM409" s="8"/>
      <c r="BN409" s="8"/>
      <c r="BO409" s="8"/>
      <c r="BP409" s="8"/>
      <c r="BQ409" s="8"/>
      <c r="BR409" s="8"/>
      <c r="BS409" s="8"/>
      <c r="BT409" s="8"/>
      <c r="BU409" s="8"/>
      <c r="BV409" s="8"/>
      <c r="BW409" s="8"/>
      <c r="BX409" s="8"/>
      <c r="BY409" s="8"/>
      <c r="BZ409" s="8"/>
      <c r="CA409" s="8"/>
      <c r="CB409" s="8"/>
      <c r="CC409" s="8"/>
      <c r="CD409" s="8"/>
      <c r="CE409" s="8"/>
      <c r="CF409" s="8"/>
      <c r="CG409" s="8"/>
      <c r="CH409" s="8"/>
      <c r="CI409" s="8"/>
      <c r="CJ409" s="8"/>
      <c r="CK409" s="8"/>
      <c r="CL409" s="8"/>
      <c r="CM409" s="8"/>
      <c r="CN409" s="8"/>
      <c r="CO409" s="8"/>
      <c r="CP409" s="8"/>
      <c r="CQ409" s="8"/>
      <c r="CR409" s="8"/>
      <c r="CS409" s="8"/>
      <c r="CT409" s="8"/>
      <c r="CU409" s="8"/>
      <c r="CV409" s="8"/>
      <c r="CW409" s="8"/>
      <c r="CX409" s="8"/>
    </row>
    <row r="410" spans="3:102" x14ac:dyDescent="0.3"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8"/>
      <c r="AH410" s="8"/>
      <c r="AI410" s="8"/>
      <c r="AJ410" s="8"/>
      <c r="AK410" s="8"/>
      <c r="AL410" s="8"/>
      <c r="AM410" s="8"/>
      <c r="AN410" s="8"/>
      <c r="AO410" s="8"/>
      <c r="AP410" s="8"/>
      <c r="AQ410" s="8"/>
      <c r="AR410" s="8"/>
      <c r="AS410" s="8"/>
      <c r="AT410" s="8"/>
      <c r="AU410" s="8"/>
      <c r="AV410" s="8"/>
      <c r="AW410" s="8"/>
      <c r="AX410" s="8"/>
      <c r="AY410" s="8"/>
      <c r="AZ410" s="8"/>
      <c r="BA410" s="8"/>
      <c r="BB410" s="8"/>
      <c r="BC410" s="8"/>
      <c r="BD410" s="8"/>
      <c r="BE410" s="8"/>
      <c r="BF410" s="8"/>
      <c r="BG410" s="8"/>
      <c r="BH410" s="8"/>
      <c r="BI410" s="8"/>
      <c r="BJ410" s="8"/>
      <c r="BK410" s="8"/>
      <c r="BL410" s="8"/>
      <c r="BM410" s="8"/>
      <c r="BN410" s="8"/>
      <c r="BO410" s="8"/>
      <c r="BP410" s="8"/>
      <c r="BQ410" s="8"/>
      <c r="BR410" s="8"/>
      <c r="BS410" s="8"/>
      <c r="BT410" s="8"/>
      <c r="BU410" s="8"/>
      <c r="BV410" s="8"/>
      <c r="BW410" s="8"/>
      <c r="BX410" s="8"/>
      <c r="BY410" s="8"/>
      <c r="BZ410" s="8"/>
      <c r="CA410" s="8"/>
      <c r="CB410" s="8"/>
      <c r="CC410" s="8"/>
      <c r="CD410" s="8"/>
      <c r="CE410" s="8"/>
      <c r="CF410" s="8"/>
      <c r="CG410" s="8"/>
      <c r="CH410" s="8"/>
      <c r="CI410" s="8"/>
      <c r="CJ410" s="8"/>
      <c r="CK410" s="8"/>
      <c r="CL410" s="8"/>
      <c r="CM410" s="8"/>
      <c r="CN410" s="8"/>
      <c r="CO410" s="8"/>
      <c r="CP410" s="8"/>
      <c r="CQ410" s="8"/>
      <c r="CR410" s="8"/>
      <c r="CS410" s="8"/>
      <c r="CT410" s="8"/>
      <c r="CU410" s="8"/>
      <c r="CV410" s="8"/>
      <c r="CW410" s="8"/>
      <c r="CX410" s="8"/>
    </row>
    <row r="411" spans="3:102" x14ac:dyDescent="0.3"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W411" s="8"/>
      <c r="AX411" s="8"/>
      <c r="AY411" s="8"/>
      <c r="AZ411" s="8"/>
      <c r="BA411" s="8"/>
      <c r="BB411" s="8"/>
      <c r="BC411" s="8"/>
      <c r="BD411" s="8"/>
      <c r="BE411" s="8"/>
      <c r="BF411" s="8"/>
      <c r="BG411" s="8"/>
      <c r="BH411" s="8"/>
      <c r="BI411" s="8"/>
      <c r="BJ411" s="8"/>
      <c r="BK411" s="8"/>
      <c r="BL411" s="8"/>
      <c r="BM411" s="8"/>
      <c r="BN411" s="8"/>
      <c r="BO411" s="8"/>
      <c r="BP411" s="8"/>
      <c r="BQ411" s="8"/>
      <c r="BR411" s="8"/>
      <c r="BS411" s="8"/>
      <c r="BT411" s="8"/>
      <c r="BU411" s="8"/>
      <c r="BV411" s="8"/>
      <c r="BW411" s="8"/>
      <c r="BX411" s="8"/>
      <c r="BY411" s="8"/>
      <c r="BZ411" s="8"/>
      <c r="CA411" s="8"/>
      <c r="CB411" s="8"/>
      <c r="CC411" s="8"/>
      <c r="CD411" s="8"/>
      <c r="CE411" s="8"/>
      <c r="CF411" s="8"/>
      <c r="CG411" s="8"/>
      <c r="CH411" s="8"/>
      <c r="CI411" s="8"/>
      <c r="CJ411" s="8"/>
      <c r="CK411" s="8"/>
      <c r="CL411" s="8"/>
      <c r="CM411" s="8"/>
      <c r="CN411" s="8"/>
      <c r="CO411" s="8"/>
      <c r="CP411" s="8"/>
      <c r="CQ411" s="8"/>
      <c r="CR411" s="8"/>
      <c r="CS411" s="8"/>
      <c r="CT411" s="8"/>
      <c r="CU411" s="8"/>
      <c r="CV411" s="8"/>
      <c r="CW411" s="8"/>
      <c r="CX411" s="8"/>
    </row>
    <row r="412" spans="3:102" x14ac:dyDescent="0.3"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8"/>
      <c r="AH412" s="8"/>
      <c r="AI412" s="8"/>
      <c r="AJ412" s="8"/>
      <c r="AK412" s="8"/>
      <c r="AL412" s="8"/>
      <c r="AM412" s="8"/>
      <c r="AN412" s="8"/>
      <c r="AO412" s="8"/>
      <c r="AP412" s="8"/>
      <c r="AQ412" s="8"/>
      <c r="AR412" s="8"/>
      <c r="AS412" s="8"/>
      <c r="AT412" s="8"/>
      <c r="AU412" s="8"/>
      <c r="AV412" s="8"/>
      <c r="AW412" s="8"/>
      <c r="AX412" s="8"/>
      <c r="AY412" s="8"/>
      <c r="AZ412" s="8"/>
      <c r="BA412" s="8"/>
      <c r="BB412" s="8"/>
      <c r="BC412" s="8"/>
      <c r="BD412" s="8"/>
      <c r="BE412" s="8"/>
      <c r="BF412" s="8"/>
      <c r="BG412" s="8"/>
      <c r="BH412" s="8"/>
      <c r="BI412" s="8"/>
      <c r="BJ412" s="8"/>
      <c r="BK412" s="8"/>
      <c r="BL412" s="8"/>
      <c r="BM412" s="8"/>
      <c r="BN412" s="8"/>
      <c r="BO412" s="8"/>
      <c r="BP412" s="8"/>
      <c r="BQ412" s="8"/>
      <c r="BR412" s="8"/>
      <c r="BS412" s="8"/>
      <c r="BT412" s="8"/>
      <c r="BU412" s="8"/>
      <c r="BV412" s="8"/>
      <c r="BW412" s="8"/>
      <c r="BX412" s="8"/>
      <c r="BY412" s="8"/>
      <c r="BZ412" s="8"/>
      <c r="CA412" s="8"/>
      <c r="CB412" s="8"/>
      <c r="CC412" s="8"/>
      <c r="CD412" s="8"/>
      <c r="CE412" s="8"/>
      <c r="CF412" s="8"/>
      <c r="CG412" s="8"/>
      <c r="CH412" s="8"/>
      <c r="CI412" s="8"/>
      <c r="CJ412" s="8"/>
      <c r="CK412" s="8"/>
      <c r="CL412" s="8"/>
      <c r="CM412" s="8"/>
      <c r="CN412" s="8"/>
      <c r="CO412" s="8"/>
      <c r="CP412" s="8"/>
      <c r="CQ412" s="8"/>
      <c r="CR412" s="8"/>
      <c r="CS412" s="8"/>
      <c r="CT412" s="8"/>
      <c r="CU412" s="8"/>
      <c r="CV412" s="8"/>
      <c r="CW412" s="8"/>
      <c r="CX412" s="8"/>
    </row>
    <row r="413" spans="3:102" x14ac:dyDescent="0.3"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W413" s="8"/>
      <c r="AX413" s="8"/>
      <c r="AY413" s="8"/>
      <c r="AZ413" s="8"/>
      <c r="BA413" s="8"/>
      <c r="BB413" s="8"/>
      <c r="BC413" s="8"/>
      <c r="BD413" s="8"/>
      <c r="BE413" s="8"/>
      <c r="BF413" s="8"/>
      <c r="BG413" s="8"/>
      <c r="BH413" s="8"/>
      <c r="BI413" s="8"/>
      <c r="BJ413" s="8"/>
      <c r="BK413" s="8"/>
      <c r="BL413" s="8"/>
      <c r="BM413" s="8"/>
      <c r="BN413" s="8"/>
      <c r="BO413" s="8"/>
      <c r="BP413" s="8"/>
      <c r="BQ413" s="8"/>
      <c r="BR413" s="8"/>
      <c r="BS413" s="8"/>
      <c r="BT413" s="8"/>
      <c r="BU413" s="8"/>
      <c r="BV413" s="8"/>
      <c r="BW413" s="8"/>
      <c r="BX413" s="8"/>
      <c r="BY413" s="8"/>
      <c r="BZ413" s="8"/>
      <c r="CA413" s="8"/>
      <c r="CB413" s="8"/>
      <c r="CC413" s="8"/>
      <c r="CD413" s="8"/>
      <c r="CE413" s="8"/>
      <c r="CF413" s="8"/>
      <c r="CG413" s="8"/>
      <c r="CH413" s="8"/>
      <c r="CI413" s="8"/>
      <c r="CJ413" s="8"/>
      <c r="CK413" s="8"/>
      <c r="CL413" s="8"/>
      <c r="CM413" s="8"/>
      <c r="CN413" s="8"/>
      <c r="CO413" s="8"/>
      <c r="CP413" s="8"/>
      <c r="CQ413" s="8"/>
      <c r="CR413" s="8"/>
      <c r="CS413" s="8"/>
      <c r="CT413" s="8"/>
      <c r="CU413" s="8"/>
      <c r="CV413" s="8"/>
      <c r="CW413" s="8"/>
      <c r="CX413" s="8"/>
    </row>
    <row r="414" spans="3:102" x14ac:dyDescent="0.3"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8"/>
      <c r="AH414" s="8"/>
      <c r="AI414" s="8"/>
      <c r="AJ414" s="8"/>
      <c r="AK414" s="8"/>
      <c r="AL414" s="8"/>
      <c r="AM414" s="8"/>
      <c r="AN414" s="8"/>
      <c r="AO414" s="8"/>
      <c r="AP414" s="8"/>
      <c r="AQ414" s="8"/>
      <c r="AR414" s="8"/>
      <c r="AS414" s="8"/>
      <c r="AT414" s="8"/>
      <c r="AU414" s="8"/>
      <c r="AV414" s="8"/>
      <c r="AW414" s="8"/>
      <c r="AX414" s="8"/>
      <c r="AY414" s="8"/>
      <c r="AZ414" s="8"/>
      <c r="BA414" s="8"/>
      <c r="BB414" s="8"/>
      <c r="BC414" s="8"/>
      <c r="BD414" s="8"/>
      <c r="BE414" s="8"/>
      <c r="BF414" s="8"/>
      <c r="BG414" s="8"/>
      <c r="BH414" s="8"/>
      <c r="BI414" s="8"/>
      <c r="BJ414" s="8"/>
      <c r="BK414" s="8"/>
      <c r="BL414" s="8"/>
      <c r="BM414" s="8"/>
      <c r="BN414" s="8"/>
      <c r="BO414" s="8"/>
      <c r="BP414" s="8"/>
      <c r="BQ414" s="8"/>
      <c r="BR414" s="8"/>
      <c r="BS414" s="8"/>
      <c r="BT414" s="8"/>
      <c r="BU414" s="8"/>
      <c r="BV414" s="8"/>
      <c r="BW414" s="8"/>
      <c r="BX414" s="8"/>
      <c r="BY414" s="8"/>
      <c r="BZ414" s="8"/>
      <c r="CA414" s="8"/>
      <c r="CB414" s="8"/>
      <c r="CC414" s="8"/>
      <c r="CD414" s="8"/>
      <c r="CE414" s="8"/>
      <c r="CF414" s="8"/>
      <c r="CG414" s="8"/>
      <c r="CH414" s="8"/>
      <c r="CI414" s="8"/>
      <c r="CJ414" s="8"/>
      <c r="CK414" s="8"/>
      <c r="CL414" s="8"/>
      <c r="CM414" s="8"/>
      <c r="CN414" s="8"/>
      <c r="CO414" s="8"/>
      <c r="CP414" s="8"/>
      <c r="CQ414" s="8"/>
      <c r="CR414" s="8"/>
      <c r="CS414" s="8"/>
      <c r="CT414" s="8"/>
      <c r="CU414" s="8"/>
      <c r="CV414" s="8"/>
      <c r="CW414" s="8"/>
      <c r="CX414" s="8"/>
    </row>
    <row r="415" spans="3:102" x14ac:dyDescent="0.3"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W415" s="8"/>
      <c r="AX415" s="8"/>
      <c r="AY415" s="8"/>
      <c r="AZ415" s="8"/>
      <c r="BA415" s="8"/>
      <c r="BB415" s="8"/>
      <c r="BC415" s="8"/>
      <c r="BD415" s="8"/>
      <c r="BE415" s="8"/>
      <c r="BF415" s="8"/>
      <c r="BG415" s="8"/>
      <c r="BH415" s="8"/>
      <c r="BI415" s="8"/>
      <c r="BJ415" s="8"/>
      <c r="BK415" s="8"/>
      <c r="BL415" s="8"/>
      <c r="BM415" s="8"/>
      <c r="BN415" s="8"/>
      <c r="BO415" s="8"/>
      <c r="BP415" s="8"/>
      <c r="BQ415" s="8"/>
      <c r="BR415" s="8"/>
      <c r="BS415" s="8"/>
      <c r="BT415" s="8"/>
      <c r="BU415" s="8"/>
      <c r="BV415" s="8"/>
      <c r="BW415" s="8"/>
      <c r="BX415" s="8"/>
      <c r="BY415" s="8"/>
      <c r="BZ415" s="8"/>
      <c r="CA415" s="8"/>
      <c r="CB415" s="8"/>
      <c r="CC415" s="8"/>
      <c r="CD415" s="8"/>
      <c r="CE415" s="8"/>
      <c r="CF415" s="8"/>
      <c r="CG415" s="8"/>
      <c r="CH415" s="8"/>
      <c r="CI415" s="8"/>
      <c r="CJ415" s="8"/>
      <c r="CK415" s="8"/>
      <c r="CL415" s="8"/>
      <c r="CM415" s="8"/>
      <c r="CN415" s="8"/>
      <c r="CO415" s="8"/>
      <c r="CP415" s="8"/>
      <c r="CQ415" s="8"/>
      <c r="CR415" s="8"/>
      <c r="CS415" s="8"/>
      <c r="CT415" s="8"/>
      <c r="CU415" s="8"/>
      <c r="CV415" s="8"/>
      <c r="CW415" s="8"/>
      <c r="CX415" s="8"/>
    </row>
    <row r="416" spans="3:102" x14ac:dyDescent="0.3"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8"/>
      <c r="AH416" s="8"/>
      <c r="AI416" s="8"/>
      <c r="AJ416" s="8"/>
      <c r="AK416" s="8"/>
      <c r="AL416" s="8"/>
      <c r="AM416" s="8"/>
      <c r="AN416" s="8"/>
      <c r="AO416" s="8"/>
      <c r="AP416" s="8"/>
      <c r="AQ416" s="8"/>
      <c r="AR416" s="8"/>
      <c r="AS416" s="8"/>
      <c r="AT416" s="8"/>
      <c r="AU416" s="8"/>
      <c r="AV416" s="8"/>
      <c r="AW416" s="8"/>
      <c r="AX416" s="8"/>
      <c r="AY416" s="8"/>
      <c r="AZ416" s="8"/>
      <c r="BA416" s="8"/>
      <c r="BB416" s="8"/>
      <c r="BC416" s="8"/>
      <c r="BD416" s="8"/>
      <c r="BE416" s="8"/>
      <c r="BF416" s="8"/>
      <c r="BG416" s="8"/>
      <c r="BH416" s="8"/>
      <c r="BI416" s="8"/>
      <c r="BJ416" s="8"/>
      <c r="BK416" s="8"/>
      <c r="BL416" s="8"/>
      <c r="BM416" s="8"/>
      <c r="BN416" s="8"/>
      <c r="BO416" s="8"/>
      <c r="BP416" s="8"/>
      <c r="BQ416" s="8"/>
      <c r="BR416" s="8"/>
      <c r="BS416" s="8"/>
      <c r="BT416" s="8"/>
      <c r="BU416" s="8"/>
      <c r="BV416" s="8"/>
      <c r="BW416" s="8"/>
      <c r="BX416" s="8"/>
      <c r="BY416" s="8"/>
      <c r="BZ416" s="8"/>
      <c r="CA416" s="8"/>
      <c r="CB416" s="8"/>
      <c r="CC416" s="8"/>
      <c r="CD416" s="8"/>
      <c r="CE416" s="8"/>
      <c r="CF416" s="8"/>
      <c r="CG416" s="8"/>
      <c r="CH416" s="8"/>
      <c r="CI416" s="8"/>
      <c r="CJ416" s="8"/>
      <c r="CK416" s="8"/>
      <c r="CL416" s="8"/>
      <c r="CM416" s="8"/>
      <c r="CN416" s="8"/>
      <c r="CO416" s="8"/>
      <c r="CP416" s="8"/>
      <c r="CQ416" s="8"/>
      <c r="CR416" s="8"/>
      <c r="CS416" s="8"/>
      <c r="CT416" s="8"/>
      <c r="CU416" s="8"/>
      <c r="CV416" s="8"/>
      <c r="CW416" s="8"/>
      <c r="CX416" s="8"/>
    </row>
    <row r="417" spans="3:102" x14ac:dyDescent="0.3"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8"/>
      <c r="AH417" s="8"/>
      <c r="AI417" s="8"/>
      <c r="AJ417" s="8"/>
      <c r="AK417" s="8"/>
      <c r="AL417" s="8"/>
      <c r="AM417" s="8"/>
      <c r="AN417" s="8"/>
      <c r="AO417" s="8"/>
      <c r="AP417" s="8"/>
      <c r="AQ417" s="8"/>
      <c r="AR417" s="8"/>
      <c r="AS417" s="8"/>
      <c r="AT417" s="8"/>
      <c r="AU417" s="8"/>
      <c r="AV417" s="8"/>
      <c r="AW417" s="8"/>
      <c r="AX417" s="8"/>
      <c r="AY417" s="8"/>
      <c r="AZ417" s="8"/>
      <c r="BA417" s="8"/>
      <c r="BB417" s="8"/>
      <c r="BC417" s="8"/>
      <c r="BD417" s="8"/>
      <c r="BE417" s="8"/>
      <c r="BF417" s="8"/>
      <c r="BG417" s="8"/>
      <c r="BH417" s="8"/>
      <c r="BI417" s="8"/>
      <c r="BJ417" s="8"/>
      <c r="BK417" s="8"/>
      <c r="BL417" s="8"/>
      <c r="BM417" s="8"/>
      <c r="BN417" s="8"/>
      <c r="BO417" s="8"/>
      <c r="BP417" s="8"/>
      <c r="BQ417" s="8"/>
      <c r="BR417" s="8"/>
      <c r="BS417" s="8"/>
      <c r="BT417" s="8"/>
      <c r="BU417" s="8"/>
      <c r="BV417" s="8"/>
      <c r="BW417" s="8"/>
      <c r="BX417" s="8"/>
      <c r="BY417" s="8"/>
      <c r="BZ417" s="8"/>
      <c r="CA417" s="8"/>
      <c r="CB417" s="8"/>
      <c r="CC417" s="8"/>
      <c r="CD417" s="8"/>
      <c r="CE417" s="8"/>
      <c r="CF417" s="8"/>
      <c r="CG417" s="8"/>
      <c r="CH417" s="8"/>
      <c r="CI417" s="8"/>
      <c r="CJ417" s="8"/>
      <c r="CK417" s="8"/>
      <c r="CL417" s="8"/>
      <c r="CM417" s="8"/>
      <c r="CN417" s="8"/>
      <c r="CO417" s="8"/>
      <c r="CP417" s="8"/>
      <c r="CQ417" s="8"/>
      <c r="CR417" s="8"/>
      <c r="CS417" s="8"/>
      <c r="CT417" s="8"/>
      <c r="CU417" s="8"/>
      <c r="CV417" s="8"/>
      <c r="CW417" s="8"/>
      <c r="CX417" s="8"/>
    </row>
    <row r="418" spans="3:102" x14ac:dyDescent="0.3"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8"/>
      <c r="AH418" s="8"/>
      <c r="AI418" s="8"/>
      <c r="AJ418" s="8"/>
      <c r="AK418" s="8"/>
      <c r="AL418" s="8"/>
      <c r="AM418" s="8"/>
      <c r="AN418" s="8"/>
      <c r="AO418" s="8"/>
      <c r="AP418" s="8"/>
      <c r="AQ418" s="8"/>
      <c r="AR418" s="8"/>
      <c r="AS418" s="8"/>
      <c r="AT418" s="8"/>
      <c r="AU418" s="8"/>
      <c r="AV418" s="8"/>
      <c r="AW418" s="8"/>
      <c r="AX418" s="8"/>
      <c r="AY418" s="8"/>
      <c r="AZ418" s="8"/>
      <c r="BA418" s="8"/>
      <c r="BB418" s="8"/>
      <c r="BC418" s="8"/>
      <c r="BD418" s="8"/>
      <c r="BE418" s="8"/>
      <c r="BF418" s="8"/>
      <c r="BG418" s="8"/>
      <c r="BH418" s="8"/>
      <c r="BI418" s="8"/>
      <c r="BJ418" s="8"/>
      <c r="BK418" s="8"/>
      <c r="BL418" s="8"/>
      <c r="BM418" s="8"/>
      <c r="BN418" s="8"/>
      <c r="BO418" s="8"/>
      <c r="BP418" s="8"/>
      <c r="BQ418" s="8"/>
      <c r="BR418" s="8"/>
      <c r="BS418" s="8"/>
      <c r="BT418" s="8"/>
      <c r="BU418" s="8"/>
      <c r="BV418" s="8"/>
      <c r="BW418" s="8"/>
      <c r="BX418" s="8"/>
      <c r="BY418" s="8"/>
      <c r="BZ418" s="8"/>
      <c r="CA418" s="8"/>
      <c r="CB418" s="8"/>
      <c r="CC418" s="8"/>
      <c r="CD418" s="8"/>
      <c r="CE418" s="8"/>
      <c r="CF418" s="8"/>
      <c r="CG418" s="8"/>
      <c r="CH418" s="8"/>
      <c r="CI418" s="8"/>
      <c r="CJ418" s="8"/>
      <c r="CK418" s="8"/>
      <c r="CL418" s="8"/>
      <c r="CM418" s="8"/>
      <c r="CN418" s="8"/>
      <c r="CO418" s="8"/>
      <c r="CP418" s="8"/>
      <c r="CQ418" s="8"/>
      <c r="CR418" s="8"/>
      <c r="CS418" s="8"/>
      <c r="CT418" s="8"/>
      <c r="CU418" s="8"/>
      <c r="CV418" s="8"/>
      <c r="CW418" s="8"/>
      <c r="CX418" s="8"/>
    </row>
    <row r="419" spans="3:102" x14ac:dyDescent="0.3"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8"/>
      <c r="AH419" s="8"/>
      <c r="AI419" s="8"/>
      <c r="AJ419" s="8"/>
      <c r="AK419" s="8"/>
      <c r="AL419" s="8"/>
      <c r="AM419" s="8"/>
      <c r="AN419" s="8"/>
      <c r="AO419" s="8"/>
      <c r="AP419" s="8"/>
      <c r="AQ419" s="8"/>
      <c r="AR419" s="8"/>
      <c r="AS419" s="8"/>
      <c r="AT419" s="8"/>
      <c r="AU419" s="8"/>
      <c r="AV419" s="8"/>
      <c r="AW419" s="8"/>
      <c r="AX419" s="8"/>
      <c r="AY419" s="8"/>
      <c r="AZ419" s="8"/>
      <c r="BA419" s="8"/>
      <c r="BB419" s="8"/>
      <c r="BC419" s="8"/>
      <c r="BD419" s="8"/>
      <c r="BE419" s="8"/>
      <c r="BF419" s="8"/>
      <c r="BG419" s="8"/>
      <c r="BH419" s="8"/>
      <c r="BI419" s="8"/>
      <c r="BJ419" s="8"/>
      <c r="BK419" s="8"/>
      <c r="BL419" s="8"/>
      <c r="BM419" s="8"/>
      <c r="BN419" s="8"/>
      <c r="BO419" s="8"/>
      <c r="BP419" s="8"/>
      <c r="BQ419" s="8"/>
      <c r="BR419" s="8"/>
      <c r="BS419" s="8"/>
      <c r="BT419" s="8"/>
      <c r="BU419" s="8"/>
      <c r="BV419" s="8"/>
      <c r="BW419" s="8"/>
      <c r="BX419" s="8"/>
      <c r="BY419" s="8"/>
      <c r="BZ419" s="8"/>
      <c r="CA419" s="8"/>
      <c r="CB419" s="8"/>
      <c r="CC419" s="8"/>
      <c r="CD419" s="8"/>
      <c r="CE419" s="8"/>
      <c r="CF419" s="8"/>
      <c r="CG419" s="8"/>
      <c r="CH419" s="8"/>
      <c r="CI419" s="8"/>
      <c r="CJ419" s="8"/>
      <c r="CK419" s="8"/>
      <c r="CL419" s="8"/>
      <c r="CM419" s="8"/>
      <c r="CN419" s="8"/>
      <c r="CO419" s="8"/>
      <c r="CP419" s="8"/>
      <c r="CQ419" s="8"/>
      <c r="CR419" s="8"/>
      <c r="CS419" s="8"/>
      <c r="CT419" s="8"/>
      <c r="CU419" s="8"/>
      <c r="CV419" s="8"/>
      <c r="CW419" s="8"/>
      <c r="CX419" s="8"/>
    </row>
    <row r="420" spans="3:102" x14ac:dyDescent="0.3"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W420" s="8"/>
      <c r="AX420" s="8"/>
      <c r="AY420" s="8"/>
      <c r="AZ420" s="8"/>
      <c r="BA420" s="8"/>
      <c r="BB420" s="8"/>
      <c r="BC420" s="8"/>
      <c r="BD420" s="8"/>
      <c r="BE420" s="8"/>
      <c r="BF420" s="8"/>
      <c r="BG420" s="8"/>
      <c r="BH420" s="8"/>
      <c r="BI420" s="8"/>
      <c r="BJ420" s="8"/>
      <c r="BK420" s="8"/>
      <c r="BL420" s="8"/>
      <c r="BM420" s="8"/>
      <c r="BN420" s="8"/>
      <c r="BO420" s="8"/>
      <c r="BP420" s="8"/>
      <c r="BQ420" s="8"/>
      <c r="BR420" s="8"/>
      <c r="BS420" s="8"/>
      <c r="BT420" s="8"/>
      <c r="BU420" s="8"/>
      <c r="BV420" s="8"/>
      <c r="BW420" s="8"/>
      <c r="BX420" s="8"/>
      <c r="BY420" s="8"/>
      <c r="BZ420" s="8"/>
      <c r="CA420" s="8"/>
      <c r="CB420" s="8"/>
      <c r="CC420" s="8"/>
      <c r="CD420" s="8"/>
      <c r="CE420" s="8"/>
      <c r="CF420" s="8"/>
      <c r="CG420" s="8"/>
      <c r="CH420" s="8"/>
      <c r="CI420" s="8"/>
      <c r="CJ420" s="8"/>
      <c r="CK420" s="8"/>
      <c r="CL420" s="8"/>
      <c r="CM420" s="8"/>
      <c r="CN420" s="8"/>
      <c r="CO420" s="8"/>
      <c r="CP420" s="8"/>
      <c r="CQ420" s="8"/>
      <c r="CR420" s="8"/>
      <c r="CS420" s="8"/>
      <c r="CT420" s="8"/>
      <c r="CU420" s="8"/>
      <c r="CV420" s="8"/>
      <c r="CW420" s="8"/>
      <c r="CX420" s="8"/>
    </row>
    <row r="421" spans="3:102" x14ac:dyDescent="0.3"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8"/>
      <c r="AH421" s="8"/>
      <c r="AI421" s="8"/>
      <c r="AJ421" s="8"/>
      <c r="AK421" s="8"/>
      <c r="AL421" s="8"/>
      <c r="AM421" s="8"/>
      <c r="AN421" s="8"/>
      <c r="AO421" s="8"/>
      <c r="AP421" s="8"/>
      <c r="AQ421" s="8"/>
      <c r="AR421" s="8"/>
      <c r="AS421" s="8"/>
      <c r="AT421" s="8"/>
      <c r="AU421" s="8"/>
      <c r="AV421" s="8"/>
      <c r="AW421" s="8"/>
      <c r="AX421" s="8"/>
      <c r="AY421" s="8"/>
      <c r="AZ421" s="8"/>
      <c r="BA421" s="8"/>
      <c r="BB421" s="8"/>
      <c r="BC421" s="8"/>
      <c r="BD421" s="8"/>
      <c r="BE421" s="8"/>
      <c r="BF421" s="8"/>
      <c r="BG421" s="8"/>
      <c r="BH421" s="8"/>
      <c r="BI421" s="8"/>
      <c r="BJ421" s="8"/>
      <c r="BK421" s="8"/>
      <c r="BL421" s="8"/>
      <c r="BM421" s="8"/>
      <c r="BN421" s="8"/>
      <c r="BO421" s="8"/>
      <c r="BP421" s="8"/>
      <c r="BQ421" s="8"/>
      <c r="BR421" s="8"/>
      <c r="BS421" s="8"/>
      <c r="BT421" s="8"/>
      <c r="BU421" s="8"/>
      <c r="BV421" s="8"/>
      <c r="BW421" s="8"/>
      <c r="BX421" s="8"/>
      <c r="BY421" s="8"/>
      <c r="BZ421" s="8"/>
      <c r="CA421" s="8"/>
      <c r="CB421" s="8"/>
      <c r="CC421" s="8"/>
      <c r="CD421" s="8"/>
      <c r="CE421" s="8"/>
      <c r="CF421" s="8"/>
      <c r="CG421" s="8"/>
      <c r="CH421" s="8"/>
      <c r="CI421" s="8"/>
      <c r="CJ421" s="8"/>
      <c r="CK421" s="8"/>
      <c r="CL421" s="8"/>
      <c r="CM421" s="8"/>
      <c r="CN421" s="8"/>
      <c r="CO421" s="8"/>
      <c r="CP421" s="8"/>
      <c r="CQ421" s="8"/>
      <c r="CR421" s="8"/>
      <c r="CS421" s="8"/>
      <c r="CT421" s="8"/>
      <c r="CU421" s="8"/>
      <c r="CV421" s="8"/>
      <c r="CW421" s="8"/>
      <c r="CX421" s="8"/>
    </row>
    <row r="422" spans="3:102" x14ac:dyDescent="0.3"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W422" s="8"/>
      <c r="AX422" s="8"/>
      <c r="AY422" s="8"/>
      <c r="AZ422" s="8"/>
      <c r="BA422" s="8"/>
      <c r="BB422" s="8"/>
      <c r="BC422" s="8"/>
      <c r="BD422" s="8"/>
      <c r="BE422" s="8"/>
      <c r="BF422" s="8"/>
      <c r="BG422" s="8"/>
      <c r="BH422" s="8"/>
      <c r="BI422" s="8"/>
      <c r="BJ422" s="8"/>
      <c r="BK422" s="8"/>
      <c r="BL422" s="8"/>
      <c r="BM422" s="8"/>
      <c r="BN422" s="8"/>
      <c r="BO422" s="8"/>
      <c r="BP422" s="8"/>
      <c r="BQ422" s="8"/>
      <c r="BR422" s="8"/>
      <c r="BS422" s="8"/>
      <c r="BT422" s="8"/>
      <c r="BU422" s="8"/>
      <c r="BV422" s="8"/>
      <c r="BW422" s="8"/>
      <c r="BX422" s="8"/>
      <c r="BY422" s="8"/>
      <c r="BZ422" s="8"/>
      <c r="CA422" s="8"/>
      <c r="CB422" s="8"/>
      <c r="CC422" s="8"/>
      <c r="CD422" s="8"/>
      <c r="CE422" s="8"/>
      <c r="CF422" s="8"/>
      <c r="CG422" s="8"/>
      <c r="CH422" s="8"/>
      <c r="CI422" s="8"/>
      <c r="CJ422" s="8"/>
      <c r="CK422" s="8"/>
      <c r="CL422" s="8"/>
      <c r="CM422" s="8"/>
      <c r="CN422" s="8"/>
      <c r="CO422" s="8"/>
      <c r="CP422" s="8"/>
      <c r="CQ422" s="8"/>
      <c r="CR422" s="8"/>
      <c r="CS422" s="8"/>
      <c r="CT422" s="8"/>
      <c r="CU422" s="8"/>
      <c r="CV422" s="8"/>
      <c r="CW422" s="8"/>
      <c r="CX422" s="8"/>
    </row>
    <row r="423" spans="3:102" x14ac:dyDescent="0.3"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8"/>
      <c r="AH423" s="8"/>
      <c r="AI423" s="8"/>
      <c r="AJ423" s="8"/>
      <c r="AK423" s="8"/>
      <c r="AL423" s="8"/>
      <c r="AM423" s="8"/>
      <c r="AN423" s="8"/>
      <c r="AO423" s="8"/>
      <c r="AP423" s="8"/>
      <c r="AQ423" s="8"/>
      <c r="AR423" s="8"/>
      <c r="AS423" s="8"/>
      <c r="AT423" s="8"/>
      <c r="AU423" s="8"/>
      <c r="AV423" s="8"/>
      <c r="AW423" s="8"/>
      <c r="AX423" s="8"/>
      <c r="AY423" s="8"/>
      <c r="AZ423" s="8"/>
      <c r="BA423" s="8"/>
      <c r="BB423" s="8"/>
      <c r="BC423" s="8"/>
      <c r="BD423" s="8"/>
      <c r="BE423" s="8"/>
      <c r="BF423" s="8"/>
      <c r="BG423" s="8"/>
      <c r="BH423" s="8"/>
      <c r="BI423" s="8"/>
      <c r="BJ423" s="8"/>
      <c r="BK423" s="8"/>
      <c r="BL423" s="8"/>
      <c r="BM423" s="8"/>
      <c r="BN423" s="8"/>
      <c r="BO423" s="8"/>
      <c r="BP423" s="8"/>
      <c r="BQ423" s="8"/>
      <c r="BR423" s="8"/>
      <c r="BS423" s="8"/>
      <c r="BT423" s="8"/>
      <c r="BU423" s="8"/>
      <c r="BV423" s="8"/>
      <c r="BW423" s="8"/>
      <c r="BX423" s="8"/>
      <c r="BY423" s="8"/>
      <c r="BZ423" s="8"/>
      <c r="CA423" s="8"/>
      <c r="CB423" s="8"/>
      <c r="CC423" s="8"/>
      <c r="CD423" s="8"/>
      <c r="CE423" s="8"/>
      <c r="CF423" s="8"/>
      <c r="CG423" s="8"/>
      <c r="CH423" s="8"/>
      <c r="CI423" s="8"/>
      <c r="CJ423" s="8"/>
      <c r="CK423" s="8"/>
      <c r="CL423" s="8"/>
      <c r="CM423" s="8"/>
      <c r="CN423" s="8"/>
      <c r="CO423" s="8"/>
      <c r="CP423" s="8"/>
      <c r="CQ423" s="8"/>
      <c r="CR423" s="8"/>
      <c r="CS423" s="8"/>
      <c r="CT423" s="8"/>
      <c r="CU423" s="8"/>
      <c r="CV423" s="8"/>
      <c r="CW423" s="8"/>
      <c r="CX423" s="8"/>
    </row>
    <row r="424" spans="3:102" x14ac:dyDescent="0.3"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W424" s="8"/>
      <c r="AX424" s="8"/>
      <c r="AY424" s="8"/>
      <c r="AZ424" s="8"/>
      <c r="BA424" s="8"/>
      <c r="BB424" s="8"/>
      <c r="BC424" s="8"/>
      <c r="BD424" s="8"/>
      <c r="BE424" s="8"/>
      <c r="BF424" s="8"/>
      <c r="BG424" s="8"/>
      <c r="BH424" s="8"/>
      <c r="BI424" s="8"/>
      <c r="BJ424" s="8"/>
      <c r="BK424" s="8"/>
      <c r="BL424" s="8"/>
      <c r="BM424" s="8"/>
      <c r="BN424" s="8"/>
      <c r="BO424" s="8"/>
      <c r="BP424" s="8"/>
      <c r="BQ424" s="8"/>
      <c r="BR424" s="8"/>
      <c r="BS424" s="8"/>
      <c r="BT424" s="8"/>
      <c r="BU424" s="8"/>
      <c r="BV424" s="8"/>
      <c r="BW424" s="8"/>
      <c r="BX424" s="8"/>
      <c r="BY424" s="8"/>
      <c r="BZ424" s="8"/>
      <c r="CA424" s="8"/>
      <c r="CB424" s="8"/>
      <c r="CC424" s="8"/>
      <c r="CD424" s="8"/>
      <c r="CE424" s="8"/>
      <c r="CF424" s="8"/>
      <c r="CG424" s="8"/>
      <c r="CH424" s="8"/>
      <c r="CI424" s="8"/>
      <c r="CJ424" s="8"/>
      <c r="CK424" s="8"/>
      <c r="CL424" s="8"/>
      <c r="CM424" s="8"/>
      <c r="CN424" s="8"/>
      <c r="CO424" s="8"/>
      <c r="CP424" s="8"/>
      <c r="CQ424" s="8"/>
      <c r="CR424" s="8"/>
      <c r="CS424" s="8"/>
      <c r="CT424" s="8"/>
      <c r="CU424" s="8"/>
      <c r="CV424" s="8"/>
      <c r="CW424" s="8"/>
      <c r="CX424" s="8"/>
    </row>
    <row r="425" spans="3:102" x14ac:dyDescent="0.3"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8"/>
      <c r="AH425" s="8"/>
      <c r="AI425" s="8"/>
      <c r="AJ425" s="8"/>
      <c r="AK425" s="8"/>
      <c r="AL425" s="8"/>
      <c r="AM425" s="8"/>
      <c r="AN425" s="8"/>
      <c r="AO425" s="8"/>
      <c r="AP425" s="8"/>
      <c r="AQ425" s="8"/>
      <c r="AR425" s="8"/>
      <c r="AS425" s="8"/>
      <c r="AT425" s="8"/>
      <c r="AU425" s="8"/>
      <c r="AV425" s="8"/>
      <c r="AW425" s="8"/>
      <c r="AX425" s="8"/>
      <c r="AY425" s="8"/>
      <c r="AZ425" s="8"/>
      <c r="BA425" s="8"/>
      <c r="BB425" s="8"/>
      <c r="BC425" s="8"/>
      <c r="BD425" s="8"/>
      <c r="BE425" s="8"/>
      <c r="BF425" s="8"/>
      <c r="BG425" s="8"/>
      <c r="BH425" s="8"/>
      <c r="BI425" s="8"/>
      <c r="BJ425" s="8"/>
      <c r="BK425" s="8"/>
      <c r="BL425" s="8"/>
      <c r="BM425" s="8"/>
      <c r="BN425" s="8"/>
      <c r="BO425" s="8"/>
      <c r="BP425" s="8"/>
      <c r="BQ425" s="8"/>
      <c r="BR425" s="8"/>
      <c r="BS425" s="8"/>
      <c r="BT425" s="8"/>
      <c r="BU425" s="8"/>
      <c r="BV425" s="8"/>
      <c r="BW425" s="8"/>
      <c r="BX425" s="8"/>
      <c r="BY425" s="8"/>
      <c r="BZ425" s="8"/>
      <c r="CA425" s="8"/>
      <c r="CB425" s="8"/>
      <c r="CC425" s="8"/>
      <c r="CD425" s="8"/>
      <c r="CE425" s="8"/>
      <c r="CF425" s="8"/>
      <c r="CG425" s="8"/>
      <c r="CH425" s="8"/>
      <c r="CI425" s="8"/>
      <c r="CJ425" s="8"/>
      <c r="CK425" s="8"/>
      <c r="CL425" s="8"/>
      <c r="CM425" s="8"/>
      <c r="CN425" s="8"/>
      <c r="CO425" s="8"/>
      <c r="CP425" s="8"/>
      <c r="CQ425" s="8"/>
      <c r="CR425" s="8"/>
      <c r="CS425" s="8"/>
      <c r="CT425" s="8"/>
      <c r="CU425" s="8"/>
      <c r="CV425" s="8"/>
      <c r="CW425" s="8"/>
      <c r="CX425" s="8"/>
    </row>
    <row r="426" spans="3:102" x14ac:dyDescent="0.3"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8"/>
      <c r="AH426" s="8"/>
      <c r="AI426" s="8"/>
      <c r="AJ426" s="8"/>
      <c r="AK426" s="8"/>
      <c r="AL426" s="8"/>
      <c r="AM426" s="8"/>
      <c r="AN426" s="8"/>
      <c r="AO426" s="8"/>
      <c r="AP426" s="8"/>
      <c r="AQ426" s="8"/>
      <c r="AR426" s="8"/>
      <c r="AS426" s="8"/>
      <c r="AT426" s="8"/>
      <c r="AU426" s="8"/>
      <c r="AV426" s="8"/>
      <c r="AW426" s="8"/>
      <c r="AX426" s="8"/>
      <c r="AY426" s="8"/>
      <c r="AZ426" s="8"/>
      <c r="BA426" s="8"/>
      <c r="BB426" s="8"/>
      <c r="BC426" s="8"/>
      <c r="BD426" s="8"/>
      <c r="BE426" s="8"/>
      <c r="BF426" s="8"/>
      <c r="BG426" s="8"/>
      <c r="BH426" s="8"/>
      <c r="BI426" s="8"/>
      <c r="BJ426" s="8"/>
      <c r="BK426" s="8"/>
      <c r="BL426" s="8"/>
      <c r="BM426" s="8"/>
      <c r="BN426" s="8"/>
      <c r="BO426" s="8"/>
      <c r="BP426" s="8"/>
      <c r="BQ426" s="8"/>
      <c r="BR426" s="8"/>
      <c r="BS426" s="8"/>
      <c r="BT426" s="8"/>
      <c r="BU426" s="8"/>
      <c r="BV426" s="8"/>
      <c r="BW426" s="8"/>
      <c r="BX426" s="8"/>
      <c r="BY426" s="8"/>
      <c r="BZ426" s="8"/>
      <c r="CA426" s="8"/>
      <c r="CB426" s="8"/>
      <c r="CC426" s="8"/>
      <c r="CD426" s="8"/>
      <c r="CE426" s="8"/>
      <c r="CF426" s="8"/>
      <c r="CG426" s="8"/>
      <c r="CH426" s="8"/>
      <c r="CI426" s="8"/>
      <c r="CJ426" s="8"/>
      <c r="CK426" s="8"/>
      <c r="CL426" s="8"/>
      <c r="CM426" s="8"/>
      <c r="CN426" s="8"/>
      <c r="CO426" s="8"/>
      <c r="CP426" s="8"/>
      <c r="CQ426" s="8"/>
      <c r="CR426" s="8"/>
      <c r="CS426" s="8"/>
      <c r="CT426" s="8"/>
      <c r="CU426" s="8"/>
      <c r="CV426" s="8"/>
      <c r="CW426" s="8"/>
      <c r="CX426" s="8"/>
    </row>
    <row r="427" spans="3:102" x14ac:dyDescent="0.3"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8"/>
      <c r="AH427" s="8"/>
      <c r="AI427" s="8"/>
      <c r="AJ427" s="8"/>
      <c r="AK427" s="8"/>
      <c r="AL427" s="8"/>
      <c r="AM427" s="8"/>
      <c r="AN427" s="8"/>
      <c r="AO427" s="8"/>
      <c r="AP427" s="8"/>
      <c r="AQ427" s="8"/>
      <c r="AR427" s="8"/>
      <c r="AS427" s="8"/>
      <c r="AT427" s="8"/>
      <c r="AU427" s="8"/>
      <c r="AV427" s="8"/>
      <c r="AW427" s="8"/>
      <c r="AX427" s="8"/>
      <c r="AY427" s="8"/>
      <c r="AZ427" s="8"/>
      <c r="BA427" s="8"/>
      <c r="BB427" s="8"/>
      <c r="BC427" s="8"/>
      <c r="BD427" s="8"/>
      <c r="BE427" s="8"/>
      <c r="BF427" s="8"/>
      <c r="BG427" s="8"/>
      <c r="BH427" s="8"/>
      <c r="BI427" s="8"/>
      <c r="BJ427" s="8"/>
      <c r="BK427" s="8"/>
      <c r="BL427" s="8"/>
      <c r="BM427" s="8"/>
      <c r="BN427" s="8"/>
      <c r="BO427" s="8"/>
      <c r="BP427" s="8"/>
      <c r="BQ427" s="8"/>
      <c r="BR427" s="8"/>
      <c r="BS427" s="8"/>
      <c r="BT427" s="8"/>
      <c r="BU427" s="8"/>
      <c r="BV427" s="8"/>
      <c r="BW427" s="8"/>
      <c r="BX427" s="8"/>
      <c r="BY427" s="8"/>
      <c r="BZ427" s="8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</row>
    <row r="428" spans="3:102" x14ac:dyDescent="0.3"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8"/>
      <c r="AH428" s="8"/>
      <c r="AI428" s="8"/>
      <c r="AJ428" s="8"/>
      <c r="AK428" s="8"/>
      <c r="AL428" s="8"/>
      <c r="AM428" s="8"/>
      <c r="AN428" s="8"/>
      <c r="AO428" s="8"/>
      <c r="AP428" s="8"/>
      <c r="AQ428" s="8"/>
      <c r="AR428" s="8"/>
      <c r="AS428" s="8"/>
      <c r="AT428" s="8"/>
      <c r="AU428" s="8"/>
      <c r="AV428" s="8"/>
      <c r="AW428" s="8"/>
      <c r="AX428" s="8"/>
      <c r="AY428" s="8"/>
      <c r="AZ428" s="8"/>
      <c r="BA428" s="8"/>
      <c r="BB428" s="8"/>
      <c r="BC428" s="8"/>
      <c r="BD428" s="8"/>
      <c r="BE428" s="8"/>
      <c r="BF428" s="8"/>
      <c r="BG428" s="8"/>
      <c r="BH428" s="8"/>
      <c r="BI428" s="8"/>
      <c r="BJ428" s="8"/>
      <c r="BK428" s="8"/>
      <c r="BL428" s="8"/>
      <c r="BM428" s="8"/>
      <c r="BN428" s="8"/>
      <c r="BO428" s="8"/>
      <c r="BP428" s="8"/>
      <c r="BQ428" s="8"/>
      <c r="BR428" s="8"/>
      <c r="BS428" s="8"/>
      <c r="BT428" s="8"/>
      <c r="BU428" s="8"/>
      <c r="BV428" s="8"/>
      <c r="BW428" s="8"/>
      <c r="BX428" s="8"/>
      <c r="BY428" s="8"/>
      <c r="BZ428" s="8"/>
      <c r="CA428" s="8"/>
      <c r="CB428" s="8"/>
      <c r="CC428" s="8"/>
      <c r="CD428" s="8"/>
      <c r="CE428" s="8"/>
      <c r="CF428" s="8"/>
      <c r="CG428" s="8"/>
      <c r="CH428" s="8"/>
      <c r="CI428" s="8"/>
      <c r="CJ428" s="8"/>
      <c r="CK428" s="8"/>
      <c r="CL428" s="8"/>
      <c r="CM428" s="8"/>
      <c r="CN428" s="8"/>
      <c r="CO428" s="8"/>
      <c r="CP428" s="8"/>
      <c r="CQ428" s="8"/>
      <c r="CR428" s="8"/>
      <c r="CS428" s="8"/>
      <c r="CT428" s="8"/>
      <c r="CU428" s="8"/>
      <c r="CV428" s="8"/>
      <c r="CW428" s="8"/>
      <c r="CX428" s="8"/>
    </row>
    <row r="429" spans="3:102" x14ac:dyDescent="0.3"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8"/>
      <c r="AH429" s="8"/>
      <c r="AI429" s="8"/>
      <c r="AJ429" s="8"/>
      <c r="AK429" s="8"/>
      <c r="AL429" s="8"/>
      <c r="AM429" s="8"/>
      <c r="AN429" s="8"/>
      <c r="AO429" s="8"/>
      <c r="AP429" s="8"/>
      <c r="AQ429" s="8"/>
      <c r="AR429" s="8"/>
      <c r="AS429" s="8"/>
      <c r="AT429" s="8"/>
      <c r="AU429" s="8"/>
      <c r="AV429" s="8"/>
      <c r="AW429" s="8"/>
      <c r="AX429" s="8"/>
      <c r="AY429" s="8"/>
      <c r="AZ429" s="8"/>
      <c r="BA429" s="8"/>
      <c r="BB429" s="8"/>
      <c r="BC429" s="8"/>
      <c r="BD429" s="8"/>
      <c r="BE429" s="8"/>
      <c r="BF429" s="8"/>
      <c r="BG429" s="8"/>
      <c r="BH429" s="8"/>
      <c r="BI429" s="8"/>
      <c r="BJ429" s="8"/>
      <c r="BK429" s="8"/>
      <c r="BL429" s="8"/>
      <c r="BM429" s="8"/>
      <c r="BN429" s="8"/>
      <c r="BO429" s="8"/>
      <c r="BP429" s="8"/>
      <c r="BQ429" s="8"/>
      <c r="BR429" s="8"/>
      <c r="BS429" s="8"/>
      <c r="BT429" s="8"/>
      <c r="BU429" s="8"/>
      <c r="BV429" s="8"/>
      <c r="BW429" s="8"/>
      <c r="BX429" s="8"/>
      <c r="BY429" s="8"/>
      <c r="BZ429" s="8"/>
      <c r="CA429" s="8"/>
      <c r="CB429" s="8"/>
      <c r="CC429" s="8"/>
      <c r="CD429" s="8"/>
      <c r="CE429" s="8"/>
      <c r="CF429" s="8"/>
      <c r="CG429" s="8"/>
      <c r="CH429" s="8"/>
      <c r="CI429" s="8"/>
      <c r="CJ429" s="8"/>
      <c r="CK429" s="8"/>
      <c r="CL429" s="8"/>
      <c r="CM429" s="8"/>
      <c r="CN429" s="8"/>
      <c r="CO429" s="8"/>
      <c r="CP429" s="8"/>
      <c r="CQ429" s="8"/>
      <c r="CR429" s="8"/>
      <c r="CS429" s="8"/>
      <c r="CT429" s="8"/>
      <c r="CU429" s="8"/>
      <c r="CV429" s="8"/>
      <c r="CW429" s="8"/>
      <c r="CX429" s="8"/>
    </row>
    <row r="430" spans="3:102" x14ac:dyDescent="0.3"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8"/>
      <c r="AH430" s="8"/>
      <c r="AI430" s="8"/>
      <c r="AJ430" s="8"/>
      <c r="AK430" s="8"/>
      <c r="AL430" s="8"/>
      <c r="AM430" s="8"/>
      <c r="AN430" s="8"/>
      <c r="AO430" s="8"/>
      <c r="AP430" s="8"/>
      <c r="AQ430" s="8"/>
      <c r="AR430" s="8"/>
      <c r="AS430" s="8"/>
      <c r="AT430" s="8"/>
      <c r="AU430" s="8"/>
      <c r="AV430" s="8"/>
      <c r="AW430" s="8"/>
      <c r="AX430" s="8"/>
      <c r="AY430" s="8"/>
      <c r="AZ430" s="8"/>
      <c r="BA430" s="8"/>
      <c r="BB430" s="8"/>
      <c r="BC430" s="8"/>
      <c r="BD430" s="8"/>
      <c r="BE430" s="8"/>
      <c r="BF430" s="8"/>
      <c r="BG430" s="8"/>
      <c r="BH430" s="8"/>
      <c r="BI430" s="8"/>
      <c r="BJ430" s="8"/>
      <c r="BK430" s="8"/>
      <c r="BL430" s="8"/>
      <c r="BM430" s="8"/>
      <c r="BN430" s="8"/>
      <c r="BO430" s="8"/>
      <c r="BP430" s="8"/>
      <c r="BQ430" s="8"/>
      <c r="BR430" s="8"/>
      <c r="BS430" s="8"/>
      <c r="BT430" s="8"/>
      <c r="BU430" s="8"/>
      <c r="BV430" s="8"/>
      <c r="BW430" s="8"/>
      <c r="BX430" s="8"/>
      <c r="BY430" s="8"/>
      <c r="BZ430" s="8"/>
      <c r="CA430" s="8"/>
      <c r="CB430" s="8"/>
      <c r="CC430" s="8"/>
      <c r="CD430" s="8"/>
      <c r="CE430" s="8"/>
      <c r="CF430" s="8"/>
      <c r="CG430" s="8"/>
      <c r="CH430" s="8"/>
      <c r="CI430" s="8"/>
      <c r="CJ430" s="8"/>
      <c r="CK430" s="8"/>
      <c r="CL430" s="8"/>
      <c r="CM430" s="8"/>
      <c r="CN430" s="8"/>
      <c r="CO430" s="8"/>
      <c r="CP430" s="8"/>
      <c r="CQ430" s="8"/>
      <c r="CR430" s="8"/>
      <c r="CS430" s="8"/>
      <c r="CT430" s="8"/>
      <c r="CU430" s="8"/>
      <c r="CV430" s="8"/>
      <c r="CW430" s="8"/>
      <c r="CX430" s="8"/>
    </row>
    <row r="431" spans="3:102" x14ac:dyDescent="0.3"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8"/>
      <c r="AH431" s="8"/>
      <c r="AI431" s="8"/>
      <c r="AJ431" s="8"/>
      <c r="AK431" s="8"/>
      <c r="AL431" s="8"/>
      <c r="AM431" s="8"/>
      <c r="AN431" s="8"/>
      <c r="AO431" s="8"/>
      <c r="AP431" s="8"/>
      <c r="AQ431" s="8"/>
      <c r="AR431" s="8"/>
      <c r="AS431" s="8"/>
      <c r="AT431" s="8"/>
      <c r="AU431" s="8"/>
      <c r="AV431" s="8"/>
      <c r="AW431" s="8"/>
      <c r="AX431" s="8"/>
      <c r="AY431" s="8"/>
      <c r="AZ431" s="8"/>
      <c r="BA431" s="8"/>
      <c r="BB431" s="8"/>
      <c r="BC431" s="8"/>
      <c r="BD431" s="8"/>
      <c r="BE431" s="8"/>
      <c r="BF431" s="8"/>
      <c r="BG431" s="8"/>
      <c r="BH431" s="8"/>
      <c r="BI431" s="8"/>
      <c r="BJ431" s="8"/>
      <c r="BK431" s="8"/>
      <c r="BL431" s="8"/>
      <c r="BM431" s="8"/>
      <c r="BN431" s="8"/>
      <c r="BO431" s="8"/>
      <c r="BP431" s="8"/>
      <c r="BQ431" s="8"/>
      <c r="BR431" s="8"/>
      <c r="BS431" s="8"/>
      <c r="BT431" s="8"/>
      <c r="BU431" s="8"/>
      <c r="BV431" s="8"/>
      <c r="BW431" s="8"/>
      <c r="BX431" s="8"/>
      <c r="BY431" s="8"/>
      <c r="BZ431" s="8"/>
      <c r="CA431" s="8"/>
      <c r="CB431" s="8"/>
      <c r="CC431" s="8"/>
      <c r="CD431" s="8"/>
      <c r="CE431" s="8"/>
      <c r="CF431" s="8"/>
      <c r="CG431" s="8"/>
      <c r="CH431" s="8"/>
      <c r="CI431" s="8"/>
      <c r="CJ431" s="8"/>
      <c r="CK431" s="8"/>
      <c r="CL431" s="8"/>
      <c r="CM431" s="8"/>
      <c r="CN431" s="8"/>
      <c r="CO431" s="8"/>
      <c r="CP431" s="8"/>
      <c r="CQ431" s="8"/>
      <c r="CR431" s="8"/>
      <c r="CS431" s="8"/>
      <c r="CT431" s="8"/>
      <c r="CU431" s="8"/>
      <c r="CV431" s="8"/>
      <c r="CW431" s="8"/>
      <c r="CX431" s="8"/>
    </row>
    <row r="432" spans="3:102" x14ac:dyDescent="0.3"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8"/>
      <c r="AH432" s="8"/>
      <c r="AI432" s="8"/>
      <c r="AJ432" s="8"/>
      <c r="AK432" s="8"/>
      <c r="AL432" s="8"/>
      <c r="AM432" s="8"/>
      <c r="AN432" s="8"/>
      <c r="AO432" s="8"/>
      <c r="AP432" s="8"/>
      <c r="AQ432" s="8"/>
      <c r="AR432" s="8"/>
      <c r="AS432" s="8"/>
      <c r="AT432" s="8"/>
      <c r="AU432" s="8"/>
      <c r="AV432" s="8"/>
      <c r="AW432" s="8"/>
      <c r="AX432" s="8"/>
      <c r="AY432" s="8"/>
      <c r="AZ432" s="8"/>
      <c r="BA432" s="8"/>
      <c r="BB432" s="8"/>
      <c r="BC432" s="8"/>
      <c r="BD432" s="8"/>
      <c r="BE432" s="8"/>
      <c r="BF432" s="8"/>
      <c r="BG432" s="8"/>
      <c r="BH432" s="8"/>
      <c r="BI432" s="8"/>
      <c r="BJ432" s="8"/>
      <c r="BK432" s="8"/>
      <c r="BL432" s="8"/>
      <c r="BM432" s="8"/>
      <c r="BN432" s="8"/>
      <c r="BO432" s="8"/>
      <c r="BP432" s="8"/>
      <c r="BQ432" s="8"/>
      <c r="BR432" s="8"/>
      <c r="BS432" s="8"/>
      <c r="BT432" s="8"/>
      <c r="BU432" s="8"/>
      <c r="BV432" s="8"/>
      <c r="BW432" s="8"/>
      <c r="BX432" s="8"/>
      <c r="BY432" s="8"/>
      <c r="BZ432" s="8"/>
      <c r="CA432" s="8"/>
      <c r="CB432" s="8"/>
      <c r="CC432" s="8"/>
      <c r="CD432" s="8"/>
      <c r="CE432" s="8"/>
      <c r="CF432" s="8"/>
      <c r="CG432" s="8"/>
      <c r="CH432" s="8"/>
      <c r="CI432" s="8"/>
      <c r="CJ432" s="8"/>
      <c r="CK432" s="8"/>
      <c r="CL432" s="8"/>
      <c r="CM432" s="8"/>
      <c r="CN432" s="8"/>
      <c r="CO432" s="8"/>
      <c r="CP432" s="8"/>
      <c r="CQ432" s="8"/>
      <c r="CR432" s="8"/>
      <c r="CS432" s="8"/>
      <c r="CT432" s="8"/>
      <c r="CU432" s="8"/>
      <c r="CV432" s="8"/>
      <c r="CW432" s="8"/>
      <c r="CX432" s="8"/>
    </row>
    <row r="433" spans="3:102" x14ac:dyDescent="0.3"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8"/>
      <c r="AH433" s="8"/>
      <c r="AI433" s="8"/>
      <c r="AJ433" s="8"/>
      <c r="AK433" s="8"/>
      <c r="AL433" s="8"/>
      <c r="AM433" s="8"/>
      <c r="AN433" s="8"/>
      <c r="AO433" s="8"/>
      <c r="AP433" s="8"/>
      <c r="AQ433" s="8"/>
      <c r="AR433" s="8"/>
      <c r="AS433" s="8"/>
      <c r="AT433" s="8"/>
      <c r="AU433" s="8"/>
      <c r="AV433" s="8"/>
      <c r="AW433" s="8"/>
      <c r="AX433" s="8"/>
      <c r="AY433" s="8"/>
      <c r="AZ433" s="8"/>
      <c r="BA433" s="8"/>
      <c r="BB433" s="8"/>
      <c r="BC433" s="8"/>
      <c r="BD433" s="8"/>
      <c r="BE433" s="8"/>
      <c r="BF433" s="8"/>
      <c r="BG433" s="8"/>
      <c r="BH433" s="8"/>
      <c r="BI433" s="8"/>
      <c r="BJ433" s="8"/>
      <c r="BK433" s="8"/>
      <c r="BL433" s="8"/>
      <c r="BM433" s="8"/>
      <c r="BN433" s="8"/>
      <c r="BO433" s="8"/>
      <c r="BP433" s="8"/>
      <c r="BQ433" s="8"/>
      <c r="BR433" s="8"/>
      <c r="BS433" s="8"/>
      <c r="BT433" s="8"/>
      <c r="BU433" s="8"/>
      <c r="BV433" s="8"/>
      <c r="BW433" s="8"/>
      <c r="BX433" s="8"/>
      <c r="BY433" s="8"/>
      <c r="BZ433" s="8"/>
      <c r="CA433" s="8"/>
      <c r="CB433" s="8"/>
      <c r="CC433" s="8"/>
      <c r="CD433" s="8"/>
      <c r="CE433" s="8"/>
      <c r="CF433" s="8"/>
      <c r="CG433" s="8"/>
      <c r="CH433" s="8"/>
      <c r="CI433" s="8"/>
      <c r="CJ433" s="8"/>
      <c r="CK433" s="8"/>
      <c r="CL433" s="8"/>
      <c r="CM433" s="8"/>
      <c r="CN433" s="8"/>
      <c r="CO433" s="8"/>
      <c r="CP433" s="8"/>
      <c r="CQ433" s="8"/>
      <c r="CR433" s="8"/>
      <c r="CS433" s="8"/>
      <c r="CT433" s="8"/>
      <c r="CU433" s="8"/>
      <c r="CV433" s="8"/>
      <c r="CW433" s="8"/>
      <c r="CX433" s="8"/>
    </row>
    <row r="434" spans="3:102" x14ac:dyDescent="0.3"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8"/>
      <c r="AH434" s="8"/>
      <c r="AI434" s="8"/>
      <c r="AJ434" s="8"/>
      <c r="AK434" s="8"/>
      <c r="AL434" s="8"/>
      <c r="AM434" s="8"/>
      <c r="AN434" s="8"/>
      <c r="AO434" s="8"/>
      <c r="AP434" s="8"/>
      <c r="AQ434" s="8"/>
      <c r="AR434" s="8"/>
      <c r="AS434" s="8"/>
      <c r="AT434" s="8"/>
      <c r="AU434" s="8"/>
      <c r="AV434" s="8"/>
      <c r="AW434" s="8"/>
      <c r="AX434" s="8"/>
      <c r="AY434" s="8"/>
      <c r="AZ434" s="8"/>
      <c r="BA434" s="8"/>
      <c r="BB434" s="8"/>
      <c r="BC434" s="8"/>
      <c r="BD434" s="8"/>
      <c r="BE434" s="8"/>
      <c r="BF434" s="8"/>
      <c r="BG434" s="8"/>
      <c r="BH434" s="8"/>
      <c r="BI434" s="8"/>
      <c r="BJ434" s="8"/>
      <c r="BK434" s="8"/>
      <c r="BL434" s="8"/>
      <c r="BM434" s="8"/>
      <c r="BN434" s="8"/>
      <c r="BO434" s="8"/>
      <c r="BP434" s="8"/>
      <c r="BQ434" s="8"/>
      <c r="BR434" s="8"/>
      <c r="BS434" s="8"/>
      <c r="BT434" s="8"/>
      <c r="BU434" s="8"/>
      <c r="BV434" s="8"/>
      <c r="BW434" s="8"/>
      <c r="BX434" s="8"/>
      <c r="BY434" s="8"/>
      <c r="BZ434" s="8"/>
      <c r="CA434" s="8"/>
      <c r="CB434" s="8"/>
      <c r="CC434" s="8"/>
      <c r="CD434" s="8"/>
      <c r="CE434" s="8"/>
      <c r="CF434" s="8"/>
      <c r="CG434" s="8"/>
      <c r="CH434" s="8"/>
      <c r="CI434" s="8"/>
      <c r="CJ434" s="8"/>
      <c r="CK434" s="8"/>
      <c r="CL434" s="8"/>
      <c r="CM434" s="8"/>
      <c r="CN434" s="8"/>
      <c r="CO434" s="8"/>
      <c r="CP434" s="8"/>
      <c r="CQ434" s="8"/>
      <c r="CR434" s="8"/>
      <c r="CS434" s="8"/>
      <c r="CT434" s="8"/>
      <c r="CU434" s="8"/>
      <c r="CV434" s="8"/>
      <c r="CW434" s="8"/>
      <c r="CX434" s="8"/>
    </row>
    <row r="435" spans="3:102" x14ac:dyDescent="0.3"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8"/>
      <c r="AH435" s="8"/>
      <c r="AI435" s="8"/>
      <c r="AJ435" s="8"/>
      <c r="AK435" s="8"/>
      <c r="AL435" s="8"/>
      <c r="AM435" s="8"/>
      <c r="AN435" s="8"/>
      <c r="AO435" s="8"/>
      <c r="AP435" s="8"/>
      <c r="AQ435" s="8"/>
      <c r="AR435" s="8"/>
      <c r="AS435" s="8"/>
      <c r="AT435" s="8"/>
      <c r="AU435" s="8"/>
      <c r="AV435" s="8"/>
      <c r="AW435" s="8"/>
      <c r="AX435" s="8"/>
      <c r="AY435" s="8"/>
      <c r="AZ435" s="8"/>
      <c r="BA435" s="8"/>
      <c r="BB435" s="8"/>
      <c r="BC435" s="8"/>
      <c r="BD435" s="8"/>
      <c r="BE435" s="8"/>
      <c r="BF435" s="8"/>
      <c r="BG435" s="8"/>
      <c r="BH435" s="8"/>
      <c r="BI435" s="8"/>
      <c r="BJ435" s="8"/>
      <c r="BK435" s="8"/>
      <c r="BL435" s="8"/>
      <c r="BM435" s="8"/>
      <c r="BN435" s="8"/>
      <c r="BO435" s="8"/>
      <c r="BP435" s="8"/>
      <c r="BQ435" s="8"/>
      <c r="BR435" s="8"/>
      <c r="BS435" s="8"/>
      <c r="BT435" s="8"/>
      <c r="BU435" s="8"/>
      <c r="BV435" s="8"/>
      <c r="BW435" s="8"/>
      <c r="BX435" s="8"/>
      <c r="BY435" s="8"/>
      <c r="BZ435" s="8"/>
      <c r="CA435" s="8"/>
      <c r="CB435" s="8"/>
      <c r="CC435" s="8"/>
      <c r="CD435" s="8"/>
      <c r="CE435" s="8"/>
      <c r="CF435" s="8"/>
      <c r="CG435" s="8"/>
      <c r="CH435" s="8"/>
      <c r="CI435" s="8"/>
      <c r="CJ435" s="8"/>
      <c r="CK435" s="8"/>
      <c r="CL435" s="8"/>
      <c r="CM435" s="8"/>
      <c r="CN435" s="8"/>
      <c r="CO435" s="8"/>
      <c r="CP435" s="8"/>
      <c r="CQ435" s="8"/>
      <c r="CR435" s="8"/>
      <c r="CS435" s="8"/>
      <c r="CT435" s="8"/>
      <c r="CU435" s="8"/>
      <c r="CV435" s="8"/>
      <c r="CW435" s="8"/>
      <c r="CX435" s="8"/>
    </row>
    <row r="436" spans="3:102" x14ac:dyDescent="0.3"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8"/>
      <c r="AH436" s="8"/>
      <c r="AI436" s="8"/>
      <c r="AJ436" s="8"/>
      <c r="AK436" s="8"/>
      <c r="AL436" s="8"/>
      <c r="AM436" s="8"/>
      <c r="AN436" s="8"/>
      <c r="AO436" s="8"/>
      <c r="AP436" s="8"/>
      <c r="AQ436" s="8"/>
      <c r="AR436" s="8"/>
      <c r="AS436" s="8"/>
      <c r="AT436" s="8"/>
      <c r="AU436" s="8"/>
      <c r="AV436" s="8"/>
      <c r="AW436" s="8"/>
      <c r="AX436" s="8"/>
      <c r="AY436" s="8"/>
      <c r="AZ436" s="8"/>
      <c r="BA436" s="8"/>
      <c r="BB436" s="8"/>
      <c r="BC436" s="8"/>
      <c r="BD436" s="8"/>
      <c r="BE436" s="8"/>
      <c r="BF436" s="8"/>
      <c r="BG436" s="8"/>
      <c r="BH436" s="8"/>
      <c r="BI436" s="8"/>
      <c r="BJ436" s="8"/>
      <c r="BK436" s="8"/>
      <c r="BL436" s="8"/>
      <c r="BM436" s="8"/>
      <c r="BN436" s="8"/>
      <c r="BO436" s="8"/>
      <c r="BP436" s="8"/>
      <c r="BQ436" s="8"/>
      <c r="BR436" s="8"/>
      <c r="BS436" s="8"/>
      <c r="BT436" s="8"/>
      <c r="BU436" s="8"/>
      <c r="BV436" s="8"/>
      <c r="BW436" s="8"/>
      <c r="BX436" s="8"/>
      <c r="BY436" s="8"/>
      <c r="BZ436" s="8"/>
      <c r="CA436" s="8"/>
      <c r="CB436" s="8"/>
      <c r="CC436" s="8"/>
      <c r="CD436" s="8"/>
      <c r="CE436" s="8"/>
      <c r="CF436" s="8"/>
      <c r="CG436" s="8"/>
      <c r="CH436" s="8"/>
      <c r="CI436" s="8"/>
      <c r="CJ436" s="8"/>
      <c r="CK436" s="8"/>
      <c r="CL436" s="8"/>
      <c r="CM436" s="8"/>
      <c r="CN436" s="8"/>
      <c r="CO436" s="8"/>
      <c r="CP436" s="8"/>
      <c r="CQ436" s="8"/>
      <c r="CR436" s="8"/>
      <c r="CS436" s="8"/>
      <c r="CT436" s="8"/>
      <c r="CU436" s="8"/>
      <c r="CV436" s="8"/>
      <c r="CW436" s="8"/>
      <c r="CX436" s="8"/>
    </row>
    <row r="437" spans="3:102" x14ac:dyDescent="0.3"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8"/>
      <c r="AH437" s="8"/>
      <c r="AI437" s="8"/>
      <c r="AJ437" s="8"/>
      <c r="AK437" s="8"/>
      <c r="AL437" s="8"/>
      <c r="AM437" s="8"/>
      <c r="AN437" s="8"/>
      <c r="AO437" s="8"/>
      <c r="AP437" s="8"/>
      <c r="AQ437" s="8"/>
      <c r="AR437" s="8"/>
      <c r="AS437" s="8"/>
      <c r="AT437" s="8"/>
      <c r="AU437" s="8"/>
      <c r="AV437" s="8"/>
      <c r="AW437" s="8"/>
      <c r="AX437" s="8"/>
      <c r="AY437" s="8"/>
      <c r="AZ437" s="8"/>
      <c r="BA437" s="8"/>
      <c r="BB437" s="8"/>
      <c r="BC437" s="8"/>
      <c r="BD437" s="8"/>
      <c r="BE437" s="8"/>
      <c r="BF437" s="8"/>
      <c r="BG437" s="8"/>
      <c r="BH437" s="8"/>
      <c r="BI437" s="8"/>
      <c r="BJ437" s="8"/>
      <c r="BK437" s="8"/>
      <c r="BL437" s="8"/>
      <c r="BM437" s="8"/>
      <c r="BN437" s="8"/>
      <c r="BO437" s="8"/>
      <c r="BP437" s="8"/>
      <c r="BQ437" s="8"/>
      <c r="BR437" s="8"/>
      <c r="BS437" s="8"/>
      <c r="BT437" s="8"/>
      <c r="BU437" s="8"/>
      <c r="BV437" s="8"/>
      <c r="BW437" s="8"/>
      <c r="BX437" s="8"/>
      <c r="BY437" s="8"/>
      <c r="BZ437" s="8"/>
      <c r="CA437" s="8"/>
      <c r="CB437" s="8"/>
      <c r="CC437" s="8"/>
      <c r="CD437" s="8"/>
      <c r="CE437" s="8"/>
      <c r="CF437" s="8"/>
      <c r="CG437" s="8"/>
      <c r="CH437" s="8"/>
      <c r="CI437" s="8"/>
      <c r="CJ437" s="8"/>
      <c r="CK437" s="8"/>
      <c r="CL437" s="8"/>
      <c r="CM437" s="8"/>
      <c r="CN437" s="8"/>
      <c r="CO437" s="8"/>
      <c r="CP437" s="8"/>
      <c r="CQ437" s="8"/>
      <c r="CR437" s="8"/>
      <c r="CS437" s="8"/>
      <c r="CT437" s="8"/>
      <c r="CU437" s="8"/>
      <c r="CV437" s="8"/>
      <c r="CW437" s="8"/>
      <c r="CX437" s="8"/>
    </row>
    <row r="438" spans="3:102" x14ac:dyDescent="0.3"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8"/>
      <c r="AH438" s="8"/>
      <c r="AI438" s="8"/>
      <c r="AJ438" s="8"/>
      <c r="AK438" s="8"/>
      <c r="AL438" s="8"/>
      <c r="AM438" s="8"/>
      <c r="AN438" s="8"/>
      <c r="AO438" s="8"/>
      <c r="AP438" s="8"/>
      <c r="AQ438" s="8"/>
      <c r="AR438" s="8"/>
      <c r="AS438" s="8"/>
      <c r="AT438" s="8"/>
      <c r="AU438" s="8"/>
      <c r="AV438" s="8"/>
      <c r="AW438" s="8"/>
      <c r="AX438" s="8"/>
      <c r="AY438" s="8"/>
      <c r="AZ438" s="8"/>
      <c r="BA438" s="8"/>
      <c r="BB438" s="8"/>
      <c r="BC438" s="8"/>
      <c r="BD438" s="8"/>
      <c r="BE438" s="8"/>
      <c r="BF438" s="8"/>
      <c r="BG438" s="8"/>
      <c r="BH438" s="8"/>
      <c r="BI438" s="8"/>
      <c r="BJ438" s="8"/>
      <c r="BK438" s="8"/>
      <c r="BL438" s="8"/>
      <c r="BM438" s="8"/>
      <c r="BN438" s="8"/>
      <c r="BO438" s="8"/>
      <c r="BP438" s="8"/>
      <c r="BQ438" s="8"/>
      <c r="BR438" s="8"/>
      <c r="BS438" s="8"/>
      <c r="BT438" s="8"/>
      <c r="BU438" s="8"/>
      <c r="BV438" s="8"/>
      <c r="BW438" s="8"/>
      <c r="BX438" s="8"/>
      <c r="BY438" s="8"/>
      <c r="BZ438" s="8"/>
      <c r="CA438" s="8"/>
      <c r="CB438" s="8"/>
      <c r="CC438" s="8"/>
      <c r="CD438" s="8"/>
      <c r="CE438" s="8"/>
      <c r="CF438" s="8"/>
      <c r="CG438" s="8"/>
      <c r="CH438" s="8"/>
      <c r="CI438" s="8"/>
      <c r="CJ438" s="8"/>
      <c r="CK438" s="8"/>
      <c r="CL438" s="8"/>
      <c r="CM438" s="8"/>
      <c r="CN438" s="8"/>
      <c r="CO438" s="8"/>
      <c r="CP438" s="8"/>
      <c r="CQ438" s="8"/>
      <c r="CR438" s="8"/>
      <c r="CS438" s="8"/>
      <c r="CT438" s="8"/>
      <c r="CU438" s="8"/>
      <c r="CV438" s="8"/>
      <c r="CW438" s="8"/>
      <c r="CX438" s="8"/>
    </row>
    <row r="439" spans="3:102" x14ac:dyDescent="0.3"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8"/>
      <c r="AH439" s="8"/>
      <c r="AI439" s="8"/>
      <c r="AJ439" s="8"/>
      <c r="AK439" s="8"/>
      <c r="AL439" s="8"/>
      <c r="AM439" s="8"/>
      <c r="AN439" s="8"/>
      <c r="AO439" s="8"/>
      <c r="AP439" s="8"/>
      <c r="AQ439" s="8"/>
      <c r="AR439" s="8"/>
      <c r="AS439" s="8"/>
      <c r="AT439" s="8"/>
      <c r="AU439" s="8"/>
      <c r="AV439" s="8"/>
      <c r="AW439" s="8"/>
      <c r="AX439" s="8"/>
      <c r="AY439" s="8"/>
      <c r="AZ439" s="8"/>
      <c r="BA439" s="8"/>
      <c r="BB439" s="8"/>
      <c r="BC439" s="8"/>
      <c r="BD439" s="8"/>
      <c r="BE439" s="8"/>
      <c r="BF439" s="8"/>
      <c r="BG439" s="8"/>
      <c r="BH439" s="8"/>
      <c r="BI439" s="8"/>
      <c r="BJ439" s="8"/>
      <c r="BK439" s="8"/>
      <c r="BL439" s="8"/>
      <c r="BM439" s="8"/>
      <c r="BN439" s="8"/>
      <c r="BO439" s="8"/>
      <c r="BP439" s="8"/>
      <c r="BQ439" s="8"/>
      <c r="BR439" s="8"/>
      <c r="BS439" s="8"/>
      <c r="BT439" s="8"/>
      <c r="BU439" s="8"/>
      <c r="BV439" s="8"/>
      <c r="BW439" s="8"/>
      <c r="BX439" s="8"/>
      <c r="BY439" s="8"/>
      <c r="BZ439" s="8"/>
      <c r="CA439" s="8"/>
      <c r="CB439" s="8"/>
      <c r="CC439" s="8"/>
      <c r="CD439" s="8"/>
      <c r="CE439" s="8"/>
      <c r="CF439" s="8"/>
      <c r="CG439" s="8"/>
      <c r="CH439" s="8"/>
      <c r="CI439" s="8"/>
      <c r="CJ439" s="8"/>
      <c r="CK439" s="8"/>
      <c r="CL439" s="8"/>
      <c r="CM439" s="8"/>
      <c r="CN439" s="8"/>
      <c r="CO439" s="8"/>
      <c r="CP439" s="8"/>
      <c r="CQ439" s="8"/>
      <c r="CR439" s="8"/>
      <c r="CS439" s="8"/>
      <c r="CT439" s="8"/>
      <c r="CU439" s="8"/>
      <c r="CV439" s="8"/>
      <c r="CW439" s="8"/>
      <c r="CX439" s="8"/>
    </row>
    <row r="440" spans="3:102" x14ac:dyDescent="0.3"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8"/>
      <c r="AH440" s="8"/>
      <c r="AI440" s="8"/>
      <c r="AJ440" s="8"/>
      <c r="AK440" s="8"/>
      <c r="AL440" s="8"/>
      <c r="AM440" s="8"/>
      <c r="AN440" s="8"/>
      <c r="AO440" s="8"/>
      <c r="AP440" s="8"/>
      <c r="AQ440" s="8"/>
      <c r="AR440" s="8"/>
      <c r="AS440" s="8"/>
      <c r="AT440" s="8"/>
      <c r="AU440" s="8"/>
      <c r="AV440" s="8"/>
      <c r="AW440" s="8"/>
      <c r="AX440" s="8"/>
      <c r="AY440" s="8"/>
      <c r="AZ440" s="8"/>
      <c r="BA440" s="8"/>
      <c r="BB440" s="8"/>
      <c r="BC440" s="8"/>
      <c r="BD440" s="8"/>
      <c r="BE440" s="8"/>
      <c r="BF440" s="8"/>
      <c r="BG440" s="8"/>
      <c r="BH440" s="8"/>
      <c r="BI440" s="8"/>
      <c r="BJ440" s="8"/>
      <c r="BK440" s="8"/>
      <c r="BL440" s="8"/>
      <c r="BM440" s="8"/>
      <c r="BN440" s="8"/>
      <c r="BO440" s="8"/>
      <c r="BP440" s="8"/>
      <c r="BQ440" s="8"/>
      <c r="BR440" s="8"/>
      <c r="BS440" s="8"/>
      <c r="BT440" s="8"/>
      <c r="BU440" s="8"/>
      <c r="BV440" s="8"/>
      <c r="BW440" s="8"/>
      <c r="BX440" s="8"/>
      <c r="BY440" s="8"/>
      <c r="BZ440" s="8"/>
      <c r="CA440" s="8"/>
      <c r="CB440" s="8"/>
      <c r="CC440" s="8"/>
      <c r="CD440" s="8"/>
      <c r="CE440" s="8"/>
      <c r="CF440" s="8"/>
      <c r="CG440" s="8"/>
      <c r="CH440" s="8"/>
      <c r="CI440" s="8"/>
      <c r="CJ440" s="8"/>
      <c r="CK440" s="8"/>
      <c r="CL440" s="8"/>
      <c r="CM440" s="8"/>
      <c r="CN440" s="8"/>
      <c r="CO440" s="8"/>
      <c r="CP440" s="8"/>
      <c r="CQ440" s="8"/>
      <c r="CR440" s="8"/>
      <c r="CS440" s="8"/>
      <c r="CT440" s="8"/>
      <c r="CU440" s="8"/>
      <c r="CV440" s="8"/>
      <c r="CW440" s="8"/>
      <c r="CX440" s="8"/>
    </row>
    <row r="441" spans="3:102" x14ac:dyDescent="0.3"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W441" s="8"/>
      <c r="AX441" s="8"/>
      <c r="AY441" s="8"/>
      <c r="AZ441" s="8"/>
      <c r="BA441" s="8"/>
      <c r="BB441" s="8"/>
      <c r="BC441" s="8"/>
      <c r="BD441" s="8"/>
      <c r="BE441" s="8"/>
      <c r="BF441" s="8"/>
      <c r="BG441" s="8"/>
      <c r="BH441" s="8"/>
      <c r="BI441" s="8"/>
      <c r="BJ441" s="8"/>
      <c r="BK441" s="8"/>
      <c r="BL441" s="8"/>
      <c r="BM441" s="8"/>
      <c r="BN441" s="8"/>
      <c r="BO441" s="8"/>
      <c r="BP441" s="8"/>
      <c r="BQ441" s="8"/>
      <c r="BR441" s="8"/>
      <c r="BS441" s="8"/>
      <c r="BT441" s="8"/>
      <c r="BU441" s="8"/>
      <c r="BV441" s="8"/>
      <c r="BW441" s="8"/>
      <c r="BX441" s="8"/>
      <c r="BY441" s="8"/>
      <c r="BZ441" s="8"/>
      <c r="CA441" s="8"/>
      <c r="CB441" s="8"/>
      <c r="CC441" s="8"/>
      <c r="CD441" s="8"/>
      <c r="CE441" s="8"/>
      <c r="CF441" s="8"/>
      <c r="CG441" s="8"/>
      <c r="CH441" s="8"/>
      <c r="CI441" s="8"/>
      <c r="CJ441" s="8"/>
      <c r="CK441" s="8"/>
      <c r="CL441" s="8"/>
      <c r="CM441" s="8"/>
      <c r="CN441" s="8"/>
      <c r="CO441" s="8"/>
      <c r="CP441" s="8"/>
      <c r="CQ441" s="8"/>
      <c r="CR441" s="8"/>
      <c r="CS441" s="8"/>
      <c r="CT441" s="8"/>
      <c r="CU441" s="8"/>
      <c r="CV441" s="8"/>
      <c r="CW441" s="8"/>
      <c r="CX441" s="8"/>
    </row>
    <row r="442" spans="3:102" x14ac:dyDescent="0.3"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W442" s="8"/>
      <c r="AX442" s="8"/>
      <c r="AY442" s="8"/>
      <c r="AZ442" s="8"/>
      <c r="BA442" s="8"/>
      <c r="BB442" s="8"/>
      <c r="BC442" s="8"/>
      <c r="BD442" s="8"/>
      <c r="BE442" s="8"/>
      <c r="BF442" s="8"/>
      <c r="BG442" s="8"/>
      <c r="BH442" s="8"/>
      <c r="BI442" s="8"/>
      <c r="BJ442" s="8"/>
      <c r="BK442" s="8"/>
      <c r="BL442" s="8"/>
      <c r="BM442" s="8"/>
      <c r="BN442" s="8"/>
      <c r="BO442" s="8"/>
      <c r="BP442" s="8"/>
      <c r="BQ442" s="8"/>
      <c r="BR442" s="8"/>
      <c r="BS442" s="8"/>
      <c r="BT442" s="8"/>
      <c r="BU442" s="8"/>
      <c r="BV442" s="8"/>
      <c r="BW442" s="8"/>
      <c r="BX442" s="8"/>
      <c r="BY442" s="8"/>
      <c r="BZ442" s="8"/>
      <c r="CA442" s="8"/>
      <c r="CB442" s="8"/>
      <c r="CC442" s="8"/>
      <c r="CD442" s="8"/>
      <c r="CE442" s="8"/>
      <c r="CF442" s="8"/>
      <c r="CG442" s="8"/>
      <c r="CH442" s="8"/>
      <c r="CI442" s="8"/>
      <c r="CJ442" s="8"/>
      <c r="CK442" s="8"/>
      <c r="CL442" s="8"/>
      <c r="CM442" s="8"/>
      <c r="CN442" s="8"/>
      <c r="CO442" s="8"/>
      <c r="CP442" s="8"/>
      <c r="CQ442" s="8"/>
      <c r="CR442" s="8"/>
      <c r="CS442" s="8"/>
      <c r="CT442" s="8"/>
      <c r="CU442" s="8"/>
      <c r="CV442" s="8"/>
      <c r="CW442" s="8"/>
      <c r="CX442" s="8"/>
    </row>
    <row r="443" spans="3:102" x14ac:dyDescent="0.3"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W443" s="8"/>
      <c r="AX443" s="8"/>
      <c r="AY443" s="8"/>
      <c r="AZ443" s="8"/>
      <c r="BA443" s="8"/>
      <c r="BB443" s="8"/>
      <c r="BC443" s="8"/>
      <c r="BD443" s="8"/>
      <c r="BE443" s="8"/>
      <c r="BF443" s="8"/>
      <c r="BG443" s="8"/>
      <c r="BH443" s="8"/>
      <c r="BI443" s="8"/>
      <c r="BJ443" s="8"/>
      <c r="BK443" s="8"/>
      <c r="BL443" s="8"/>
      <c r="BM443" s="8"/>
      <c r="BN443" s="8"/>
      <c r="BO443" s="8"/>
      <c r="BP443" s="8"/>
      <c r="BQ443" s="8"/>
      <c r="BR443" s="8"/>
      <c r="BS443" s="8"/>
      <c r="BT443" s="8"/>
      <c r="BU443" s="8"/>
      <c r="BV443" s="8"/>
      <c r="BW443" s="8"/>
      <c r="BX443" s="8"/>
      <c r="BY443" s="8"/>
      <c r="BZ443" s="8"/>
      <c r="CA443" s="8"/>
      <c r="CB443" s="8"/>
      <c r="CC443" s="8"/>
      <c r="CD443" s="8"/>
      <c r="CE443" s="8"/>
      <c r="CF443" s="8"/>
      <c r="CG443" s="8"/>
      <c r="CH443" s="8"/>
      <c r="CI443" s="8"/>
      <c r="CJ443" s="8"/>
      <c r="CK443" s="8"/>
      <c r="CL443" s="8"/>
      <c r="CM443" s="8"/>
      <c r="CN443" s="8"/>
      <c r="CO443" s="8"/>
      <c r="CP443" s="8"/>
      <c r="CQ443" s="8"/>
      <c r="CR443" s="8"/>
      <c r="CS443" s="8"/>
      <c r="CT443" s="8"/>
      <c r="CU443" s="8"/>
      <c r="CV443" s="8"/>
      <c r="CW443" s="8"/>
      <c r="CX443" s="8"/>
    </row>
    <row r="444" spans="3:102" x14ac:dyDescent="0.3"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W444" s="8"/>
      <c r="AX444" s="8"/>
      <c r="AY444" s="8"/>
      <c r="AZ444" s="8"/>
      <c r="BA444" s="8"/>
      <c r="BB444" s="8"/>
      <c r="BC444" s="8"/>
      <c r="BD444" s="8"/>
      <c r="BE444" s="8"/>
      <c r="BF444" s="8"/>
      <c r="BG444" s="8"/>
      <c r="BH444" s="8"/>
      <c r="BI444" s="8"/>
      <c r="BJ444" s="8"/>
      <c r="BK444" s="8"/>
      <c r="BL444" s="8"/>
      <c r="BM444" s="8"/>
      <c r="BN444" s="8"/>
      <c r="BO444" s="8"/>
      <c r="BP444" s="8"/>
      <c r="BQ444" s="8"/>
      <c r="BR444" s="8"/>
      <c r="BS444" s="8"/>
      <c r="BT444" s="8"/>
      <c r="BU444" s="8"/>
      <c r="BV444" s="8"/>
      <c r="BW444" s="8"/>
      <c r="BX444" s="8"/>
      <c r="BY444" s="8"/>
      <c r="BZ444" s="8"/>
      <c r="CA444" s="8"/>
      <c r="CB444" s="8"/>
      <c r="CC444" s="8"/>
      <c r="CD444" s="8"/>
      <c r="CE444" s="8"/>
      <c r="CF444" s="8"/>
      <c r="CG444" s="8"/>
      <c r="CH444" s="8"/>
      <c r="CI444" s="8"/>
      <c r="CJ444" s="8"/>
      <c r="CK444" s="8"/>
      <c r="CL444" s="8"/>
      <c r="CM444" s="8"/>
      <c r="CN444" s="8"/>
      <c r="CO444" s="8"/>
      <c r="CP444" s="8"/>
      <c r="CQ444" s="8"/>
      <c r="CR444" s="8"/>
      <c r="CS444" s="8"/>
      <c r="CT444" s="8"/>
      <c r="CU444" s="8"/>
      <c r="CV444" s="8"/>
      <c r="CW444" s="8"/>
      <c r="CX444" s="8"/>
    </row>
    <row r="445" spans="3:102" x14ac:dyDescent="0.3"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8"/>
      <c r="AH445" s="8"/>
      <c r="AI445" s="8"/>
      <c r="AJ445" s="8"/>
      <c r="AK445" s="8"/>
      <c r="AL445" s="8"/>
      <c r="AM445" s="8"/>
      <c r="AN445" s="8"/>
      <c r="AO445" s="8"/>
      <c r="AP445" s="8"/>
      <c r="AQ445" s="8"/>
      <c r="AR445" s="8"/>
      <c r="AS445" s="8"/>
      <c r="AT445" s="8"/>
      <c r="AU445" s="8"/>
      <c r="AV445" s="8"/>
      <c r="AW445" s="8"/>
      <c r="AX445" s="8"/>
      <c r="AY445" s="8"/>
      <c r="AZ445" s="8"/>
      <c r="BA445" s="8"/>
      <c r="BB445" s="8"/>
      <c r="BC445" s="8"/>
      <c r="BD445" s="8"/>
      <c r="BE445" s="8"/>
      <c r="BF445" s="8"/>
      <c r="BG445" s="8"/>
      <c r="BH445" s="8"/>
      <c r="BI445" s="8"/>
      <c r="BJ445" s="8"/>
      <c r="BK445" s="8"/>
      <c r="BL445" s="8"/>
      <c r="BM445" s="8"/>
      <c r="BN445" s="8"/>
      <c r="BO445" s="8"/>
      <c r="BP445" s="8"/>
      <c r="BQ445" s="8"/>
      <c r="BR445" s="8"/>
      <c r="BS445" s="8"/>
      <c r="BT445" s="8"/>
      <c r="BU445" s="8"/>
      <c r="BV445" s="8"/>
      <c r="BW445" s="8"/>
      <c r="BX445" s="8"/>
      <c r="BY445" s="8"/>
      <c r="BZ445" s="8"/>
      <c r="CA445" s="8"/>
      <c r="CB445" s="8"/>
      <c r="CC445" s="8"/>
      <c r="CD445" s="8"/>
      <c r="CE445" s="8"/>
      <c r="CF445" s="8"/>
      <c r="CG445" s="8"/>
      <c r="CH445" s="8"/>
      <c r="CI445" s="8"/>
      <c r="CJ445" s="8"/>
      <c r="CK445" s="8"/>
      <c r="CL445" s="8"/>
      <c r="CM445" s="8"/>
      <c r="CN445" s="8"/>
      <c r="CO445" s="8"/>
      <c r="CP445" s="8"/>
      <c r="CQ445" s="8"/>
      <c r="CR445" s="8"/>
      <c r="CS445" s="8"/>
      <c r="CT445" s="8"/>
      <c r="CU445" s="8"/>
      <c r="CV445" s="8"/>
      <c r="CW445" s="8"/>
      <c r="CX445" s="8"/>
    </row>
    <row r="446" spans="3:102" x14ac:dyDescent="0.3"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W446" s="8"/>
      <c r="AX446" s="8"/>
      <c r="AY446" s="8"/>
      <c r="AZ446" s="8"/>
      <c r="BA446" s="8"/>
      <c r="BB446" s="8"/>
      <c r="BC446" s="8"/>
      <c r="BD446" s="8"/>
      <c r="BE446" s="8"/>
      <c r="BF446" s="8"/>
      <c r="BG446" s="8"/>
      <c r="BH446" s="8"/>
      <c r="BI446" s="8"/>
      <c r="BJ446" s="8"/>
      <c r="BK446" s="8"/>
      <c r="BL446" s="8"/>
      <c r="BM446" s="8"/>
      <c r="BN446" s="8"/>
      <c r="BO446" s="8"/>
      <c r="BP446" s="8"/>
      <c r="BQ446" s="8"/>
      <c r="BR446" s="8"/>
      <c r="BS446" s="8"/>
      <c r="BT446" s="8"/>
      <c r="BU446" s="8"/>
      <c r="BV446" s="8"/>
      <c r="BW446" s="8"/>
      <c r="BX446" s="8"/>
      <c r="BY446" s="8"/>
      <c r="BZ446" s="8"/>
      <c r="CA446" s="8"/>
      <c r="CB446" s="8"/>
      <c r="CC446" s="8"/>
      <c r="CD446" s="8"/>
      <c r="CE446" s="8"/>
      <c r="CF446" s="8"/>
      <c r="CG446" s="8"/>
      <c r="CH446" s="8"/>
      <c r="CI446" s="8"/>
      <c r="CJ446" s="8"/>
      <c r="CK446" s="8"/>
      <c r="CL446" s="8"/>
      <c r="CM446" s="8"/>
      <c r="CN446" s="8"/>
      <c r="CO446" s="8"/>
      <c r="CP446" s="8"/>
      <c r="CQ446" s="8"/>
      <c r="CR446" s="8"/>
      <c r="CS446" s="8"/>
      <c r="CT446" s="8"/>
      <c r="CU446" s="8"/>
      <c r="CV446" s="8"/>
      <c r="CW446" s="8"/>
      <c r="CX446" s="8"/>
    </row>
    <row r="447" spans="3:102" x14ac:dyDescent="0.3"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W447" s="8"/>
      <c r="AX447" s="8"/>
      <c r="AY447" s="8"/>
      <c r="AZ447" s="8"/>
      <c r="BA447" s="8"/>
      <c r="BB447" s="8"/>
      <c r="BC447" s="8"/>
      <c r="BD447" s="8"/>
      <c r="BE447" s="8"/>
      <c r="BF447" s="8"/>
      <c r="BG447" s="8"/>
      <c r="BH447" s="8"/>
      <c r="BI447" s="8"/>
      <c r="BJ447" s="8"/>
      <c r="BK447" s="8"/>
      <c r="BL447" s="8"/>
      <c r="BM447" s="8"/>
      <c r="BN447" s="8"/>
      <c r="BO447" s="8"/>
      <c r="BP447" s="8"/>
      <c r="BQ447" s="8"/>
      <c r="BR447" s="8"/>
      <c r="BS447" s="8"/>
      <c r="BT447" s="8"/>
      <c r="BU447" s="8"/>
      <c r="BV447" s="8"/>
      <c r="BW447" s="8"/>
      <c r="BX447" s="8"/>
      <c r="BY447" s="8"/>
      <c r="BZ447" s="8"/>
      <c r="CA447" s="8"/>
      <c r="CB447" s="8"/>
      <c r="CC447" s="8"/>
      <c r="CD447" s="8"/>
      <c r="CE447" s="8"/>
      <c r="CF447" s="8"/>
      <c r="CG447" s="8"/>
      <c r="CH447" s="8"/>
      <c r="CI447" s="8"/>
      <c r="CJ447" s="8"/>
      <c r="CK447" s="8"/>
      <c r="CL447" s="8"/>
      <c r="CM447" s="8"/>
      <c r="CN447" s="8"/>
      <c r="CO447" s="8"/>
      <c r="CP447" s="8"/>
      <c r="CQ447" s="8"/>
      <c r="CR447" s="8"/>
      <c r="CS447" s="8"/>
      <c r="CT447" s="8"/>
      <c r="CU447" s="8"/>
      <c r="CV447" s="8"/>
      <c r="CW447" s="8"/>
      <c r="CX447" s="8"/>
    </row>
    <row r="448" spans="3:102" x14ac:dyDescent="0.3"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W448" s="8"/>
      <c r="AX448" s="8"/>
      <c r="AY448" s="8"/>
      <c r="AZ448" s="8"/>
      <c r="BA448" s="8"/>
      <c r="BB448" s="8"/>
      <c r="BC448" s="8"/>
      <c r="BD448" s="8"/>
      <c r="BE448" s="8"/>
      <c r="BF448" s="8"/>
      <c r="BG448" s="8"/>
      <c r="BH448" s="8"/>
      <c r="BI448" s="8"/>
      <c r="BJ448" s="8"/>
      <c r="BK448" s="8"/>
      <c r="BL448" s="8"/>
      <c r="BM448" s="8"/>
      <c r="BN448" s="8"/>
      <c r="BO448" s="8"/>
      <c r="BP448" s="8"/>
      <c r="BQ448" s="8"/>
      <c r="BR448" s="8"/>
      <c r="BS448" s="8"/>
      <c r="BT448" s="8"/>
      <c r="BU448" s="8"/>
      <c r="BV448" s="8"/>
      <c r="BW448" s="8"/>
      <c r="BX448" s="8"/>
      <c r="BY448" s="8"/>
      <c r="BZ448" s="8"/>
      <c r="CA448" s="8"/>
      <c r="CB448" s="8"/>
      <c r="CC448" s="8"/>
      <c r="CD448" s="8"/>
      <c r="CE448" s="8"/>
      <c r="CF448" s="8"/>
      <c r="CG448" s="8"/>
      <c r="CH448" s="8"/>
      <c r="CI448" s="8"/>
      <c r="CJ448" s="8"/>
      <c r="CK448" s="8"/>
      <c r="CL448" s="8"/>
      <c r="CM448" s="8"/>
      <c r="CN448" s="8"/>
      <c r="CO448" s="8"/>
      <c r="CP448" s="8"/>
      <c r="CQ448" s="8"/>
      <c r="CR448" s="8"/>
      <c r="CS448" s="8"/>
      <c r="CT448" s="8"/>
      <c r="CU448" s="8"/>
      <c r="CV448" s="8"/>
      <c r="CW448" s="8"/>
      <c r="CX448" s="8"/>
    </row>
    <row r="449" spans="3:102" x14ac:dyDescent="0.3"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8"/>
      <c r="AH449" s="8"/>
      <c r="AI449" s="8"/>
      <c r="AJ449" s="8"/>
      <c r="AK449" s="8"/>
      <c r="AL449" s="8"/>
      <c r="AM449" s="8"/>
      <c r="AN449" s="8"/>
      <c r="AO449" s="8"/>
      <c r="AP449" s="8"/>
      <c r="AQ449" s="8"/>
      <c r="AR449" s="8"/>
      <c r="AS449" s="8"/>
      <c r="AT449" s="8"/>
      <c r="AU449" s="8"/>
      <c r="AV449" s="8"/>
      <c r="AW449" s="8"/>
      <c r="AX449" s="8"/>
      <c r="AY449" s="8"/>
      <c r="AZ449" s="8"/>
      <c r="BA449" s="8"/>
      <c r="BB449" s="8"/>
      <c r="BC449" s="8"/>
      <c r="BD449" s="8"/>
      <c r="BE449" s="8"/>
      <c r="BF449" s="8"/>
      <c r="BG449" s="8"/>
      <c r="BH449" s="8"/>
      <c r="BI449" s="8"/>
      <c r="BJ449" s="8"/>
      <c r="BK449" s="8"/>
      <c r="BL449" s="8"/>
      <c r="BM449" s="8"/>
      <c r="BN449" s="8"/>
      <c r="BO449" s="8"/>
      <c r="BP449" s="8"/>
      <c r="BQ449" s="8"/>
      <c r="BR449" s="8"/>
      <c r="BS449" s="8"/>
      <c r="BT449" s="8"/>
      <c r="BU449" s="8"/>
      <c r="BV449" s="8"/>
      <c r="BW449" s="8"/>
      <c r="BX449" s="8"/>
      <c r="BY449" s="8"/>
      <c r="BZ449" s="8"/>
      <c r="CA449" s="8"/>
      <c r="CB449" s="8"/>
      <c r="CC449" s="8"/>
      <c r="CD449" s="8"/>
      <c r="CE449" s="8"/>
      <c r="CF449" s="8"/>
      <c r="CG449" s="8"/>
      <c r="CH449" s="8"/>
      <c r="CI449" s="8"/>
      <c r="CJ449" s="8"/>
      <c r="CK449" s="8"/>
      <c r="CL449" s="8"/>
      <c r="CM449" s="8"/>
      <c r="CN449" s="8"/>
      <c r="CO449" s="8"/>
      <c r="CP449" s="8"/>
      <c r="CQ449" s="8"/>
      <c r="CR449" s="8"/>
      <c r="CS449" s="8"/>
      <c r="CT449" s="8"/>
      <c r="CU449" s="8"/>
      <c r="CV449" s="8"/>
      <c r="CW449" s="8"/>
      <c r="CX449" s="8"/>
    </row>
    <row r="450" spans="3:102" x14ac:dyDescent="0.3"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W450" s="8"/>
      <c r="AX450" s="8"/>
      <c r="AY450" s="8"/>
      <c r="AZ450" s="8"/>
      <c r="BA450" s="8"/>
      <c r="BB450" s="8"/>
      <c r="BC450" s="8"/>
      <c r="BD450" s="8"/>
      <c r="BE450" s="8"/>
      <c r="BF450" s="8"/>
      <c r="BG450" s="8"/>
      <c r="BH450" s="8"/>
      <c r="BI450" s="8"/>
      <c r="BJ450" s="8"/>
      <c r="BK450" s="8"/>
      <c r="BL450" s="8"/>
      <c r="BM450" s="8"/>
      <c r="BN450" s="8"/>
      <c r="BO450" s="8"/>
      <c r="BP450" s="8"/>
      <c r="BQ450" s="8"/>
      <c r="BR450" s="8"/>
      <c r="BS450" s="8"/>
      <c r="BT450" s="8"/>
      <c r="BU450" s="8"/>
      <c r="BV450" s="8"/>
      <c r="BW450" s="8"/>
      <c r="BX450" s="8"/>
      <c r="BY450" s="8"/>
      <c r="BZ450" s="8"/>
      <c r="CA450" s="8"/>
      <c r="CB450" s="8"/>
      <c r="CC450" s="8"/>
      <c r="CD450" s="8"/>
      <c r="CE450" s="8"/>
      <c r="CF450" s="8"/>
      <c r="CG450" s="8"/>
      <c r="CH450" s="8"/>
      <c r="CI450" s="8"/>
      <c r="CJ450" s="8"/>
      <c r="CK450" s="8"/>
      <c r="CL450" s="8"/>
      <c r="CM450" s="8"/>
      <c r="CN450" s="8"/>
      <c r="CO450" s="8"/>
      <c r="CP450" s="8"/>
      <c r="CQ450" s="8"/>
      <c r="CR450" s="8"/>
      <c r="CS450" s="8"/>
      <c r="CT450" s="8"/>
      <c r="CU450" s="8"/>
      <c r="CV450" s="8"/>
      <c r="CW450" s="8"/>
      <c r="CX450" s="8"/>
    </row>
    <row r="451" spans="3:102" x14ac:dyDescent="0.3"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8"/>
      <c r="AH451" s="8"/>
      <c r="AI451" s="8"/>
      <c r="AJ451" s="8"/>
      <c r="AK451" s="8"/>
      <c r="AL451" s="8"/>
      <c r="AM451" s="8"/>
      <c r="AN451" s="8"/>
      <c r="AO451" s="8"/>
      <c r="AP451" s="8"/>
      <c r="AQ451" s="8"/>
      <c r="AR451" s="8"/>
      <c r="AS451" s="8"/>
      <c r="AT451" s="8"/>
      <c r="AU451" s="8"/>
      <c r="AV451" s="8"/>
      <c r="AW451" s="8"/>
      <c r="AX451" s="8"/>
      <c r="AY451" s="8"/>
      <c r="AZ451" s="8"/>
      <c r="BA451" s="8"/>
      <c r="BB451" s="8"/>
      <c r="BC451" s="8"/>
      <c r="BD451" s="8"/>
      <c r="BE451" s="8"/>
      <c r="BF451" s="8"/>
      <c r="BG451" s="8"/>
      <c r="BH451" s="8"/>
      <c r="BI451" s="8"/>
      <c r="BJ451" s="8"/>
      <c r="BK451" s="8"/>
      <c r="BL451" s="8"/>
      <c r="BM451" s="8"/>
      <c r="BN451" s="8"/>
      <c r="BO451" s="8"/>
      <c r="BP451" s="8"/>
      <c r="BQ451" s="8"/>
      <c r="BR451" s="8"/>
      <c r="BS451" s="8"/>
      <c r="BT451" s="8"/>
      <c r="BU451" s="8"/>
      <c r="BV451" s="8"/>
      <c r="BW451" s="8"/>
      <c r="BX451" s="8"/>
      <c r="BY451" s="8"/>
      <c r="BZ451" s="8"/>
      <c r="CA451" s="8"/>
      <c r="CB451" s="8"/>
      <c r="CC451" s="8"/>
      <c r="CD451" s="8"/>
      <c r="CE451" s="8"/>
      <c r="CF451" s="8"/>
      <c r="CG451" s="8"/>
      <c r="CH451" s="8"/>
      <c r="CI451" s="8"/>
      <c r="CJ451" s="8"/>
      <c r="CK451" s="8"/>
      <c r="CL451" s="8"/>
      <c r="CM451" s="8"/>
      <c r="CN451" s="8"/>
      <c r="CO451" s="8"/>
      <c r="CP451" s="8"/>
      <c r="CQ451" s="8"/>
      <c r="CR451" s="8"/>
      <c r="CS451" s="8"/>
      <c r="CT451" s="8"/>
      <c r="CU451" s="8"/>
      <c r="CV451" s="8"/>
      <c r="CW451" s="8"/>
      <c r="CX451" s="8"/>
    </row>
    <row r="452" spans="3:102" x14ac:dyDescent="0.3"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8"/>
      <c r="AH452" s="8"/>
      <c r="AI452" s="8"/>
      <c r="AJ452" s="8"/>
      <c r="AK452" s="8"/>
      <c r="AL452" s="8"/>
      <c r="AM452" s="8"/>
      <c r="AN452" s="8"/>
      <c r="AO452" s="8"/>
      <c r="AP452" s="8"/>
      <c r="AQ452" s="8"/>
      <c r="AR452" s="8"/>
      <c r="AS452" s="8"/>
      <c r="AT452" s="8"/>
      <c r="AU452" s="8"/>
      <c r="AV452" s="8"/>
      <c r="AW452" s="8"/>
      <c r="AX452" s="8"/>
      <c r="AY452" s="8"/>
      <c r="AZ452" s="8"/>
      <c r="BA452" s="8"/>
      <c r="BB452" s="8"/>
      <c r="BC452" s="8"/>
      <c r="BD452" s="8"/>
      <c r="BE452" s="8"/>
      <c r="BF452" s="8"/>
      <c r="BG452" s="8"/>
      <c r="BH452" s="8"/>
      <c r="BI452" s="8"/>
      <c r="BJ452" s="8"/>
      <c r="BK452" s="8"/>
      <c r="BL452" s="8"/>
      <c r="BM452" s="8"/>
      <c r="BN452" s="8"/>
      <c r="BO452" s="8"/>
      <c r="BP452" s="8"/>
      <c r="BQ452" s="8"/>
      <c r="BR452" s="8"/>
      <c r="BS452" s="8"/>
      <c r="BT452" s="8"/>
      <c r="BU452" s="8"/>
      <c r="BV452" s="8"/>
      <c r="BW452" s="8"/>
      <c r="BX452" s="8"/>
      <c r="BY452" s="8"/>
      <c r="BZ452" s="8"/>
      <c r="CA452" s="8"/>
      <c r="CB452" s="8"/>
      <c r="CC452" s="8"/>
      <c r="CD452" s="8"/>
      <c r="CE452" s="8"/>
      <c r="CF452" s="8"/>
      <c r="CG452" s="8"/>
      <c r="CH452" s="8"/>
      <c r="CI452" s="8"/>
      <c r="CJ452" s="8"/>
      <c r="CK452" s="8"/>
      <c r="CL452" s="8"/>
      <c r="CM452" s="8"/>
      <c r="CN452" s="8"/>
      <c r="CO452" s="8"/>
      <c r="CP452" s="8"/>
      <c r="CQ452" s="8"/>
      <c r="CR452" s="8"/>
      <c r="CS452" s="8"/>
      <c r="CT452" s="8"/>
      <c r="CU452" s="8"/>
      <c r="CV452" s="8"/>
      <c r="CW452" s="8"/>
      <c r="CX452" s="8"/>
    </row>
    <row r="453" spans="3:102" x14ac:dyDescent="0.3"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8"/>
      <c r="AH453" s="8"/>
      <c r="AI453" s="8"/>
      <c r="AJ453" s="8"/>
      <c r="AK453" s="8"/>
      <c r="AL453" s="8"/>
      <c r="AM453" s="8"/>
      <c r="AN453" s="8"/>
      <c r="AO453" s="8"/>
      <c r="AP453" s="8"/>
      <c r="AQ453" s="8"/>
      <c r="AR453" s="8"/>
      <c r="AS453" s="8"/>
      <c r="AT453" s="8"/>
      <c r="AU453" s="8"/>
      <c r="AV453" s="8"/>
      <c r="AW453" s="8"/>
      <c r="AX453" s="8"/>
      <c r="AY453" s="8"/>
      <c r="AZ453" s="8"/>
      <c r="BA453" s="8"/>
      <c r="BB453" s="8"/>
      <c r="BC453" s="8"/>
      <c r="BD453" s="8"/>
      <c r="BE453" s="8"/>
      <c r="BF453" s="8"/>
      <c r="BG453" s="8"/>
      <c r="BH453" s="8"/>
      <c r="BI453" s="8"/>
      <c r="BJ453" s="8"/>
      <c r="BK453" s="8"/>
      <c r="BL453" s="8"/>
      <c r="BM453" s="8"/>
      <c r="BN453" s="8"/>
      <c r="BO453" s="8"/>
      <c r="BP453" s="8"/>
      <c r="BQ453" s="8"/>
      <c r="BR453" s="8"/>
      <c r="BS453" s="8"/>
      <c r="BT453" s="8"/>
      <c r="BU453" s="8"/>
      <c r="BV453" s="8"/>
      <c r="BW453" s="8"/>
      <c r="BX453" s="8"/>
      <c r="BY453" s="8"/>
      <c r="BZ453" s="8"/>
      <c r="CA453" s="8"/>
      <c r="CB453" s="8"/>
      <c r="CC453" s="8"/>
      <c r="CD453" s="8"/>
      <c r="CE453" s="8"/>
      <c r="CF453" s="8"/>
      <c r="CG453" s="8"/>
      <c r="CH453" s="8"/>
      <c r="CI453" s="8"/>
      <c r="CJ453" s="8"/>
      <c r="CK453" s="8"/>
      <c r="CL453" s="8"/>
      <c r="CM453" s="8"/>
      <c r="CN453" s="8"/>
      <c r="CO453" s="8"/>
      <c r="CP453" s="8"/>
      <c r="CQ453" s="8"/>
      <c r="CR453" s="8"/>
      <c r="CS453" s="8"/>
      <c r="CT453" s="8"/>
      <c r="CU453" s="8"/>
      <c r="CV453" s="8"/>
      <c r="CW453" s="8"/>
      <c r="CX453" s="8"/>
    </row>
    <row r="454" spans="3:102" x14ac:dyDescent="0.3"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8"/>
      <c r="AH454" s="8"/>
      <c r="AI454" s="8"/>
      <c r="AJ454" s="8"/>
      <c r="AK454" s="8"/>
      <c r="AL454" s="8"/>
      <c r="AM454" s="8"/>
      <c r="AN454" s="8"/>
      <c r="AO454" s="8"/>
      <c r="AP454" s="8"/>
      <c r="AQ454" s="8"/>
      <c r="AR454" s="8"/>
      <c r="AS454" s="8"/>
      <c r="AT454" s="8"/>
      <c r="AU454" s="8"/>
      <c r="AV454" s="8"/>
      <c r="AW454" s="8"/>
      <c r="AX454" s="8"/>
      <c r="AY454" s="8"/>
      <c r="AZ454" s="8"/>
      <c r="BA454" s="8"/>
      <c r="BB454" s="8"/>
      <c r="BC454" s="8"/>
      <c r="BD454" s="8"/>
      <c r="BE454" s="8"/>
      <c r="BF454" s="8"/>
      <c r="BG454" s="8"/>
      <c r="BH454" s="8"/>
      <c r="BI454" s="8"/>
      <c r="BJ454" s="8"/>
      <c r="BK454" s="8"/>
      <c r="BL454" s="8"/>
      <c r="BM454" s="8"/>
      <c r="BN454" s="8"/>
      <c r="BO454" s="8"/>
      <c r="BP454" s="8"/>
      <c r="BQ454" s="8"/>
      <c r="BR454" s="8"/>
      <c r="BS454" s="8"/>
      <c r="BT454" s="8"/>
      <c r="BU454" s="8"/>
      <c r="BV454" s="8"/>
      <c r="BW454" s="8"/>
      <c r="BX454" s="8"/>
      <c r="BY454" s="8"/>
      <c r="BZ454" s="8"/>
      <c r="CA454" s="8"/>
      <c r="CB454" s="8"/>
      <c r="CC454" s="8"/>
      <c r="CD454" s="8"/>
      <c r="CE454" s="8"/>
      <c r="CF454" s="8"/>
      <c r="CG454" s="8"/>
      <c r="CH454" s="8"/>
      <c r="CI454" s="8"/>
      <c r="CJ454" s="8"/>
      <c r="CK454" s="8"/>
      <c r="CL454" s="8"/>
      <c r="CM454" s="8"/>
      <c r="CN454" s="8"/>
      <c r="CO454" s="8"/>
      <c r="CP454" s="8"/>
      <c r="CQ454" s="8"/>
      <c r="CR454" s="8"/>
      <c r="CS454" s="8"/>
      <c r="CT454" s="8"/>
      <c r="CU454" s="8"/>
      <c r="CV454" s="8"/>
      <c r="CW454" s="8"/>
      <c r="CX454" s="8"/>
    </row>
    <row r="455" spans="3:102" x14ac:dyDescent="0.3"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W455" s="8"/>
      <c r="AX455" s="8"/>
      <c r="AY455" s="8"/>
      <c r="AZ455" s="8"/>
      <c r="BA455" s="8"/>
      <c r="BB455" s="8"/>
      <c r="BC455" s="8"/>
      <c r="BD455" s="8"/>
      <c r="BE455" s="8"/>
      <c r="BF455" s="8"/>
      <c r="BG455" s="8"/>
      <c r="BH455" s="8"/>
      <c r="BI455" s="8"/>
      <c r="BJ455" s="8"/>
      <c r="BK455" s="8"/>
      <c r="BL455" s="8"/>
      <c r="BM455" s="8"/>
      <c r="BN455" s="8"/>
      <c r="BO455" s="8"/>
      <c r="BP455" s="8"/>
      <c r="BQ455" s="8"/>
      <c r="BR455" s="8"/>
      <c r="BS455" s="8"/>
      <c r="BT455" s="8"/>
      <c r="BU455" s="8"/>
      <c r="BV455" s="8"/>
      <c r="BW455" s="8"/>
      <c r="BX455" s="8"/>
      <c r="BY455" s="8"/>
      <c r="BZ455" s="8"/>
      <c r="CA455" s="8"/>
      <c r="CB455" s="8"/>
      <c r="CC455" s="8"/>
      <c r="CD455" s="8"/>
      <c r="CE455" s="8"/>
      <c r="CF455" s="8"/>
      <c r="CG455" s="8"/>
      <c r="CH455" s="8"/>
      <c r="CI455" s="8"/>
      <c r="CJ455" s="8"/>
      <c r="CK455" s="8"/>
      <c r="CL455" s="8"/>
      <c r="CM455" s="8"/>
      <c r="CN455" s="8"/>
      <c r="CO455" s="8"/>
      <c r="CP455" s="8"/>
      <c r="CQ455" s="8"/>
      <c r="CR455" s="8"/>
      <c r="CS455" s="8"/>
      <c r="CT455" s="8"/>
      <c r="CU455" s="8"/>
      <c r="CV455" s="8"/>
      <c r="CW455" s="8"/>
      <c r="CX455" s="8"/>
    </row>
    <row r="456" spans="3:102" x14ac:dyDescent="0.3"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W456" s="8"/>
      <c r="AX456" s="8"/>
      <c r="AY456" s="8"/>
      <c r="AZ456" s="8"/>
      <c r="BA456" s="8"/>
      <c r="BB456" s="8"/>
      <c r="BC456" s="8"/>
      <c r="BD456" s="8"/>
      <c r="BE456" s="8"/>
      <c r="BF456" s="8"/>
      <c r="BG456" s="8"/>
      <c r="BH456" s="8"/>
      <c r="BI456" s="8"/>
      <c r="BJ456" s="8"/>
      <c r="BK456" s="8"/>
      <c r="BL456" s="8"/>
      <c r="BM456" s="8"/>
      <c r="BN456" s="8"/>
      <c r="BO456" s="8"/>
      <c r="BP456" s="8"/>
      <c r="BQ456" s="8"/>
      <c r="BR456" s="8"/>
      <c r="BS456" s="8"/>
      <c r="BT456" s="8"/>
      <c r="BU456" s="8"/>
      <c r="BV456" s="8"/>
      <c r="BW456" s="8"/>
      <c r="BX456" s="8"/>
      <c r="BY456" s="8"/>
      <c r="BZ456" s="8"/>
      <c r="CA456" s="8"/>
      <c r="CB456" s="8"/>
      <c r="CC456" s="8"/>
      <c r="CD456" s="8"/>
      <c r="CE456" s="8"/>
      <c r="CF456" s="8"/>
      <c r="CG456" s="8"/>
      <c r="CH456" s="8"/>
      <c r="CI456" s="8"/>
      <c r="CJ456" s="8"/>
      <c r="CK456" s="8"/>
      <c r="CL456" s="8"/>
      <c r="CM456" s="8"/>
      <c r="CN456" s="8"/>
      <c r="CO456" s="8"/>
      <c r="CP456" s="8"/>
      <c r="CQ456" s="8"/>
      <c r="CR456" s="8"/>
      <c r="CS456" s="8"/>
      <c r="CT456" s="8"/>
      <c r="CU456" s="8"/>
      <c r="CV456" s="8"/>
      <c r="CW456" s="8"/>
      <c r="CX456" s="8"/>
    </row>
    <row r="457" spans="3:102" x14ac:dyDescent="0.3"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W457" s="8"/>
      <c r="AX457" s="8"/>
      <c r="AY457" s="8"/>
      <c r="AZ457" s="8"/>
      <c r="BA457" s="8"/>
      <c r="BB457" s="8"/>
      <c r="BC457" s="8"/>
      <c r="BD457" s="8"/>
      <c r="BE457" s="8"/>
      <c r="BF457" s="8"/>
      <c r="BG457" s="8"/>
      <c r="BH457" s="8"/>
      <c r="BI457" s="8"/>
      <c r="BJ457" s="8"/>
      <c r="BK457" s="8"/>
      <c r="BL457" s="8"/>
      <c r="BM457" s="8"/>
      <c r="BN457" s="8"/>
      <c r="BO457" s="8"/>
      <c r="BP457" s="8"/>
      <c r="BQ457" s="8"/>
      <c r="BR457" s="8"/>
      <c r="BS457" s="8"/>
      <c r="BT457" s="8"/>
      <c r="BU457" s="8"/>
      <c r="BV457" s="8"/>
      <c r="BW457" s="8"/>
      <c r="BX457" s="8"/>
      <c r="BY457" s="8"/>
      <c r="BZ457" s="8"/>
      <c r="CA457" s="8"/>
      <c r="CB457" s="8"/>
      <c r="CC457" s="8"/>
      <c r="CD457" s="8"/>
      <c r="CE457" s="8"/>
      <c r="CF457" s="8"/>
      <c r="CG457" s="8"/>
      <c r="CH457" s="8"/>
      <c r="CI457" s="8"/>
      <c r="CJ457" s="8"/>
      <c r="CK457" s="8"/>
      <c r="CL457" s="8"/>
      <c r="CM457" s="8"/>
      <c r="CN457" s="8"/>
      <c r="CO457" s="8"/>
      <c r="CP457" s="8"/>
      <c r="CQ457" s="8"/>
      <c r="CR457" s="8"/>
      <c r="CS457" s="8"/>
      <c r="CT457" s="8"/>
      <c r="CU457" s="8"/>
      <c r="CV457" s="8"/>
      <c r="CW457" s="8"/>
      <c r="CX457" s="8"/>
    </row>
    <row r="458" spans="3:102" x14ac:dyDescent="0.3"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W458" s="8"/>
      <c r="AX458" s="8"/>
      <c r="AY458" s="8"/>
      <c r="AZ458" s="8"/>
      <c r="BA458" s="8"/>
      <c r="BB458" s="8"/>
      <c r="BC458" s="8"/>
      <c r="BD458" s="8"/>
      <c r="BE458" s="8"/>
      <c r="BF458" s="8"/>
      <c r="BG458" s="8"/>
      <c r="BH458" s="8"/>
      <c r="BI458" s="8"/>
      <c r="BJ458" s="8"/>
      <c r="BK458" s="8"/>
      <c r="BL458" s="8"/>
      <c r="BM458" s="8"/>
      <c r="BN458" s="8"/>
      <c r="BO458" s="8"/>
      <c r="BP458" s="8"/>
      <c r="BQ458" s="8"/>
      <c r="BR458" s="8"/>
      <c r="BS458" s="8"/>
      <c r="BT458" s="8"/>
      <c r="BU458" s="8"/>
      <c r="BV458" s="8"/>
      <c r="BW458" s="8"/>
      <c r="BX458" s="8"/>
      <c r="BY458" s="8"/>
      <c r="BZ458" s="8"/>
      <c r="CA458" s="8"/>
      <c r="CB458" s="8"/>
      <c r="CC458" s="8"/>
      <c r="CD458" s="8"/>
      <c r="CE458" s="8"/>
      <c r="CF458" s="8"/>
      <c r="CG458" s="8"/>
      <c r="CH458" s="8"/>
      <c r="CI458" s="8"/>
      <c r="CJ458" s="8"/>
      <c r="CK458" s="8"/>
      <c r="CL458" s="8"/>
      <c r="CM458" s="8"/>
      <c r="CN458" s="8"/>
      <c r="CO458" s="8"/>
      <c r="CP458" s="8"/>
      <c r="CQ458" s="8"/>
      <c r="CR458" s="8"/>
      <c r="CS458" s="8"/>
      <c r="CT458" s="8"/>
      <c r="CU458" s="8"/>
      <c r="CV458" s="8"/>
      <c r="CW458" s="8"/>
      <c r="CX458" s="8"/>
    </row>
    <row r="459" spans="3:102" x14ac:dyDescent="0.3"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8"/>
      <c r="AH459" s="8"/>
      <c r="AI459" s="8"/>
      <c r="AJ459" s="8"/>
      <c r="AK459" s="8"/>
      <c r="AL459" s="8"/>
      <c r="AM459" s="8"/>
      <c r="AN459" s="8"/>
      <c r="AO459" s="8"/>
      <c r="AP459" s="8"/>
      <c r="AQ459" s="8"/>
      <c r="AR459" s="8"/>
      <c r="AS459" s="8"/>
      <c r="AT459" s="8"/>
      <c r="AU459" s="8"/>
      <c r="AV459" s="8"/>
      <c r="AW459" s="8"/>
      <c r="AX459" s="8"/>
      <c r="AY459" s="8"/>
      <c r="AZ459" s="8"/>
      <c r="BA459" s="8"/>
      <c r="BB459" s="8"/>
      <c r="BC459" s="8"/>
      <c r="BD459" s="8"/>
      <c r="BE459" s="8"/>
      <c r="BF459" s="8"/>
      <c r="BG459" s="8"/>
      <c r="BH459" s="8"/>
      <c r="BI459" s="8"/>
      <c r="BJ459" s="8"/>
      <c r="BK459" s="8"/>
      <c r="BL459" s="8"/>
      <c r="BM459" s="8"/>
      <c r="BN459" s="8"/>
      <c r="BO459" s="8"/>
      <c r="BP459" s="8"/>
      <c r="BQ459" s="8"/>
      <c r="BR459" s="8"/>
      <c r="BS459" s="8"/>
      <c r="BT459" s="8"/>
      <c r="BU459" s="8"/>
      <c r="BV459" s="8"/>
      <c r="BW459" s="8"/>
      <c r="BX459" s="8"/>
      <c r="BY459" s="8"/>
      <c r="BZ459" s="8"/>
      <c r="CA459" s="8"/>
      <c r="CB459" s="8"/>
      <c r="CC459" s="8"/>
      <c r="CD459" s="8"/>
      <c r="CE459" s="8"/>
      <c r="CF459" s="8"/>
      <c r="CG459" s="8"/>
      <c r="CH459" s="8"/>
      <c r="CI459" s="8"/>
      <c r="CJ459" s="8"/>
      <c r="CK459" s="8"/>
      <c r="CL459" s="8"/>
      <c r="CM459" s="8"/>
      <c r="CN459" s="8"/>
      <c r="CO459" s="8"/>
      <c r="CP459" s="8"/>
      <c r="CQ459" s="8"/>
      <c r="CR459" s="8"/>
      <c r="CS459" s="8"/>
      <c r="CT459" s="8"/>
      <c r="CU459" s="8"/>
      <c r="CV459" s="8"/>
      <c r="CW459" s="8"/>
      <c r="CX459" s="8"/>
    </row>
    <row r="460" spans="3:102" x14ac:dyDescent="0.3"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W460" s="8"/>
      <c r="AX460" s="8"/>
      <c r="AY460" s="8"/>
      <c r="AZ460" s="8"/>
      <c r="BA460" s="8"/>
      <c r="BB460" s="8"/>
      <c r="BC460" s="8"/>
      <c r="BD460" s="8"/>
      <c r="BE460" s="8"/>
      <c r="BF460" s="8"/>
      <c r="BG460" s="8"/>
      <c r="BH460" s="8"/>
      <c r="BI460" s="8"/>
      <c r="BJ460" s="8"/>
      <c r="BK460" s="8"/>
      <c r="BL460" s="8"/>
      <c r="BM460" s="8"/>
      <c r="BN460" s="8"/>
      <c r="BO460" s="8"/>
      <c r="BP460" s="8"/>
      <c r="BQ460" s="8"/>
      <c r="BR460" s="8"/>
      <c r="BS460" s="8"/>
      <c r="BT460" s="8"/>
      <c r="BU460" s="8"/>
      <c r="BV460" s="8"/>
      <c r="BW460" s="8"/>
      <c r="BX460" s="8"/>
      <c r="BY460" s="8"/>
      <c r="BZ460" s="8"/>
      <c r="CA460" s="8"/>
      <c r="CB460" s="8"/>
      <c r="CC460" s="8"/>
      <c r="CD460" s="8"/>
      <c r="CE460" s="8"/>
      <c r="CF460" s="8"/>
      <c r="CG460" s="8"/>
      <c r="CH460" s="8"/>
      <c r="CI460" s="8"/>
      <c r="CJ460" s="8"/>
      <c r="CK460" s="8"/>
      <c r="CL460" s="8"/>
      <c r="CM460" s="8"/>
      <c r="CN460" s="8"/>
      <c r="CO460" s="8"/>
      <c r="CP460" s="8"/>
      <c r="CQ460" s="8"/>
      <c r="CR460" s="8"/>
      <c r="CS460" s="8"/>
      <c r="CT460" s="8"/>
      <c r="CU460" s="8"/>
      <c r="CV460" s="8"/>
      <c r="CW460" s="8"/>
      <c r="CX460" s="8"/>
    </row>
    <row r="461" spans="3:102" x14ac:dyDescent="0.3"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W461" s="8"/>
      <c r="AX461" s="8"/>
      <c r="AY461" s="8"/>
      <c r="AZ461" s="8"/>
      <c r="BA461" s="8"/>
      <c r="BB461" s="8"/>
      <c r="BC461" s="8"/>
      <c r="BD461" s="8"/>
      <c r="BE461" s="8"/>
      <c r="BF461" s="8"/>
      <c r="BG461" s="8"/>
      <c r="BH461" s="8"/>
      <c r="BI461" s="8"/>
      <c r="BJ461" s="8"/>
      <c r="BK461" s="8"/>
      <c r="BL461" s="8"/>
      <c r="BM461" s="8"/>
      <c r="BN461" s="8"/>
      <c r="BO461" s="8"/>
      <c r="BP461" s="8"/>
      <c r="BQ461" s="8"/>
      <c r="BR461" s="8"/>
      <c r="BS461" s="8"/>
      <c r="BT461" s="8"/>
      <c r="BU461" s="8"/>
      <c r="BV461" s="8"/>
      <c r="BW461" s="8"/>
      <c r="BX461" s="8"/>
      <c r="BY461" s="8"/>
      <c r="BZ461" s="8"/>
      <c r="CA461" s="8"/>
      <c r="CB461" s="8"/>
      <c r="CC461" s="8"/>
      <c r="CD461" s="8"/>
      <c r="CE461" s="8"/>
      <c r="CF461" s="8"/>
      <c r="CG461" s="8"/>
      <c r="CH461" s="8"/>
      <c r="CI461" s="8"/>
      <c r="CJ461" s="8"/>
      <c r="CK461" s="8"/>
      <c r="CL461" s="8"/>
      <c r="CM461" s="8"/>
      <c r="CN461" s="8"/>
      <c r="CO461" s="8"/>
      <c r="CP461" s="8"/>
      <c r="CQ461" s="8"/>
      <c r="CR461" s="8"/>
      <c r="CS461" s="8"/>
      <c r="CT461" s="8"/>
      <c r="CU461" s="8"/>
      <c r="CV461" s="8"/>
      <c r="CW461" s="8"/>
      <c r="CX461" s="8"/>
    </row>
    <row r="462" spans="3:102" x14ac:dyDescent="0.3"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W462" s="8"/>
      <c r="AX462" s="8"/>
      <c r="AY462" s="8"/>
      <c r="AZ462" s="8"/>
      <c r="BA462" s="8"/>
      <c r="BB462" s="8"/>
      <c r="BC462" s="8"/>
      <c r="BD462" s="8"/>
      <c r="BE462" s="8"/>
      <c r="BF462" s="8"/>
      <c r="BG462" s="8"/>
      <c r="BH462" s="8"/>
      <c r="BI462" s="8"/>
      <c r="BJ462" s="8"/>
      <c r="BK462" s="8"/>
      <c r="BL462" s="8"/>
      <c r="BM462" s="8"/>
      <c r="BN462" s="8"/>
      <c r="BO462" s="8"/>
      <c r="BP462" s="8"/>
      <c r="BQ462" s="8"/>
      <c r="BR462" s="8"/>
      <c r="BS462" s="8"/>
      <c r="BT462" s="8"/>
      <c r="BU462" s="8"/>
      <c r="BV462" s="8"/>
      <c r="BW462" s="8"/>
      <c r="BX462" s="8"/>
      <c r="BY462" s="8"/>
      <c r="BZ462" s="8"/>
      <c r="CA462" s="8"/>
      <c r="CB462" s="8"/>
      <c r="CC462" s="8"/>
      <c r="CD462" s="8"/>
      <c r="CE462" s="8"/>
      <c r="CF462" s="8"/>
      <c r="CG462" s="8"/>
      <c r="CH462" s="8"/>
      <c r="CI462" s="8"/>
      <c r="CJ462" s="8"/>
      <c r="CK462" s="8"/>
      <c r="CL462" s="8"/>
      <c r="CM462" s="8"/>
      <c r="CN462" s="8"/>
      <c r="CO462" s="8"/>
      <c r="CP462" s="8"/>
      <c r="CQ462" s="8"/>
      <c r="CR462" s="8"/>
      <c r="CS462" s="8"/>
      <c r="CT462" s="8"/>
      <c r="CU462" s="8"/>
      <c r="CV462" s="8"/>
      <c r="CW462" s="8"/>
      <c r="CX462" s="8"/>
    </row>
    <row r="463" spans="3:102" x14ac:dyDescent="0.3"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W463" s="8"/>
      <c r="AX463" s="8"/>
      <c r="AY463" s="8"/>
      <c r="AZ463" s="8"/>
      <c r="BA463" s="8"/>
      <c r="BB463" s="8"/>
      <c r="BC463" s="8"/>
      <c r="BD463" s="8"/>
      <c r="BE463" s="8"/>
      <c r="BF463" s="8"/>
      <c r="BG463" s="8"/>
      <c r="BH463" s="8"/>
      <c r="BI463" s="8"/>
      <c r="BJ463" s="8"/>
      <c r="BK463" s="8"/>
      <c r="BL463" s="8"/>
      <c r="BM463" s="8"/>
      <c r="BN463" s="8"/>
      <c r="BO463" s="8"/>
      <c r="BP463" s="8"/>
      <c r="BQ463" s="8"/>
      <c r="BR463" s="8"/>
      <c r="BS463" s="8"/>
      <c r="BT463" s="8"/>
      <c r="BU463" s="8"/>
      <c r="BV463" s="8"/>
      <c r="BW463" s="8"/>
      <c r="BX463" s="8"/>
      <c r="BY463" s="8"/>
      <c r="BZ463" s="8"/>
      <c r="CA463" s="8"/>
      <c r="CB463" s="8"/>
      <c r="CC463" s="8"/>
      <c r="CD463" s="8"/>
      <c r="CE463" s="8"/>
      <c r="CF463" s="8"/>
      <c r="CG463" s="8"/>
      <c r="CH463" s="8"/>
      <c r="CI463" s="8"/>
      <c r="CJ463" s="8"/>
      <c r="CK463" s="8"/>
      <c r="CL463" s="8"/>
      <c r="CM463" s="8"/>
      <c r="CN463" s="8"/>
      <c r="CO463" s="8"/>
      <c r="CP463" s="8"/>
      <c r="CQ463" s="8"/>
      <c r="CR463" s="8"/>
      <c r="CS463" s="8"/>
      <c r="CT463" s="8"/>
      <c r="CU463" s="8"/>
      <c r="CV463" s="8"/>
      <c r="CW463" s="8"/>
      <c r="CX463" s="8"/>
    </row>
    <row r="464" spans="3:102" x14ac:dyDescent="0.3"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W464" s="8"/>
      <c r="AX464" s="8"/>
      <c r="AY464" s="8"/>
      <c r="AZ464" s="8"/>
      <c r="BA464" s="8"/>
      <c r="BB464" s="8"/>
      <c r="BC464" s="8"/>
      <c r="BD464" s="8"/>
      <c r="BE464" s="8"/>
      <c r="BF464" s="8"/>
      <c r="BG464" s="8"/>
      <c r="BH464" s="8"/>
      <c r="BI464" s="8"/>
      <c r="BJ464" s="8"/>
      <c r="BK464" s="8"/>
      <c r="BL464" s="8"/>
      <c r="BM464" s="8"/>
      <c r="BN464" s="8"/>
      <c r="BO464" s="8"/>
      <c r="BP464" s="8"/>
      <c r="BQ464" s="8"/>
      <c r="BR464" s="8"/>
      <c r="BS464" s="8"/>
      <c r="BT464" s="8"/>
      <c r="BU464" s="8"/>
      <c r="BV464" s="8"/>
      <c r="BW464" s="8"/>
      <c r="BX464" s="8"/>
      <c r="BY464" s="8"/>
      <c r="BZ464" s="8"/>
      <c r="CA464" s="8"/>
      <c r="CB464" s="8"/>
      <c r="CC464" s="8"/>
      <c r="CD464" s="8"/>
      <c r="CE464" s="8"/>
      <c r="CF464" s="8"/>
      <c r="CG464" s="8"/>
      <c r="CH464" s="8"/>
      <c r="CI464" s="8"/>
      <c r="CJ464" s="8"/>
      <c r="CK464" s="8"/>
      <c r="CL464" s="8"/>
      <c r="CM464" s="8"/>
      <c r="CN464" s="8"/>
      <c r="CO464" s="8"/>
      <c r="CP464" s="8"/>
      <c r="CQ464" s="8"/>
      <c r="CR464" s="8"/>
      <c r="CS464" s="8"/>
      <c r="CT464" s="8"/>
      <c r="CU464" s="8"/>
      <c r="CV464" s="8"/>
      <c r="CW464" s="8"/>
      <c r="CX464" s="8"/>
    </row>
    <row r="465" spans="3:102" x14ac:dyDescent="0.3"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W465" s="8"/>
      <c r="AX465" s="8"/>
      <c r="AY465" s="8"/>
      <c r="AZ465" s="8"/>
      <c r="BA465" s="8"/>
      <c r="BB465" s="8"/>
      <c r="BC465" s="8"/>
      <c r="BD465" s="8"/>
      <c r="BE465" s="8"/>
      <c r="BF465" s="8"/>
      <c r="BG465" s="8"/>
      <c r="BH465" s="8"/>
      <c r="BI465" s="8"/>
      <c r="BJ465" s="8"/>
      <c r="BK465" s="8"/>
      <c r="BL465" s="8"/>
      <c r="BM465" s="8"/>
      <c r="BN465" s="8"/>
      <c r="BO465" s="8"/>
      <c r="BP465" s="8"/>
      <c r="BQ465" s="8"/>
      <c r="BR465" s="8"/>
      <c r="BS465" s="8"/>
      <c r="BT465" s="8"/>
      <c r="BU465" s="8"/>
      <c r="BV465" s="8"/>
      <c r="BW465" s="8"/>
      <c r="BX465" s="8"/>
      <c r="BY465" s="8"/>
      <c r="BZ465" s="8"/>
      <c r="CA465" s="8"/>
      <c r="CB465" s="8"/>
      <c r="CC465" s="8"/>
      <c r="CD465" s="8"/>
      <c r="CE465" s="8"/>
      <c r="CF465" s="8"/>
      <c r="CG465" s="8"/>
      <c r="CH465" s="8"/>
      <c r="CI465" s="8"/>
      <c r="CJ465" s="8"/>
      <c r="CK465" s="8"/>
      <c r="CL465" s="8"/>
      <c r="CM465" s="8"/>
      <c r="CN465" s="8"/>
      <c r="CO465" s="8"/>
      <c r="CP465" s="8"/>
      <c r="CQ465" s="8"/>
      <c r="CR465" s="8"/>
      <c r="CS465" s="8"/>
      <c r="CT465" s="8"/>
      <c r="CU465" s="8"/>
      <c r="CV465" s="8"/>
      <c r="CW465" s="8"/>
      <c r="CX465" s="8"/>
    </row>
    <row r="466" spans="3:102" x14ac:dyDescent="0.3"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W466" s="8"/>
      <c r="AX466" s="8"/>
      <c r="AY466" s="8"/>
      <c r="AZ466" s="8"/>
      <c r="BA466" s="8"/>
      <c r="BB466" s="8"/>
      <c r="BC466" s="8"/>
      <c r="BD466" s="8"/>
      <c r="BE466" s="8"/>
      <c r="BF466" s="8"/>
      <c r="BG466" s="8"/>
      <c r="BH466" s="8"/>
      <c r="BI466" s="8"/>
      <c r="BJ466" s="8"/>
      <c r="BK466" s="8"/>
      <c r="BL466" s="8"/>
      <c r="BM466" s="8"/>
      <c r="BN466" s="8"/>
      <c r="BO466" s="8"/>
      <c r="BP466" s="8"/>
      <c r="BQ466" s="8"/>
      <c r="BR466" s="8"/>
      <c r="BS466" s="8"/>
      <c r="BT466" s="8"/>
      <c r="BU466" s="8"/>
      <c r="BV466" s="8"/>
      <c r="BW466" s="8"/>
      <c r="BX466" s="8"/>
      <c r="BY466" s="8"/>
      <c r="BZ466" s="8"/>
      <c r="CA466" s="8"/>
      <c r="CB466" s="8"/>
      <c r="CC466" s="8"/>
      <c r="CD466" s="8"/>
      <c r="CE466" s="8"/>
      <c r="CF466" s="8"/>
      <c r="CG466" s="8"/>
      <c r="CH466" s="8"/>
      <c r="CI466" s="8"/>
      <c r="CJ466" s="8"/>
      <c r="CK466" s="8"/>
      <c r="CL466" s="8"/>
      <c r="CM466" s="8"/>
      <c r="CN466" s="8"/>
      <c r="CO466" s="8"/>
      <c r="CP466" s="8"/>
      <c r="CQ466" s="8"/>
      <c r="CR466" s="8"/>
      <c r="CS466" s="8"/>
      <c r="CT466" s="8"/>
      <c r="CU466" s="8"/>
      <c r="CV466" s="8"/>
      <c r="CW466" s="8"/>
      <c r="CX466" s="8"/>
    </row>
    <row r="467" spans="3:102" x14ac:dyDescent="0.3"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8"/>
      <c r="AH467" s="8"/>
      <c r="AI467" s="8"/>
      <c r="AJ467" s="8"/>
      <c r="AK467" s="8"/>
      <c r="AL467" s="8"/>
      <c r="AM467" s="8"/>
      <c r="AN467" s="8"/>
      <c r="AO467" s="8"/>
      <c r="AP467" s="8"/>
      <c r="AQ467" s="8"/>
      <c r="AR467" s="8"/>
      <c r="AS467" s="8"/>
      <c r="AT467" s="8"/>
      <c r="AU467" s="8"/>
      <c r="AV467" s="8"/>
      <c r="AW467" s="8"/>
      <c r="AX467" s="8"/>
      <c r="AY467" s="8"/>
      <c r="AZ467" s="8"/>
      <c r="BA467" s="8"/>
      <c r="BB467" s="8"/>
      <c r="BC467" s="8"/>
      <c r="BD467" s="8"/>
      <c r="BE467" s="8"/>
      <c r="BF467" s="8"/>
      <c r="BG467" s="8"/>
      <c r="BH467" s="8"/>
      <c r="BI467" s="8"/>
      <c r="BJ467" s="8"/>
      <c r="BK467" s="8"/>
      <c r="BL467" s="8"/>
      <c r="BM467" s="8"/>
      <c r="BN467" s="8"/>
      <c r="BO467" s="8"/>
      <c r="BP467" s="8"/>
      <c r="BQ467" s="8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</row>
    <row r="468" spans="3:102" x14ac:dyDescent="0.3"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W468" s="8"/>
      <c r="AX468" s="8"/>
      <c r="AY468" s="8"/>
      <c r="AZ468" s="8"/>
      <c r="BA468" s="8"/>
      <c r="BB468" s="8"/>
      <c r="BC468" s="8"/>
      <c r="BD468" s="8"/>
      <c r="BE468" s="8"/>
      <c r="BF468" s="8"/>
      <c r="BG468" s="8"/>
      <c r="BH468" s="8"/>
      <c r="BI468" s="8"/>
      <c r="BJ468" s="8"/>
      <c r="BK468" s="8"/>
      <c r="BL468" s="8"/>
      <c r="BM468" s="8"/>
      <c r="BN468" s="8"/>
      <c r="BO468" s="8"/>
      <c r="BP468" s="8"/>
      <c r="BQ468" s="8"/>
      <c r="BR468" s="8"/>
      <c r="BS468" s="8"/>
      <c r="BT468" s="8"/>
      <c r="BU468" s="8"/>
      <c r="BV468" s="8"/>
      <c r="BW468" s="8"/>
      <c r="BX468" s="8"/>
      <c r="BY468" s="8"/>
      <c r="BZ468" s="8"/>
      <c r="CA468" s="8"/>
      <c r="CB468" s="8"/>
      <c r="CC468" s="8"/>
      <c r="CD468" s="8"/>
      <c r="CE468" s="8"/>
      <c r="CF468" s="8"/>
      <c r="CG468" s="8"/>
      <c r="CH468" s="8"/>
      <c r="CI468" s="8"/>
      <c r="CJ468" s="8"/>
      <c r="CK468" s="8"/>
      <c r="CL468" s="8"/>
      <c r="CM468" s="8"/>
      <c r="CN468" s="8"/>
      <c r="CO468" s="8"/>
      <c r="CP468" s="8"/>
      <c r="CQ468" s="8"/>
      <c r="CR468" s="8"/>
      <c r="CS468" s="8"/>
      <c r="CT468" s="8"/>
      <c r="CU468" s="8"/>
      <c r="CV468" s="8"/>
      <c r="CW468" s="8"/>
      <c r="CX468" s="8"/>
    </row>
    <row r="469" spans="3:102" x14ac:dyDescent="0.3"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W469" s="8"/>
      <c r="AX469" s="8"/>
      <c r="AY469" s="8"/>
      <c r="AZ469" s="8"/>
      <c r="BA469" s="8"/>
      <c r="BB469" s="8"/>
      <c r="BC469" s="8"/>
      <c r="BD469" s="8"/>
      <c r="BE469" s="8"/>
      <c r="BF469" s="8"/>
      <c r="BG469" s="8"/>
      <c r="BH469" s="8"/>
      <c r="BI469" s="8"/>
      <c r="BJ469" s="8"/>
      <c r="BK469" s="8"/>
      <c r="BL469" s="8"/>
      <c r="BM469" s="8"/>
      <c r="BN469" s="8"/>
      <c r="BO469" s="8"/>
      <c r="BP469" s="8"/>
      <c r="BQ469" s="8"/>
      <c r="BR469" s="8"/>
      <c r="BS469" s="8"/>
      <c r="BT469" s="8"/>
      <c r="BU469" s="8"/>
      <c r="BV469" s="8"/>
      <c r="BW469" s="8"/>
      <c r="BX469" s="8"/>
      <c r="BY469" s="8"/>
      <c r="BZ469" s="8"/>
      <c r="CA469" s="8"/>
      <c r="CB469" s="8"/>
      <c r="CC469" s="8"/>
      <c r="CD469" s="8"/>
      <c r="CE469" s="8"/>
      <c r="CF469" s="8"/>
      <c r="CG469" s="8"/>
      <c r="CH469" s="8"/>
      <c r="CI469" s="8"/>
      <c r="CJ469" s="8"/>
      <c r="CK469" s="8"/>
      <c r="CL469" s="8"/>
      <c r="CM469" s="8"/>
      <c r="CN469" s="8"/>
      <c r="CO469" s="8"/>
      <c r="CP469" s="8"/>
      <c r="CQ469" s="8"/>
      <c r="CR469" s="8"/>
      <c r="CS469" s="8"/>
      <c r="CT469" s="8"/>
      <c r="CU469" s="8"/>
      <c r="CV469" s="8"/>
      <c r="CW469" s="8"/>
      <c r="CX469" s="8"/>
    </row>
    <row r="470" spans="3:102" x14ac:dyDescent="0.3"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W470" s="8"/>
      <c r="AX470" s="8"/>
      <c r="AY470" s="8"/>
      <c r="AZ470" s="8"/>
      <c r="BA470" s="8"/>
      <c r="BB470" s="8"/>
      <c r="BC470" s="8"/>
      <c r="BD470" s="8"/>
      <c r="BE470" s="8"/>
      <c r="BF470" s="8"/>
      <c r="BG470" s="8"/>
      <c r="BH470" s="8"/>
      <c r="BI470" s="8"/>
      <c r="BJ470" s="8"/>
      <c r="BK470" s="8"/>
      <c r="BL470" s="8"/>
      <c r="BM470" s="8"/>
      <c r="BN470" s="8"/>
      <c r="BO470" s="8"/>
      <c r="BP470" s="8"/>
      <c r="BQ470" s="8"/>
      <c r="BR470" s="8"/>
      <c r="BS470" s="8"/>
      <c r="BT470" s="8"/>
      <c r="BU470" s="8"/>
      <c r="BV470" s="8"/>
      <c r="BW470" s="8"/>
      <c r="BX470" s="8"/>
      <c r="BY470" s="8"/>
      <c r="BZ470" s="8"/>
      <c r="CA470" s="8"/>
      <c r="CB470" s="8"/>
      <c r="CC470" s="8"/>
      <c r="CD470" s="8"/>
      <c r="CE470" s="8"/>
      <c r="CF470" s="8"/>
      <c r="CG470" s="8"/>
      <c r="CH470" s="8"/>
      <c r="CI470" s="8"/>
      <c r="CJ470" s="8"/>
      <c r="CK470" s="8"/>
      <c r="CL470" s="8"/>
      <c r="CM470" s="8"/>
      <c r="CN470" s="8"/>
      <c r="CO470" s="8"/>
      <c r="CP470" s="8"/>
      <c r="CQ470" s="8"/>
      <c r="CR470" s="8"/>
      <c r="CS470" s="8"/>
      <c r="CT470" s="8"/>
      <c r="CU470" s="8"/>
      <c r="CV470" s="8"/>
      <c r="CW470" s="8"/>
      <c r="CX470" s="8"/>
    </row>
    <row r="471" spans="3:102" x14ac:dyDescent="0.3"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8"/>
      <c r="AH471" s="8"/>
      <c r="AI471" s="8"/>
      <c r="AJ471" s="8"/>
      <c r="AK471" s="8"/>
      <c r="AL471" s="8"/>
      <c r="AM471" s="8"/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8"/>
      <c r="BH471" s="8"/>
      <c r="BI471" s="8"/>
      <c r="BJ471" s="8"/>
      <c r="BK471" s="8"/>
      <c r="BL471" s="8"/>
      <c r="BM471" s="8"/>
      <c r="BN471" s="8"/>
      <c r="BO471" s="8"/>
      <c r="BP471" s="8"/>
      <c r="BQ471" s="8"/>
      <c r="BR471" s="8"/>
      <c r="BS471" s="8"/>
      <c r="BT471" s="8"/>
      <c r="BU471" s="8"/>
      <c r="BV471" s="8"/>
      <c r="BW471" s="8"/>
      <c r="BX471" s="8"/>
      <c r="BY471" s="8"/>
      <c r="BZ471" s="8"/>
      <c r="CA471" s="8"/>
      <c r="CB471" s="8"/>
      <c r="CC471" s="8"/>
      <c r="CD471" s="8"/>
      <c r="CE471" s="8"/>
      <c r="CF471" s="8"/>
      <c r="CG471" s="8"/>
      <c r="CH471" s="8"/>
      <c r="CI471" s="8"/>
      <c r="CJ471" s="8"/>
      <c r="CK471" s="8"/>
      <c r="CL471" s="8"/>
      <c r="CM471" s="8"/>
      <c r="CN471" s="8"/>
      <c r="CO471" s="8"/>
      <c r="CP471" s="8"/>
      <c r="CQ471" s="8"/>
      <c r="CR471" s="8"/>
      <c r="CS471" s="8"/>
      <c r="CT471" s="8"/>
      <c r="CU471" s="8"/>
      <c r="CV471" s="8"/>
      <c r="CW471" s="8"/>
      <c r="CX471" s="8"/>
    </row>
    <row r="472" spans="3:102" x14ac:dyDescent="0.3"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W472" s="8"/>
      <c r="AX472" s="8"/>
      <c r="AY472" s="8"/>
      <c r="AZ472" s="8"/>
      <c r="BA472" s="8"/>
      <c r="BB472" s="8"/>
      <c r="BC472" s="8"/>
      <c r="BD472" s="8"/>
      <c r="BE472" s="8"/>
      <c r="BF472" s="8"/>
      <c r="BG472" s="8"/>
      <c r="BH472" s="8"/>
      <c r="BI472" s="8"/>
      <c r="BJ472" s="8"/>
      <c r="BK472" s="8"/>
      <c r="BL472" s="8"/>
      <c r="BM472" s="8"/>
      <c r="BN472" s="8"/>
      <c r="BO472" s="8"/>
      <c r="BP472" s="8"/>
      <c r="BQ472" s="8"/>
      <c r="BR472" s="8"/>
      <c r="BS472" s="8"/>
      <c r="BT472" s="8"/>
      <c r="BU472" s="8"/>
      <c r="BV472" s="8"/>
      <c r="BW472" s="8"/>
      <c r="BX472" s="8"/>
      <c r="BY472" s="8"/>
      <c r="BZ472" s="8"/>
      <c r="CA472" s="8"/>
      <c r="CB472" s="8"/>
      <c r="CC472" s="8"/>
      <c r="CD472" s="8"/>
      <c r="CE472" s="8"/>
      <c r="CF472" s="8"/>
      <c r="CG472" s="8"/>
      <c r="CH472" s="8"/>
      <c r="CI472" s="8"/>
      <c r="CJ472" s="8"/>
      <c r="CK472" s="8"/>
      <c r="CL472" s="8"/>
      <c r="CM472" s="8"/>
      <c r="CN472" s="8"/>
      <c r="CO472" s="8"/>
      <c r="CP472" s="8"/>
      <c r="CQ472" s="8"/>
      <c r="CR472" s="8"/>
      <c r="CS472" s="8"/>
      <c r="CT472" s="8"/>
      <c r="CU472" s="8"/>
      <c r="CV472" s="8"/>
      <c r="CW472" s="8"/>
      <c r="CX472" s="8"/>
    </row>
    <row r="473" spans="3:102" x14ac:dyDescent="0.3"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W473" s="8"/>
      <c r="AX473" s="8"/>
      <c r="AY473" s="8"/>
      <c r="AZ473" s="8"/>
      <c r="BA473" s="8"/>
      <c r="BB473" s="8"/>
      <c r="BC473" s="8"/>
      <c r="BD473" s="8"/>
      <c r="BE473" s="8"/>
      <c r="BF473" s="8"/>
      <c r="BG473" s="8"/>
      <c r="BH473" s="8"/>
      <c r="BI473" s="8"/>
      <c r="BJ473" s="8"/>
      <c r="BK473" s="8"/>
      <c r="BL473" s="8"/>
      <c r="BM473" s="8"/>
      <c r="BN473" s="8"/>
      <c r="BO473" s="8"/>
      <c r="BP473" s="8"/>
      <c r="BQ473" s="8"/>
      <c r="BR473" s="8"/>
      <c r="BS473" s="8"/>
      <c r="BT473" s="8"/>
      <c r="BU473" s="8"/>
      <c r="BV473" s="8"/>
      <c r="BW473" s="8"/>
      <c r="BX473" s="8"/>
      <c r="BY473" s="8"/>
      <c r="BZ473" s="8"/>
      <c r="CA473" s="8"/>
      <c r="CB473" s="8"/>
      <c r="CC473" s="8"/>
      <c r="CD473" s="8"/>
      <c r="CE473" s="8"/>
      <c r="CF473" s="8"/>
      <c r="CG473" s="8"/>
      <c r="CH473" s="8"/>
      <c r="CI473" s="8"/>
      <c r="CJ473" s="8"/>
      <c r="CK473" s="8"/>
      <c r="CL473" s="8"/>
      <c r="CM473" s="8"/>
      <c r="CN473" s="8"/>
      <c r="CO473" s="8"/>
      <c r="CP473" s="8"/>
      <c r="CQ473" s="8"/>
      <c r="CR473" s="8"/>
      <c r="CS473" s="8"/>
      <c r="CT473" s="8"/>
      <c r="CU473" s="8"/>
      <c r="CV473" s="8"/>
      <c r="CW473" s="8"/>
      <c r="CX473" s="8"/>
    </row>
    <row r="474" spans="3:102" x14ac:dyDescent="0.3"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8"/>
      <c r="AH474" s="8"/>
      <c r="AI474" s="8"/>
      <c r="AJ474" s="8"/>
      <c r="AK474" s="8"/>
      <c r="AL474" s="8"/>
      <c r="AM474" s="8"/>
      <c r="AN474" s="8"/>
      <c r="AO474" s="8"/>
      <c r="AP474" s="8"/>
      <c r="AQ474" s="8"/>
      <c r="AR474" s="8"/>
      <c r="AS474" s="8"/>
      <c r="AT474" s="8"/>
      <c r="AU474" s="8"/>
      <c r="AV474" s="8"/>
      <c r="AW474" s="8"/>
      <c r="AX474" s="8"/>
      <c r="AY474" s="8"/>
      <c r="AZ474" s="8"/>
      <c r="BA474" s="8"/>
      <c r="BB474" s="8"/>
      <c r="BC474" s="8"/>
      <c r="BD474" s="8"/>
      <c r="BE474" s="8"/>
      <c r="BF474" s="8"/>
      <c r="BG474" s="8"/>
      <c r="BH474" s="8"/>
      <c r="BI474" s="8"/>
      <c r="BJ474" s="8"/>
      <c r="BK474" s="8"/>
      <c r="BL474" s="8"/>
      <c r="BM474" s="8"/>
      <c r="BN474" s="8"/>
      <c r="BO474" s="8"/>
      <c r="BP474" s="8"/>
      <c r="BQ474" s="8"/>
      <c r="BR474" s="8"/>
      <c r="BS474" s="8"/>
      <c r="BT474" s="8"/>
      <c r="BU474" s="8"/>
      <c r="BV474" s="8"/>
      <c r="BW474" s="8"/>
      <c r="BX474" s="8"/>
      <c r="BY474" s="8"/>
      <c r="BZ474" s="8"/>
      <c r="CA474" s="8"/>
      <c r="CB474" s="8"/>
      <c r="CC474" s="8"/>
      <c r="CD474" s="8"/>
      <c r="CE474" s="8"/>
      <c r="CF474" s="8"/>
      <c r="CG474" s="8"/>
      <c r="CH474" s="8"/>
      <c r="CI474" s="8"/>
      <c r="CJ474" s="8"/>
      <c r="CK474" s="8"/>
      <c r="CL474" s="8"/>
      <c r="CM474" s="8"/>
      <c r="CN474" s="8"/>
      <c r="CO474" s="8"/>
      <c r="CP474" s="8"/>
      <c r="CQ474" s="8"/>
      <c r="CR474" s="8"/>
      <c r="CS474" s="8"/>
      <c r="CT474" s="8"/>
      <c r="CU474" s="8"/>
      <c r="CV474" s="8"/>
      <c r="CW474" s="8"/>
      <c r="CX474" s="8"/>
    </row>
    <row r="475" spans="3:102" x14ac:dyDescent="0.3"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K475" s="8"/>
      <c r="AL475" s="8"/>
      <c r="AM475" s="8"/>
      <c r="AN475" s="8"/>
      <c r="AO475" s="8"/>
      <c r="AP475" s="8"/>
      <c r="AQ475" s="8"/>
      <c r="AR475" s="8"/>
      <c r="AS475" s="8"/>
      <c r="AT475" s="8"/>
      <c r="AU475" s="8"/>
      <c r="AV475" s="8"/>
      <c r="AW475" s="8"/>
      <c r="AX475" s="8"/>
      <c r="AY475" s="8"/>
      <c r="AZ475" s="8"/>
      <c r="BA475" s="8"/>
      <c r="BB475" s="8"/>
      <c r="BC475" s="8"/>
      <c r="BD475" s="8"/>
      <c r="BE475" s="8"/>
      <c r="BF475" s="8"/>
      <c r="BG475" s="8"/>
      <c r="BH475" s="8"/>
      <c r="BI475" s="8"/>
      <c r="BJ475" s="8"/>
      <c r="BK475" s="8"/>
      <c r="BL475" s="8"/>
      <c r="BM475" s="8"/>
      <c r="BN475" s="8"/>
      <c r="BO475" s="8"/>
      <c r="BP475" s="8"/>
      <c r="BQ475" s="8"/>
      <c r="BR475" s="8"/>
      <c r="BS475" s="8"/>
      <c r="BT475" s="8"/>
      <c r="BU475" s="8"/>
      <c r="BV475" s="8"/>
      <c r="BW475" s="8"/>
      <c r="BX475" s="8"/>
      <c r="BY475" s="8"/>
      <c r="BZ475" s="8"/>
      <c r="CA475" s="8"/>
      <c r="CB475" s="8"/>
      <c r="CC475" s="8"/>
      <c r="CD475" s="8"/>
      <c r="CE475" s="8"/>
      <c r="CF475" s="8"/>
      <c r="CG475" s="8"/>
      <c r="CH475" s="8"/>
      <c r="CI475" s="8"/>
      <c r="CJ475" s="8"/>
      <c r="CK475" s="8"/>
      <c r="CL475" s="8"/>
      <c r="CM475" s="8"/>
      <c r="CN475" s="8"/>
      <c r="CO475" s="8"/>
      <c r="CP475" s="8"/>
      <c r="CQ475" s="8"/>
      <c r="CR475" s="8"/>
      <c r="CS475" s="8"/>
      <c r="CT475" s="8"/>
      <c r="CU475" s="8"/>
      <c r="CV475" s="8"/>
      <c r="CW475" s="8"/>
      <c r="CX475" s="8"/>
    </row>
    <row r="476" spans="3:102" x14ac:dyDescent="0.3"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8"/>
      <c r="AH476" s="8"/>
      <c r="AI476" s="8"/>
      <c r="AJ476" s="8"/>
      <c r="AK476" s="8"/>
      <c r="AL476" s="8"/>
      <c r="AM476" s="8"/>
      <c r="AN476" s="8"/>
      <c r="AO476" s="8"/>
      <c r="AP476" s="8"/>
      <c r="AQ476" s="8"/>
      <c r="AR476" s="8"/>
      <c r="AS476" s="8"/>
      <c r="AT476" s="8"/>
      <c r="AU476" s="8"/>
      <c r="AV476" s="8"/>
      <c r="AW476" s="8"/>
      <c r="AX476" s="8"/>
      <c r="AY476" s="8"/>
      <c r="AZ476" s="8"/>
      <c r="BA476" s="8"/>
      <c r="BB476" s="8"/>
      <c r="BC476" s="8"/>
      <c r="BD476" s="8"/>
      <c r="BE476" s="8"/>
      <c r="BF476" s="8"/>
      <c r="BG476" s="8"/>
      <c r="BH476" s="8"/>
      <c r="BI476" s="8"/>
      <c r="BJ476" s="8"/>
      <c r="BK476" s="8"/>
      <c r="BL476" s="8"/>
      <c r="BM476" s="8"/>
      <c r="BN476" s="8"/>
      <c r="BO476" s="8"/>
      <c r="BP476" s="8"/>
      <c r="BQ476" s="8"/>
      <c r="BR476" s="8"/>
      <c r="BS476" s="8"/>
      <c r="BT476" s="8"/>
      <c r="BU476" s="8"/>
      <c r="BV476" s="8"/>
      <c r="BW476" s="8"/>
      <c r="BX476" s="8"/>
      <c r="BY476" s="8"/>
      <c r="BZ476" s="8"/>
      <c r="CA476" s="8"/>
      <c r="CB476" s="8"/>
      <c r="CC476" s="8"/>
      <c r="CD476" s="8"/>
      <c r="CE476" s="8"/>
      <c r="CF476" s="8"/>
      <c r="CG476" s="8"/>
      <c r="CH476" s="8"/>
      <c r="CI476" s="8"/>
      <c r="CJ476" s="8"/>
      <c r="CK476" s="8"/>
      <c r="CL476" s="8"/>
      <c r="CM476" s="8"/>
      <c r="CN476" s="8"/>
      <c r="CO476" s="8"/>
      <c r="CP476" s="8"/>
      <c r="CQ476" s="8"/>
      <c r="CR476" s="8"/>
      <c r="CS476" s="8"/>
      <c r="CT476" s="8"/>
      <c r="CU476" s="8"/>
      <c r="CV476" s="8"/>
      <c r="CW476" s="8"/>
      <c r="CX476" s="8"/>
    </row>
    <row r="477" spans="3:102" x14ac:dyDescent="0.3"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8"/>
      <c r="AH477" s="8"/>
      <c r="AI477" s="8"/>
      <c r="AJ477" s="8"/>
      <c r="AK477" s="8"/>
      <c r="AL477" s="8"/>
      <c r="AM477" s="8"/>
      <c r="AN477" s="8"/>
      <c r="AO477" s="8"/>
      <c r="AP477" s="8"/>
      <c r="AQ477" s="8"/>
      <c r="AR477" s="8"/>
      <c r="AS477" s="8"/>
      <c r="AT477" s="8"/>
      <c r="AU477" s="8"/>
      <c r="AV477" s="8"/>
      <c r="AW477" s="8"/>
      <c r="AX477" s="8"/>
      <c r="AY477" s="8"/>
      <c r="AZ477" s="8"/>
      <c r="BA477" s="8"/>
      <c r="BB477" s="8"/>
      <c r="BC477" s="8"/>
      <c r="BD477" s="8"/>
      <c r="BE477" s="8"/>
      <c r="BF477" s="8"/>
      <c r="BG477" s="8"/>
      <c r="BH477" s="8"/>
      <c r="BI477" s="8"/>
      <c r="BJ477" s="8"/>
      <c r="BK477" s="8"/>
      <c r="BL477" s="8"/>
      <c r="BM477" s="8"/>
      <c r="BN477" s="8"/>
      <c r="BO477" s="8"/>
      <c r="BP477" s="8"/>
      <c r="BQ477" s="8"/>
      <c r="BR477" s="8"/>
      <c r="BS477" s="8"/>
      <c r="BT477" s="8"/>
      <c r="BU477" s="8"/>
      <c r="BV477" s="8"/>
      <c r="BW477" s="8"/>
      <c r="BX477" s="8"/>
      <c r="BY477" s="8"/>
      <c r="BZ477" s="8"/>
      <c r="CA477" s="8"/>
      <c r="CB477" s="8"/>
      <c r="CC477" s="8"/>
      <c r="CD477" s="8"/>
      <c r="CE477" s="8"/>
      <c r="CF477" s="8"/>
      <c r="CG477" s="8"/>
      <c r="CH477" s="8"/>
      <c r="CI477" s="8"/>
      <c r="CJ477" s="8"/>
      <c r="CK477" s="8"/>
      <c r="CL477" s="8"/>
      <c r="CM477" s="8"/>
      <c r="CN477" s="8"/>
      <c r="CO477" s="8"/>
      <c r="CP477" s="8"/>
      <c r="CQ477" s="8"/>
      <c r="CR477" s="8"/>
      <c r="CS477" s="8"/>
      <c r="CT477" s="8"/>
      <c r="CU477" s="8"/>
      <c r="CV477" s="8"/>
      <c r="CW477" s="8"/>
      <c r="CX477" s="8"/>
    </row>
    <row r="478" spans="3:102" x14ac:dyDescent="0.3"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8"/>
      <c r="AH478" s="8"/>
      <c r="AI478" s="8"/>
      <c r="AJ478" s="8"/>
      <c r="AK478" s="8"/>
      <c r="AL478" s="8"/>
      <c r="AM478" s="8"/>
      <c r="AN478" s="8"/>
      <c r="AO478" s="8"/>
      <c r="AP478" s="8"/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8"/>
      <c r="BH478" s="8"/>
      <c r="BI478" s="8"/>
      <c r="BJ478" s="8"/>
      <c r="BK478" s="8"/>
      <c r="BL478" s="8"/>
      <c r="BM478" s="8"/>
      <c r="BN478" s="8"/>
      <c r="BO478" s="8"/>
      <c r="BP478" s="8"/>
      <c r="BQ478" s="8"/>
      <c r="BR478" s="8"/>
      <c r="BS478" s="8"/>
      <c r="BT478" s="8"/>
      <c r="BU478" s="8"/>
      <c r="BV478" s="8"/>
      <c r="BW478" s="8"/>
      <c r="BX478" s="8"/>
      <c r="BY478" s="8"/>
      <c r="BZ478" s="8"/>
      <c r="CA478" s="8"/>
      <c r="CB478" s="8"/>
      <c r="CC478" s="8"/>
      <c r="CD478" s="8"/>
      <c r="CE478" s="8"/>
      <c r="CF478" s="8"/>
      <c r="CG478" s="8"/>
      <c r="CH478" s="8"/>
      <c r="CI478" s="8"/>
      <c r="CJ478" s="8"/>
      <c r="CK478" s="8"/>
      <c r="CL478" s="8"/>
      <c r="CM478" s="8"/>
      <c r="CN478" s="8"/>
      <c r="CO478" s="8"/>
      <c r="CP478" s="8"/>
      <c r="CQ478" s="8"/>
      <c r="CR478" s="8"/>
      <c r="CS478" s="8"/>
      <c r="CT478" s="8"/>
      <c r="CU478" s="8"/>
      <c r="CV478" s="8"/>
      <c r="CW478" s="8"/>
      <c r="CX478" s="8"/>
    </row>
    <row r="479" spans="3:102" x14ac:dyDescent="0.3"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8"/>
      <c r="AH479" s="8"/>
      <c r="AI479" s="8"/>
      <c r="AJ479" s="8"/>
      <c r="AK479" s="8"/>
      <c r="AL479" s="8"/>
      <c r="AM479" s="8"/>
      <c r="AN479" s="8"/>
      <c r="AO479" s="8"/>
      <c r="AP479" s="8"/>
      <c r="AQ479" s="8"/>
      <c r="AR479" s="8"/>
      <c r="AS479" s="8"/>
      <c r="AT479" s="8"/>
      <c r="AU479" s="8"/>
      <c r="AV479" s="8"/>
      <c r="AW479" s="8"/>
      <c r="AX479" s="8"/>
      <c r="AY479" s="8"/>
      <c r="AZ479" s="8"/>
      <c r="BA479" s="8"/>
      <c r="BB479" s="8"/>
      <c r="BC479" s="8"/>
      <c r="BD479" s="8"/>
      <c r="BE479" s="8"/>
      <c r="BF479" s="8"/>
      <c r="BG479" s="8"/>
      <c r="BH479" s="8"/>
      <c r="BI479" s="8"/>
      <c r="BJ479" s="8"/>
      <c r="BK479" s="8"/>
      <c r="BL479" s="8"/>
      <c r="BM479" s="8"/>
      <c r="BN479" s="8"/>
      <c r="BO479" s="8"/>
      <c r="BP479" s="8"/>
      <c r="BQ479" s="8"/>
      <c r="BR479" s="8"/>
      <c r="BS479" s="8"/>
      <c r="BT479" s="8"/>
      <c r="BU479" s="8"/>
      <c r="BV479" s="8"/>
      <c r="BW479" s="8"/>
      <c r="BX479" s="8"/>
      <c r="BY479" s="8"/>
      <c r="BZ479" s="8"/>
      <c r="CA479" s="8"/>
      <c r="CB479" s="8"/>
      <c r="CC479" s="8"/>
      <c r="CD479" s="8"/>
      <c r="CE479" s="8"/>
      <c r="CF479" s="8"/>
      <c r="CG479" s="8"/>
      <c r="CH479" s="8"/>
      <c r="CI479" s="8"/>
      <c r="CJ479" s="8"/>
      <c r="CK479" s="8"/>
      <c r="CL479" s="8"/>
      <c r="CM479" s="8"/>
      <c r="CN479" s="8"/>
      <c r="CO479" s="8"/>
      <c r="CP479" s="8"/>
      <c r="CQ479" s="8"/>
      <c r="CR479" s="8"/>
      <c r="CS479" s="8"/>
      <c r="CT479" s="8"/>
      <c r="CU479" s="8"/>
      <c r="CV479" s="8"/>
      <c r="CW479" s="8"/>
      <c r="CX479" s="8"/>
    </row>
    <row r="480" spans="3:102" x14ac:dyDescent="0.3"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8"/>
      <c r="AH480" s="8"/>
      <c r="AI480" s="8"/>
      <c r="AJ480" s="8"/>
      <c r="AK480" s="8"/>
      <c r="AL480" s="8"/>
      <c r="AM480" s="8"/>
      <c r="AN480" s="8"/>
      <c r="AO480" s="8"/>
      <c r="AP480" s="8"/>
      <c r="AQ480" s="8"/>
      <c r="AR480" s="8"/>
      <c r="AS480" s="8"/>
      <c r="AT480" s="8"/>
      <c r="AU480" s="8"/>
      <c r="AV480" s="8"/>
      <c r="AW480" s="8"/>
      <c r="AX480" s="8"/>
      <c r="AY480" s="8"/>
      <c r="AZ480" s="8"/>
      <c r="BA480" s="8"/>
      <c r="BB480" s="8"/>
      <c r="BC480" s="8"/>
      <c r="BD480" s="8"/>
      <c r="BE480" s="8"/>
      <c r="BF480" s="8"/>
      <c r="BG480" s="8"/>
      <c r="BH480" s="8"/>
      <c r="BI480" s="8"/>
      <c r="BJ480" s="8"/>
      <c r="BK480" s="8"/>
      <c r="BL480" s="8"/>
      <c r="BM480" s="8"/>
      <c r="BN480" s="8"/>
      <c r="BO480" s="8"/>
      <c r="BP480" s="8"/>
      <c r="BQ480" s="8"/>
      <c r="BR480" s="8"/>
      <c r="BS480" s="8"/>
      <c r="BT480" s="8"/>
      <c r="BU480" s="8"/>
      <c r="BV480" s="8"/>
      <c r="BW480" s="8"/>
      <c r="BX480" s="8"/>
      <c r="BY480" s="8"/>
      <c r="BZ480" s="8"/>
      <c r="CA480" s="8"/>
      <c r="CB480" s="8"/>
      <c r="CC480" s="8"/>
      <c r="CD480" s="8"/>
      <c r="CE480" s="8"/>
      <c r="CF480" s="8"/>
      <c r="CG480" s="8"/>
      <c r="CH480" s="8"/>
      <c r="CI480" s="8"/>
      <c r="CJ480" s="8"/>
      <c r="CK480" s="8"/>
      <c r="CL480" s="8"/>
      <c r="CM480" s="8"/>
      <c r="CN480" s="8"/>
      <c r="CO480" s="8"/>
      <c r="CP480" s="8"/>
      <c r="CQ480" s="8"/>
      <c r="CR480" s="8"/>
      <c r="CS480" s="8"/>
      <c r="CT480" s="8"/>
      <c r="CU480" s="8"/>
      <c r="CV480" s="8"/>
      <c r="CW480" s="8"/>
      <c r="CX480" s="8"/>
    </row>
    <row r="481" spans="3:102" x14ac:dyDescent="0.3"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8"/>
      <c r="AH481" s="8"/>
      <c r="AI481" s="8"/>
      <c r="AJ481" s="8"/>
      <c r="AK481" s="8"/>
      <c r="AL481" s="8"/>
      <c r="AM481" s="8"/>
      <c r="AN481" s="8"/>
      <c r="AO481" s="8"/>
      <c r="AP481" s="8"/>
      <c r="AQ481" s="8"/>
      <c r="AR481" s="8"/>
      <c r="AS481" s="8"/>
      <c r="AT481" s="8"/>
      <c r="AU481" s="8"/>
      <c r="AV481" s="8"/>
      <c r="AW481" s="8"/>
      <c r="AX481" s="8"/>
      <c r="AY481" s="8"/>
      <c r="AZ481" s="8"/>
      <c r="BA481" s="8"/>
      <c r="BB481" s="8"/>
      <c r="BC481" s="8"/>
      <c r="BD481" s="8"/>
      <c r="BE481" s="8"/>
      <c r="BF481" s="8"/>
      <c r="BG481" s="8"/>
      <c r="BH481" s="8"/>
      <c r="BI481" s="8"/>
      <c r="BJ481" s="8"/>
      <c r="BK481" s="8"/>
      <c r="BL481" s="8"/>
      <c r="BM481" s="8"/>
      <c r="BN481" s="8"/>
      <c r="BO481" s="8"/>
      <c r="BP481" s="8"/>
      <c r="BQ481" s="8"/>
      <c r="BR481" s="8"/>
      <c r="BS481" s="8"/>
      <c r="BT481" s="8"/>
      <c r="BU481" s="8"/>
      <c r="BV481" s="8"/>
      <c r="BW481" s="8"/>
      <c r="BX481" s="8"/>
      <c r="BY481" s="8"/>
      <c r="BZ481" s="8"/>
      <c r="CA481" s="8"/>
      <c r="CB481" s="8"/>
      <c r="CC481" s="8"/>
      <c r="CD481" s="8"/>
      <c r="CE481" s="8"/>
      <c r="CF481" s="8"/>
      <c r="CG481" s="8"/>
      <c r="CH481" s="8"/>
      <c r="CI481" s="8"/>
      <c r="CJ481" s="8"/>
      <c r="CK481" s="8"/>
      <c r="CL481" s="8"/>
      <c r="CM481" s="8"/>
      <c r="CN481" s="8"/>
      <c r="CO481" s="8"/>
      <c r="CP481" s="8"/>
      <c r="CQ481" s="8"/>
      <c r="CR481" s="8"/>
      <c r="CS481" s="8"/>
      <c r="CT481" s="8"/>
      <c r="CU481" s="8"/>
      <c r="CV481" s="8"/>
      <c r="CW481" s="8"/>
      <c r="CX481" s="8"/>
    </row>
    <row r="482" spans="3:102" x14ac:dyDescent="0.3"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8"/>
      <c r="AH482" s="8"/>
      <c r="AI482" s="8"/>
      <c r="AJ482" s="8"/>
      <c r="AK482" s="8"/>
      <c r="AL482" s="8"/>
      <c r="AM482" s="8"/>
      <c r="AN482" s="8"/>
      <c r="AO482" s="8"/>
      <c r="AP482" s="8"/>
      <c r="AQ482" s="8"/>
      <c r="AR482" s="8"/>
      <c r="AS482" s="8"/>
      <c r="AT482" s="8"/>
      <c r="AU482" s="8"/>
      <c r="AV482" s="8"/>
      <c r="AW482" s="8"/>
      <c r="AX482" s="8"/>
      <c r="AY482" s="8"/>
      <c r="AZ482" s="8"/>
      <c r="BA482" s="8"/>
      <c r="BB482" s="8"/>
      <c r="BC482" s="8"/>
      <c r="BD482" s="8"/>
      <c r="BE482" s="8"/>
      <c r="BF482" s="8"/>
      <c r="BG482" s="8"/>
      <c r="BH482" s="8"/>
      <c r="BI482" s="8"/>
      <c r="BJ482" s="8"/>
      <c r="BK482" s="8"/>
      <c r="BL482" s="8"/>
      <c r="BM482" s="8"/>
      <c r="BN482" s="8"/>
      <c r="BO482" s="8"/>
      <c r="BP482" s="8"/>
      <c r="BQ482" s="8"/>
      <c r="BR482" s="8"/>
      <c r="BS482" s="8"/>
      <c r="BT482" s="8"/>
      <c r="BU482" s="8"/>
      <c r="BV482" s="8"/>
      <c r="BW482" s="8"/>
      <c r="BX482" s="8"/>
      <c r="BY482" s="8"/>
      <c r="BZ482" s="8"/>
      <c r="CA482" s="8"/>
      <c r="CB482" s="8"/>
      <c r="CC482" s="8"/>
      <c r="CD482" s="8"/>
      <c r="CE482" s="8"/>
      <c r="CF482" s="8"/>
      <c r="CG482" s="8"/>
      <c r="CH482" s="8"/>
      <c r="CI482" s="8"/>
      <c r="CJ482" s="8"/>
      <c r="CK482" s="8"/>
      <c r="CL482" s="8"/>
      <c r="CM482" s="8"/>
      <c r="CN482" s="8"/>
      <c r="CO482" s="8"/>
      <c r="CP482" s="8"/>
      <c r="CQ482" s="8"/>
      <c r="CR482" s="8"/>
      <c r="CS482" s="8"/>
      <c r="CT482" s="8"/>
      <c r="CU482" s="8"/>
      <c r="CV482" s="8"/>
      <c r="CW482" s="8"/>
      <c r="CX482" s="8"/>
    </row>
    <row r="483" spans="3:102" x14ac:dyDescent="0.3"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8"/>
      <c r="AH483" s="8"/>
      <c r="AI483" s="8"/>
      <c r="AJ483" s="8"/>
      <c r="AK483" s="8"/>
      <c r="AL483" s="8"/>
      <c r="AM483" s="8"/>
      <c r="AN483" s="8"/>
      <c r="AO483" s="8"/>
      <c r="AP483" s="8"/>
      <c r="AQ483" s="8"/>
      <c r="AR483" s="8"/>
      <c r="AS483" s="8"/>
      <c r="AT483" s="8"/>
      <c r="AU483" s="8"/>
      <c r="AV483" s="8"/>
      <c r="AW483" s="8"/>
      <c r="AX483" s="8"/>
      <c r="AY483" s="8"/>
      <c r="AZ483" s="8"/>
      <c r="BA483" s="8"/>
      <c r="BB483" s="8"/>
      <c r="BC483" s="8"/>
      <c r="BD483" s="8"/>
      <c r="BE483" s="8"/>
      <c r="BF483" s="8"/>
      <c r="BG483" s="8"/>
      <c r="BH483" s="8"/>
      <c r="BI483" s="8"/>
      <c r="BJ483" s="8"/>
      <c r="BK483" s="8"/>
      <c r="BL483" s="8"/>
      <c r="BM483" s="8"/>
      <c r="BN483" s="8"/>
      <c r="BO483" s="8"/>
      <c r="BP483" s="8"/>
      <c r="BQ483" s="8"/>
      <c r="BR483" s="8"/>
      <c r="BS483" s="8"/>
      <c r="BT483" s="8"/>
      <c r="BU483" s="8"/>
      <c r="BV483" s="8"/>
      <c r="BW483" s="8"/>
      <c r="BX483" s="8"/>
      <c r="BY483" s="8"/>
      <c r="BZ483" s="8"/>
      <c r="CA483" s="8"/>
      <c r="CB483" s="8"/>
      <c r="CC483" s="8"/>
      <c r="CD483" s="8"/>
      <c r="CE483" s="8"/>
      <c r="CF483" s="8"/>
      <c r="CG483" s="8"/>
      <c r="CH483" s="8"/>
      <c r="CI483" s="8"/>
      <c r="CJ483" s="8"/>
      <c r="CK483" s="8"/>
      <c r="CL483" s="8"/>
      <c r="CM483" s="8"/>
      <c r="CN483" s="8"/>
      <c r="CO483" s="8"/>
      <c r="CP483" s="8"/>
      <c r="CQ483" s="8"/>
      <c r="CR483" s="8"/>
      <c r="CS483" s="8"/>
      <c r="CT483" s="8"/>
      <c r="CU483" s="8"/>
      <c r="CV483" s="8"/>
      <c r="CW483" s="8"/>
      <c r="CX483" s="8"/>
    </row>
    <row r="484" spans="3:102" x14ac:dyDescent="0.3"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8"/>
      <c r="AH484" s="8"/>
      <c r="AI484" s="8"/>
      <c r="AJ484" s="8"/>
      <c r="AK484" s="8"/>
      <c r="AL484" s="8"/>
      <c r="AM484" s="8"/>
      <c r="AN484" s="8"/>
      <c r="AO484" s="8"/>
      <c r="AP484" s="8"/>
      <c r="AQ484" s="8"/>
      <c r="AR484" s="8"/>
      <c r="AS484" s="8"/>
      <c r="AT484" s="8"/>
      <c r="AU484" s="8"/>
      <c r="AV484" s="8"/>
      <c r="AW484" s="8"/>
      <c r="AX484" s="8"/>
      <c r="AY484" s="8"/>
      <c r="AZ484" s="8"/>
      <c r="BA484" s="8"/>
      <c r="BB484" s="8"/>
      <c r="BC484" s="8"/>
      <c r="BD484" s="8"/>
      <c r="BE484" s="8"/>
      <c r="BF484" s="8"/>
      <c r="BG484" s="8"/>
      <c r="BH484" s="8"/>
      <c r="BI484" s="8"/>
      <c r="BJ484" s="8"/>
      <c r="BK484" s="8"/>
      <c r="BL484" s="8"/>
      <c r="BM484" s="8"/>
      <c r="BN484" s="8"/>
      <c r="BO484" s="8"/>
      <c r="BP484" s="8"/>
      <c r="BQ484" s="8"/>
      <c r="BR484" s="8"/>
      <c r="BS484" s="8"/>
      <c r="BT484" s="8"/>
      <c r="BU484" s="8"/>
      <c r="BV484" s="8"/>
      <c r="BW484" s="8"/>
      <c r="BX484" s="8"/>
      <c r="BY484" s="8"/>
      <c r="BZ484" s="8"/>
      <c r="CA484" s="8"/>
      <c r="CB484" s="8"/>
      <c r="CC484" s="8"/>
      <c r="CD484" s="8"/>
      <c r="CE484" s="8"/>
      <c r="CF484" s="8"/>
      <c r="CG484" s="8"/>
      <c r="CH484" s="8"/>
      <c r="CI484" s="8"/>
      <c r="CJ484" s="8"/>
      <c r="CK484" s="8"/>
      <c r="CL484" s="8"/>
      <c r="CM484" s="8"/>
      <c r="CN484" s="8"/>
      <c r="CO484" s="8"/>
      <c r="CP484" s="8"/>
      <c r="CQ484" s="8"/>
      <c r="CR484" s="8"/>
      <c r="CS484" s="8"/>
      <c r="CT484" s="8"/>
      <c r="CU484" s="8"/>
      <c r="CV484" s="8"/>
      <c r="CW484" s="8"/>
      <c r="CX484" s="8"/>
    </row>
    <row r="485" spans="3:102" x14ac:dyDescent="0.3"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8"/>
      <c r="AH485" s="8"/>
      <c r="AI485" s="8"/>
      <c r="AJ485" s="8"/>
      <c r="AK485" s="8"/>
      <c r="AL485" s="8"/>
      <c r="AM485" s="8"/>
      <c r="AN485" s="8"/>
      <c r="AO485" s="8"/>
      <c r="AP485" s="8"/>
      <c r="AQ485" s="8"/>
      <c r="AR485" s="8"/>
      <c r="AS485" s="8"/>
      <c r="AT485" s="8"/>
      <c r="AU485" s="8"/>
      <c r="AV485" s="8"/>
      <c r="AW485" s="8"/>
      <c r="AX485" s="8"/>
      <c r="AY485" s="8"/>
      <c r="AZ485" s="8"/>
      <c r="BA485" s="8"/>
      <c r="BB485" s="8"/>
      <c r="BC485" s="8"/>
      <c r="BD485" s="8"/>
      <c r="BE485" s="8"/>
      <c r="BF485" s="8"/>
      <c r="BG485" s="8"/>
      <c r="BH485" s="8"/>
      <c r="BI485" s="8"/>
      <c r="BJ485" s="8"/>
      <c r="BK485" s="8"/>
      <c r="BL485" s="8"/>
      <c r="BM485" s="8"/>
      <c r="BN485" s="8"/>
      <c r="BO485" s="8"/>
      <c r="BP485" s="8"/>
      <c r="BQ485" s="8"/>
      <c r="BR485" s="8"/>
      <c r="BS485" s="8"/>
      <c r="BT485" s="8"/>
      <c r="BU485" s="8"/>
      <c r="BV485" s="8"/>
      <c r="BW485" s="8"/>
      <c r="BX485" s="8"/>
      <c r="BY485" s="8"/>
      <c r="BZ485" s="8"/>
      <c r="CA485" s="8"/>
      <c r="CB485" s="8"/>
      <c r="CC485" s="8"/>
      <c r="CD485" s="8"/>
      <c r="CE485" s="8"/>
      <c r="CF485" s="8"/>
      <c r="CG485" s="8"/>
      <c r="CH485" s="8"/>
      <c r="CI485" s="8"/>
      <c r="CJ485" s="8"/>
      <c r="CK485" s="8"/>
      <c r="CL485" s="8"/>
      <c r="CM485" s="8"/>
      <c r="CN485" s="8"/>
      <c r="CO485" s="8"/>
      <c r="CP485" s="8"/>
      <c r="CQ485" s="8"/>
      <c r="CR485" s="8"/>
      <c r="CS485" s="8"/>
      <c r="CT485" s="8"/>
      <c r="CU485" s="8"/>
      <c r="CV485" s="8"/>
      <c r="CW485" s="8"/>
      <c r="CX485" s="8"/>
    </row>
    <row r="486" spans="3:102" x14ac:dyDescent="0.3"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8"/>
      <c r="AH486" s="8"/>
      <c r="AI486" s="8"/>
      <c r="AJ486" s="8"/>
      <c r="AK486" s="8"/>
      <c r="AL486" s="8"/>
      <c r="AM486" s="8"/>
      <c r="AN486" s="8"/>
      <c r="AO486" s="8"/>
      <c r="AP486" s="8"/>
      <c r="AQ486" s="8"/>
      <c r="AR486" s="8"/>
      <c r="AS486" s="8"/>
      <c r="AT486" s="8"/>
      <c r="AU486" s="8"/>
      <c r="AV486" s="8"/>
      <c r="AW486" s="8"/>
      <c r="AX486" s="8"/>
      <c r="AY486" s="8"/>
      <c r="AZ486" s="8"/>
      <c r="BA486" s="8"/>
      <c r="BB486" s="8"/>
      <c r="BC486" s="8"/>
      <c r="BD486" s="8"/>
      <c r="BE486" s="8"/>
      <c r="BF486" s="8"/>
      <c r="BG486" s="8"/>
      <c r="BH486" s="8"/>
      <c r="BI486" s="8"/>
      <c r="BJ486" s="8"/>
      <c r="BK486" s="8"/>
      <c r="BL486" s="8"/>
      <c r="BM486" s="8"/>
      <c r="BN486" s="8"/>
      <c r="BO486" s="8"/>
      <c r="BP486" s="8"/>
      <c r="BQ486" s="8"/>
      <c r="BR486" s="8"/>
      <c r="BS486" s="8"/>
      <c r="BT486" s="8"/>
      <c r="BU486" s="8"/>
      <c r="BV486" s="8"/>
      <c r="BW486" s="8"/>
      <c r="BX486" s="8"/>
      <c r="BY486" s="8"/>
      <c r="BZ486" s="8"/>
      <c r="CA486" s="8"/>
      <c r="CB486" s="8"/>
      <c r="CC486" s="8"/>
      <c r="CD486" s="8"/>
      <c r="CE486" s="8"/>
      <c r="CF486" s="8"/>
      <c r="CG486" s="8"/>
      <c r="CH486" s="8"/>
      <c r="CI486" s="8"/>
      <c r="CJ486" s="8"/>
      <c r="CK486" s="8"/>
      <c r="CL486" s="8"/>
      <c r="CM486" s="8"/>
      <c r="CN486" s="8"/>
      <c r="CO486" s="8"/>
      <c r="CP486" s="8"/>
      <c r="CQ486" s="8"/>
      <c r="CR486" s="8"/>
      <c r="CS486" s="8"/>
      <c r="CT486" s="8"/>
      <c r="CU486" s="8"/>
      <c r="CV486" s="8"/>
      <c r="CW486" s="8"/>
      <c r="CX486" s="8"/>
    </row>
    <row r="487" spans="3:102" x14ac:dyDescent="0.3"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W487" s="8"/>
      <c r="AX487" s="8"/>
      <c r="AY487" s="8"/>
      <c r="AZ487" s="8"/>
      <c r="BA487" s="8"/>
      <c r="BB487" s="8"/>
      <c r="BC487" s="8"/>
      <c r="BD487" s="8"/>
      <c r="BE487" s="8"/>
      <c r="BF487" s="8"/>
      <c r="BG487" s="8"/>
      <c r="BH487" s="8"/>
      <c r="BI487" s="8"/>
      <c r="BJ487" s="8"/>
      <c r="BK487" s="8"/>
      <c r="BL487" s="8"/>
      <c r="BM487" s="8"/>
      <c r="BN487" s="8"/>
      <c r="BO487" s="8"/>
      <c r="BP487" s="8"/>
      <c r="BQ487" s="8"/>
      <c r="BR487" s="8"/>
      <c r="BS487" s="8"/>
      <c r="BT487" s="8"/>
      <c r="BU487" s="8"/>
      <c r="BV487" s="8"/>
      <c r="BW487" s="8"/>
      <c r="BX487" s="8"/>
      <c r="BY487" s="8"/>
      <c r="BZ487" s="8"/>
      <c r="CA487" s="8"/>
      <c r="CB487" s="8"/>
      <c r="CC487" s="8"/>
      <c r="CD487" s="8"/>
      <c r="CE487" s="8"/>
      <c r="CF487" s="8"/>
      <c r="CG487" s="8"/>
      <c r="CH487" s="8"/>
      <c r="CI487" s="8"/>
      <c r="CJ487" s="8"/>
      <c r="CK487" s="8"/>
      <c r="CL487" s="8"/>
      <c r="CM487" s="8"/>
      <c r="CN487" s="8"/>
      <c r="CO487" s="8"/>
      <c r="CP487" s="8"/>
      <c r="CQ487" s="8"/>
      <c r="CR487" s="8"/>
      <c r="CS487" s="8"/>
      <c r="CT487" s="8"/>
      <c r="CU487" s="8"/>
      <c r="CV487" s="8"/>
      <c r="CW487" s="8"/>
      <c r="CX487" s="8"/>
    </row>
    <row r="488" spans="3:102" x14ac:dyDescent="0.3"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8"/>
      <c r="AH488" s="8"/>
      <c r="AI488" s="8"/>
      <c r="AJ488" s="8"/>
      <c r="AK488" s="8"/>
      <c r="AL488" s="8"/>
      <c r="AM488" s="8"/>
      <c r="AN488" s="8"/>
      <c r="AO488" s="8"/>
      <c r="AP488" s="8"/>
      <c r="AQ488" s="8"/>
      <c r="AR488" s="8"/>
      <c r="AS488" s="8"/>
      <c r="AT488" s="8"/>
      <c r="AU488" s="8"/>
      <c r="AV488" s="8"/>
      <c r="AW488" s="8"/>
      <c r="AX488" s="8"/>
      <c r="AY488" s="8"/>
      <c r="AZ488" s="8"/>
      <c r="BA488" s="8"/>
      <c r="BB488" s="8"/>
      <c r="BC488" s="8"/>
      <c r="BD488" s="8"/>
      <c r="BE488" s="8"/>
      <c r="BF488" s="8"/>
      <c r="BG488" s="8"/>
      <c r="BH488" s="8"/>
      <c r="BI488" s="8"/>
      <c r="BJ488" s="8"/>
      <c r="BK488" s="8"/>
      <c r="BL488" s="8"/>
      <c r="BM488" s="8"/>
      <c r="BN488" s="8"/>
      <c r="BO488" s="8"/>
      <c r="BP488" s="8"/>
      <c r="BQ488" s="8"/>
      <c r="BR488" s="8"/>
      <c r="BS488" s="8"/>
      <c r="BT488" s="8"/>
      <c r="BU488" s="8"/>
      <c r="BV488" s="8"/>
      <c r="BW488" s="8"/>
      <c r="BX488" s="8"/>
      <c r="BY488" s="8"/>
      <c r="BZ488" s="8"/>
      <c r="CA488" s="8"/>
      <c r="CB488" s="8"/>
      <c r="CC488" s="8"/>
      <c r="CD488" s="8"/>
      <c r="CE488" s="8"/>
      <c r="CF488" s="8"/>
      <c r="CG488" s="8"/>
      <c r="CH488" s="8"/>
      <c r="CI488" s="8"/>
      <c r="CJ488" s="8"/>
      <c r="CK488" s="8"/>
      <c r="CL488" s="8"/>
      <c r="CM488" s="8"/>
      <c r="CN488" s="8"/>
      <c r="CO488" s="8"/>
      <c r="CP488" s="8"/>
      <c r="CQ488" s="8"/>
      <c r="CR488" s="8"/>
      <c r="CS488" s="8"/>
      <c r="CT488" s="8"/>
      <c r="CU488" s="8"/>
      <c r="CV488" s="8"/>
      <c r="CW488" s="8"/>
      <c r="CX488" s="8"/>
    </row>
    <row r="489" spans="3:102" x14ac:dyDescent="0.3"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W489" s="8"/>
      <c r="AX489" s="8"/>
      <c r="AY489" s="8"/>
      <c r="AZ489" s="8"/>
      <c r="BA489" s="8"/>
      <c r="BB489" s="8"/>
      <c r="BC489" s="8"/>
      <c r="BD489" s="8"/>
      <c r="BE489" s="8"/>
      <c r="BF489" s="8"/>
      <c r="BG489" s="8"/>
      <c r="BH489" s="8"/>
      <c r="BI489" s="8"/>
      <c r="BJ489" s="8"/>
      <c r="BK489" s="8"/>
      <c r="BL489" s="8"/>
      <c r="BM489" s="8"/>
      <c r="BN489" s="8"/>
      <c r="BO489" s="8"/>
      <c r="BP489" s="8"/>
      <c r="BQ489" s="8"/>
      <c r="BR489" s="8"/>
      <c r="BS489" s="8"/>
      <c r="BT489" s="8"/>
      <c r="BU489" s="8"/>
      <c r="BV489" s="8"/>
      <c r="BW489" s="8"/>
      <c r="BX489" s="8"/>
      <c r="BY489" s="8"/>
      <c r="BZ489" s="8"/>
      <c r="CA489" s="8"/>
      <c r="CB489" s="8"/>
      <c r="CC489" s="8"/>
      <c r="CD489" s="8"/>
      <c r="CE489" s="8"/>
      <c r="CF489" s="8"/>
      <c r="CG489" s="8"/>
      <c r="CH489" s="8"/>
      <c r="CI489" s="8"/>
      <c r="CJ489" s="8"/>
      <c r="CK489" s="8"/>
      <c r="CL489" s="8"/>
      <c r="CM489" s="8"/>
      <c r="CN489" s="8"/>
      <c r="CO489" s="8"/>
      <c r="CP489" s="8"/>
      <c r="CQ489" s="8"/>
      <c r="CR489" s="8"/>
      <c r="CS489" s="8"/>
      <c r="CT489" s="8"/>
      <c r="CU489" s="8"/>
      <c r="CV489" s="8"/>
      <c r="CW489" s="8"/>
      <c r="CX489" s="8"/>
    </row>
    <row r="490" spans="3:102" x14ac:dyDescent="0.3"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8"/>
      <c r="AH490" s="8"/>
      <c r="AI490" s="8"/>
      <c r="AJ490" s="8"/>
      <c r="AK490" s="8"/>
      <c r="AL490" s="8"/>
      <c r="AM490" s="8"/>
      <c r="AN490" s="8"/>
      <c r="AO490" s="8"/>
      <c r="AP490" s="8"/>
      <c r="AQ490" s="8"/>
      <c r="AR490" s="8"/>
      <c r="AS490" s="8"/>
      <c r="AT490" s="8"/>
      <c r="AU490" s="8"/>
      <c r="AV490" s="8"/>
      <c r="AW490" s="8"/>
      <c r="AX490" s="8"/>
      <c r="AY490" s="8"/>
      <c r="AZ490" s="8"/>
      <c r="BA490" s="8"/>
      <c r="BB490" s="8"/>
      <c r="BC490" s="8"/>
      <c r="BD490" s="8"/>
      <c r="BE490" s="8"/>
      <c r="BF490" s="8"/>
      <c r="BG490" s="8"/>
      <c r="BH490" s="8"/>
      <c r="BI490" s="8"/>
      <c r="BJ490" s="8"/>
      <c r="BK490" s="8"/>
      <c r="BL490" s="8"/>
      <c r="BM490" s="8"/>
      <c r="BN490" s="8"/>
      <c r="BO490" s="8"/>
      <c r="BP490" s="8"/>
      <c r="BQ490" s="8"/>
      <c r="BR490" s="8"/>
      <c r="BS490" s="8"/>
      <c r="BT490" s="8"/>
      <c r="BU490" s="8"/>
      <c r="BV490" s="8"/>
      <c r="BW490" s="8"/>
      <c r="BX490" s="8"/>
      <c r="BY490" s="8"/>
      <c r="BZ490" s="8"/>
      <c r="CA490" s="8"/>
      <c r="CB490" s="8"/>
      <c r="CC490" s="8"/>
      <c r="CD490" s="8"/>
      <c r="CE490" s="8"/>
      <c r="CF490" s="8"/>
      <c r="CG490" s="8"/>
      <c r="CH490" s="8"/>
      <c r="CI490" s="8"/>
      <c r="CJ490" s="8"/>
      <c r="CK490" s="8"/>
      <c r="CL490" s="8"/>
      <c r="CM490" s="8"/>
      <c r="CN490" s="8"/>
      <c r="CO490" s="8"/>
      <c r="CP490" s="8"/>
      <c r="CQ490" s="8"/>
      <c r="CR490" s="8"/>
      <c r="CS490" s="8"/>
      <c r="CT490" s="8"/>
      <c r="CU490" s="8"/>
      <c r="CV490" s="8"/>
      <c r="CW490" s="8"/>
      <c r="CX490" s="8"/>
    </row>
    <row r="491" spans="3:102" x14ac:dyDescent="0.3"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8"/>
      <c r="AH491" s="8"/>
      <c r="AI491" s="8"/>
      <c r="AJ491" s="8"/>
      <c r="AK491" s="8"/>
      <c r="AL491" s="8"/>
      <c r="AM491" s="8"/>
      <c r="AN491" s="8"/>
      <c r="AO491" s="8"/>
      <c r="AP491" s="8"/>
      <c r="AQ491" s="8"/>
      <c r="AR491" s="8"/>
      <c r="AS491" s="8"/>
      <c r="AT491" s="8"/>
      <c r="AU491" s="8"/>
      <c r="AV491" s="8"/>
      <c r="AW491" s="8"/>
      <c r="AX491" s="8"/>
      <c r="AY491" s="8"/>
      <c r="AZ491" s="8"/>
      <c r="BA491" s="8"/>
      <c r="BB491" s="8"/>
      <c r="BC491" s="8"/>
      <c r="BD491" s="8"/>
      <c r="BE491" s="8"/>
      <c r="BF491" s="8"/>
      <c r="BG491" s="8"/>
      <c r="BH491" s="8"/>
      <c r="BI491" s="8"/>
      <c r="BJ491" s="8"/>
      <c r="BK491" s="8"/>
      <c r="BL491" s="8"/>
      <c r="BM491" s="8"/>
      <c r="BN491" s="8"/>
      <c r="BO491" s="8"/>
      <c r="BP491" s="8"/>
      <c r="BQ491" s="8"/>
      <c r="BR491" s="8"/>
      <c r="BS491" s="8"/>
      <c r="BT491" s="8"/>
      <c r="BU491" s="8"/>
      <c r="BV491" s="8"/>
      <c r="BW491" s="8"/>
      <c r="BX491" s="8"/>
      <c r="BY491" s="8"/>
      <c r="BZ491" s="8"/>
      <c r="CA491" s="8"/>
      <c r="CB491" s="8"/>
      <c r="CC491" s="8"/>
      <c r="CD491" s="8"/>
      <c r="CE491" s="8"/>
      <c r="CF491" s="8"/>
      <c r="CG491" s="8"/>
      <c r="CH491" s="8"/>
      <c r="CI491" s="8"/>
      <c r="CJ491" s="8"/>
      <c r="CK491" s="8"/>
      <c r="CL491" s="8"/>
      <c r="CM491" s="8"/>
      <c r="CN491" s="8"/>
      <c r="CO491" s="8"/>
      <c r="CP491" s="8"/>
      <c r="CQ491" s="8"/>
      <c r="CR491" s="8"/>
      <c r="CS491" s="8"/>
      <c r="CT491" s="8"/>
      <c r="CU491" s="8"/>
      <c r="CV491" s="8"/>
      <c r="CW491" s="8"/>
      <c r="CX491" s="8"/>
    </row>
    <row r="492" spans="3:102" x14ac:dyDescent="0.3"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8"/>
      <c r="AH492" s="8"/>
      <c r="AI492" s="8"/>
      <c r="AJ492" s="8"/>
      <c r="AK492" s="8"/>
      <c r="AL492" s="8"/>
      <c r="AM492" s="8"/>
      <c r="AN492" s="8"/>
      <c r="AO492" s="8"/>
      <c r="AP492" s="8"/>
      <c r="AQ492" s="8"/>
      <c r="AR492" s="8"/>
      <c r="AS492" s="8"/>
      <c r="AT492" s="8"/>
      <c r="AU492" s="8"/>
      <c r="AV492" s="8"/>
      <c r="AW492" s="8"/>
      <c r="AX492" s="8"/>
      <c r="AY492" s="8"/>
      <c r="AZ492" s="8"/>
      <c r="BA492" s="8"/>
      <c r="BB492" s="8"/>
      <c r="BC492" s="8"/>
      <c r="BD492" s="8"/>
      <c r="BE492" s="8"/>
      <c r="BF492" s="8"/>
      <c r="BG492" s="8"/>
      <c r="BH492" s="8"/>
      <c r="BI492" s="8"/>
      <c r="BJ492" s="8"/>
      <c r="BK492" s="8"/>
      <c r="BL492" s="8"/>
      <c r="BM492" s="8"/>
      <c r="BN492" s="8"/>
      <c r="BO492" s="8"/>
      <c r="BP492" s="8"/>
      <c r="BQ492" s="8"/>
      <c r="BR492" s="8"/>
      <c r="BS492" s="8"/>
      <c r="BT492" s="8"/>
      <c r="BU492" s="8"/>
      <c r="BV492" s="8"/>
      <c r="BW492" s="8"/>
      <c r="BX492" s="8"/>
      <c r="BY492" s="8"/>
      <c r="BZ492" s="8"/>
      <c r="CA492" s="8"/>
      <c r="CB492" s="8"/>
      <c r="CC492" s="8"/>
      <c r="CD492" s="8"/>
      <c r="CE492" s="8"/>
      <c r="CF492" s="8"/>
      <c r="CG492" s="8"/>
      <c r="CH492" s="8"/>
      <c r="CI492" s="8"/>
      <c r="CJ492" s="8"/>
      <c r="CK492" s="8"/>
      <c r="CL492" s="8"/>
      <c r="CM492" s="8"/>
      <c r="CN492" s="8"/>
      <c r="CO492" s="8"/>
      <c r="CP492" s="8"/>
      <c r="CQ492" s="8"/>
      <c r="CR492" s="8"/>
      <c r="CS492" s="8"/>
      <c r="CT492" s="8"/>
      <c r="CU492" s="8"/>
      <c r="CV492" s="8"/>
      <c r="CW492" s="8"/>
      <c r="CX492" s="8"/>
    </row>
    <row r="493" spans="3:102" x14ac:dyDescent="0.3"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8"/>
      <c r="AH493" s="8"/>
      <c r="AI493" s="8"/>
      <c r="AJ493" s="8"/>
      <c r="AK493" s="8"/>
      <c r="AL493" s="8"/>
      <c r="AM493" s="8"/>
      <c r="AN493" s="8"/>
      <c r="AO493" s="8"/>
      <c r="AP493" s="8"/>
      <c r="AQ493" s="8"/>
      <c r="AR493" s="8"/>
      <c r="AS493" s="8"/>
      <c r="AT493" s="8"/>
      <c r="AU493" s="8"/>
      <c r="AV493" s="8"/>
      <c r="AW493" s="8"/>
      <c r="AX493" s="8"/>
      <c r="AY493" s="8"/>
      <c r="AZ493" s="8"/>
      <c r="BA493" s="8"/>
      <c r="BB493" s="8"/>
      <c r="BC493" s="8"/>
      <c r="BD493" s="8"/>
      <c r="BE493" s="8"/>
      <c r="BF493" s="8"/>
      <c r="BG493" s="8"/>
      <c r="BH493" s="8"/>
      <c r="BI493" s="8"/>
      <c r="BJ493" s="8"/>
      <c r="BK493" s="8"/>
      <c r="BL493" s="8"/>
      <c r="BM493" s="8"/>
      <c r="BN493" s="8"/>
      <c r="BO493" s="8"/>
      <c r="BP493" s="8"/>
      <c r="BQ493" s="8"/>
      <c r="BR493" s="8"/>
      <c r="BS493" s="8"/>
      <c r="BT493" s="8"/>
      <c r="BU493" s="8"/>
      <c r="BV493" s="8"/>
      <c r="BW493" s="8"/>
      <c r="BX493" s="8"/>
      <c r="BY493" s="8"/>
      <c r="BZ493" s="8"/>
      <c r="CA493" s="8"/>
      <c r="CB493" s="8"/>
      <c r="CC493" s="8"/>
      <c r="CD493" s="8"/>
      <c r="CE493" s="8"/>
      <c r="CF493" s="8"/>
      <c r="CG493" s="8"/>
      <c r="CH493" s="8"/>
      <c r="CI493" s="8"/>
      <c r="CJ493" s="8"/>
      <c r="CK493" s="8"/>
      <c r="CL493" s="8"/>
      <c r="CM493" s="8"/>
      <c r="CN493" s="8"/>
      <c r="CO493" s="8"/>
      <c r="CP493" s="8"/>
      <c r="CQ493" s="8"/>
      <c r="CR493" s="8"/>
      <c r="CS493" s="8"/>
      <c r="CT493" s="8"/>
      <c r="CU493" s="8"/>
      <c r="CV493" s="8"/>
      <c r="CW493" s="8"/>
      <c r="CX493" s="8"/>
    </row>
    <row r="494" spans="3:102" x14ac:dyDescent="0.3"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8"/>
      <c r="AH494" s="8"/>
      <c r="AI494" s="8"/>
      <c r="AJ494" s="8"/>
      <c r="AK494" s="8"/>
      <c r="AL494" s="8"/>
      <c r="AM494" s="8"/>
      <c r="AN494" s="8"/>
      <c r="AO494" s="8"/>
      <c r="AP494" s="8"/>
      <c r="AQ494" s="8"/>
      <c r="AR494" s="8"/>
      <c r="AS494" s="8"/>
      <c r="AT494" s="8"/>
      <c r="AU494" s="8"/>
      <c r="AV494" s="8"/>
      <c r="AW494" s="8"/>
      <c r="AX494" s="8"/>
      <c r="AY494" s="8"/>
      <c r="AZ494" s="8"/>
      <c r="BA494" s="8"/>
      <c r="BB494" s="8"/>
      <c r="BC494" s="8"/>
      <c r="BD494" s="8"/>
      <c r="BE494" s="8"/>
      <c r="BF494" s="8"/>
      <c r="BG494" s="8"/>
      <c r="BH494" s="8"/>
      <c r="BI494" s="8"/>
      <c r="BJ494" s="8"/>
      <c r="BK494" s="8"/>
      <c r="BL494" s="8"/>
      <c r="BM494" s="8"/>
      <c r="BN494" s="8"/>
      <c r="BO494" s="8"/>
      <c r="BP494" s="8"/>
      <c r="BQ494" s="8"/>
      <c r="BR494" s="8"/>
      <c r="BS494" s="8"/>
      <c r="BT494" s="8"/>
      <c r="BU494" s="8"/>
      <c r="BV494" s="8"/>
      <c r="BW494" s="8"/>
      <c r="BX494" s="8"/>
      <c r="BY494" s="8"/>
      <c r="BZ494" s="8"/>
      <c r="CA494" s="8"/>
      <c r="CB494" s="8"/>
      <c r="CC494" s="8"/>
      <c r="CD494" s="8"/>
      <c r="CE494" s="8"/>
      <c r="CF494" s="8"/>
      <c r="CG494" s="8"/>
      <c r="CH494" s="8"/>
      <c r="CI494" s="8"/>
      <c r="CJ494" s="8"/>
      <c r="CK494" s="8"/>
      <c r="CL494" s="8"/>
      <c r="CM494" s="8"/>
      <c r="CN494" s="8"/>
      <c r="CO494" s="8"/>
      <c r="CP494" s="8"/>
      <c r="CQ494" s="8"/>
      <c r="CR494" s="8"/>
      <c r="CS494" s="8"/>
      <c r="CT494" s="8"/>
      <c r="CU494" s="8"/>
      <c r="CV494" s="8"/>
      <c r="CW494" s="8"/>
      <c r="CX494" s="8"/>
    </row>
    <row r="495" spans="3:102" x14ac:dyDescent="0.3"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8"/>
      <c r="AH495" s="8"/>
      <c r="AI495" s="8"/>
      <c r="AJ495" s="8"/>
      <c r="AK495" s="8"/>
      <c r="AL495" s="8"/>
      <c r="AM495" s="8"/>
      <c r="AN495" s="8"/>
      <c r="AO495" s="8"/>
      <c r="AP495" s="8"/>
      <c r="AQ495" s="8"/>
      <c r="AR495" s="8"/>
      <c r="AS495" s="8"/>
      <c r="AT495" s="8"/>
      <c r="AU495" s="8"/>
      <c r="AV495" s="8"/>
      <c r="AW495" s="8"/>
      <c r="AX495" s="8"/>
      <c r="AY495" s="8"/>
      <c r="AZ495" s="8"/>
      <c r="BA495" s="8"/>
      <c r="BB495" s="8"/>
      <c r="BC495" s="8"/>
      <c r="BD495" s="8"/>
      <c r="BE495" s="8"/>
      <c r="BF495" s="8"/>
      <c r="BG495" s="8"/>
      <c r="BH495" s="8"/>
      <c r="BI495" s="8"/>
      <c r="BJ495" s="8"/>
      <c r="BK495" s="8"/>
      <c r="BL495" s="8"/>
      <c r="BM495" s="8"/>
      <c r="BN495" s="8"/>
      <c r="BO495" s="8"/>
      <c r="BP495" s="8"/>
      <c r="BQ495" s="8"/>
      <c r="BR495" s="8"/>
      <c r="BS495" s="8"/>
      <c r="BT495" s="8"/>
      <c r="BU495" s="8"/>
      <c r="BV495" s="8"/>
      <c r="BW495" s="8"/>
      <c r="BX495" s="8"/>
      <c r="BY495" s="8"/>
      <c r="BZ495" s="8"/>
      <c r="CA495" s="8"/>
      <c r="CB495" s="8"/>
      <c r="CC495" s="8"/>
      <c r="CD495" s="8"/>
      <c r="CE495" s="8"/>
      <c r="CF495" s="8"/>
      <c r="CG495" s="8"/>
      <c r="CH495" s="8"/>
      <c r="CI495" s="8"/>
      <c r="CJ495" s="8"/>
      <c r="CK495" s="8"/>
      <c r="CL495" s="8"/>
      <c r="CM495" s="8"/>
      <c r="CN495" s="8"/>
      <c r="CO495" s="8"/>
      <c r="CP495" s="8"/>
      <c r="CQ495" s="8"/>
      <c r="CR495" s="8"/>
      <c r="CS495" s="8"/>
      <c r="CT495" s="8"/>
      <c r="CU495" s="8"/>
      <c r="CV495" s="8"/>
      <c r="CW495" s="8"/>
      <c r="CX495" s="8"/>
    </row>
    <row r="496" spans="3:102" x14ac:dyDescent="0.3"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8"/>
      <c r="AH496" s="8"/>
      <c r="AI496" s="8"/>
      <c r="AJ496" s="8"/>
      <c r="AK496" s="8"/>
      <c r="AL496" s="8"/>
      <c r="AM496" s="8"/>
      <c r="AN496" s="8"/>
      <c r="AO496" s="8"/>
      <c r="AP496" s="8"/>
      <c r="AQ496" s="8"/>
      <c r="AR496" s="8"/>
      <c r="AS496" s="8"/>
      <c r="AT496" s="8"/>
      <c r="AU496" s="8"/>
      <c r="AV496" s="8"/>
      <c r="AW496" s="8"/>
      <c r="AX496" s="8"/>
      <c r="AY496" s="8"/>
      <c r="AZ496" s="8"/>
      <c r="BA496" s="8"/>
      <c r="BB496" s="8"/>
      <c r="BC496" s="8"/>
      <c r="BD496" s="8"/>
      <c r="BE496" s="8"/>
      <c r="BF496" s="8"/>
      <c r="BG496" s="8"/>
      <c r="BH496" s="8"/>
      <c r="BI496" s="8"/>
      <c r="BJ496" s="8"/>
      <c r="BK496" s="8"/>
      <c r="BL496" s="8"/>
      <c r="BM496" s="8"/>
      <c r="BN496" s="8"/>
      <c r="BO496" s="8"/>
      <c r="BP496" s="8"/>
      <c r="BQ496" s="8"/>
      <c r="BR496" s="8"/>
      <c r="BS496" s="8"/>
      <c r="BT496" s="8"/>
      <c r="BU496" s="8"/>
      <c r="BV496" s="8"/>
      <c r="BW496" s="8"/>
      <c r="BX496" s="8"/>
      <c r="BY496" s="8"/>
      <c r="BZ496" s="8"/>
      <c r="CA496" s="8"/>
      <c r="CB496" s="8"/>
      <c r="CC496" s="8"/>
      <c r="CD496" s="8"/>
      <c r="CE496" s="8"/>
      <c r="CF496" s="8"/>
      <c r="CG496" s="8"/>
      <c r="CH496" s="8"/>
      <c r="CI496" s="8"/>
      <c r="CJ496" s="8"/>
      <c r="CK496" s="8"/>
      <c r="CL496" s="8"/>
      <c r="CM496" s="8"/>
      <c r="CN496" s="8"/>
      <c r="CO496" s="8"/>
      <c r="CP496" s="8"/>
      <c r="CQ496" s="8"/>
      <c r="CR496" s="8"/>
      <c r="CS496" s="8"/>
      <c r="CT496" s="8"/>
      <c r="CU496" s="8"/>
      <c r="CV496" s="8"/>
      <c r="CW496" s="8"/>
      <c r="CX496" s="8"/>
    </row>
    <row r="497" spans="3:102" x14ac:dyDescent="0.3"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8"/>
      <c r="AH497" s="8"/>
      <c r="AI497" s="8"/>
      <c r="AJ497" s="8"/>
      <c r="AK497" s="8"/>
      <c r="AL497" s="8"/>
      <c r="AM497" s="8"/>
      <c r="AN497" s="8"/>
      <c r="AO497" s="8"/>
      <c r="AP497" s="8"/>
      <c r="AQ497" s="8"/>
      <c r="AR497" s="8"/>
      <c r="AS497" s="8"/>
      <c r="AT497" s="8"/>
      <c r="AU497" s="8"/>
      <c r="AV497" s="8"/>
      <c r="AW497" s="8"/>
      <c r="AX497" s="8"/>
      <c r="AY497" s="8"/>
      <c r="AZ497" s="8"/>
      <c r="BA497" s="8"/>
      <c r="BB497" s="8"/>
      <c r="BC497" s="8"/>
      <c r="BD497" s="8"/>
      <c r="BE497" s="8"/>
      <c r="BF497" s="8"/>
      <c r="BG497" s="8"/>
      <c r="BH497" s="8"/>
      <c r="BI497" s="8"/>
      <c r="BJ497" s="8"/>
      <c r="BK497" s="8"/>
      <c r="BL497" s="8"/>
      <c r="BM497" s="8"/>
      <c r="BN497" s="8"/>
      <c r="BO497" s="8"/>
      <c r="BP497" s="8"/>
      <c r="BQ497" s="8"/>
      <c r="BR497" s="8"/>
      <c r="BS497" s="8"/>
      <c r="BT497" s="8"/>
      <c r="BU497" s="8"/>
      <c r="BV497" s="8"/>
      <c r="BW497" s="8"/>
      <c r="BX497" s="8"/>
      <c r="BY497" s="8"/>
      <c r="BZ497" s="8"/>
      <c r="CA497" s="8"/>
      <c r="CB497" s="8"/>
      <c r="CC497" s="8"/>
      <c r="CD497" s="8"/>
      <c r="CE497" s="8"/>
      <c r="CF497" s="8"/>
      <c r="CG497" s="8"/>
      <c r="CH497" s="8"/>
      <c r="CI497" s="8"/>
      <c r="CJ497" s="8"/>
      <c r="CK497" s="8"/>
      <c r="CL497" s="8"/>
      <c r="CM497" s="8"/>
      <c r="CN497" s="8"/>
      <c r="CO497" s="8"/>
      <c r="CP497" s="8"/>
      <c r="CQ497" s="8"/>
      <c r="CR497" s="8"/>
      <c r="CS497" s="8"/>
      <c r="CT497" s="8"/>
      <c r="CU497" s="8"/>
      <c r="CV497" s="8"/>
      <c r="CW497" s="8"/>
      <c r="CX497" s="8"/>
    </row>
    <row r="498" spans="3:102" x14ac:dyDescent="0.3"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K498" s="8"/>
      <c r="AL498" s="8"/>
      <c r="AM498" s="8"/>
      <c r="AN498" s="8"/>
      <c r="AO498" s="8"/>
      <c r="AP498" s="8"/>
      <c r="AQ498" s="8"/>
      <c r="AR498" s="8"/>
      <c r="AS498" s="8"/>
      <c r="AT498" s="8"/>
      <c r="AU498" s="8"/>
      <c r="AV498" s="8"/>
      <c r="AW498" s="8"/>
      <c r="AX498" s="8"/>
      <c r="AY498" s="8"/>
      <c r="AZ498" s="8"/>
      <c r="BA498" s="8"/>
      <c r="BB498" s="8"/>
      <c r="BC498" s="8"/>
      <c r="BD498" s="8"/>
      <c r="BE498" s="8"/>
      <c r="BF498" s="8"/>
      <c r="BG498" s="8"/>
      <c r="BH498" s="8"/>
      <c r="BI498" s="8"/>
      <c r="BJ498" s="8"/>
      <c r="BK498" s="8"/>
      <c r="BL498" s="8"/>
      <c r="BM498" s="8"/>
      <c r="BN498" s="8"/>
      <c r="BO498" s="8"/>
      <c r="BP498" s="8"/>
      <c r="BQ498" s="8"/>
      <c r="BR498" s="8"/>
      <c r="BS498" s="8"/>
      <c r="BT498" s="8"/>
      <c r="BU498" s="8"/>
      <c r="BV498" s="8"/>
      <c r="BW498" s="8"/>
      <c r="BX498" s="8"/>
      <c r="BY498" s="8"/>
      <c r="BZ498" s="8"/>
      <c r="CA498" s="8"/>
      <c r="CB498" s="8"/>
      <c r="CC498" s="8"/>
      <c r="CD498" s="8"/>
      <c r="CE498" s="8"/>
      <c r="CF498" s="8"/>
      <c r="CG498" s="8"/>
      <c r="CH498" s="8"/>
      <c r="CI498" s="8"/>
      <c r="CJ498" s="8"/>
      <c r="CK498" s="8"/>
      <c r="CL498" s="8"/>
      <c r="CM498" s="8"/>
      <c r="CN498" s="8"/>
      <c r="CO498" s="8"/>
      <c r="CP498" s="8"/>
      <c r="CQ498" s="8"/>
      <c r="CR498" s="8"/>
      <c r="CS498" s="8"/>
      <c r="CT498" s="8"/>
      <c r="CU498" s="8"/>
      <c r="CV498" s="8"/>
      <c r="CW498" s="8"/>
      <c r="CX498" s="8"/>
    </row>
    <row r="499" spans="3:102" x14ac:dyDescent="0.3"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8"/>
      <c r="AH499" s="8"/>
      <c r="AI499" s="8"/>
      <c r="AJ499" s="8"/>
      <c r="AK499" s="8"/>
      <c r="AL499" s="8"/>
      <c r="AM499" s="8"/>
      <c r="AN499" s="8"/>
      <c r="AO499" s="8"/>
      <c r="AP499" s="8"/>
      <c r="AQ499" s="8"/>
      <c r="AR499" s="8"/>
      <c r="AS499" s="8"/>
      <c r="AT499" s="8"/>
      <c r="AU499" s="8"/>
      <c r="AV499" s="8"/>
      <c r="AW499" s="8"/>
      <c r="AX499" s="8"/>
      <c r="AY499" s="8"/>
      <c r="AZ499" s="8"/>
      <c r="BA499" s="8"/>
      <c r="BB499" s="8"/>
      <c r="BC499" s="8"/>
      <c r="BD499" s="8"/>
      <c r="BE499" s="8"/>
      <c r="BF499" s="8"/>
      <c r="BG499" s="8"/>
      <c r="BH499" s="8"/>
      <c r="BI499" s="8"/>
      <c r="BJ499" s="8"/>
      <c r="BK499" s="8"/>
      <c r="BL499" s="8"/>
      <c r="BM499" s="8"/>
      <c r="BN499" s="8"/>
      <c r="BO499" s="8"/>
      <c r="BP499" s="8"/>
      <c r="BQ499" s="8"/>
      <c r="BR499" s="8"/>
      <c r="BS499" s="8"/>
      <c r="BT499" s="8"/>
      <c r="BU499" s="8"/>
      <c r="BV499" s="8"/>
      <c r="BW499" s="8"/>
      <c r="BX499" s="8"/>
      <c r="BY499" s="8"/>
      <c r="BZ499" s="8"/>
      <c r="CA499" s="8"/>
      <c r="CB499" s="8"/>
      <c r="CC499" s="8"/>
      <c r="CD499" s="8"/>
      <c r="CE499" s="8"/>
      <c r="CF499" s="8"/>
      <c r="CG499" s="8"/>
      <c r="CH499" s="8"/>
      <c r="CI499" s="8"/>
      <c r="CJ499" s="8"/>
      <c r="CK499" s="8"/>
      <c r="CL499" s="8"/>
      <c r="CM499" s="8"/>
      <c r="CN499" s="8"/>
      <c r="CO499" s="8"/>
      <c r="CP499" s="8"/>
      <c r="CQ499" s="8"/>
      <c r="CR499" s="8"/>
      <c r="CS499" s="8"/>
      <c r="CT499" s="8"/>
      <c r="CU499" s="8"/>
      <c r="CV499" s="8"/>
      <c r="CW499" s="8"/>
      <c r="CX499" s="8"/>
    </row>
    <row r="500" spans="3:102" x14ac:dyDescent="0.3"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8"/>
      <c r="AH500" s="8"/>
      <c r="AI500" s="8"/>
      <c r="AJ500" s="8"/>
      <c r="AK500" s="8"/>
      <c r="AL500" s="8"/>
      <c r="AM500" s="8"/>
      <c r="AN500" s="8"/>
      <c r="AO500" s="8"/>
      <c r="AP500" s="8"/>
      <c r="AQ500" s="8"/>
      <c r="AR500" s="8"/>
      <c r="AS500" s="8"/>
      <c r="AT500" s="8"/>
      <c r="AU500" s="8"/>
      <c r="AV500" s="8"/>
      <c r="AW500" s="8"/>
      <c r="AX500" s="8"/>
      <c r="AY500" s="8"/>
      <c r="AZ500" s="8"/>
      <c r="BA500" s="8"/>
      <c r="BB500" s="8"/>
      <c r="BC500" s="8"/>
      <c r="BD500" s="8"/>
      <c r="BE500" s="8"/>
      <c r="BF500" s="8"/>
      <c r="BG500" s="8"/>
      <c r="BH500" s="8"/>
      <c r="BI500" s="8"/>
      <c r="BJ500" s="8"/>
      <c r="BK500" s="8"/>
      <c r="BL500" s="8"/>
      <c r="BM500" s="8"/>
      <c r="BN500" s="8"/>
      <c r="BO500" s="8"/>
      <c r="BP500" s="8"/>
      <c r="BQ500" s="8"/>
      <c r="BR500" s="8"/>
      <c r="BS500" s="8"/>
      <c r="BT500" s="8"/>
      <c r="BU500" s="8"/>
      <c r="BV500" s="8"/>
      <c r="BW500" s="8"/>
      <c r="BX500" s="8"/>
      <c r="BY500" s="8"/>
      <c r="BZ500" s="8"/>
      <c r="CA500" s="8"/>
      <c r="CB500" s="8"/>
      <c r="CC500" s="8"/>
      <c r="CD500" s="8"/>
      <c r="CE500" s="8"/>
      <c r="CF500" s="8"/>
      <c r="CG500" s="8"/>
      <c r="CH500" s="8"/>
      <c r="CI500" s="8"/>
      <c r="CJ500" s="8"/>
      <c r="CK500" s="8"/>
      <c r="CL500" s="8"/>
      <c r="CM500" s="8"/>
      <c r="CN500" s="8"/>
      <c r="CO500" s="8"/>
      <c r="CP500" s="8"/>
      <c r="CQ500" s="8"/>
      <c r="CR500" s="8"/>
      <c r="CS500" s="8"/>
      <c r="CT500" s="8"/>
      <c r="CU500" s="8"/>
      <c r="CV500" s="8"/>
      <c r="CW500" s="8"/>
      <c r="CX500" s="8"/>
    </row>
    <row r="501" spans="3:102" x14ac:dyDescent="0.3"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8"/>
      <c r="AH501" s="8"/>
      <c r="AI501" s="8"/>
      <c r="AJ501" s="8"/>
      <c r="AK501" s="8"/>
      <c r="AL501" s="8"/>
      <c r="AM501" s="8"/>
      <c r="AN501" s="8"/>
      <c r="AO501" s="8"/>
      <c r="AP501" s="8"/>
      <c r="AQ501" s="8"/>
      <c r="AR501" s="8"/>
      <c r="AS501" s="8"/>
      <c r="AT501" s="8"/>
      <c r="AU501" s="8"/>
      <c r="AV501" s="8"/>
      <c r="AW501" s="8"/>
      <c r="AX501" s="8"/>
      <c r="AY501" s="8"/>
      <c r="AZ501" s="8"/>
      <c r="BA501" s="8"/>
      <c r="BB501" s="8"/>
      <c r="BC501" s="8"/>
      <c r="BD501" s="8"/>
      <c r="BE501" s="8"/>
      <c r="BF501" s="8"/>
      <c r="BG501" s="8"/>
      <c r="BH501" s="8"/>
      <c r="BI501" s="8"/>
      <c r="BJ501" s="8"/>
      <c r="BK501" s="8"/>
      <c r="BL501" s="8"/>
      <c r="BM501" s="8"/>
      <c r="BN501" s="8"/>
      <c r="BO501" s="8"/>
      <c r="BP501" s="8"/>
      <c r="BQ501" s="8"/>
      <c r="BR501" s="8"/>
      <c r="BS501" s="8"/>
      <c r="BT501" s="8"/>
      <c r="BU501" s="8"/>
      <c r="BV501" s="8"/>
      <c r="BW501" s="8"/>
      <c r="BX501" s="8"/>
      <c r="BY501" s="8"/>
      <c r="BZ501" s="8"/>
      <c r="CA501" s="8"/>
      <c r="CB501" s="8"/>
      <c r="CC501" s="8"/>
      <c r="CD501" s="8"/>
      <c r="CE501" s="8"/>
      <c r="CF501" s="8"/>
      <c r="CG501" s="8"/>
      <c r="CH501" s="8"/>
      <c r="CI501" s="8"/>
      <c r="CJ501" s="8"/>
      <c r="CK501" s="8"/>
      <c r="CL501" s="8"/>
      <c r="CM501" s="8"/>
      <c r="CN501" s="8"/>
      <c r="CO501" s="8"/>
      <c r="CP501" s="8"/>
      <c r="CQ501" s="8"/>
      <c r="CR501" s="8"/>
      <c r="CS501" s="8"/>
      <c r="CT501" s="8"/>
      <c r="CU501" s="8"/>
      <c r="CV501" s="8"/>
      <c r="CW501" s="8"/>
      <c r="CX501" s="8"/>
    </row>
    <row r="502" spans="3:102" x14ac:dyDescent="0.3"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8"/>
      <c r="AH502" s="8"/>
      <c r="AI502" s="8"/>
      <c r="AJ502" s="8"/>
      <c r="AK502" s="8"/>
      <c r="AL502" s="8"/>
      <c r="AM502" s="8"/>
      <c r="AN502" s="8"/>
      <c r="AO502" s="8"/>
      <c r="AP502" s="8"/>
      <c r="AQ502" s="8"/>
      <c r="AR502" s="8"/>
      <c r="AS502" s="8"/>
      <c r="AT502" s="8"/>
      <c r="AU502" s="8"/>
      <c r="AV502" s="8"/>
      <c r="AW502" s="8"/>
      <c r="AX502" s="8"/>
      <c r="AY502" s="8"/>
      <c r="AZ502" s="8"/>
      <c r="BA502" s="8"/>
      <c r="BB502" s="8"/>
      <c r="BC502" s="8"/>
      <c r="BD502" s="8"/>
      <c r="BE502" s="8"/>
      <c r="BF502" s="8"/>
      <c r="BG502" s="8"/>
      <c r="BH502" s="8"/>
      <c r="BI502" s="8"/>
      <c r="BJ502" s="8"/>
      <c r="BK502" s="8"/>
      <c r="BL502" s="8"/>
      <c r="BM502" s="8"/>
      <c r="BN502" s="8"/>
      <c r="BO502" s="8"/>
      <c r="BP502" s="8"/>
      <c r="BQ502" s="8"/>
      <c r="BR502" s="8"/>
      <c r="BS502" s="8"/>
      <c r="BT502" s="8"/>
      <c r="BU502" s="8"/>
      <c r="BV502" s="8"/>
      <c r="BW502" s="8"/>
      <c r="BX502" s="8"/>
      <c r="BY502" s="8"/>
      <c r="BZ502" s="8"/>
      <c r="CA502" s="8"/>
      <c r="CB502" s="8"/>
      <c r="CC502" s="8"/>
      <c r="CD502" s="8"/>
      <c r="CE502" s="8"/>
      <c r="CF502" s="8"/>
      <c r="CG502" s="8"/>
      <c r="CH502" s="8"/>
      <c r="CI502" s="8"/>
      <c r="CJ502" s="8"/>
      <c r="CK502" s="8"/>
      <c r="CL502" s="8"/>
      <c r="CM502" s="8"/>
      <c r="CN502" s="8"/>
      <c r="CO502" s="8"/>
      <c r="CP502" s="8"/>
      <c r="CQ502" s="8"/>
      <c r="CR502" s="8"/>
      <c r="CS502" s="8"/>
      <c r="CT502" s="8"/>
      <c r="CU502" s="8"/>
      <c r="CV502" s="8"/>
      <c r="CW502" s="8"/>
      <c r="CX502" s="8"/>
    </row>
    <row r="503" spans="3:102" x14ac:dyDescent="0.3"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W503" s="8"/>
      <c r="AX503" s="8"/>
      <c r="AY503" s="8"/>
      <c r="AZ503" s="8"/>
      <c r="BA503" s="8"/>
      <c r="BB503" s="8"/>
      <c r="BC503" s="8"/>
      <c r="BD503" s="8"/>
      <c r="BE503" s="8"/>
      <c r="BF503" s="8"/>
      <c r="BG503" s="8"/>
      <c r="BH503" s="8"/>
      <c r="BI503" s="8"/>
      <c r="BJ503" s="8"/>
      <c r="BK503" s="8"/>
      <c r="BL503" s="8"/>
      <c r="BM503" s="8"/>
      <c r="BN503" s="8"/>
      <c r="BO503" s="8"/>
      <c r="BP503" s="8"/>
      <c r="BQ503" s="8"/>
      <c r="BR503" s="8"/>
      <c r="BS503" s="8"/>
      <c r="BT503" s="8"/>
      <c r="BU503" s="8"/>
      <c r="BV503" s="8"/>
      <c r="BW503" s="8"/>
      <c r="BX503" s="8"/>
      <c r="BY503" s="8"/>
      <c r="BZ503" s="8"/>
      <c r="CA503" s="8"/>
      <c r="CB503" s="8"/>
      <c r="CC503" s="8"/>
      <c r="CD503" s="8"/>
      <c r="CE503" s="8"/>
      <c r="CF503" s="8"/>
      <c r="CG503" s="8"/>
      <c r="CH503" s="8"/>
      <c r="CI503" s="8"/>
      <c r="CJ503" s="8"/>
      <c r="CK503" s="8"/>
      <c r="CL503" s="8"/>
      <c r="CM503" s="8"/>
      <c r="CN503" s="8"/>
      <c r="CO503" s="8"/>
      <c r="CP503" s="8"/>
      <c r="CQ503" s="8"/>
      <c r="CR503" s="8"/>
      <c r="CS503" s="8"/>
      <c r="CT503" s="8"/>
      <c r="CU503" s="8"/>
      <c r="CV503" s="8"/>
      <c r="CW503" s="8"/>
      <c r="CX503" s="8"/>
    </row>
    <row r="504" spans="3:102" x14ac:dyDescent="0.3"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W504" s="8"/>
      <c r="AX504" s="8"/>
      <c r="AY504" s="8"/>
      <c r="AZ504" s="8"/>
      <c r="BA504" s="8"/>
      <c r="BB504" s="8"/>
      <c r="BC504" s="8"/>
      <c r="BD504" s="8"/>
      <c r="BE504" s="8"/>
      <c r="BF504" s="8"/>
      <c r="BG504" s="8"/>
      <c r="BH504" s="8"/>
      <c r="BI504" s="8"/>
      <c r="BJ504" s="8"/>
      <c r="BK504" s="8"/>
      <c r="BL504" s="8"/>
      <c r="BM504" s="8"/>
      <c r="BN504" s="8"/>
      <c r="BO504" s="8"/>
      <c r="BP504" s="8"/>
      <c r="BQ504" s="8"/>
      <c r="BR504" s="8"/>
      <c r="BS504" s="8"/>
      <c r="BT504" s="8"/>
      <c r="BU504" s="8"/>
      <c r="BV504" s="8"/>
      <c r="BW504" s="8"/>
      <c r="BX504" s="8"/>
      <c r="BY504" s="8"/>
      <c r="BZ504" s="8"/>
      <c r="CA504" s="8"/>
      <c r="CB504" s="8"/>
      <c r="CC504" s="8"/>
      <c r="CD504" s="8"/>
      <c r="CE504" s="8"/>
      <c r="CF504" s="8"/>
      <c r="CG504" s="8"/>
      <c r="CH504" s="8"/>
      <c r="CI504" s="8"/>
      <c r="CJ504" s="8"/>
      <c r="CK504" s="8"/>
      <c r="CL504" s="8"/>
      <c r="CM504" s="8"/>
      <c r="CN504" s="8"/>
      <c r="CO504" s="8"/>
      <c r="CP504" s="8"/>
      <c r="CQ504" s="8"/>
      <c r="CR504" s="8"/>
      <c r="CS504" s="8"/>
      <c r="CT504" s="8"/>
      <c r="CU504" s="8"/>
      <c r="CV504" s="8"/>
      <c r="CW504" s="8"/>
      <c r="CX504" s="8"/>
    </row>
    <row r="505" spans="3:102" x14ac:dyDescent="0.3"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W505" s="8"/>
      <c r="AX505" s="8"/>
      <c r="AY505" s="8"/>
      <c r="AZ505" s="8"/>
      <c r="BA505" s="8"/>
      <c r="BB505" s="8"/>
      <c r="BC505" s="8"/>
      <c r="BD505" s="8"/>
      <c r="BE505" s="8"/>
      <c r="BF505" s="8"/>
      <c r="BG505" s="8"/>
      <c r="BH505" s="8"/>
      <c r="BI505" s="8"/>
      <c r="BJ505" s="8"/>
      <c r="BK505" s="8"/>
      <c r="BL505" s="8"/>
      <c r="BM505" s="8"/>
      <c r="BN505" s="8"/>
      <c r="BO505" s="8"/>
      <c r="BP505" s="8"/>
      <c r="BQ505" s="8"/>
      <c r="BR505" s="8"/>
      <c r="BS505" s="8"/>
      <c r="BT505" s="8"/>
      <c r="BU505" s="8"/>
      <c r="BV505" s="8"/>
      <c r="BW505" s="8"/>
      <c r="BX505" s="8"/>
      <c r="BY505" s="8"/>
      <c r="BZ505" s="8"/>
      <c r="CA505" s="8"/>
      <c r="CB505" s="8"/>
      <c r="CC505" s="8"/>
      <c r="CD505" s="8"/>
      <c r="CE505" s="8"/>
      <c r="CF505" s="8"/>
      <c r="CG505" s="8"/>
      <c r="CH505" s="8"/>
      <c r="CI505" s="8"/>
      <c r="CJ505" s="8"/>
      <c r="CK505" s="8"/>
      <c r="CL505" s="8"/>
      <c r="CM505" s="8"/>
      <c r="CN505" s="8"/>
      <c r="CO505" s="8"/>
      <c r="CP505" s="8"/>
      <c r="CQ505" s="8"/>
      <c r="CR505" s="8"/>
      <c r="CS505" s="8"/>
      <c r="CT505" s="8"/>
      <c r="CU505" s="8"/>
      <c r="CV505" s="8"/>
      <c r="CW505" s="8"/>
      <c r="CX505" s="8"/>
    </row>
    <row r="506" spans="3:102" x14ac:dyDescent="0.3"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W506" s="8"/>
      <c r="AX506" s="8"/>
      <c r="AY506" s="8"/>
      <c r="AZ506" s="8"/>
      <c r="BA506" s="8"/>
      <c r="BB506" s="8"/>
      <c r="BC506" s="8"/>
      <c r="BD506" s="8"/>
      <c r="BE506" s="8"/>
      <c r="BF506" s="8"/>
      <c r="BG506" s="8"/>
      <c r="BH506" s="8"/>
      <c r="BI506" s="8"/>
      <c r="BJ506" s="8"/>
      <c r="BK506" s="8"/>
      <c r="BL506" s="8"/>
      <c r="BM506" s="8"/>
      <c r="BN506" s="8"/>
      <c r="BO506" s="8"/>
      <c r="BP506" s="8"/>
      <c r="BQ506" s="8"/>
      <c r="BR506" s="8"/>
      <c r="BS506" s="8"/>
      <c r="BT506" s="8"/>
      <c r="BU506" s="8"/>
      <c r="BV506" s="8"/>
      <c r="BW506" s="8"/>
      <c r="BX506" s="8"/>
      <c r="BY506" s="8"/>
      <c r="BZ506" s="8"/>
      <c r="CA506" s="8"/>
      <c r="CB506" s="8"/>
      <c r="CC506" s="8"/>
      <c r="CD506" s="8"/>
      <c r="CE506" s="8"/>
      <c r="CF506" s="8"/>
      <c r="CG506" s="8"/>
      <c r="CH506" s="8"/>
      <c r="CI506" s="8"/>
      <c r="CJ506" s="8"/>
      <c r="CK506" s="8"/>
      <c r="CL506" s="8"/>
      <c r="CM506" s="8"/>
      <c r="CN506" s="8"/>
      <c r="CO506" s="8"/>
      <c r="CP506" s="8"/>
      <c r="CQ506" s="8"/>
      <c r="CR506" s="8"/>
      <c r="CS506" s="8"/>
      <c r="CT506" s="8"/>
      <c r="CU506" s="8"/>
      <c r="CV506" s="8"/>
      <c r="CW506" s="8"/>
      <c r="CX506" s="8"/>
    </row>
    <row r="507" spans="3:102" x14ac:dyDescent="0.3"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8"/>
      <c r="AH507" s="8"/>
      <c r="AI507" s="8"/>
      <c r="AJ507" s="8"/>
      <c r="AK507" s="8"/>
      <c r="AL507" s="8"/>
      <c r="AM507" s="8"/>
      <c r="AN507" s="8"/>
      <c r="AO507" s="8"/>
      <c r="AP507" s="8"/>
      <c r="AQ507" s="8"/>
      <c r="AR507" s="8"/>
      <c r="AS507" s="8"/>
      <c r="AT507" s="8"/>
      <c r="AU507" s="8"/>
      <c r="AV507" s="8"/>
      <c r="AW507" s="8"/>
      <c r="AX507" s="8"/>
      <c r="AY507" s="8"/>
      <c r="AZ507" s="8"/>
      <c r="BA507" s="8"/>
      <c r="BB507" s="8"/>
      <c r="BC507" s="8"/>
      <c r="BD507" s="8"/>
      <c r="BE507" s="8"/>
      <c r="BF507" s="8"/>
      <c r="BG507" s="8"/>
      <c r="BH507" s="8"/>
      <c r="BI507" s="8"/>
      <c r="BJ507" s="8"/>
      <c r="BK507" s="8"/>
      <c r="BL507" s="8"/>
      <c r="BM507" s="8"/>
      <c r="BN507" s="8"/>
      <c r="BO507" s="8"/>
      <c r="BP507" s="8"/>
      <c r="BQ507" s="8"/>
      <c r="BR507" s="8"/>
      <c r="BS507" s="8"/>
      <c r="BT507" s="8"/>
      <c r="BU507" s="8"/>
      <c r="BV507" s="8"/>
      <c r="BW507" s="8"/>
      <c r="BX507" s="8"/>
      <c r="BY507" s="8"/>
      <c r="BZ507" s="8"/>
      <c r="CA507" s="8"/>
      <c r="CB507" s="8"/>
      <c r="CC507" s="8"/>
      <c r="CD507" s="8"/>
      <c r="CE507" s="8"/>
      <c r="CF507" s="8"/>
      <c r="CG507" s="8"/>
      <c r="CH507" s="8"/>
      <c r="CI507" s="8"/>
      <c r="CJ507" s="8"/>
      <c r="CK507" s="8"/>
      <c r="CL507" s="8"/>
      <c r="CM507" s="8"/>
      <c r="CN507" s="8"/>
      <c r="CO507" s="8"/>
      <c r="CP507" s="8"/>
      <c r="CQ507" s="8"/>
      <c r="CR507" s="8"/>
      <c r="CS507" s="8"/>
      <c r="CT507" s="8"/>
      <c r="CU507" s="8"/>
      <c r="CV507" s="8"/>
      <c r="CW507" s="8"/>
      <c r="CX507" s="8"/>
    </row>
    <row r="508" spans="3:102" x14ac:dyDescent="0.3"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W508" s="8"/>
      <c r="AX508" s="8"/>
      <c r="AY508" s="8"/>
      <c r="AZ508" s="8"/>
      <c r="BA508" s="8"/>
      <c r="BB508" s="8"/>
      <c r="BC508" s="8"/>
      <c r="BD508" s="8"/>
      <c r="BE508" s="8"/>
      <c r="BF508" s="8"/>
      <c r="BG508" s="8"/>
      <c r="BH508" s="8"/>
      <c r="BI508" s="8"/>
      <c r="BJ508" s="8"/>
      <c r="BK508" s="8"/>
      <c r="BL508" s="8"/>
      <c r="BM508" s="8"/>
      <c r="BN508" s="8"/>
      <c r="BO508" s="8"/>
      <c r="BP508" s="8"/>
      <c r="BQ508" s="8"/>
      <c r="BR508" s="8"/>
      <c r="BS508" s="8"/>
      <c r="BT508" s="8"/>
      <c r="BU508" s="8"/>
      <c r="BV508" s="8"/>
      <c r="BW508" s="8"/>
      <c r="BX508" s="8"/>
      <c r="BY508" s="8"/>
      <c r="BZ508" s="8"/>
      <c r="CA508" s="8"/>
      <c r="CB508" s="8"/>
      <c r="CC508" s="8"/>
      <c r="CD508" s="8"/>
      <c r="CE508" s="8"/>
      <c r="CF508" s="8"/>
      <c r="CG508" s="8"/>
      <c r="CH508" s="8"/>
      <c r="CI508" s="8"/>
      <c r="CJ508" s="8"/>
      <c r="CK508" s="8"/>
      <c r="CL508" s="8"/>
      <c r="CM508" s="8"/>
      <c r="CN508" s="8"/>
      <c r="CO508" s="8"/>
      <c r="CP508" s="8"/>
      <c r="CQ508" s="8"/>
      <c r="CR508" s="8"/>
      <c r="CS508" s="8"/>
      <c r="CT508" s="8"/>
      <c r="CU508" s="8"/>
      <c r="CV508" s="8"/>
      <c r="CW508" s="8"/>
      <c r="CX508" s="8"/>
    </row>
    <row r="509" spans="3:102" x14ac:dyDescent="0.3"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W509" s="8"/>
      <c r="AX509" s="8"/>
      <c r="AY509" s="8"/>
      <c r="AZ509" s="8"/>
      <c r="BA509" s="8"/>
      <c r="BB509" s="8"/>
      <c r="BC509" s="8"/>
      <c r="BD509" s="8"/>
      <c r="BE509" s="8"/>
      <c r="BF509" s="8"/>
      <c r="BG509" s="8"/>
      <c r="BH509" s="8"/>
      <c r="BI509" s="8"/>
      <c r="BJ509" s="8"/>
      <c r="BK509" s="8"/>
      <c r="BL509" s="8"/>
      <c r="BM509" s="8"/>
      <c r="BN509" s="8"/>
      <c r="BO509" s="8"/>
      <c r="BP509" s="8"/>
      <c r="BQ509" s="8"/>
      <c r="BR509" s="8"/>
      <c r="BS509" s="8"/>
      <c r="BT509" s="8"/>
      <c r="BU509" s="8"/>
      <c r="BV509" s="8"/>
      <c r="BW509" s="8"/>
      <c r="BX509" s="8"/>
      <c r="BY509" s="8"/>
      <c r="BZ509" s="8"/>
      <c r="CA509" s="8"/>
      <c r="CB509" s="8"/>
      <c r="CC509" s="8"/>
      <c r="CD509" s="8"/>
      <c r="CE509" s="8"/>
      <c r="CF509" s="8"/>
      <c r="CG509" s="8"/>
      <c r="CH509" s="8"/>
      <c r="CI509" s="8"/>
      <c r="CJ509" s="8"/>
      <c r="CK509" s="8"/>
      <c r="CL509" s="8"/>
      <c r="CM509" s="8"/>
      <c r="CN509" s="8"/>
      <c r="CO509" s="8"/>
      <c r="CP509" s="8"/>
      <c r="CQ509" s="8"/>
      <c r="CR509" s="8"/>
      <c r="CS509" s="8"/>
      <c r="CT509" s="8"/>
      <c r="CU509" s="8"/>
      <c r="CV509" s="8"/>
      <c r="CW509" s="8"/>
      <c r="CX509" s="8"/>
    </row>
    <row r="510" spans="3:102" x14ac:dyDescent="0.3"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8"/>
      <c r="AH510" s="8"/>
      <c r="AI510" s="8"/>
      <c r="AJ510" s="8"/>
      <c r="AK510" s="8"/>
      <c r="AL510" s="8"/>
      <c r="AM510" s="8"/>
      <c r="AN510" s="8"/>
      <c r="AO510" s="8"/>
      <c r="AP510" s="8"/>
      <c r="AQ510" s="8"/>
      <c r="AR510" s="8"/>
      <c r="AS510" s="8"/>
      <c r="AT510" s="8"/>
      <c r="AU510" s="8"/>
      <c r="AV510" s="8"/>
      <c r="AW510" s="8"/>
      <c r="AX510" s="8"/>
      <c r="AY510" s="8"/>
      <c r="AZ510" s="8"/>
      <c r="BA510" s="8"/>
      <c r="BB510" s="8"/>
      <c r="BC510" s="8"/>
      <c r="BD510" s="8"/>
      <c r="BE510" s="8"/>
      <c r="BF510" s="8"/>
      <c r="BG510" s="8"/>
      <c r="BH510" s="8"/>
      <c r="BI510" s="8"/>
      <c r="BJ510" s="8"/>
      <c r="BK510" s="8"/>
      <c r="BL510" s="8"/>
      <c r="BM510" s="8"/>
      <c r="BN510" s="8"/>
      <c r="BO510" s="8"/>
      <c r="BP510" s="8"/>
      <c r="BQ510" s="8"/>
      <c r="BR510" s="8"/>
      <c r="BS510" s="8"/>
      <c r="BT510" s="8"/>
      <c r="BU510" s="8"/>
      <c r="BV510" s="8"/>
      <c r="BW510" s="8"/>
      <c r="BX510" s="8"/>
      <c r="BY510" s="8"/>
      <c r="BZ510" s="8"/>
      <c r="CA510" s="8"/>
      <c r="CB510" s="8"/>
      <c r="CC510" s="8"/>
      <c r="CD510" s="8"/>
      <c r="CE510" s="8"/>
      <c r="CF510" s="8"/>
      <c r="CG510" s="8"/>
      <c r="CH510" s="8"/>
      <c r="CI510" s="8"/>
      <c r="CJ510" s="8"/>
      <c r="CK510" s="8"/>
      <c r="CL510" s="8"/>
      <c r="CM510" s="8"/>
      <c r="CN510" s="8"/>
      <c r="CO510" s="8"/>
      <c r="CP510" s="8"/>
      <c r="CQ510" s="8"/>
      <c r="CR510" s="8"/>
      <c r="CS510" s="8"/>
      <c r="CT510" s="8"/>
      <c r="CU510" s="8"/>
      <c r="CV510" s="8"/>
      <c r="CW510" s="8"/>
      <c r="CX510" s="8"/>
    </row>
    <row r="511" spans="3:102" x14ac:dyDescent="0.3"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W511" s="8"/>
      <c r="AX511" s="8"/>
      <c r="AY511" s="8"/>
      <c r="AZ511" s="8"/>
      <c r="BA511" s="8"/>
      <c r="BB511" s="8"/>
      <c r="BC511" s="8"/>
      <c r="BD511" s="8"/>
      <c r="BE511" s="8"/>
      <c r="BF511" s="8"/>
      <c r="BG511" s="8"/>
      <c r="BH511" s="8"/>
      <c r="BI511" s="8"/>
      <c r="BJ511" s="8"/>
      <c r="BK511" s="8"/>
      <c r="BL511" s="8"/>
      <c r="BM511" s="8"/>
      <c r="BN511" s="8"/>
      <c r="BO511" s="8"/>
      <c r="BP511" s="8"/>
      <c r="BQ511" s="8"/>
      <c r="BR511" s="8"/>
      <c r="BS511" s="8"/>
      <c r="BT511" s="8"/>
      <c r="BU511" s="8"/>
      <c r="BV511" s="8"/>
      <c r="BW511" s="8"/>
      <c r="BX511" s="8"/>
      <c r="BY511" s="8"/>
      <c r="BZ511" s="8"/>
      <c r="CA511" s="8"/>
      <c r="CB511" s="8"/>
      <c r="CC511" s="8"/>
      <c r="CD511" s="8"/>
      <c r="CE511" s="8"/>
      <c r="CF511" s="8"/>
      <c r="CG511" s="8"/>
      <c r="CH511" s="8"/>
      <c r="CI511" s="8"/>
      <c r="CJ511" s="8"/>
      <c r="CK511" s="8"/>
      <c r="CL511" s="8"/>
      <c r="CM511" s="8"/>
      <c r="CN511" s="8"/>
      <c r="CO511" s="8"/>
      <c r="CP511" s="8"/>
      <c r="CQ511" s="8"/>
      <c r="CR511" s="8"/>
      <c r="CS511" s="8"/>
      <c r="CT511" s="8"/>
      <c r="CU511" s="8"/>
      <c r="CV511" s="8"/>
      <c r="CW511" s="8"/>
      <c r="CX511" s="8"/>
    </row>
    <row r="512" spans="3:102" x14ac:dyDescent="0.3"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8"/>
      <c r="AH512" s="8"/>
      <c r="AI512" s="8"/>
      <c r="AJ512" s="8"/>
      <c r="AK512" s="8"/>
      <c r="AL512" s="8"/>
      <c r="AM512" s="8"/>
      <c r="AN512" s="8"/>
      <c r="AO512" s="8"/>
      <c r="AP512" s="8"/>
      <c r="AQ512" s="8"/>
      <c r="AR512" s="8"/>
      <c r="AS512" s="8"/>
      <c r="AT512" s="8"/>
      <c r="AU512" s="8"/>
      <c r="AV512" s="8"/>
      <c r="AW512" s="8"/>
      <c r="AX512" s="8"/>
      <c r="AY512" s="8"/>
      <c r="AZ512" s="8"/>
      <c r="BA512" s="8"/>
      <c r="BB512" s="8"/>
      <c r="BC512" s="8"/>
      <c r="BD512" s="8"/>
      <c r="BE512" s="8"/>
      <c r="BF512" s="8"/>
      <c r="BG512" s="8"/>
      <c r="BH512" s="8"/>
      <c r="BI512" s="8"/>
      <c r="BJ512" s="8"/>
      <c r="BK512" s="8"/>
      <c r="BL512" s="8"/>
      <c r="BM512" s="8"/>
      <c r="BN512" s="8"/>
      <c r="BO512" s="8"/>
      <c r="BP512" s="8"/>
      <c r="BQ512" s="8"/>
      <c r="BR512" s="8"/>
      <c r="BS512" s="8"/>
      <c r="BT512" s="8"/>
      <c r="BU512" s="8"/>
      <c r="BV512" s="8"/>
      <c r="BW512" s="8"/>
      <c r="BX512" s="8"/>
      <c r="BY512" s="8"/>
      <c r="BZ512" s="8"/>
      <c r="CA512" s="8"/>
      <c r="CB512" s="8"/>
      <c r="CC512" s="8"/>
      <c r="CD512" s="8"/>
      <c r="CE512" s="8"/>
      <c r="CF512" s="8"/>
      <c r="CG512" s="8"/>
      <c r="CH512" s="8"/>
      <c r="CI512" s="8"/>
      <c r="CJ512" s="8"/>
      <c r="CK512" s="8"/>
      <c r="CL512" s="8"/>
      <c r="CM512" s="8"/>
      <c r="CN512" s="8"/>
      <c r="CO512" s="8"/>
      <c r="CP512" s="8"/>
      <c r="CQ512" s="8"/>
      <c r="CR512" s="8"/>
      <c r="CS512" s="8"/>
      <c r="CT512" s="8"/>
      <c r="CU512" s="8"/>
      <c r="CV512" s="8"/>
      <c r="CW512" s="8"/>
      <c r="CX512" s="8"/>
    </row>
    <row r="513" spans="3:102" x14ac:dyDescent="0.3"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8"/>
      <c r="AH513" s="8"/>
      <c r="AI513" s="8"/>
      <c r="AJ513" s="8"/>
      <c r="AK513" s="8"/>
      <c r="AL513" s="8"/>
      <c r="AM513" s="8"/>
      <c r="AN513" s="8"/>
      <c r="AO513" s="8"/>
      <c r="AP513" s="8"/>
      <c r="AQ513" s="8"/>
      <c r="AR513" s="8"/>
      <c r="AS513" s="8"/>
      <c r="AT513" s="8"/>
      <c r="AU513" s="8"/>
      <c r="AV513" s="8"/>
      <c r="AW513" s="8"/>
      <c r="AX513" s="8"/>
      <c r="AY513" s="8"/>
      <c r="AZ513" s="8"/>
      <c r="BA513" s="8"/>
      <c r="BB513" s="8"/>
      <c r="BC513" s="8"/>
      <c r="BD513" s="8"/>
      <c r="BE513" s="8"/>
      <c r="BF513" s="8"/>
      <c r="BG513" s="8"/>
      <c r="BH513" s="8"/>
      <c r="BI513" s="8"/>
      <c r="BJ513" s="8"/>
      <c r="BK513" s="8"/>
      <c r="BL513" s="8"/>
      <c r="BM513" s="8"/>
      <c r="BN513" s="8"/>
      <c r="BO513" s="8"/>
      <c r="BP513" s="8"/>
      <c r="BQ513" s="8"/>
      <c r="BR513" s="8"/>
      <c r="BS513" s="8"/>
      <c r="BT513" s="8"/>
      <c r="BU513" s="8"/>
      <c r="BV513" s="8"/>
      <c r="BW513" s="8"/>
      <c r="BX513" s="8"/>
      <c r="BY513" s="8"/>
      <c r="BZ513" s="8"/>
      <c r="CA513" s="8"/>
      <c r="CB513" s="8"/>
      <c r="CC513" s="8"/>
      <c r="CD513" s="8"/>
      <c r="CE513" s="8"/>
      <c r="CF513" s="8"/>
      <c r="CG513" s="8"/>
      <c r="CH513" s="8"/>
      <c r="CI513" s="8"/>
      <c r="CJ513" s="8"/>
      <c r="CK513" s="8"/>
      <c r="CL513" s="8"/>
      <c r="CM513" s="8"/>
      <c r="CN513" s="8"/>
      <c r="CO513" s="8"/>
      <c r="CP513" s="8"/>
      <c r="CQ513" s="8"/>
      <c r="CR513" s="8"/>
      <c r="CS513" s="8"/>
      <c r="CT513" s="8"/>
      <c r="CU513" s="8"/>
      <c r="CV513" s="8"/>
      <c r="CW513" s="8"/>
      <c r="CX513" s="8"/>
    </row>
    <row r="514" spans="3:102" x14ac:dyDescent="0.3"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8"/>
      <c r="AH514" s="8"/>
      <c r="AI514" s="8"/>
      <c r="AJ514" s="8"/>
      <c r="AK514" s="8"/>
      <c r="AL514" s="8"/>
      <c r="AM514" s="8"/>
      <c r="AN514" s="8"/>
      <c r="AO514" s="8"/>
      <c r="AP514" s="8"/>
      <c r="AQ514" s="8"/>
      <c r="AR514" s="8"/>
      <c r="AS514" s="8"/>
      <c r="AT514" s="8"/>
      <c r="AU514" s="8"/>
      <c r="AV514" s="8"/>
      <c r="AW514" s="8"/>
      <c r="AX514" s="8"/>
      <c r="AY514" s="8"/>
      <c r="AZ514" s="8"/>
      <c r="BA514" s="8"/>
      <c r="BB514" s="8"/>
      <c r="BC514" s="8"/>
      <c r="BD514" s="8"/>
      <c r="BE514" s="8"/>
      <c r="BF514" s="8"/>
      <c r="BG514" s="8"/>
      <c r="BH514" s="8"/>
      <c r="BI514" s="8"/>
      <c r="BJ514" s="8"/>
      <c r="BK514" s="8"/>
      <c r="BL514" s="8"/>
      <c r="BM514" s="8"/>
      <c r="BN514" s="8"/>
      <c r="BO514" s="8"/>
      <c r="BP514" s="8"/>
      <c r="BQ514" s="8"/>
      <c r="BR514" s="8"/>
      <c r="BS514" s="8"/>
      <c r="BT514" s="8"/>
      <c r="BU514" s="8"/>
      <c r="BV514" s="8"/>
      <c r="BW514" s="8"/>
      <c r="BX514" s="8"/>
      <c r="BY514" s="8"/>
      <c r="BZ514" s="8"/>
      <c r="CA514" s="8"/>
      <c r="CB514" s="8"/>
      <c r="CC514" s="8"/>
      <c r="CD514" s="8"/>
      <c r="CE514" s="8"/>
      <c r="CF514" s="8"/>
      <c r="CG514" s="8"/>
      <c r="CH514" s="8"/>
      <c r="CI514" s="8"/>
      <c r="CJ514" s="8"/>
      <c r="CK514" s="8"/>
      <c r="CL514" s="8"/>
      <c r="CM514" s="8"/>
      <c r="CN514" s="8"/>
      <c r="CO514" s="8"/>
      <c r="CP514" s="8"/>
      <c r="CQ514" s="8"/>
      <c r="CR514" s="8"/>
      <c r="CS514" s="8"/>
      <c r="CT514" s="8"/>
      <c r="CU514" s="8"/>
      <c r="CV514" s="8"/>
      <c r="CW514" s="8"/>
      <c r="CX514" s="8"/>
    </row>
    <row r="515" spans="3:102" x14ac:dyDescent="0.3"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8"/>
      <c r="AH515" s="8"/>
      <c r="AI515" s="8"/>
      <c r="AJ515" s="8"/>
      <c r="AK515" s="8"/>
      <c r="AL515" s="8"/>
      <c r="AM515" s="8"/>
      <c r="AN515" s="8"/>
      <c r="AO515" s="8"/>
      <c r="AP515" s="8"/>
      <c r="AQ515" s="8"/>
      <c r="AR515" s="8"/>
      <c r="AS515" s="8"/>
      <c r="AT515" s="8"/>
      <c r="AU515" s="8"/>
      <c r="AV515" s="8"/>
      <c r="AW515" s="8"/>
      <c r="AX515" s="8"/>
      <c r="AY515" s="8"/>
      <c r="AZ515" s="8"/>
      <c r="BA515" s="8"/>
      <c r="BB515" s="8"/>
      <c r="BC515" s="8"/>
      <c r="BD515" s="8"/>
      <c r="BE515" s="8"/>
      <c r="BF515" s="8"/>
      <c r="BG515" s="8"/>
      <c r="BH515" s="8"/>
      <c r="BI515" s="8"/>
      <c r="BJ515" s="8"/>
      <c r="BK515" s="8"/>
      <c r="BL515" s="8"/>
      <c r="BM515" s="8"/>
      <c r="BN515" s="8"/>
      <c r="BO515" s="8"/>
      <c r="BP515" s="8"/>
      <c r="BQ515" s="8"/>
      <c r="BR515" s="8"/>
      <c r="BS515" s="8"/>
      <c r="BT515" s="8"/>
      <c r="BU515" s="8"/>
      <c r="BV515" s="8"/>
      <c r="BW515" s="8"/>
      <c r="BX515" s="8"/>
      <c r="BY515" s="8"/>
      <c r="BZ515" s="8"/>
      <c r="CA515" s="8"/>
      <c r="CB515" s="8"/>
      <c r="CC515" s="8"/>
      <c r="CD515" s="8"/>
      <c r="CE515" s="8"/>
      <c r="CF515" s="8"/>
      <c r="CG515" s="8"/>
      <c r="CH515" s="8"/>
      <c r="CI515" s="8"/>
      <c r="CJ515" s="8"/>
      <c r="CK515" s="8"/>
      <c r="CL515" s="8"/>
      <c r="CM515" s="8"/>
      <c r="CN515" s="8"/>
      <c r="CO515" s="8"/>
      <c r="CP515" s="8"/>
      <c r="CQ515" s="8"/>
      <c r="CR515" s="8"/>
      <c r="CS515" s="8"/>
      <c r="CT515" s="8"/>
      <c r="CU515" s="8"/>
      <c r="CV515" s="8"/>
      <c r="CW515" s="8"/>
      <c r="CX515" s="8"/>
    </row>
    <row r="516" spans="3:102" x14ac:dyDescent="0.3"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W516" s="8"/>
      <c r="AX516" s="8"/>
      <c r="AY516" s="8"/>
      <c r="AZ516" s="8"/>
      <c r="BA516" s="8"/>
      <c r="BB516" s="8"/>
      <c r="BC516" s="8"/>
      <c r="BD516" s="8"/>
      <c r="BE516" s="8"/>
      <c r="BF516" s="8"/>
      <c r="BG516" s="8"/>
      <c r="BH516" s="8"/>
      <c r="BI516" s="8"/>
      <c r="BJ516" s="8"/>
      <c r="BK516" s="8"/>
      <c r="BL516" s="8"/>
      <c r="BM516" s="8"/>
      <c r="BN516" s="8"/>
      <c r="BO516" s="8"/>
      <c r="BP516" s="8"/>
      <c r="BQ516" s="8"/>
      <c r="BR516" s="8"/>
      <c r="BS516" s="8"/>
      <c r="BT516" s="8"/>
      <c r="BU516" s="8"/>
      <c r="BV516" s="8"/>
      <c r="BW516" s="8"/>
      <c r="BX516" s="8"/>
      <c r="BY516" s="8"/>
      <c r="BZ516" s="8"/>
      <c r="CA516" s="8"/>
      <c r="CB516" s="8"/>
      <c r="CC516" s="8"/>
      <c r="CD516" s="8"/>
      <c r="CE516" s="8"/>
      <c r="CF516" s="8"/>
      <c r="CG516" s="8"/>
      <c r="CH516" s="8"/>
      <c r="CI516" s="8"/>
      <c r="CJ516" s="8"/>
      <c r="CK516" s="8"/>
      <c r="CL516" s="8"/>
      <c r="CM516" s="8"/>
      <c r="CN516" s="8"/>
      <c r="CO516" s="8"/>
      <c r="CP516" s="8"/>
      <c r="CQ516" s="8"/>
      <c r="CR516" s="8"/>
      <c r="CS516" s="8"/>
      <c r="CT516" s="8"/>
      <c r="CU516" s="8"/>
      <c r="CV516" s="8"/>
      <c r="CW516" s="8"/>
      <c r="CX516" s="8"/>
    </row>
    <row r="517" spans="3:102" x14ac:dyDescent="0.3"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W517" s="8"/>
      <c r="AX517" s="8"/>
      <c r="AY517" s="8"/>
      <c r="AZ517" s="8"/>
      <c r="BA517" s="8"/>
      <c r="BB517" s="8"/>
      <c r="BC517" s="8"/>
      <c r="BD517" s="8"/>
      <c r="BE517" s="8"/>
      <c r="BF517" s="8"/>
      <c r="BG517" s="8"/>
      <c r="BH517" s="8"/>
      <c r="BI517" s="8"/>
      <c r="BJ517" s="8"/>
      <c r="BK517" s="8"/>
      <c r="BL517" s="8"/>
      <c r="BM517" s="8"/>
      <c r="BN517" s="8"/>
      <c r="BO517" s="8"/>
      <c r="BP517" s="8"/>
      <c r="BQ517" s="8"/>
      <c r="BR517" s="8"/>
      <c r="BS517" s="8"/>
      <c r="BT517" s="8"/>
      <c r="BU517" s="8"/>
      <c r="BV517" s="8"/>
      <c r="BW517" s="8"/>
      <c r="BX517" s="8"/>
      <c r="BY517" s="8"/>
      <c r="BZ517" s="8"/>
      <c r="CA517" s="8"/>
      <c r="CB517" s="8"/>
      <c r="CC517" s="8"/>
      <c r="CD517" s="8"/>
      <c r="CE517" s="8"/>
      <c r="CF517" s="8"/>
      <c r="CG517" s="8"/>
      <c r="CH517" s="8"/>
      <c r="CI517" s="8"/>
      <c r="CJ517" s="8"/>
      <c r="CK517" s="8"/>
      <c r="CL517" s="8"/>
      <c r="CM517" s="8"/>
      <c r="CN517" s="8"/>
      <c r="CO517" s="8"/>
      <c r="CP517" s="8"/>
      <c r="CQ517" s="8"/>
      <c r="CR517" s="8"/>
      <c r="CS517" s="8"/>
      <c r="CT517" s="8"/>
      <c r="CU517" s="8"/>
      <c r="CV517" s="8"/>
      <c r="CW517" s="8"/>
      <c r="CX517" s="8"/>
    </row>
    <row r="518" spans="3:102" x14ac:dyDescent="0.3"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W518" s="8"/>
      <c r="AX518" s="8"/>
      <c r="AY518" s="8"/>
      <c r="AZ518" s="8"/>
      <c r="BA518" s="8"/>
      <c r="BB518" s="8"/>
      <c r="BC518" s="8"/>
      <c r="BD518" s="8"/>
      <c r="BE518" s="8"/>
      <c r="BF518" s="8"/>
      <c r="BG518" s="8"/>
      <c r="BH518" s="8"/>
      <c r="BI518" s="8"/>
      <c r="BJ518" s="8"/>
      <c r="BK518" s="8"/>
      <c r="BL518" s="8"/>
      <c r="BM518" s="8"/>
      <c r="BN518" s="8"/>
      <c r="BO518" s="8"/>
      <c r="BP518" s="8"/>
      <c r="BQ518" s="8"/>
      <c r="BR518" s="8"/>
      <c r="BS518" s="8"/>
      <c r="BT518" s="8"/>
      <c r="BU518" s="8"/>
      <c r="BV518" s="8"/>
      <c r="BW518" s="8"/>
      <c r="BX518" s="8"/>
      <c r="BY518" s="8"/>
      <c r="BZ518" s="8"/>
      <c r="CA518" s="8"/>
      <c r="CB518" s="8"/>
      <c r="CC518" s="8"/>
      <c r="CD518" s="8"/>
      <c r="CE518" s="8"/>
      <c r="CF518" s="8"/>
      <c r="CG518" s="8"/>
      <c r="CH518" s="8"/>
      <c r="CI518" s="8"/>
      <c r="CJ518" s="8"/>
      <c r="CK518" s="8"/>
      <c r="CL518" s="8"/>
      <c r="CM518" s="8"/>
      <c r="CN518" s="8"/>
      <c r="CO518" s="8"/>
      <c r="CP518" s="8"/>
      <c r="CQ518" s="8"/>
      <c r="CR518" s="8"/>
      <c r="CS518" s="8"/>
      <c r="CT518" s="8"/>
      <c r="CU518" s="8"/>
      <c r="CV518" s="8"/>
      <c r="CW518" s="8"/>
      <c r="CX518" s="8"/>
    </row>
    <row r="519" spans="3:102" x14ac:dyDescent="0.3"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8"/>
      <c r="AH519" s="8"/>
      <c r="AI519" s="8"/>
      <c r="AJ519" s="8"/>
      <c r="AK519" s="8"/>
      <c r="AL519" s="8"/>
      <c r="AM519" s="8"/>
      <c r="AN519" s="8"/>
      <c r="AO519" s="8"/>
      <c r="AP519" s="8"/>
      <c r="AQ519" s="8"/>
      <c r="AR519" s="8"/>
      <c r="AS519" s="8"/>
      <c r="AT519" s="8"/>
      <c r="AU519" s="8"/>
      <c r="AV519" s="8"/>
      <c r="AW519" s="8"/>
      <c r="AX519" s="8"/>
      <c r="AY519" s="8"/>
      <c r="AZ519" s="8"/>
      <c r="BA519" s="8"/>
      <c r="BB519" s="8"/>
      <c r="BC519" s="8"/>
      <c r="BD519" s="8"/>
      <c r="BE519" s="8"/>
      <c r="BF519" s="8"/>
      <c r="BG519" s="8"/>
      <c r="BH519" s="8"/>
      <c r="BI519" s="8"/>
      <c r="BJ519" s="8"/>
      <c r="BK519" s="8"/>
      <c r="BL519" s="8"/>
      <c r="BM519" s="8"/>
      <c r="BN519" s="8"/>
      <c r="BO519" s="8"/>
      <c r="BP519" s="8"/>
      <c r="BQ519" s="8"/>
      <c r="BR519" s="8"/>
      <c r="BS519" s="8"/>
      <c r="BT519" s="8"/>
      <c r="BU519" s="8"/>
      <c r="BV519" s="8"/>
      <c r="BW519" s="8"/>
      <c r="BX519" s="8"/>
      <c r="BY519" s="8"/>
      <c r="BZ519" s="8"/>
      <c r="CA519" s="8"/>
      <c r="CB519" s="8"/>
      <c r="CC519" s="8"/>
      <c r="CD519" s="8"/>
      <c r="CE519" s="8"/>
      <c r="CF519" s="8"/>
      <c r="CG519" s="8"/>
      <c r="CH519" s="8"/>
      <c r="CI519" s="8"/>
      <c r="CJ519" s="8"/>
      <c r="CK519" s="8"/>
      <c r="CL519" s="8"/>
      <c r="CM519" s="8"/>
      <c r="CN519" s="8"/>
      <c r="CO519" s="8"/>
      <c r="CP519" s="8"/>
      <c r="CQ519" s="8"/>
      <c r="CR519" s="8"/>
      <c r="CS519" s="8"/>
      <c r="CT519" s="8"/>
      <c r="CU519" s="8"/>
      <c r="CV519" s="8"/>
      <c r="CW519" s="8"/>
      <c r="CX519" s="8"/>
    </row>
    <row r="520" spans="3:102" x14ac:dyDescent="0.3"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8"/>
      <c r="CV520" s="8"/>
      <c r="CW520" s="8"/>
      <c r="CX520" s="8"/>
    </row>
    <row r="521" spans="3:102" x14ac:dyDescent="0.3"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8"/>
      <c r="CV521" s="8"/>
      <c r="CW521" s="8"/>
      <c r="CX521" s="8"/>
    </row>
    <row r="522" spans="3:102" x14ac:dyDescent="0.3"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8"/>
      <c r="CV522" s="8"/>
      <c r="CW522" s="8"/>
      <c r="CX522" s="8"/>
    </row>
    <row r="523" spans="3:102" x14ac:dyDescent="0.3"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8"/>
      <c r="CV523" s="8"/>
      <c r="CW523" s="8"/>
      <c r="CX523" s="8"/>
    </row>
    <row r="524" spans="3:102" x14ac:dyDescent="0.3"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8"/>
      <c r="CV524" s="8"/>
      <c r="CW524" s="8"/>
      <c r="CX524" s="8"/>
    </row>
    <row r="525" spans="3:102" x14ac:dyDescent="0.3"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8"/>
      <c r="CV525" s="8"/>
      <c r="CW525" s="8"/>
      <c r="CX525" s="8"/>
    </row>
    <row r="526" spans="3:102" x14ac:dyDescent="0.3"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8"/>
      <c r="CV526" s="8"/>
      <c r="CW526" s="8"/>
      <c r="CX526" s="8"/>
    </row>
    <row r="527" spans="3:102" x14ac:dyDescent="0.3"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8"/>
      <c r="CV527" s="8"/>
      <c r="CW527" s="8"/>
      <c r="CX527" s="8"/>
    </row>
    <row r="528" spans="3:102" x14ac:dyDescent="0.3"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8"/>
      <c r="CV528" s="8"/>
      <c r="CW528" s="8"/>
      <c r="CX528" s="8"/>
    </row>
    <row r="529" spans="3:102" x14ac:dyDescent="0.3"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8"/>
      <c r="CV529" s="8"/>
      <c r="CW529" s="8"/>
      <c r="CX529" s="8"/>
    </row>
    <row r="530" spans="3:102" x14ac:dyDescent="0.3"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8"/>
      <c r="CV530" s="8"/>
      <c r="CW530" s="8"/>
      <c r="CX530" s="8"/>
    </row>
    <row r="531" spans="3:102" x14ac:dyDescent="0.3"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8"/>
      <c r="CV531" s="8"/>
      <c r="CW531" s="8"/>
      <c r="CX531" s="8"/>
    </row>
    <row r="532" spans="3:102" x14ac:dyDescent="0.3"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8"/>
      <c r="CV532" s="8"/>
      <c r="CW532" s="8"/>
      <c r="CX532" s="8"/>
    </row>
    <row r="533" spans="3:102" x14ac:dyDescent="0.3"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8"/>
      <c r="CV533" s="8"/>
      <c r="CW533" s="8"/>
      <c r="CX533" s="8"/>
    </row>
    <row r="534" spans="3:102" x14ac:dyDescent="0.3"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8"/>
      <c r="CV534" s="8"/>
      <c r="CW534" s="8"/>
      <c r="CX534" s="8"/>
    </row>
    <row r="535" spans="3:102" x14ac:dyDescent="0.3"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8"/>
      <c r="CV535" s="8"/>
      <c r="CW535" s="8"/>
      <c r="CX535" s="8"/>
    </row>
    <row r="536" spans="3:102" x14ac:dyDescent="0.3"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8"/>
      <c r="CV536" s="8"/>
      <c r="CW536" s="8"/>
      <c r="CX536" s="8"/>
    </row>
    <row r="537" spans="3:102" x14ac:dyDescent="0.3"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8"/>
      <c r="CV537" s="8"/>
      <c r="CW537" s="8"/>
      <c r="CX537" s="8"/>
    </row>
    <row r="538" spans="3:102" x14ac:dyDescent="0.3"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8"/>
      <c r="CV538" s="8"/>
      <c r="CW538" s="8"/>
      <c r="CX538" s="8"/>
    </row>
    <row r="539" spans="3:102" x14ac:dyDescent="0.3"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8"/>
      <c r="CV539" s="8"/>
      <c r="CW539" s="8"/>
      <c r="CX539" s="8"/>
    </row>
    <row r="540" spans="3:102" x14ac:dyDescent="0.3"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8"/>
      <c r="CV540" s="8"/>
      <c r="CW540" s="8"/>
      <c r="CX540" s="8"/>
    </row>
    <row r="541" spans="3:102" x14ac:dyDescent="0.3"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8"/>
      <c r="CV541" s="8"/>
      <c r="CW541" s="8"/>
      <c r="CX541" s="8"/>
    </row>
    <row r="542" spans="3:102" x14ac:dyDescent="0.3"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8"/>
      <c r="CV542" s="8"/>
      <c r="CW542" s="8"/>
      <c r="CX542" s="8"/>
    </row>
    <row r="543" spans="3:102" x14ac:dyDescent="0.3"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8"/>
      <c r="AH543" s="8"/>
      <c r="AI543" s="8"/>
      <c r="AJ543" s="8"/>
      <c r="AK543" s="8"/>
      <c r="AL543" s="8"/>
      <c r="AM543" s="8"/>
      <c r="AN543" s="8"/>
      <c r="AO543" s="8"/>
      <c r="AP543" s="8"/>
      <c r="AQ543" s="8"/>
      <c r="AR543" s="8"/>
      <c r="AS543" s="8"/>
      <c r="AT543" s="8"/>
      <c r="AU543" s="8"/>
      <c r="AV543" s="8"/>
      <c r="AW543" s="8"/>
      <c r="AX543" s="8"/>
      <c r="AY543" s="8"/>
      <c r="AZ543" s="8"/>
      <c r="BA543" s="8"/>
      <c r="BB543" s="8"/>
      <c r="BC543" s="8"/>
      <c r="BD543" s="8"/>
      <c r="BE543" s="8"/>
      <c r="BF543" s="8"/>
      <c r="BG543" s="8"/>
      <c r="BH543" s="8"/>
      <c r="BI543" s="8"/>
      <c r="BJ543" s="8"/>
      <c r="BK543" s="8"/>
      <c r="BL543" s="8"/>
      <c r="BM543" s="8"/>
      <c r="BN543" s="8"/>
      <c r="BO543" s="8"/>
      <c r="BP543" s="8"/>
      <c r="BQ543" s="8"/>
      <c r="BR543" s="8"/>
      <c r="BS543" s="8"/>
      <c r="BT543" s="8"/>
      <c r="BU543" s="8"/>
      <c r="BV543" s="8"/>
      <c r="BW543" s="8"/>
      <c r="BX543" s="8"/>
      <c r="BY543" s="8"/>
      <c r="BZ543" s="8"/>
      <c r="CA543" s="8"/>
      <c r="CB543" s="8"/>
      <c r="CC543" s="8"/>
      <c r="CD543" s="8"/>
      <c r="CE543" s="8"/>
      <c r="CF543" s="8"/>
      <c r="CG543" s="8"/>
      <c r="CH543" s="8"/>
      <c r="CI543" s="8"/>
      <c r="CJ543" s="8"/>
      <c r="CK543" s="8"/>
      <c r="CL543" s="8"/>
      <c r="CM543" s="8"/>
      <c r="CN543" s="8"/>
      <c r="CO543" s="8"/>
      <c r="CP543" s="8"/>
      <c r="CQ543" s="8"/>
      <c r="CR543" s="8"/>
      <c r="CS543" s="8"/>
      <c r="CT543" s="8"/>
      <c r="CU543" s="8"/>
      <c r="CV543" s="8"/>
      <c r="CW543" s="8"/>
      <c r="CX543" s="8"/>
    </row>
    <row r="544" spans="3:102" x14ac:dyDescent="0.3"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8"/>
      <c r="AH544" s="8"/>
      <c r="AI544" s="8"/>
      <c r="AJ544" s="8"/>
      <c r="AK544" s="8"/>
      <c r="AL544" s="8"/>
      <c r="AM544" s="8"/>
      <c r="AN544" s="8"/>
      <c r="AO544" s="8"/>
      <c r="AP544" s="8"/>
      <c r="AQ544" s="8"/>
      <c r="AR544" s="8"/>
      <c r="AS544" s="8"/>
      <c r="AT544" s="8"/>
      <c r="AU544" s="8"/>
      <c r="AV544" s="8"/>
      <c r="AW544" s="8"/>
      <c r="AX544" s="8"/>
      <c r="AY544" s="8"/>
      <c r="AZ544" s="8"/>
      <c r="BA544" s="8"/>
      <c r="BB544" s="8"/>
      <c r="BC544" s="8"/>
      <c r="BD544" s="8"/>
      <c r="BE544" s="8"/>
      <c r="BF544" s="8"/>
      <c r="BG544" s="8"/>
      <c r="BH544" s="8"/>
      <c r="BI544" s="8"/>
      <c r="BJ544" s="8"/>
      <c r="BK544" s="8"/>
      <c r="BL544" s="8"/>
      <c r="BM544" s="8"/>
      <c r="BN544" s="8"/>
      <c r="BO544" s="8"/>
      <c r="BP544" s="8"/>
      <c r="BQ544" s="8"/>
      <c r="BR544" s="8"/>
      <c r="BS544" s="8"/>
      <c r="BT544" s="8"/>
      <c r="BU544" s="8"/>
      <c r="BV544" s="8"/>
      <c r="BW544" s="8"/>
      <c r="BX544" s="8"/>
      <c r="BY544" s="8"/>
      <c r="BZ544" s="8"/>
      <c r="CA544" s="8"/>
      <c r="CB544" s="8"/>
      <c r="CC544" s="8"/>
      <c r="CD544" s="8"/>
      <c r="CE544" s="8"/>
      <c r="CF544" s="8"/>
      <c r="CG544" s="8"/>
      <c r="CH544" s="8"/>
      <c r="CI544" s="8"/>
      <c r="CJ544" s="8"/>
      <c r="CK544" s="8"/>
      <c r="CL544" s="8"/>
      <c r="CM544" s="8"/>
      <c r="CN544" s="8"/>
      <c r="CO544" s="8"/>
      <c r="CP544" s="8"/>
      <c r="CQ544" s="8"/>
      <c r="CR544" s="8"/>
      <c r="CS544" s="8"/>
      <c r="CT544" s="8"/>
      <c r="CU544" s="8"/>
      <c r="CV544" s="8"/>
      <c r="CW544" s="8"/>
      <c r="CX544" s="8"/>
    </row>
    <row r="545" spans="3:102" x14ac:dyDescent="0.3"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8"/>
      <c r="AH545" s="8"/>
      <c r="AI545" s="8"/>
      <c r="AJ545" s="8"/>
      <c r="AK545" s="8"/>
      <c r="AL545" s="8"/>
      <c r="AM545" s="8"/>
      <c r="AN545" s="8"/>
      <c r="AO545" s="8"/>
      <c r="AP545" s="8"/>
      <c r="AQ545" s="8"/>
      <c r="AR545" s="8"/>
      <c r="AS545" s="8"/>
      <c r="AT545" s="8"/>
      <c r="AU545" s="8"/>
      <c r="AV545" s="8"/>
      <c r="AW545" s="8"/>
      <c r="AX545" s="8"/>
      <c r="AY545" s="8"/>
      <c r="AZ545" s="8"/>
      <c r="BA545" s="8"/>
      <c r="BB545" s="8"/>
      <c r="BC545" s="8"/>
      <c r="BD545" s="8"/>
      <c r="BE545" s="8"/>
      <c r="BF545" s="8"/>
      <c r="BG545" s="8"/>
      <c r="BH545" s="8"/>
      <c r="BI545" s="8"/>
      <c r="BJ545" s="8"/>
      <c r="BK545" s="8"/>
      <c r="BL545" s="8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</row>
    <row r="546" spans="3:102" x14ac:dyDescent="0.3"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W546" s="8"/>
      <c r="AX546" s="8"/>
      <c r="AY546" s="8"/>
      <c r="AZ546" s="8"/>
      <c r="BA546" s="8"/>
      <c r="BB546" s="8"/>
      <c r="BC546" s="8"/>
      <c r="BD546" s="8"/>
      <c r="BE546" s="8"/>
      <c r="BF546" s="8"/>
      <c r="BG546" s="8"/>
      <c r="BH546" s="8"/>
      <c r="BI546" s="8"/>
      <c r="BJ546" s="8"/>
      <c r="BK546" s="8"/>
      <c r="BL546" s="8"/>
      <c r="BM546" s="8"/>
      <c r="BN546" s="8"/>
      <c r="BO546" s="8"/>
      <c r="BP546" s="8"/>
      <c r="BQ546" s="8"/>
      <c r="BR546" s="8"/>
      <c r="BS546" s="8"/>
      <c r="BT546" s="8"/>
      <c r="BU546" s="8"/>
      <c r="BV546" s="8"/>
      <c r="BW546" s="8"/>
      <c r="BX546" s="8"/>
      <c r="BY546" s="8"/>
      <c r="BZ546" s="8"/>
      <c r="CA546" s="8"/>
      <c r="CB546" s="8"/>
      <c r="CC546" s="8"/>
      <c r="CD546" s="8"/>
      <c r="CE546" s="8"/>
      <c r="CF546" s="8"/>
      <c r="CG546" s="8"/>
      <c r="CH546" s="8"/>
      <c r="CI546" s="8"/>
      <c r="CJ546" s="8"/>
      <c r="CK546" s="8"/>
      <c r="CL546" s="8"/>
      <c r="CM546" s="8"/>
      <c r="CN546" s="8"/>
      <c r="CO546" s="8"/>
      <c r="CP546" s="8"/>
      <c r="CQ546" s="8"/>
      <c r="CR546" s="8"/>
      <c r="CS546" s="8"/>
      <c r="CT546" s="8"/>
      <c r="CU546" s="8"/>
      <c r="CV546" s="8"/>
      <c r="CW546" s="8"/>
      <c r="CX546" s="8"/>
    </row>
    <row r="547" spans="3:102" x14ac:dyDescent="0.3"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8"/>
      <c r="AH547" s="8"/>
      <c r="AI547" s="8"/>
      <c r="AJ547" s="8"/>
      <c r="AK547" s="8"/>
      <c r="AL547" s="8"/>
      <c r="AM547" s="8"/>
      <c r="AN547" s="8"/>
      <c r="AO547" s="8"/>
      <c r="AP547" s="8"/>
      <c r="AQ547" s="8"/>
      <c r="AR547" s="8"/>
      <c r="AS547" s="8"/>
      <c r="AT547" s="8"/>
      <c r="AU547" s="8"/>
      <c r="AV547" s="8"/>
      <c r="AW547" s="8"/>
      <c r="AX547" s="8"/>
      <c r="AY547" s="8"/>
      <c r="AZ547" s="8"/>
      <c r="BA547" s="8"/>
      <c r="BB547" s="8"/>
      <c r="BC547" s="8"/>
      <c r="BD547" s="8"/>
      <c r="BE547" s="8"/>
      <c r="BF547" s="8"/>
      <c r="BG547" s="8"/>
      <c r="BH547" s="8"/>
      <c r="BI547" s="8"/>
      <c r="BJ547" s="8"/>
      <c r="BK547" s="8"/>
      <c r="BL547" s="8"/>
      <c r="BM547" s="8"/>
      <c r="BN547" s="8"/>
      <c r="BO547" s="8"/>
      <c r="BP547" s="8"/>
      <c r="BQ547" s="8"/>
      <c r="BR547" s="8"/>
      <c r="BS547" s="8"/>
      <c r="BT547" s="8"/>
      <c r="BU547" s="8"/>
      <c r="BV547" s="8"/>
      <c r="BW547" s="8"/>
      <c r="BX547" s="8"/>
      <c r="BY547" s="8"/>
      <c r="BZ547" s="8"/>
      <c r="CA547" s="8"/>
      <c r="CB547" s="8"/>
      <c r="CC547" s="8"/>
      <c r="CD547" s="8"/>
      <c r="CE547" s="8"/>
      <c r="CF547" s="8"/>
      <c r="CG547" s="8"/>
      <c r="CH547" s="8"/>
      <c r="CI547" s="8"/>
      <c r="CJ547" s="8"/>
      <c r="CK547" s="8"/>
      <c r="CL547" s="8"/>
      <c r="CM547" s="8"/>
      <c r="CN547" s="8"/>
      <c r="CO547" s="8"/>
      <c r="CP547" s="8"/>
      <c r="CQ547" s="8"/>
      <c r="CR547" s="8"/>
      <c r="CS547" s="8"/>
      <c r="CT547" s="8"/>
      <c r="CU547" s="8"/>
      <c r="CV547" s="8"/>
      <c r="CW547" s="8"/>
      <c r="CX547" s="8"/>
    </row>
    <row r="548" spans="3:102" x14ac:dyDescent="0.3"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W548" s="8"/>
      <c r="AX548" s="8"/>
      <c r="AY548" s="8"/>
      <c r="AZ548" s="8"/>
      <c r="BA548" s="8"/>
      <c r="BB548" s="8"/>
      <c r="BC548" s="8"/>
      <c r="BD548" s="8"/>
      <c r="BE548" s="8"/>
      <c r="BF548" s="8"/>
      <c r="BG548" s="8"/>
      <c r="BH548" s="8"/>
      <c r="BI548" s="8"/>
      <c r="BJ548" s="8"/>
      <c r="BK548" s="8"/>
      <c r="BL548" s="8"/>
      <c r="BM548" s="8"/>
      <c r="BN548" s="8"/>
      <c r="BO548" s="8"/>
      <c r="BP548" s="8"/>
      <c r="BQ548" s="8"/>
      <c r="BR548" s="8"/>
      <c r="BS548" s="8"/>
      <c r="BT548" s="8"/>
      <c r="BU548" s="8"/>
      <c r="BV548" s="8"/>
      <c r="BW548" s="8"/>
      <c r="BX548" s="8"/>
      <c r="BY548" s="8"/>
      <c r="BZ548" s="8"/>
      <c r="CA548" s="8"/>
      <c r="CB548" s="8"/>
      <c r="CC548" s="8"/>
      <c r="CD548" s="8"/>
      <c r="CE548" s="8"/>
      <c r="CF548" s="8"/>
      <c r="CG548" s="8"/>
      <c r="CH548" s="8"/>
      <c r="CI548" s="8"/>
      <c r="CJ548" s="8"/>
      <c r="CK548" s="8"/>
      <c r="CL548" s="8"/>
      <c r="CM548" s="8"/>
      <c r="CN548" s="8"/>
      <c r="CO548" s="8"/>
      <c r="CP548" s="8"/>
      <c r="CQ548" s="8"/>
      <c r="CR548" s="8"/>
      <c r="CS548" s="8"/>
      <c r="CT548" s="8"/>
      <c r="CU548" s="8"/>
      <c r="CV548" s="8"/>
      <c r="CW548" s="8"/>
      <c r="CX548" s="8"/>
    </row>
    <row r="549" spans="3:102" x14ac:dyDescent="0.3"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8"/>
      <c r="AH549" s="8"/>
      <c r="AI549" s="8"/>
      <c r="AJ549" s="8"/>
      <c r="AK549" s="8"/>
      <c r="AL549" s="8"/>
      <c r="AM549" s="8"/>
      <c r="AN549" s="8"/>
      <c r="AO549" s="8"/>
      <c r="AP549" s="8"/>
      <c r="AQ549" s="8"/>
      <c r="AR549" s="8"/>
      <c r="AS549" s="8"/>
      <c r="AT549" s="8"/>
      <c r="AU549" s="8"/>
      <c r="AV549" s="8"/>
      <c r="AW549" s="8"/>
      <c r="AX549" s="8"/>
      <c r="AY549" s="8"/>
      <c r="AZ549" s="8"/>
      <c r="BA549" s="8"/>
      <c r="BB549" s="8"/>
      <c r="BC549" s="8"/>
      <c r="BD549" s="8"/>
      <c r="BE549" s="8"/>
      <c r="BF549" s="8"/>
      <c r="BG549" s="8"/>
      <c r="BH549" s="8"/>
      <c r="BI549" s="8"/>
      <c r="BJ549" s="8"/>
      <c r="BK549" s="8"/>
      <c r="BL549" s="8"/>
      <c r="BM549" s="8"/>
      <c r="BN549" s="8"/>
      <c r="BO549" s="8"/>
      <c r="BP549" s="8"/>
      <c r="BQ549" s="8"/>
      <c r="BR549" s="8"/>
      <c r="BS549" s="8"/>
      <c r="BT549" s="8"/>
      <c r="BU549" s="8"/>
      <c r="BV549" s="8"/>
      <c r="BW549" s="8"/>
      <c r="BX549" s="8"/>
      <c r="BY549" s="8"/>
      <c r="BZ549" s="8"/>
      <c r="CA549" s="8"/>
      <c r="CB549" s="8"/>
      <c r="CC549" s="8"/>
      <c r="CD549" s="8"/>
      <c r="CE549" s="8"/>
      <c r="CF549" s="8"/>
      <c r="CG549" s="8"/>
      <c r="CH549" s="8"/>
      <c r="CI549" s="8"/>
      <c r="CJ549" s="8"/>
      <c r="CK549" s="8"/>
      <c r="CL549" s="8"/>
      <c r="CM549" s="8"/>
      <c r="CN549" s="8"/>
      <c r="CO549" s="8"/>
      <c r="CP549" s="8"/>
      <c r="CQ549" s="8"/>
      <c r="CR549" s="8"/>
      <c r="CS549" s="8"/>
      <c r="CT549" s="8"/>
      <c r="CU549" s="8"/>
      <c r="CV549" s="8"/>
      <c r="CW549" s="8"/>
      <c r="CX549" s="8"/>
    </row>
    <row r="550" spans="3:102" x14ac:dyDescent="0.3"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W550" s="8"/>
      <c r="AX550" s="8"/>
      <c r="AY550" s="8"/>
      <c r="AZ550" s="8"/>
      <c r="BA550" s="8"/>
      <c r="BB550" s="8"/>
      <c r="BC550" s="8"/>
      <c r="BD550" s="8"/>
      <c r="BE550" s="8"/>
      <c r="BF550" s="8"/>
      <c r="BG550" s="8"/>
      <c r="BH550" s="8"/>
      <c r="BI550" s="8"/>
      <c r="BJ550" s="8"/>
      <c r="BK550" s="8"/>
      <c r="BL550" s="8"/>
      <c r="BM550" s="8"/>
      <c r="BN550" s="8"/>
      <c r="BO550" s="8"/>
      <c r="BP550" s="8"/>
      <c r="BQ550" s="8"/>
      <c r="BR550" s="8"/>
      <c r="BS550" s="8"/>
      <c r="BT550" s="8"/>
      <c r="BU550" s="8"/>
      <c r="BV550" s="8"/>
      <c r="BW550" s="8"/>
      <c r="BX550" s="8"/>
      <c r="BY550" s="8"/>
      <c r="BZ550" s="8"/>
      <c r="CA550" s="8"/>
      <c r="CB550" s="8"/>
      <c r="CC550" s="8"/>
      <c r="CD550" s="8"/>
      <c r="CE550" s="8"/>
      <c r="CF550" s="8"/>
      <c r="CG550" s="8"/>
      <c r="CH550" s="8"/>
      <c r="CI550" s="8"/>
      <c r="CJ550" s="8"/>
      <c r="CK550" s="8"/>
      <c r="CL550" s="8"/>
      <c r="CM550" s="8"/>
      <c r="CN550" s="8"/>
      <c r="CO550" s="8"/>
      <c r="CP550" s="8"/>
      <c r="CQ550" s="8"/>
      <c r="CR550" s="8"/>
      <c r="CS550" s="8"/>
      <c r="CT550" s="8"/>
      <c r="CU550" s="8"/>
      <c r="CV550" s="8"/>
      <c r="CW550" s="8"/>
      <c r="CX550" s="8"/>
    </row>
    <row r="551" spans="3:102" x14ac:dyDescent="0.3"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W551" s="8"/>
      <c r="AX551" s="8"/>
      <c r="AY551" s="8"/>
      <c r="AZ551" s="8"/>
      <c r="BA551" s="8"/>
      <c r="BB551" s="8"/>
      <c r="BC551" s="8"/>
      <c r="BD551" s="8"/>
      <c r="BE551" s="8"/>
      <c r="BF551" s="8"/>
      <c r="BG551" s="8"/>
      <c r="BH551" s="8"/>
      <c r="BI551" s="8"/>
      <c r="BJ551" s="8"/>
      <c r="BK551" s="8"/>
      <c r="BL551" s="8"/>
      <c r="BM551" s="8"/>
      <c r="BN551" s="8"/>
      <c r="BO551" s="8"/>
      <c r="BP551" s="8"/>
      <c r="BQ551" s="8"/>
      <c r="BR551" s="8"/>
      <c r="BS551" s="8"/>
      <c r="BT551" s="8"/>
      <c r="BU551" s="8"/>
      <c r="BV551" s="8"/>
      <c r="BW551" s="8"/>
      <c r="BX551" s="8"/>
      <c r="BY551" s="8"/>
      <c r="BZ551" s="8"/>
      <c r="CA551" s="8"/>
      <c r="CB551" s="8"/>
      <c r="CC551" s="8"/>
      <c r="CD551" s="8"/>
      <c r="CE551" s="8"/>
      <c r="CF551" s="8"/>
      <c r="CG551" s="8"/>
      <c r="CH551" s="8"/>
      <c r="CI551" s="8"/>
      <c r="CJ551" s="8"/>
      <c r="CK551" s="8"/>
      <c r="CL551" s="8"/>
      <c r="CM551" s="8"/>
      <c r="CN551" s="8"/>
      <c r="CO551" s="8"/>
      <c r="CP551" s="8"/>
      <c r="CQ551" s="8"/>
      <c r="CR551" s="8"/>
      <c r="CS551" s="8"/>
      <c r="CT551" s="8"/>
      <c r="CU551" s="8"/>
      <c r="CV551" s="8"/>
      <c r="CW551" s="8"/>
      <c r="CX551" s="8"/>
    </row>
    <row r="552" spans="3:102" x14ac:dyDescent="0.3"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8"/>
      <c r="AH552" s="8"/>
      <c r="AI552" s="8"/>
      <c r="AJ552" s="8"/>
      <c r="AK552" s="8"/>
      <c r="AL552" s="8"/>
      <c r="AM552" s="8"/>
      <c r="AN552" s="8"/>
      <c r="AO552" s="8"/>
      <c r="AP552" s="8"/>
      <c r="AQ552" s="8"/>
      <c r="AR552" s="8"/>
      <c r="AS552" s="8"/>
      <c r="AT552" s="8"/>
      <c r="AU552" s="8"/>
      <c r="AV552" s="8"/>
      <c r="AW552" s="8"/>
      <c r="AX552" s="8"/>
      <c r="AY552" s="8"/>
      <c r="AZ552" s="8"/>
      <c r="BA552" s="8"/>
      <c r="BB552" s="8"/>
      <c r="BC552" s="8"/>
      <c r="BD552" s="8"/>
      <c r="BE552" s="8"/>
      <c r="BF552" s="8"/>
      <c r="BG552" s="8"/>
      <c r="BH552" s="8"/>
      <c r="BI552" s="8"/>
      <c r="BJ552" s="8"/>
      <c r="BK552" s="8"/>
      <c r="BL552" s="8"/>
      <c r="BM552" s="8"/>
      <c r="BN552" s="8"/>
      <c r="BO552" s="8"/>
      <c r="BP552" s="8"/>
      <c r="BQ552" s="8"/>
      <c r="BR552" s="8"/>
      <c r="BS552" s="8"/>
      <c r="BT552" s="8"/>
      <c r="BU552" s="8"/>
      <c r="BV552" s="8"/>
      <c r="BW552" s="8"/>
      <c r="BX552" s="8"/>
      <c r="BY552" s="8"/>
      <c r="BZ552" s="8"/>
      <c r="CA552" s="8"/>
      <c r="CB552" s="8"/>
      <c r="CC552" s="8"/>
      <c r="CD552" s="8"/>
      <c r="CE552" s="8"/>
      <c r="CF552" s="8"/>
      <c r="CG552" s="8"/>
      <c r="CH552" s="8"/>
      <c r="CI552" s="8"/>
      <c r="CJ552" s="8"/>
      <c r="CK552" s="8"/>
      <c r="CL552" s="8"/>
      <c r="CM552" s="8"/>
      <c r="CN552" s="8"/>
      <c r="CO552" s="8"/>
      <c r="CP552" s="8"/>
      <c r="CQ552" s="8"/>
      <c r="CR552" s="8"/>
      <c r="CS552" s="8"/>
      <c r="CT552" s="8"/>
      <c r="CU552" s="8"/>
      <c r="CV552" s="8"/>
      <c r="CW552" s="8"/>
      <c r="CX552" s="8"/>
    </row>
    <row r="553" spans="3:102" x14ac:dyDescent="0.3"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8"/>
      <c r="AH553" s="8"/>
      <c r="AI553" s="8"/>
      <c r="AJ553" s="8"/>
      <c r="AK553" s="8"/>
      <c r="AL553" s="8"/>
      <c r="AM553" s="8"/>
      <c r="AN553" s="8"/>
      <c r="AO553" s="8"/>
      <c r="AP553" s="8"/>
      <c r="AQ553" s="8"/>
      <c r="AR553" s="8"/>
      <c r="AS553" s="8"/>
      <c r="AT553" s="8"/>
      <c r="AU553" s="8"/>
      <c r="AV553" s="8"/>
      <c r="AW553" s="8"/>
      <c r="AX553" s="8"/>
      <c r="AY553" s="8"/>
      <c r="AZ553" s="8"/>
      <c r="BA553" s="8"/>
      <c r="BB553" s="8"/>
      <c r="BC553" s="8"/>
      <c r="BD553" s="8"/>
      <c r="BE553" s="8"/>
      <c r="BF553" s="8"/>
      <c r="BG553" s="8"/>
      <c r="BH553" s="8"/>
      <c r="BI553" s="8"/>
      <c r="BJ553" s="8"/>
      <c r="BK553" s="8"/>
      <c r="BL553" s="8"/>
      <c r="BM553" s="8"/>
      <c r="BN553" s="8"/>
      <c r="BO553" s="8"/>
      <c r="BP553" s="8"/>
      <c r="BQ553" s="8"/>
      <c r="BR553" s="8"/>
      <c r="BS553" s="8"/>
      <c r="BT553" s="8"/>
      <c r="BU553" s="8"/>
      <c r="BV553" s="8"/>
      <c r="BW553" s="8"/>
      <c r="BX553" s="8"/>
      <c r="BY553" s="8"/>
      <c r="BZ553" s="8"/>
      <c r="CA553" s="8"/>
      <c r="CB553" s="8"/>
      <c r="CC553" s="8"/>
      <c r="CD553" s="8"/>
      <c r="CE553" s="8"/>
      <c r="CF553" s="8"/>
      <c r="CG553" s="8"/>
      <c r="CH553" s="8"/>
      <c r="CI553" s="8"/>
      <c r="CJ553" s="8"/>
      <c r="CK553" s="8"/>
      <c r="CL553" s="8"/>
      <c r="CM553" s="8"/>
      <c r="CN553" s="8"/>
      <c r="CO553" s="8"/>
      <c r="CP553" s="8"/>
      <c r="CQ553" s="8"/>
      <c r="CR553" s="8"/>
      <c r="CS553" s="8"/>
      <c r="CT553" s="8"/>
      <c r="CU553" s="8"/>
      <c r="CV553" s="8"/>
      <c r="CW553" s="8"/>
      <c r="CX553" s="8"/>
    </row>
    <row r="554" spans="3:102" x14ac:dyDescent="0.3"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8"/>
      <c r="AH554" s="8"/>
      <c r="AI554" s="8"/>
      <c r="AJ554" s="8"/>
      <c r="AK554" s="8"/>
      <c r="AL554" s="8"/>
      <c r="AM554" s="8"/>
      <c r="AN554" s="8"/>
      <c r="AO554" s="8"/>
      <c r="AP554" s="8"/>
      <c r="AQ554" s="8"/>
      <c r="AR554" s="8"/>
      <c r="AS554" s="8"/>
      <c r="AT554" s="8"/>
      <c r="AU554" s="8"/>
      <c r="AV554" s="8"/>
      <c r="AW554" s="8"/>
      <c r="AX554" s="8"/>
      <c r="AY554" s="8"/>
      <c r="AZ554" s="8"/>
      <c r="BA554" s="8"/>
      <c r="BB554" s="8"/>
      <c r="BC554" s="8"/>
      <c r="BD554" s="8"/>
      <c r="BE554" s="8"/>
      <c r="BF554" s="8"/>
      <c r="BG554" s="8"/>
      <c r="BH554" s="8"/>
      <c r="BI554" s="8"/>
      <c r="BJ554" s="8"/>
      <c r="BK554" s="8"/>
      <c r="BL554" s="8"/>
      <c r="BM554" s="8"/>
      <c r="BN554" s="8"/>
      <c r="BO554" s="8"/>
      <c r="BP554" s="8"/>
      <c r="BQ554" s="8"/>
      <c r="BR554" s="8"/>
      <c r="BS554" s="8"/>
      <c r="BT554" s="8"/>
      <c r="BU554" s="8"/>
      <c r="BV554" s="8"/>
      <c r="BW554" s="8"/>
      <c r="BX554" s="8"/>
      <c r="BY554" s="8"/>
      <c r="BZ554" s="8"/>
      <c r="CA554" s="8"/>
      <c r="CB554" s="8"/>
      <c r="CC554" s="8"/>
      <c r="CD554" s="8"/>
      <c r="CE554" s="8"/>
      <c r="CF554" s="8"/>
      <c r="CG554" s="8"/>
      <c r="CH554" s="8"/>
      <c r="CI554" s="8"/>
      <c r="CJ554" s="8"/>
      <c r="CK554" s="8"/>
      <c r="CL554" s="8"/>
      <c r="CM554" s="8"/>
      <c r="CN554" s="8"/>
      <c r="CO554" s="8"/>
      <c r="CP554" s="8"/>
      <c r="CQ554" s="8"/>
      <c r="CR554" s="8"/>
      <c r="CS554" s="8"/>
      <c r="CT554" s="8"/>
      <c r="CU554" s="8"/>
      <c r="CV554" s="8"/>
      <c r="CW554" s="8"/>
      <c r="CX554" s="8"/>
    </row>
    <row r="555" spans="3:102" x14ac:dyDescent="0.3"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8"/>
      <c r="AH555" s="8"/>
      <c r="AI555" s="8"/>
      <c r="AJ555" s="8"/>
      <c r="AK555" s="8"/>
      <c r="AL555" s="8"/>
      <c r="AM555" s="8"/>
      <c r="AN555" s="8"/>
      <c r="AO555" s="8"/>
      <c r="AP555" s="8"/>
      <c r="AQ555" s="8"/>
      <c r="AR555" s="8"/>
      <c r="AS555" s="8"/>
      <c r="AT555" s="8"/>
      <c r="AU555" s="8"/>
      <c r="AV555" s="8"/>
      <c r="AW555" s="8"/>
      <c r="AX555" s="8"/>
      <c r="AY555" s="8"/>
      <c r="AZ555" s="8"/>
      <c r="BA555" s="8"/>
      <c r="BB555" s="8"/>
      <c r="BC555" s="8"/>
      <c r="BD555" s="8"/>
      <c r="BE555" s="8"/>
      <c r="BF555" s="8"/>
      <c r="BG555" s="8"/>
      <c r="BH555" s="8"/>
      <c r="BI555" s="8"/>
      <c r="BJ555" s="8"/>
      <c r="BK555" s="8"/>
      <c r="BL555" s="8"/>
      <c r="BM555" s="8"/>
      <c r="BN555" s="8"/>
      <c r="BO555" s="8"/>
      <c r="BP555" s="8"/>
      <c r="BQ555" s="8"/>
      <c r="BR555" s="8"/>
      <c r="BS555" s="8"/>
      <c r="BT555" s="8"/>
      <c r="BU555" s="8"/>
      <c r="BV555" s="8"/>
      <c r="BW555" s="8"/>
      <c r="BX555" s="8"/>
      <c r="BY555" s="8"/>
      <c r="BZ555" s="8"/>
      <c r="CA555" s="8"/>
      <c r="CB555" s="8"/>
      <c r="CC555" s="8"/>
      <c r="CD555" s="8"/>
      <c r="CE555" s="8"/>
      <c r="CF555" s="8"/>
      <c r="CG555" s="8"/>
      <c r="CH555" s="8"/>
      <c r="CI555" s="8"/>
      <c r="CJ555" s="8"/>
      <c r="CK555" s="8"/>
      <c r="CL555" s="8"/>
      <c r="CM555" s="8"/>
      <c r="CN555" s="8"/>
      <c r="CO555" s="8"/>
      <c r="CP555" s="8"/>
      <c r="CQ555" s="8"/>
      <c r="CR555" s="8"/>
      <c r="CS555" s="8"/>
      <c r="CT555" s="8"/>
      <c r="CU555" s="8"/>
      <c r="CV555" s="8"/>
      <c r="CW555" s="8"/>
      <c r="CX555" s="8"/>
    </row>
    <row r="556" spans="3:102" x14ac:dyDescent="0.3"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W556" s="8"/>
      <c r="AX556" s="8"/>
      <c r="AY556" s="8"/>
      <c r="AZ556" s="8"/>
      <c r="BA556" s="8"/>
      <c r="BB556" s="8"/>
      <c r="BC556" s="8"/>
      <c r="BD556" s="8"/>
      <c r="BE556" s="8"/>
      <c r="BF556" s="8"/>
      <c r="BG556" s="8"/>
      <c r="BH556" s="8"/>
      <c r="BI556" s="8"/>
      <c r="BJ556" s="8"/>
      <c r="BK556" s="8"/>
      <c r="BL556" s="8"/>
      <c r="BM556" s="8"/>
      <c r="BN556" s="8"/>
      <c r="BO556" s="8"/>
      <c r="BP556" s="8"/>
      <c r="BQ556" s="8"/>
      <c r="BR556" s="8"/>
      <c r="BS556" s="8"/>
      <c r="BT556" s="8"/>
      <c r="BU556" s="8"/>
      <c r="BV556" s="8"/>
      <c r="BW556" s="8"/>
      <c r="BX556" s="8"/>
      <c r="BY556" s="8"/>
      <c r="BZ556" s="8"/>
      <c r="CA556" s="8"/>
      <c r="CB556" s="8"/>
      <c r="CC556" s="8"/>
      <c r="CD556" s="8"/>
      <c r="CE556" s="8"/>
      <c r="CF556" s="8"/>
      <c r="CG556" s="8"/>
      <c r="CH556" s="8"/>
      <c r="CI556" s="8"/>
      <c r="CJ556" s="8"/>
      <c r="CK556" s="8"/>
      <c r="CL556" s="8"/>
      <c r="CM556" s="8"/>
      <c r="CN556" s="8"/>
      <c r="CO556" s="8"/>
      <c r="CP556" s="8"/>
      <c r="CQ556" s="8"/>
      <c r="CR556" s="8"/>
      <c r="CS556" s="8"/>
      <c r="CT556" s="8"/>
      <c r="CU556" s="8"/>
      <c r="CV556" s="8"/>
      <c r="CW556" s="8"/>
      <c r="CX556" s="8"/>
    </row>
    <row r="557" spans="3:102" x14ac:dyDescent="0.3"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8"/>
      <c r="BH557" s="8"/>
      <c r="BI557" s="8"/>
      <c r="BJ557" s="8"/>
      <c r="BK557" s="8"/>
      <c r="BL557" s="8"/>
      <c r="BM557" s="8"/>
      <c r="BN557" s="8"/>
      <c r="BO557" s="8"/>
      <c r="BP557" s="8"/>
      <c r="BQ557" s="8"/>
      <c r="BR557" s="8"/>
      <c r="BS557" s="8"/>
      <c r="BT557" s="8"/>
      <c r="BU557" s="8"/>
      <c r="BV557" s="8"/>
      <c r="BW557" s="8"/>
      <c r="BX557" s="8"/>
      <c r="BY557" s="8"/>
      <c r="BZ557" s="8"/>
      <c r="CA557" s="8"/>
      <c r="CB557" s="8"/>
      <c r="CC557" s="8"/>
      <c r="CD557" s="8"/>
      <c r="CE557" s="8"/>
      <c r="CF557" s="8"/>
      <c r="CG557" s="8"/>
      <c r="CH557" s="8"/>
      <c r="CI557" s="8"/>
      <c r="CJ557" s="8"/>
      <c r="CK557" s="8"/>
      <c r="CL557" s="8"/>
      <c r="CM557" s="8"/>
      <c r="CN557" s="8"/>
      <c r="CO557" s="8"/>
      <c r="CP557" s="8"/>
      <c r="CQ557" s="8"/>
      <c r="CR557" s="8"/>
      <c r="CS557" s="8"/>
      <c r="CT557" s="8"/>
      <c r="CU557" s="8"/>
      <c r="CV557" s="8"/>
      <c r="CW557" s="8"/>
      <c r="CX557" s="8"/>
    </row>
    <row r="558" spans="3:102" x14ac:dyDescent="0.3"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W558" s="8"/>
      <c r="AX558" s="8"/>
      <c r="AY558" s="8"/>
      <c r="AZ558" s="8"/>
      <c r="BA558" s="8"/>
      <c r="BB558" s="8"/>
      <c r="BC558" s="8"/>
      <c r="BD558" s="8"/>
      <c r="BE558" s="8"/>
      <c r="BF558" s="8"/>
      <c r="BG558" s="8"/>
      <c r="BH558" s="8"/>
      <c r="BI558" s="8"/>
      <c r="BJ558" s="8"/>
      <c r="BK558" s="8"/>
      <c r="BL558" s="8"/>
      <c r="BM558" s="8"/>
      <c r="BN558" s="8"/>
      <c r="BO558" s="8"/>
      <c r="BP558" s="8"/>
      <c r="BQ558" s="8"/>
      <c r="BR558" s="8"/>
      <c r="BS558" s="8"/>
      <c r="BT558" s="8"/>
      <c r="BU558" s="8"/>
      <c r="BV558" s="8"/>
      <c r="BW558" s="8"/>
      <c r="BX558" s="8"/>
      <c r="BY558" s="8"/>
      <c r="BZ558" s="8"/>
      <c r="CA558" s="8"/>
      <c r="CB558" s="8"/>
      <c r="CC558" s="8"/>
      <c r="CD558" s="8"/>
      <c r="CE558" s="8"/>
      <c r="CF558" s="8"/>
      <c r="CG558" s="8"/>
      <c r="CH558" s="8"/>
      <c r="CI558" s="8"/>
      <c r="CJ558" s="8"/>
      <c r="CK558" s="8"/>
      <c r="CL558" s="8"/>
      <c r="CM558" s="8"/>
      <c r="CN558" s="8"/>
      <c r="CO558" s="8"/>
      <c r="CP558" s="8"/>
      <c r="CQ558" s="8"/>
      <c r="CR558" s="8"/>
      <c r="CS558" s="8"/>
      <c r="CT558" s="8"/>
      <c r="CU558" s="8"/>
      <c r="CV558" s="8"/>
      <c r="CW558" s="8"/>
      <c r="CX558" s="8"/>
    </row>
    <row r="559" spans="3:102" x14ac:dyDescent="0.3"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W559" s="8"/>
      <c r="AX559" s="8"/>
      <c r="AY559" s="8"/>
      <c r="AZ559" s="8"/>
      <c r="BA559" s="8"/>
      <c r="BB559" s="8"/>
      <c r="BC559" s="8"/>
      <c r="BD559" s="8"/>
      <c r="BE559" s="8"/>
      <c r="BF559" s="8"/>
      <c r="BG559" s="8"/>
      <c r="BH559" s="8"/>
      <c r="BI559" s="8"/>
      <c r="BJ559" s="8"/>
      <c r="BK559" s="8"/>
      <c r="BL559" s="8"/>
      <c r="BM559" s="8"/>
      <c r="BN559" s="8"/>
      <c r="BO559" s="8"/>
      <c r="BP559" s="8"/>
      <c r="BQ559" s="8"/>
      <c r="BR559" s="8"/>
      <c r="BS559" s="8"/>
      <c r="BT559" s="8"/>
      <c r="BU559" s="8"/>
      <c r="BV559" s="8"/>
      <c r="BW559" s="8"/>
      <c r="BX559" s="8"/>
      <c r="BY559" s="8"/>
      <c r="BZ559" s="8"/>
      <c r="CA559" s="8"/>
      <c r="CB559" s="8"/>
      <c r="CC559" s="8"/>
      <c r="CD559" s="8"/>
      <c r="CE559" s="8"/>
      <c r="CF559" s="8"/>
      <c r="CG559" s="8"/>
      <c r="CH559" s="8"/>
      <c r="CI559" s="8"/>
      <c r="CJ559" s="8"/>
      <c r="CK559" s="8"/>
      <c r="CL559" s="8"/>
      <c r="CM559" s="8"/>
      <c r="CN559" s="8"/>
      <c r="CO559" s="8"/>
      <c r="CP559" s="8"/>
      <c r="CQ559" s="8"/>
      <c r="CR559" s="8"/>
      <c r="CS559" s="8"/>
      <c r="CT559" s="8"/>
      <c r="CU559" s="8"/>
      <c r="CV559" s="8"/>
      <c r="CW559" s="8"/>
      <c r="CX559" s="8"/>
    </row>
    <row r="560" spans="3:102" x14ac:dyDescent="0.3"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8"/>
      <c r="AH560" s="8"/>
      <c r="AI560" s="8"/>
      <c r="AJ560" s="8"/>
      <c r="AK560" s="8"/>
      <c r="AL560" s="8"/>
      <c r="AM560" s="8"/>
      <c r="AN560" s="8"/>
      <c r="AO560" s="8"/>
      <c r="AP560" s="8"/>
      <c r="AQ560" s="8"/>
      <c r="AR560" s="8"/>
      <c r="AS560" s="8"/>
      <c r="AT560" s="8"/>
      <c r="AU560" s="8"/>
      <c r="AV560" s="8"/>
      <c r="AW560" s="8"/>
      <c r="AX560" s="8"/>
      <c r="AY560" s="8"/>
      <c r="AZ560" s="8"/>
      <c r="BA560" s="8"/>
      <c r="BB560" s="8"/>
      <c r="BC560" s="8"/>
      <c r="BD560" s="8"/>
      <c r="BE560" s="8"/>
      <c r="BF560" s="8"/>
      <c r="BG560" s="8"/>
      <c r="BH560" s="8"/>
      <c r="BI560" s="8"/>
      <c r="BJ560" s="8"/>
      <c r="BK560" s="8"/>
      <c r="BL560" s="8"/>
      <c r="BM560" s="8"/>
      <c r="BN560" s="8"/>
      <c r="BO560" s="8"/>
      <c r="BP560" s="8"/>
      <c r="BQ560" s="8"/>
      <c r="BR560" s="8"/>
      <c r="BS560" s="8"/>
      <c r="BT560" s="8"/>
      <c r="BU560" s="8"/>
      <c r="BV560" s="8"/>
      <c r="BW560" s="8"/>
      <c r="BX560" s="8"/>
      <c r="BY560" s="8"/>
      <c r="BZ560" s="8"/>
      <c r="CA560" s="8"/>
      <c r="CB560" s="8"/>
      <c r="CC560" s="8"/>
      <c r="CD560" s="8"/>
      <c r="CE560" s="8"/>
      <c r="CF560" s="8"/>
      <c r="CG560" s="8"/>
      <c r="CH560" s="8"/>
      <c r="CI560" s="8"/>
      <c r="CJ560" s="8"/>
      <c r="CK560" s="8"/>
      <c r="CL560" s="8"/>
      <c r="CM560" s="8"/>
      <c r="CN560" s="8"/>
      <c r="CO560" s="8"/>
      <c r="CP560" s="8"/>
      <c r="CQ560" s="8"/>
      <c r="CR560" s="8"/>
      <c r="CS560" s="8"/>
      <c r="CT560" s="8"/>
      <c r="CU560" s="8"/>
      <c r="CV560" s="8"/>
      <c r="CW560" s="8"/>
      <c r="CX560" s="8"/>
    </row>
    <row r="561" spans="3:102" x14ac:dyDescent="0.3"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W561" s="8"/>
      <c r="AX561" s="8"/>
      <c r="AY561" s="8"/>
      <c r="AZ561" s="8"/>
      <c r="BA561" s="8"/>
      <c r="BB561" s="8"/>
      <c r="BC561" s="8"/>
      <c r="BD561" s="8"/>
      <c r="BE561" s="8"/>
      <c r="BF561" s="8"/>
      <c r="BG561" s="8"/>
      <c r="BH561" s="8"/>
      <c r="BI561" s="8"/>
      <c r="BJ561" s="8"/>
      <c r="BK561" s="8"/>
      <c r="BL561" s="8"/>
      <c r="BM561" s="8"/>
      <c r="BN561" s="8"/>
      <c r="BO561" s="8"/>
      <c r="BP561" s="8"/>
      <c r="BQ561" s="8"/>
      <c r="BR561" s="8"/>
      <c r="BS561" s="8"/>
      <c r="BT561" s="8"/>
      <c r="BU561" s="8"/>
      <c r="BV561" s="8"/>
      <c r="BW561" s="8"/>
      <c r="BX561" s="8"/>
      <c r="BY561" s="8"/>
      <c r="BZ561" s="8"/>
      <c r="CA561" s="8"/>
      <c r="CB561" s="8"/>
      <c r="CC561" s="8"/>
      <c r="CD561" s="8"/>
      <c r="CE561" s="8"/>
      <c r="CF561" s="8"/>
      <c r="CG561" s="8"/>
      <c r="CH561" s="8"/>
      <c r="CI561" s="8"/>
      <c r="CJ561" s="8"/>
      <c r="CK561" s="8"/>
      <c r="CL561" s="8"/>
      <c r="CM561" s="8"/>
      <c r="CN561" s="8"/>
      <c r="CO561" s="8"/>
      <c r="CP561" s="8"/>
      <c r="CQ561" s="8"/>
      <c r="CR561" s="8"/>
      <c r="CS561" s="8"/>
      <c r="CT561" s="8"/>
      <c r="CU561" s="8"/>
      <c r="CV561" s="8"/>
      <c r="CW561" s="8"/>
      <c r="CX561" s="8"/>
    </row>
    <row r="562" spans="3:102" x14ac:dyDescent="0.3"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8"/>
      <c r="AH562" s="8"/>
      <c r="AI562" s="8"/>
      <c r="AJ562" s="8"/>
      <c r="AK562" s="8"/>
      <c r="AL562" s="8"/>
      <c r="AM562" s="8"/>
      <c r="AN562" s="8"/>
      <c r="AO562" s="8"/>
      <c r="AP562" s="8"/>
      <c r="AQ562" s="8"/>
      <c r="AR562" s="8"/>
      <c r="AS562" s="8"/>
      <c r="AT562" s="8"/>
      <c r="AU562" s="8"/>
      <c r="AV562" s="8"/>
      <c r="AW562" s="8"/>
      <c r="AX562" s="8"/>
      <c r="AY562" s="8"/>
      <c r="AZ562" s="8"/>
      <c r="BA562" s="8"/>
      <c r="BB562" s="8"/>
      <c r="BC562" s="8"/>
      <c r="BD562" s="8"/>
      <c r="BE562" s="8"/>
      <c r="BF562" s="8"/>
      <c r="BG562" s="8"/>
      <c r="BH562" s="8"/>
      <c r="BI562" s="8"/>
      <c r="BJ562" s="8"/>
      <c r="BK562" s="8"/>
      <c r="BL562" s="8"/>
      <c r="BM562" s="8"/>
      <c r="BN562" s="8"/>
      <c r="BO562" s="8"/>
      <c r="BP562" s="8"/>
      <c r="BQ562" s="8"/>
      <c r="BR562" s="8"/>
      <c r="BS562" s="8"/>
      <c r="BT562" s="8"/>
      <c r="BU562" s="8"/>
      <c r="BV562" s="8"/>
      <c r="BW562" s="8"/>
      <c r="BX562" s="8"/>
      <c r="BY562" s="8"/>
      <c r="BZ562" s="8"/>
      <c r="CA562" s="8"/>
      <c r="CB562" s="8"/>
      <c r="CC562" s="8"/>
      <c r="CD562" s="8"/>
      <c r="CE562" s="8"/>
      <c r="CF562" s="8"/>
      <c r="CG562" s="8"/>
      <c r="CH562" s="8"/>
      <c r="CI562" s="8"/>
      <c r="CJ562" s="8"/>
      <c r="CK562" s="8"/>
      <c r="CL562" s="8"/>
      <c r="CM562" s="8"/>
      <c r="CN562" s="8"/>
      <c r="CO562" s="8"/>
      <c r="CP562" s="8"/>
      <c r="CQ562" s="8"/>
      <c r="CR562" s="8"/>
      <c r="CS562" s="8"/>
      <c r="CT562" s="8"/>
      <c r="CU562" s="8"/>
      <c r="CV562" s="8"/>
      <c r="CW562" s="8"/>
      <c r="CX562" s="8"/>
    </row>
    <row r="563" spans="3:102" x14ac:dyDescent="0.3"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W563" s="8"/>
      <c r="AX563" s="8"/>
      <c r="AY563" s="8"/>
      <c r="AZ563" s="8"/>
      <c r="BA563" s="8"/>
      <c r="BB563" s="8"/>
      <c r="BC563" s="8"/>
      <c r="BD563" s="8"/>
      <c r="BE563" s="8"/>
      <c r="BF563" s="8"/>
      <c r="BG563" s="8"/>
      <c r="BH563" s="8"/>
      <c r="BI563" s="8"/>
      <c r="BJ563" s="8"/>
      <c r="BK563" s="8"/>
      <c r="BL563" s="8"/>
      <c r="BM563" s="8"/>
      <c r="BN563" s="8"/>
      <c r="BO563" s="8"/>
      <c r="BP563" s="8"/>
      <c r="BQ563" s="8"/>
      <c r="BR563" s="8"/>
      <c r="BS563" s="8"/>
      <c r="BT563" s="8"/>
      <c r="BU563" s="8"/>
      <c r="BV563" s="8"/>
      <c r="BW563" s="8"/>
      <c r="BX563" s="8"/>
      <c r="BY563" s="8"/>
      <c r="BZ563" s="8"/>
      <c r="CA563" s="8"/>
      <c r="CB563" s="8"/>
      <c r="CC563" s="8"/>
      <c r="CD563" s="8"/>
      <c r="CE563" s="8"/>
      <c r="CF563" s="8"/>
      <c r="CG563" s="8"/>
      <c r="CH563" s="8"/>
      <c r="CI563" s="8"/>
      <c r="CJ563" s="8"/>
      <c r="CK563" s="8"/>
      <c r="CL563" s="8"/>
      <c r="CM563" s="8"/>
      <c r="CN563" s="8"/>
      <c r="CO563" s="8"/>
      <c r="CP563" s="8"/>
      <c r="CQ563" s="8"/>
      <c r="CR563" s="8"/>
      <c r="CS563" s="8"/>
      <c r="CT563" s="8"/>
      <c r="CU563" s="8"/>
      <c r="CV563" s="8"/>
      <c r="CW563" s="8"/>
      <c r="CX563" s="8"/>
    </row>
    <row r="564" spans="3:102" x14ac:dyDescent="0.3"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8"/>
      <c r="AH564" s="8"/>
      <c r="AI564" s="8"/>
      <c r="AJ564" s="8"/>
      <c r="AK564" s="8"/>
      <c r="AL564" s="8"/>
      <c r="AM564" s="8"/>
      <c r="AN564" s="8"/>
      <c r="AO564" s="8"/>
      <c r="AP564" s="8"/>
      <c r="AQ564" s="8"/>
      <c r="AR564" s="8"/>
      <c r="AS564" s="8"/>
      <c r="AT564" s="8"/>
      <c r="AU564" s="8"/>
      <c r="AV564" s="8"/>
      <c r="AW564" s="8"/>
      <c r="AX564" s="8"/>
      <c r="AY564" s="8"/>
      <c r="AZ564" s="8"/>
      <c r="BA564" s="8"/>
      <c r="BB564" s="8"/>
      <c r="BC564" s="8"/>
      <c r="BD564" s="8"/>
      <c r="BE564" s="8"/>
      <c r="BF564" s="8"/>
      <c r="BG564" s="8"/>
      <c r="BH564" s="8"/>
      <c r="BI564" s="8"/>
      <c r="BJ564" s="8"/>
      <c r="BK564" s="8"/>
      <c r="BL564" s="8"/>
      <c r="BM564" s="8"/>
      <c r="BN564" s="8"/>
      <c r="BO564" s="8"/>
      <c r="BP564" s="8"/>
      <c r="BQ564" s="8"/>
      <c r="BR564" s="8"/>
      <c r="BS564" s="8"/>
      <c r="BT564" s="8"/>
      <c r="BU564" s="8"/>
      <c r="BV564" s="8"/>
      <c r="BW564" s="8"/>
      <c r="BX564" s="8"/>
      <c r="BY564" s="8"/>
      <c r="BZ564" s="8"/>
      <c r="CA564" s="8"/>
      <c r="CB564" s="8"/>
      <c r="CC564" s="8"/>
      <c r="CD564" s="8"/>
      <c r="CE564" s="8"/>
      <c r="CF564" s="8"/>
      <c r="CG564" s="8"/>
      <c r="CH564" s="8"/>
      <c r="CI564" s="8"/>
      <c r="CJ564" s="8"/>
      <c r="CK564" s="8"/>
      <c r="CL564" s="8"/>
      <c r="CM564" s="8"/>
      <c r="CN564" s="8"/>
      <c r="CO564" s="8"/>
      <c r="CP564" s="8"/>
      <c r="CQ564" s="8"/>
      <c r="CR564" s="8"/>
      <c r="CS564" s="8"/>
      <c r="CT564" s="8"/>
      <c r="CU564" s="8"/>
      <c r="CV564" s="8"/>
      <c r="CW564" s="8"/>
      <c r="CX564" s="8"/>
    </row>
    <row r="565" spans="3:102" x14ac:dyDescent="0.3"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8"/>
      <c r="AH565" s="8"/>
      <c r="AI565" s="8"/>
      <c r="AJ565" s="8"/>
      <c r="AK565" s="8"/>
      <c r="AL565" s="8"/>
      <c r="AM565" s="8"/>
      <c r="AN565" s="8"/>
      <c r="AO565" s="8"/>
      <c r="AP565" s="8"/>
      <c r="AQ565" s="8"/>
      <c r="AR565" s="8"/>
      <c r="AS565" s="8"/>
      <c r="AT565" s="8"/>
      <c r="AU565" s="8"/>
      <c r="AV565" s="8"/>
      <c r="AW565" s="8"/>
      <c r="AX565" s="8"/>
      <c r="AY565" s="8"/>
      <c r="AZ565" s="8"/>
      <c r="BA565" s="8"/>
      <c r="BB565" s="8"/>
      <c r="BC565" s="8"/>
      <c r="BD565" s="8"/>
      <c r="BE565" s="8"/>
      <c r="BF565" s="8"/>
      <c r="BG565" s="8"/>
      <c r="BH565" s="8"/>
      <c r="BI565" s="8"/>
      <c r="BJ565" s="8"/>
      <c r="BK565" s="8"/>
      <c r="BL565" s="8"/>
      <c r="BM565" s="8"/>
      <c r="BN565" s="8"/>
      <c r="BO565" s="8"/>
      <c r="BP565" s="8"/>
      <c r="BQ565" s="8"/>
      <c r="BR565" s="8"/>
      <c r="BS565" s="8"/>
      <c r="BT565" s="8"/>
      <c r="BU565" s="8"/>
      <c r="BV565" s="8"/>
      <c r="BW565" s="8"/>
      <c r="BX565" s="8"/>
      <c r="BY565" s="8"/>
      <c r="BZ565" s="8"/>
      <c r="CA565" s="8"/>
      <c r="CB565" s="8"/>
      <c r="CC565" s="8"/>
      <c r="CD565" s="8"/>
      <c r="CE565" s="8"/>
      <c r="CF565" s="8"/>
      <c r="CG565" s="8"/>
      <c r="CH565" s="8"/>
      <c r="CI565" s="8"/>
      <c r="CJ565" s="8"/>
      <c r="CK565" s="8"/>
      <c r="CL565" s="8"/>
      <c r="CM565" s="8"/>
      <c r="CN565" s="8"/>
      <c r="CO565" s="8"/>
      <c r="CP565" s="8"/>
      <c r="CQ565" s="8"/>
      <c r="CR565" s="8"/>
      <c r="CS565" s="8"/>
      <c r="CT565" s="8"/>
      <c r="CU565" s="8"/>
      <c r="CV565" s="8"/>
      <c r="CW565" s="8"/>
      <c r="CX565" s="8"/>
    </row>
    <row r="566" spans="3:102" x14ac:dyDescent="0.3"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8"/>
      <c r="AH566" s="8"/>
      <c r="AI566" s="8"/>
      <c r="AJ566" s="8"/>
      <c r="AK566" s="8"/>
      <c r="AL566" s="8"/>
      <c r="AM566" s="8"/>
      <c r="AN566" s="8"/>
      <c r="AO566" s="8"/>
      <c r="AP566" s="8"/>
      <c r="AQ566" s="8"/>
      <c r="AR566" s="8"/>
      <c r="AS566" s="8"/>
      <c r="AT566" s="8"/>
      <c r="AU566" s="8"/>
      <c r="AV566" s="8"/>
      <c r="AW566" s="8"/>
      <c r="AX566" s="8"/>
      <c r="AY566" s="8"/>
      <c r="AZ566" s="8"/>
      <c r="BA566" s="8"/>
      <c r="BB566" s="8"/>
      <c r="BC566" s="8"/>
      <c r="BD566" s="8"/>
      <c r="BE566" s="8"/>
      <c r="BF566" s="8"/>
      <c r="BG566" s="8"/>
      <c r="BH566" s="8"/>
      <c r="BI566" s="8"/>
      <c r="BJ566" s="8"/>
      <c r="BK566" s="8"/>
      <c r="BL566" s="8"/>
      <c r="BM566" s="8"/>
      <c r="BN566" s="8"/>
      <c r="BO566" s="8"/>
      <c r="BP566" s="8"/>
      <c r="BQ566" s="8"/>
      <c r="BR566" s="8"/>
      <c r="BS566" s="8"/>
      <c r="BT566" s="8"/>
      <c r="BU566" s="8"/>
      <c r="BV566" s="8"/>
      <c r="BW566" s="8"/>
      <c r="BX566" s="8"/>
      <c r="BY566" s="8"/>
      <c r="BZ566" s="8"/>
      <c r="CA566" s="8"/>
      <c r="CB566" s="8"/>
      <c r="CC566" s="8"/>
      <c r="CD566" s="8"/>
      <c r="CE566" s="8"/>
      <c r="CF566" s="8"/>
      <c r="CG566" s="8"/>
      <c r="CH566" s="8"/>
      <c r="CI566" s="8"/>
      <c r="CJ566" s="8"/>
      <c r="CK566" s="8"/>
      <c r="CL566" s="8"/>
      <c r="CM566" s="8"/>
      <c r="CN566" s="8"/>
      <c r="CO566" s="8"/>
      <c r="CP566" s="8"/>
      <c r="CQ566" s="8"/>
      <c r="CR566" s="8"/>
      <c r="CS566" s="8"/>
      <c r="CT566" s="8"/>
      <c r="CU566" s="8"/>
      <c r="CV566" s="8"/>
      <c r="CW566" s="8"/>
      <c r="CX566" s="8"/>
    </row>
    <row r="567" spans="3:102" x14ac:dyDescent="0.3"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8"/>
      <c r="AH567" s="8"/>
      <c r="AI567" s="8"/>
      <c r="AJ567" s="8"/>
      <c r="AK567" s="8"/>
      <c r="AL567" s="8"/>
      <c r="AM567" s="8"/>
      <c r="AN567" s="8"/>
      <c r="AO567" s="8"/>
      <c r="AP567" s="8"/>
      <c r="AQ567" s="8"/>
      <c r="AR567" s="8"/>
      <c r="AS567" s="8"/>
      <c r="AT567" s="8"/>
      <c r="AU567" s="8"/>
      <c r="AV567" s="8"/>
      <c r="AW567" s="8"/>
      <c r="AX567" s="8"/>
      <c r="AY567" s="8"/>
      <c r="AZ567" s="8"/>
      <c r="BA567" s="8"/>
      <c r="BB567" s="8"/>
      <c r="BC567" s="8"/>
      <c r="BD567" s="8"/>
      <c r="BE567" s="8"/>
      <c r="BF567" s="8"/>
      <c r="BG567" s="8"/>
      <c r="BH567" s="8"/>
      <c r="BI567" s="8"/>
      <c r="BJ567" s="8"/>
      <c r="BK567" s="8"/>
      <c r="BL567" s="8"/>
      <c r="BM567" s="8"/>
      <c r="BN567" s="8"/>
      <c r="BO567" s="8"/>
      <c r="BP567" s="8"/>
      <c r="BQ567" s="8"/>
      <c r="BR567" s="8"/>
      <c r="BS567" s="8"/>
      <c r="BT567" s="8"/>
      <c r="BU567" s="8"/>
      <c r="BV567" s="8"/>
      <c r="BW567" s="8"/>
      <c r="BX567" s="8"/>
      <c r="BY567" s="8"/>
      <c r="BZ567" s="8"/>
      <c r="CA567" s="8"/>
      <c r="CB567" s="8"/>
      <c r="CC567" s="8"/>
      <c r="CD567" s="8"/>
      <c r="CE567" s="8"/>
      <c r="CF567" s="8"/>
      <c r="CG567" s="8"/>
      <c r="CH567" s="8"/>
      <c r="CI567" s="8"/>
      <c r="CJ567" s="8"/>
      <c r="CK567" s="8"/>
      <c r="CL567" s="8"/>
      <c r="CM567" s="8"/>
      <c r="CN567" s="8"/>
      <c r="CO567" s="8"/>
      <c r="CP567" s="8"/>
      <c r="CQ567" s="8"/>
      <c r="CR567" s="8"/>
      <c r="CS567" s="8"/>
      <c r="CT567" s="8"/>
      <c r="CU567" s="8"/>
      <c r="CV567" s="8"/>
      <c r="CW567" s="8"/>
      <c r="CX567" s="8"/>
    </row>
    <row r="568" spans="3:102" x14ac:dyDescent="0.3"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8"/>
      <c r="AH568" s="8"/>
      <c r="AI568" s="8"/>
      <c r="AJ568" s="8"/>
      <c r="AK568" s="8"/>
      <c r="AL568" s="8"/>
      <c r="AM568" s="8"/>
      <c r="AN568" s="8"/>
      <c r="AO568" s="8"/>
      <c r="AP568" s="8"/>
      <c r="AQ568" s="8"/>
      <c r="AR568" s="8"/>
      <c r="AS568" s="8"/>
      <c r="AT568" s="8"/>
      <c r="AU568" s="8"/>
      <c r="AV568" s="8"/>
      <c r="AW568" s="8"/>
      <c r="AX568" s="8"/>
      <c r="AY568" s="8"/>
      <c r="AZ568" s="8"/>
      <c r="BA568" s="8"/>
      <c r="BB568" s="8"/>
      <c r="BC568" s="8"/>
      <c r="BD568" s="8"/>
      <c r="BE568" s="8"/>
      <c r="BF568" s="8"/>
      <c r="BG568" s="8"/>
      <c r="BH568" s="8"/>
      <c r="BI568" s="8"/>
      <c r="BJ568" s="8"/>
      <c r="BK568" s="8"/>
      <c r="BL568" s="8"/>
      <c r="BM568" s="8"/>
      <c r="BN568" s="8"/>
      <c r="BO568" s="8"/>
      <c r="BP568" s="8"/>
      <c r="BQ568" s="8"/>
      <c r="BR568" s="8"/>
      <c r="BS568" s="8"/>
      <c r="BT568" s="8"/>
      <c r="BU568" s="8"/>
      <c r="BV568" s="8"/>
      <c r="BW568" s="8"/>
      <c r="BX568" s="8"/>
      <c r="BY568" s="8"/>
      <c r="BZ568" s="8"/>
      <c r="CA568" s="8"/>
      <c r="CB568" s="8"/>
      <c r="CC568" s="8"/>
      <c r="CD568" s="8"/>
      <c r="CE568" s="8"/>
      <c r="CF568" s="8"/>
      <c r="CG568" s="8"/>
      <c r="CH568" s="8"/>
      <c r="CI568" s="8"/>
      <c r="CJ568" s="8"/>
      <c r="CK568" s="8"/>
      <c r="CL568" s="8"/>
      <c r="CM568" s="8"/>
      <c r="CN568" s="8"/>
      <c r="CO568" s="8"/>
      <c r="CP568" s="8"/>
      <c r="CQ568" s="8"/>
      <c r="CR568" s="8"/>
      <c r="CS568" s="8"/>
      <c r="CT568" s="8"/>
      <c r="CU568" s="8"/>
      <c r="CV568" s="8"/>
      <c r="CW568" s="8"/>
      <c r="CX568" s="8"/>
    </row>
    <row r="569" spans="3:102" x14ac:dyDescent="0.3"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8"/>
      <c r="AH569" s="8"/>
      <c r="AI569" s="8"/>
      <c r="AJ569" s="8"/>
      <c r="AK569" s="8"/>
      <c r="AL569" s="8"/>
      <c r="AM569" s="8"/>
      <c r="AN569" s="8"/>
      <c r="AO569" s="8"/>
      <c r="AP569" s="8"/>
      <c r="AQ569" s="8"/>
      <c r="AR569" s="8"/>
      <c r="AS569" s="8"/>
      <c r="AT569" s="8"/>
      <c r="AU569" s="8"/>
      <c r="AV569" s="8"/>
      <c r="AW569" s="8"/>
      <c r="AX569" s="8"/>
      <c r="AY569" s="8"/>
      <c r="AZ569" s="8"/>
      <c r="BA569" s="8"/>
      <c r="BB569" s="8"/>
      <c r="BC569" s="8"/>
      <c r="BD569" s="8"/>
      <c r="BE569" s="8"/>
      <c r="BF569" s="8"/>
      <c r="BG569" s="8"/>
      <c r="BH569" s="8"/>
      <c r="BI569" s="8"/>
      <c r="BJ569" s="8"/>
      <c r="BK569" s="8"/>
      <c r="BL569" s="8"/>
      <c r="BM569" s="8"/>
      <c r="BN569" s="8"/>
      <c r="BO569" s="8"/>
      <c r="BP569" s="8"/>
      <c r="BQ569" s="8"/>
      <c r="BR569" s="8"/>
      <c r="BS569" s="8"/>
      <c r="BT569" s="8"/>
      <c r="BU569" s="8"/>
      <c r="BV569" s="8"/>
      <c r="BW569" s="8"/>
      <c r="BX569" s="8"/>
      <c r="BY569" s="8"/>
      <c r="BZ569" s="8"/>
      <c r="CA569" s="8"/>
      <c r="CB569" s="8"/>
      <c r="CC569" s="8"/>
      <c r="CD569" s="8"/>
      <c r="CE569" s="8"/>
      <c r="CF569" s="8"/>
      <c r="CG569" s="8"/>
      <c r="CH569" s="8"/>
      <c r="CI569" s="8"/>
      <c r="CJ569" s="8"/>
      <c r="CK569" s="8"/>
      <c r="CL569" s="8"/>
      <c r="CM569" s="8"/>
      <c r="CN569" s="8"/>
      <c r="CO569" s="8"/>
      <c r="CP569" s="8"/>
      <c r="CQ569" s="8"/>
      <c r="CR569" s="8"/>
      <c r="CS569" s="8"/>
      <c r="CT569" s="8"/>
      <c r="CU569" s="8"/>
      <c r="CV569" s="8"/>
      <c r="CW569" s="8"/>
      <c r="CX569" s="8"/>
    </row>
    <row r="570" spans="3:102" x14ac:dyDescent="0.3"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8"/>
      <c r="AH570" s="8"/>
      <c r="AI570" s="8"/>
      <c r="AJ570" s="8"/>
      <c r="AK570" s="8"/>
      <c r="AL570" s="8"/>
      <c r="AM570" s="8"/>
      <c r="AN570" s="8"/>
      <c r="AO570" s="8"/>
      <c r="AP570" s="8"/>
      <c r="AQ570" s="8"/>
      <c r="AR570" s="8"/>
      <c r="AS570" s="8"/>
      <c r="AT570" s="8"/>
      <c r="AU570" s="8"/>
      <c r="AV570" s="8"/>
      <c r="AW570" s="8"/>
      <c r="AX570" s="8"/>
      <c r="AY570" s="8"/>
      <c r="AZ570" s="8"/>
      <c r="BA570" s="8"/>
      <c r="BB570" s="8"/>
      <c r="BC570" s="8"/>
      <c r="BD570" s="8"/>
      <c r="BE570" s="8"/>
      <c r="BF570" s="8"/>
      <c r="BG570" s="8"/>
      <c r="BH570" s="8"/>
      <c r="BI570" s="8"/>
      <c r="BJ570" s="8"/>
      <c r="BK570" s="8"/>
      <c r="BL570" s="8"/>
      <c r="BM570" s="8"/>
      <c r="BN570" s="8"/>
      <c r="BO570" s="8"/>
      <c r="BP570" s="8"/>
      <c r="BQ570" s="8"/>
      <c r="BR570" s="8"/>
      <c r="BS570" s="8"/>
      <c r="BT570" s="8"/>
      <c r="BU570" s="8"/>
      <c r="BV570" s="8"/>
      <c r="BW570" s="8"/>
      <c r="BX570" s="8"/>
      <c r="BY570" s="8"/>
      <c r="BZ570" s="8"/>
      <c r="CA570" s="8"/>
      <c r="CB570" s="8"/>
      <c r="CC570" s="8"/>
      <c r="CD570" s="8"/>
      <c r="CE570" s="8"/>
      <c r="CF570" s="8"/>
      <c r="CG570" s="8"/>
      <c r="CH570" s="8"/>
      <c r="CI570" s="8"/>
      <c r="CJ570" s="8"/>
      <c r="CK570" s="8"/>
      <c r="CL570" s="8"/>
      <c r="CM570" s="8"/>
      <c r="CN570" s="8"/>
      <c r="CO570" s="8"/>
      <c r="CP570" s="8"/>
      <c r="CQ570" s="8"/>
      <c r="CR570" s="8"/>
      <c r="CS570" s="8"/>
      <c r="CT570" s="8"/>
      <c r="CU570" s="8"/>
      <c r="CV570" s="8"/>
      <c r="CW570" s="8"/>
      <c r="CX570" s="8"/>
    </row>
    <row r="571" spans="3:102" x14ac:dyDescent="0.3"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8"/>
      <c r="AH571" s="8"/>
      <c r="AI571" s="8"/>
      <c r="AJ571" s="8"/>
      <c r="AK571" s="8"/>
      <c r="AL571" s="8"/>
      <c r="AM571" s="8"/>
      <c r="AN571" s="8"/>
      <c r="AO571" s="8"/>
      <c r="AP571" s="8"/>
      <c r="AQ571" s="8"/>
      <c r="AR571" s="8"/>
      <c r="AS571" s="8"/>
      <c r="AT571" s="8"/>
      <c r="AU571" s="8"/>
      <c r="AV571" s="8"/>
      <c r="AW571" s="8"/>
      <c r="AX571" s="8"/>
      <c r="AY571" s="8"/>
      <c r="AZ571" s="8"/>
      <c r="BA571" s="8"/>
      <c r="BB571" s="8"/>
      <c r="BC571" s="8"/>
      <c r="BD571" s="8"/>
      <c r="BE571" s="8"/>
      <c r="BF571" s="8"/>
      <c r="BG571" s="8"/>
      <c r="BH571" s="8"/>
      <c r="BI571" s="8"/>
      <c r="BJ571" s="8"/>
      <c r="BK571" s="8"/>
      <c r="BL571" s="8"/>
      <c r="BM571" s="8"/>
      <c r="BN571" s="8"/>
      <c r="BO571" s="8"/>
      <c r="BP571" s="8"/>
      <c r="BQ571" s="8"/>
      <c r="BR571" s="8"/>
      <c r="BS571" s="8"/>
      <c r="BT571" s="8"/>
      <c r="BU571" s="8"/>
      <c r="BV571" s="8"/>
      <c r="BW571" s="8"/>
      <c r="BX571" s="8"/>
      <c r="BY571" s="8"/>
      <c r="BZ571" s="8"/>
      <c r="CA571" s="8"/>
      <c r="CB571" s="8"/>
      <c r="CC571" s="8"/>
      <c r="CD571" s="8"/>
      <c r="CE571" s="8"/>
      <c r="CF571" s="8"/>
      <c r="CG571" s="8"/>
      <c r="CH571" s="8"/>
      <c r="CI571" s="8"/>
      <c r="CJ571" s="8"/>
      <c r="CK571" s="8"/>
      <c r="CL571" s="8"/>
      <c r="CM571" s="8"/>
      <c r="CN571" s="8"/>
      <c r="CO571" s="8"/>
      <c r="CP571" s="8"/>
      <c r="CQ571" s="8"/>
      <c r="CR571" s="8"/>
      <c r="CS571" s="8"/>
      <c r="CT571" s="8"/>
      <c r="CU571" s="8"/>
      <c r="CV571" s="8"/>
      <c r="CW571" s="8"/>
      <c r="CX571" s="8"/>
    </row>
    <row r="572" spans="3:102" x14ac:dyDescent="0.3"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8"/>
      <c r="AH572" s="8"/>
      <c r="AI572" s="8"/>
      <c r="AJ572" s="8"/>
      <c r="AK572" s="8"/>
      <c r="AL572" s="8"/>
      <c r="AM572" s="8"/>
      <c r="AN572" s="8"/>
      <c r="AO572" s="8"/>
      <c r="AP572" s="8"/>
      <c r="AQ572" s="8"/>
      <c r="AR572" s="8"/>
      <c r="AS572" s="8"/>
      <c r="AT572" s="8"/>
      <c r="AU572" s="8"/>
      <c r="AV572" s="8"/>
      <c r="AW572" s="8"/>
      <c r="AX572" s="8"/>
      <c r="AY572" s="8"/>
      <c r="AZ572" s="8"/>
      <c r="BA572" s="8"/>
      <c r="BB572" s="8"/>
      <c r="BC572" s="8"/>
      <c r="BD572" s="8"/>
      <c r="BE572" s="8"/>
      <c r="BF572" s="8"/>
      <c r="BG572" s="8"/>
      <c r="BH572" s="8"/>
      <c r="BI572" s="8"/>
      <c r="BJ572" s="8"/>
      <c r="BK572" s="8"/>
      <c r="BL572" s="8"/>
      <c r="BM572" s="8"/>
      <c r="BN572" s="8"/>
      <c r="BO572" s="8"/>
      <c r="BP572" s="8"/>
      <c r="BQ572" s="8"/>
      <c r="BR572" s="8"/>
      <c r="BS572" s="8"/>
      <c r="BT572" s="8"/>
      <c r="BU572" s="8"/>
      <c r="BV572" s="8"/>
      <c r="BW572" s="8"/>
      <c r="BX572" s="8"/>
      <c r="BY572" s="8"/>
      <c r="BZ572" s="8"/>
      <c r="CA572" s="8"/>
      <c r="CB572" s="8"/>
      <c r="CC572" s="8"/>
      <c r="CD572" s="8"/>
      <c r="CE572" s="8"/>
      <c r="CF572" s="8"/>
      <c r="CG572" s="8"/>
      <c r="CH572" s="8"/>
      <c r="CI572" s="8"/>
      <c r="CJ572" s="8"/>
      <c r="CK572" s="8"/>
      <c r="CL572" s="8"/>
      <c r="CM572" s="8"/>
      <c r="CN572" s="8"/>
      <c r="CO572" s="8"/>
      <c r="CP572" s="8"/>
      <c r="CQ572" s="8"/>
      <c r="CR572" s="8"/>
      <c r="CS572" s="8"/>
      <c r="CT572" s="8"/>
      <c r="CU572" s="8"/>
      <c r="CV572" s="8"/>
      <c r="CW572" s="8"/>
      <c r="CX572" s="8"/>
    </row>
    <row r="573" spans="3:102" x14ac:dyDescent="0.3"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8"/>
      <c r="AH573" s="8"/>
      <c r="AI573" s="8"/>
      <c r="AJ573" s="8"/>
      <c r="AK573" s="8"/>
      <c r="AL573" s="8"/>
      <c r="AM573" s="8"/>
      <c r="AN573" s="8"/>
      <c r="AO573" s="8"/>
      <c r="AP573" s="8"/>
      <c r="AQ573" s="8"/>
      <c r="AR573" s="8"/>
      <c r="AS573" s="8"/>
      <c r="AT573" s="8"/>
      <c r="AU573" s="8"/>
      <c r="AV573" s="8"/>
      <c r="AW573" s="8"/>
      <c r="AX573" s="8"/>
      <c r="AY573" s="8"/>
      <c r="AZ573" s="8"/>
      <c r="BA573" s="8"/>
      <c r="BB573" s="8"/>
      <c r="BC573" s="8"/>
      <c r="BD573" s="8"/>
      <c r="BE573" s="8"/>
      <c r="BF573" s="8"/>
      <c r="BG573" s="8"/>
      <c r="BH573" s="8"/>
      <c r="BI573" s="8"/>
      <c r="BJ573" s="8"/>
      <c r="BK573" s="8"/>
      <c r="BL573" s="8"/>
      <c r="BM573" s="8"/>
      <c r="BN573" s="8"/>
      <c r="BO573" s="8"/>
      <c r="BP573" s="8"/>
      <c r="BQ573" s="8"/>
      <c r="BR573" s="8"/>
      <c r="BS573" s="8"/>
      <c r="BT573" s="8"/>
      <c r="BU573" s="8"/>
      <c r="BV573" s="8"/>
      <c r="BW573" s="8"/>
      <c r="BX573" s="8"/>
      <c r="BY573" s="8"/>
      <c r="BZ573" s="8"/>
      <c r="CA573" s="8"/>
      <c r="CB573" s="8"/>
      <c r="CC573" s="8"/>
      <c r="CD573" s="8"/>
      <c r="CE573" s="8"/>
      <c r="CF573" s="8"/>
      <c r="CG573" s="8"/>
      <c r="CH573" s="8"/>
      <c r="CI573" s="8"/>
      <c r="CJ573" s="8"/>
      <c r="CK573" s="8"/>
      <c r="CL573" s="8"/>
      <c r="CM573" s="8"/>
      <c r="CN573" s="8"/>
      <c r="CO573" s="8"/>
      <c r="CP573" s="8"/>
      <c r="CQ573" s="8"/>
      <c r="CR573" s="8"/>
      <c r="CS573" s="8"/>
      <c r="CT573" s="8"/>
      <c r="CU573" s="8"/>
      <c r="CV573" s="8"/>
      <c r="CW573" s="8"/>
      <c r="CX573" s="8"/>
    </row>
    <row r="574" spans="3:102" x14ac:dyDescent="0.3"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W574" s="8"/>
      <c r="AX574" s="8"/>
      <c r="AY574" s="8"/>
      <c r="AZ574" s="8"/>
      <c r="BA574" s="8"/>
      <c r="BB574" s="8"/>
      <c r="BC574" s="8"/>
      <c r="BD574" s="8"/>
      <c r="BE574" s="8"/>
      <c r="BF574" s="8"/>
      <c r="BG574" s="8"/>
      <c r="BH574" s="8"/>
      <c r="BI574" s="8"/>
      <c r="BJ574" s="8"/>
      <c r="BK574" s="8"/>
      <c r="BL574" s="8"/>
      <c r="BM574" s="8"/>
      <c r="BN574" s="8"/>
      <c r="BO574" s="8"/>
      <c r="BP574" s="8"/>
      <c r="BQ574" s="8"/>
      <c r="BR574" s="8"/>
      <c r="BS574" s="8"/>
      <c r="BT574" s="8"/>
      <c r="BU574" s="8"/>
      <c r="BV574" s="8"/>
      <c r="BW574" s="8"/>
      <c r="BX574" s="8"/>
      <c r="BY574" s="8"/>
      <c r="BZ574" s="8"/>
      <c r="CA574" s="8"/>
      <c r="CB574" s="8"/>
      <c r="CC574" s="8"/>
      <c r="CD574" s="8"/>
      <c r="CE574" s="8"/>
      <c r="CF574" s="8"/>
      <c r="CG574" s="8"/>
      <c r="CH574" s="8"/>
      <c r="CI574" s="8"/>
      <c r="CJ574" s="8"/>
      <c r="CK574" s="8"/>
      <c r="CL574" s="8"/>
      <c r="CM574" s="8"/>
      <c r="CN574" s="8"/>
      <c r="CO574" s="8"/>
      <c r="CP574" s="8"/>
      <c r="CQ574" s="8"/>
      <c r="CR574" s="8"/>
      <c r="CS574" s="8"/>
      <c r="CT574" s="8"/>
      <c r="CU574" s="8"/>
      <c r="CV574" s="8"/>
      <c r="CW574" s="8"/>
      <c r="CX574" s="8"/>
    </row>
    <row r="575" spans="3:102" x14ac:dyDescent="0.3"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W575" s="8"/>
      <c r="AX575" s="8"/>
      <c r="AY575" s="8"/>
      <c r="AZ575" s="8"/>
      <c r="BA575" s="8"/>
      <c r="BB575" s="8"/>
      <c r="BC575" s="8"/>
      <c r="BD575" s="8"/>
      <c r="BE575" s="8"/>
      <c r="BF575" s="8"/>
      <c r="BG575" s="8"/>
      <c r="BH575" s="8"/>
      <c r="BI575" s="8"/>
      <c r="BJ575" s="8"/>
      <c r="BK575" s="8"/>
      <c r="BL575" s="8"/>
      <c r="BM575" s="8"/>
      <c r="BN575" s="8"/>
      <c r="BO575" s="8"/>
      <c r="BP575" s="8"/>
      <c r="BQ575" s="8"/>
      <c r="BR575" s="8"/>
      <c r="BS575" s="8"/>
      <c r="BT575" s="8"/>
      <c r="BU575" s="8"/>
      <c r="BV575" s="8"/>
      <c r="BW575" s="8"/>
      <c r="BX575" s="8"/>
      <c r="BY575" s="8"/>
      <c r="BZ575" s="8"/>
      <c r="CA575" s="8"/>
      <c r="CB575" s="8"/>
      <c r="CC575" s="8"/>
      <c r="CD575" s="8"/>
      <c r="CE575" s="8"/>
      <c r="CF575" s="8"/>
      <c r="CG575" s="8"/>
      <c r="CH575" s="8"/>
      <c r="CI575" s="8"/>
      <c r="CJ575" s="8"/>
      <c r="CK575" s="8"/>
      <c r="CL575" s="8"/>
      <c r="CM575" s="8"/>
      <c r="CN575" s="8"/>
      <c r="CO575" s="8"/>
      <c r="CP575" s="8"/>
      <c r="CQ575" s="8"/>
      <c r="CR575" s="8"/>
      <c r="CS575" s="8"/>
      <c r="CT575" s="8"/>
      <c r="CU575" s="8"/>
      <c r="CV575" s="8"/>
      <c r="CW575" s="8"/>
      <c r="CX575" s="8"/>
    </row>
    <row r="576" spans="3:102" x14ac:dyDescent="0.3"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8"/>
      <c r="AH576" s="8"/>
      <c r="AI576" s="8"/>
      <c r="AJ576" s="8"/>
      <c r="AK576" s="8"/>
      <c r="AL576" s="8"/>
      <c r="AM576" s="8"/>
      <c r="AN576" s="8"/>
      <c r="AO576" s="8"/>
      <c r="AP576" s="8"/>
      <c r="AQ576" s="8"/>
      <c r="AR576" s="8"/>
      <c r="AS576" s="8"/>
      <c r="AT576" s="8"/>
      <c r="AU576" s="8"/>
      <c r="AV576" s="8"/>
      <c r="AW576" s="8"/>
      <c r="AX576" s="8"/>
      <c r="AY576" s="8"/>
      <c r="AZ576" s="8"/>
      <c r="BA576" s="8"/>
      <c r="BB576" s="8"/>
      <c r="BC576" s="8"/>
      <c r="BD576" s="8"/>
      <c r="BE576" s="8"/>
      <c r="BF576" s="8"/>
      <c r="BG576" s="8"/>
      <c r="BH576" s="8"/>
      <c r="BI576" s="8"/>
      <c r="BJ576" s="8"/>
      <c r="BK576" s="8"/>
      <c r="BL576" s="8"/>
      <c r="BM576" s="8"/>
      <c r="BN576" s="8"/>
      <c r="BO576" s="8"/>
      <c r="BP576" s="8"/>
      <c r="BQ576" s="8"/>
      <c r="BR576" s="8"/>
      <c r="BS576" s="8"/>
      <c r="BT576" s="8"/>
      <c r="BU576" s="8"/>
      <c r="BV576" s="8"/>
      <c r="BW576" s="8"/>
      <c r="BX576" s="8"/>
      <c r="BY576" s="8"/>
      <c r="BZ576" s="8"/>
      <c r="CA576" s="8"/>
      <c r="CB576" s="8"/>
      <c r="CC576" s="8"/>
      <c r="CD576" s="8"/>
      <c r="CE576" s="8"/>
      <c r="CF576" s="8"/>
      <c r="CG576" s="8"/>
      <c r="CH576" s="8"/>
      <c r="CI576" s="8"/>
      <c r="CJ576" s="8"/>
      <c r="CK576" s="8"/>
      <c r="CL576" s="8"/>
      <c r="CM576" s="8"/>
      <c r="CN576" s="8"/>
      <c r="CO576" s="8"/>
      <c r="CP576" s="8"/>
      <c r="CQ576" s="8"/>
      <c r="CR576" s="8"/>
      <c r="CS576" s="8"/>
      <c r="CT576" s="8"/>
      <c r="CU576" s="8"/>
      <c r="CV576" s="8"/>
      <c r="CW576" s="8"/>
      <c r="CX576" s="8"/>
    </row>
    <row r="577" spans="3:102" x14ac:dyDescent="0.3"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W577" s="8"/>
      <c r="AX577" s="8"/>
      <c r="AY577" s="8"/>
      <c r="AZ577" s="8"/>
      <c r="BA577" s="8"/>
      <c r="BB577" s="8"/>
      <c r="BC577" s="8"/>
      <c r="BD577" s="8"/>
      <c r="BE577" s="8"/>
      <c r="BF577" s="8"/>
      <c r="BG577" s="8"/>
      <c r="BH577" s="8"/>
      <c r="BI577" s="8"/>
      <c r="BJ577" s="8"/>
      <c r="BK577" s="8"/>
      <c r="BL577" s="8"/>
      <c r="BM577" s="8"/>
      <c r="BN577" s="8"/>
      <c r="BO577" s="8"/>
      <c r="BP577" s="8"/>
      <c r="BQ577" s="8"/>
      <c r="BR577" s="8"/>
      <c r="BS577" s="8"/>
      <c r="BT577" s="8"/>
      <c r="BU577" s="8"/>
      <c r="BV577" s="8"/>
      <c r="BW577" s="8"/>
      <c r="BX577" s="8"/>
      <c r="BY577" s="8"/>
      <c r="BZ577" s="8"/>
      <c r="CA577" s="8"/>
      <c r="CB577" s="8"/>
      <c r="CC577" s="8"/>
      <c r="CD577" s="8"/>
      <c r="CE577" s="8"/>
      <c r="CF577" s="8"/>
      <c r="CG577" s="8"/>
      <c r="CH577" s="8"/>
      <c r="CI577" s="8"/>
      <c r="CJ577" s="8"/>
      <c r="CK577" s="8"/>
      <c r="CL577" s="8"/>
      <c r="CM577" s="8"/>
      <c r="CN577" s="8"/>
      <c r="CO577" s="8"/>
      <c r="CP577" s="8"/>
      <c r="CQ577" s="8"/>
      <c r="CR577" s="8"/>
      <c r="CS577" s="8"/>
      <c r="CT577" s="8"/>
      <c r="CU577" s="8"/>
      <c r="CV577" s="8"/>
      <c r="CW577" s="8"/>
      <c r="CX577" s="8"/>
    </row>
    <row r="578" spans="3:102" x14ac:dyDescent="0.3"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8"/>
      <c r="AH578" s="8"/>
      <c r="AI578" s="8"/>
      <c r="AJ578" s="8"/>
      <c r="AK578" s="8"/>
      <c r="AL578" s="8"/>
      <c r="AM578" s="8"/>
      <c r="AN578" s="8"/>
      <c r="AO578" s="8"/>
      <c r="AP578" s="8"/>
      <c r="AQ578" s="8"/>
      <c r="AR578" s="8"/>
      <c r="AS578" s="8"/>
      <c r="AT578" s="8"/>
      <c r="AU578" s="8"/>
      <c r="AV578" s="8"/>
      <c r="AW578" s="8"/>
      <c r="AX578" s="8"/>
      <c r="AY578" s="8"/>
      <c r="AZ578" s="8"/>
      <c r="BA578" s="8"/>
      <c r="BB578" s="8"/>
      <c r="BC578" s="8"/>
      <c r="BD578" s="8"/>
      <c r="BE578" s="8"/>
      <c r="BF578" s="8"/>
      <c r="BG578" s="8"/>
      <c r="BH578" s="8"/>
      <c r="BI578" s="8"/>
      <c r="BJ578" s="8"/>
      <c r="BK578" s="8"/>
      <c r="BL578" s="8"/>
      <c r="BM578" s="8"/>
      <c r="BN578" s="8"/>
      <c r="BO578" s="8"/>
      <c r="BP578" s="8"/>
      <c r="BQ578" s="8"/>
      <c r="BR578" s="8"/>
      <c r="BS578" s="8"/>
      <c r="BT578" s="8"/>
      <c r="BU578" s="8"/>
      <c r="BV578" s="8"/>
      <c r="BW578" s="8"/>
      <c r="BX578" s="8"/>
      <c r="BY578" s="8"/>
      <c r="BZ578" s="8"/>
      <c r="CA578" s="8"/>
      <c r="CB578" s="8"/>
      <c r="CC578" s="8"/>
      <c r="CD578" s="8"/>
      <c r="CE578" s="8"/>
      <c r="CF578" s="8"/>
      <c r="CG578" s="8"/>
      <c r="CH578" s="8"/>
      <c r="CI578" s="8"/>
      <c r="CJ578" s="8"/>
      <c r="CK578" s="8"/>
      <c r="CL578" s="8"/>
      <c r="CM578" s="8"/>
      <c r="CN578" s="8"/>
      <c r="CO578" s="8"/>
      <c r="CP578" s="8"/>
      <c r="CQ578" s="8"/>
      <c r="CR578" s="8"/>
      <c r="CS578" s="8"/>
      <c r="CT578" s="8"/>
      <c r="CU578" s="8"/>
      <c r="CV578" s="8"/>
      <c r="CW578" s="8"/>
      <c r="CX578" s="8"/>
    </row>
    <row r="579" spans="3:102" x14ac:dyDescent="0.3"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W579" s="8"/>
      <c r="AX579" s="8"/>
      <c r="AY579" s="8"/>
      <c r="AZ579" s="8"/>
      <c r="BA579" s="8"/>
      <c r="BB579" s="8"/>
      <c r="BC579" s="8"/>
      <c r="BD579" s="8"/>
      <c r="BE579" s="8"/>
      <c r="BF579" s="8"/>
      <c r="BG579" s="8"/>
      <c r="BH579" s="8"/>
      <c r="BI579" s="8"/>
      <c r="BJ579" s="8"/>
      <c r="BK579" s="8"/>
      <c r="BL579" s="8"/>
      <c r="BM579" s="8"/>
      <c r="BN579" s="8"/>
      <c r="BO579" s="8"/>
      <c r="BP579" s="8"/>
      <c r="BQ579" s="8"/>
      <c r="BR579" s="8"/>
      <c r="BS579" s="8"/>
      <c r="BT579" s="8"/>
      <c r="BU579" s="8"/>
      <c r="BV579" s="8"/>
      <c r="BW579" s="8"/>
      <c r="BX579" s="8"/>
      <c r="BY579" s="8"/>
      <c r="BZ579" s="8"/>
      <c r="CA579" s="8"/>
      <c r="CB579" s="8"/>
      <c r="CC579" s="8"/>
      <c r="CD579" s="8"/>
      <c r="CE579" s="8"/>
      <c r="CF579" s="8"/>
      <c r="CG579" s="8"/>
      <c r="CH579" s="8"/>
      <c r="CI579" s="8"/>
      <c r="CJ579" s="8"/>
      <c r="CK579" s="8"/>
      <c r="CL579" s="8"/>
      <c r="CM579" s="8"/>
      <c r="CN579" s="8"/>
      <c r="CO579" s="8"/>
      <c r="CP579" s="8"/>
      <c r="CQ579" s="8"/>
      <c r="CR579" s="8"/>
      <c r="CS579" s="8"/>
      <c r="CT579" s="8"/>
      <c r="CU579" s="8"/>
      <c r="CV579" s="8"/>
      <c r="CW579" s="8"/>
      <c r="CX579" s="8"/>
    </row>
    <row r="580" spans="3:102" x14ac:dyDescent="0.3"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8"/>
      <c r="AH580" s="8"/>
      <c r="AI580" s="8"/>
      <c r="AJ580" s="8"/>
      <c r="AK580" s="8"/>
      <c r="AL580" s="8"/>
      <c r="AM580" s="8"/>
      <c r="AN580" s="8"/>
      <c r="AO580" s="8"/>
      <c r="AP580" s="8"/>
      <c r="AQ580" s="8"/>
      <c r="AR580" s="8"/>
      <c r="AS580" s="8"/>
      <c r="AT580" s="8"/>
      <c r="AU580" s="8"/>
      <c r="AV580" s="8"/>
      <c r="AW580" s="8"/>
      <c r="AX580" s="8"/>
      <c r="AY580" s="8"/>
      <c r="AZ580" s="8"/>
      <c r="BA580" s="8"/>
      <c r="BB580" s="8"/>
      <c r="BC580" s="8"/>
      <c r="BD580" s="8"/>
      <c r="BE580" s="8"/>
      <c r="BF580" s="8"/>
      <c r="BG580" s="8"/>
      <c r="BH580" s="8"/>
      <c r="BI580" s="8"/>
      <c r="BJ580" s="8"/>
      <c r="BK580" s="8"/>
      <c r="BL580" s="8"/>
      <c r="BM580" s="8"/>
      <c r="BN580" s="8"/>
      <c r="BO580" s="8"/>
      <c r="BP580" s="8"/>
      <c r="BQ580" s="8"/>
      <c r="BR580" s="8"/>
      <c r="BS580" s="8"/>
      <c r="BT580" s="8"/>
      <c r="BU580" s="8"/>
      <c r="BV580" s="8"/>
      <c r="BW580" s="8"/>
      <c r="BX580" s="8"/>
      <c r="BY580" s="8"/>
      <c r="BZ580" s="8"/>
      <c r="CA580" s="8"/>
      <c r="CB580" s="8"/>
      <c r="CC580" s="8"/>
      <c r="CD580" s="8"/>
      <c r="CE580" s="8"/>
      <c r="CF580" s="8"/>
      <c r="CG580" s="8"/>
      <c r="CH580" s="8"/>
      <c r="CI580" s="8"/>
      <c r="CJ580" s="8"/>
      <c r="CK580" s="8"/>
      <c r="CL580" s="8"/>
      <c r="CM580" s="8"/>
      <c r="CN580" s="8"/>
      <c r="CO580" s="8"/>
      <c r="CP580" s="8"/>
      <c r="CQ580" s="8"/>
      <c r="CR580" s="8"/>
      <c r="CS580" s="8"/>
      <c r="CT580" s="8"/>
      <c r="CU580" s="8"/>
      <c r="CV580" s="8"/>
      <c r="CW580" s="8"/>
      <c r="CX580" s="8"/>
    </row>
    <row r="581" spans="3:102" x14ac:dyDescent="0.3"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8"/>
      <c r="AH581" s="8"/>
      <c r="AI581" s="8"/>
      <c r="AJ581" s="8"/>
      <c r="AK581" s="8"/>
      <c r="AL581" s="8"/>
      <c r="AM581" s="8"/>
      <c r="AN581" s="8"/>
      <c r="AO581" s="8"/>
      <c r="AP581" s="8"/>
      <c r="AQ581" s="8"/>
      <c r="AR581" s="8"/>
      <c r="AS581" s="8"/>
      <c r="AT581" s="8"/>
      <c r="AU581" s="8"/>
      <c r="AV581" s="8"/>
      <c r="AW581" s="8"/>
      <c r="AX581" s="8"/>
      <c r="AY581" s="8"/>
      <c r="AZ581" s="8"/>
      <c r="BA581" s="8"/>
      <c r="BB581" s="8"/>
      <c r="BC581" s="8"/>
      <c r="BD581" s="8"/>
      <c r="BE581" s="8"/>
      <c r="BF581" s="8"/>
      <c r="BG581" s="8"/>
      <c r="BH581" s="8"/>
      <c r="BI581" s="8"/>
      <c r="BJ581" s="8"/>
      <c r="BK581" s="8"/>
      <c r="BL581" s="8"/>
      <c r="BM581" s="8"/>
      <c r="BN581" s="8"/>
      <c r="BO581" s="8"/>
      <c r="BP581" s="8"/>
      <c r="BQ581" s="8"/>
      <c r="BR581" s="8"/>
      <c r="BS581" s="8"/>
      <c r="BT581" s="8"/>
      <c r="BU581" s="8"/>
      <c r="BV581" s="8"/>
      <c r="BW581" s="8"/>
      <c r="BX581" s="8"/>
      <c r="BY581" s="8"/>
      <c r="BZ581" s="8"/>
      <c r="CA581" s="8"/>
      <c r="CB581" s="8"/>
      <c r="CC581" s="8"/>
      <c r="CD581" s="8"/>
      <c r="CE581" s="8"/>
      <c r="CF581" s="8"/>
      <c r="CG581" s="8"/>
      <c r="CH581" s="8"/>
      <c r="CI581" s="8"/>
      <c r="CJ581" s="8"/>
      <c r="CK581" s="8"/>
      <c r="CL581" s="8"/>
      <c r="CM581" s="8"/>
      <c r="CN581" s="8"/>
      <c r="CO581" s="8"/>
      <c r="CP581" s="8"/>
      <c r="CQ581" s="8"/>
      <c r="CR581" s="8"/>
      <c r="CS581" s="8"/>
      <c r="CT581" s="8"/>
      <c r="CU581" s="8"/>
      <c r="CV581" s="8"/>
      <c r="CW581" s="8"/>
      <c r="CX581" s="8"/>
    </row>
    <row r="582" spans="3:102" x14ac:dyDescent="0.3"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8"/>
      <c r="AH582" s="8"/>
      <c r="AI582" s="8"/>
      <c r="AJ582" s="8"/>
      <c r="AK582" s="8"/>
      <c r="AL582" s="8"/>
      <c r="AM582" s="8"/>
      <c r="AN582" s="8"/>
      <c r="AO582" s="8"/>
      <c r="AP582" s="8"/>
      <c r="AQ582" s="8"/>
      <c r="AR582" s="8"/>
      <c r="AS582" s="8"/>
      <c r="AT582" s="8"/>
      <c r="AU582" s="8"/>
      <c r="AV582" s="8"/>
      <c r="AW582" s="8"/>
      <c r="AX582" s="8"/>
      <c r="AY582" s="8"/>
      <c r="AZ582" s="8"/>
      <c r="BA582" s="8"/>
      <c r="BB582" s="8"/>
      <c r="BC582" s="8"/>
      <c r="BD582" s="8"/>
      <c r="BE582" s="8"/>
      <c r="BF582" s="8"/>
      <c r="BG582" s="8"/>
      <c r="BH582" s="8"/>
      <c r="BI582" s="8"/>
      <c r="BJ582" s="8"/>
      <c r="BK582" s="8"/>
      <c r="BL582" s="8"/>
      <c r="BM582" s="8"/>
      <c r="BN582" s="8"/>
      <c r="BO582" s="8"/>
      <c r="BP582" s="8"/>
      <c r="BQ582" s="8"/>
      <c r="BR582" s="8"/>
      <c r="BS582" s="8"/>
      <c r="BT582" s="8"/>
      <c r="BU582" s="8"/>
      <c r="BV582" s="8"/>
      <c r="BW582" s="8"/>
      <c r="BX582" s="8"/>
      <c r="BY582" s="8"/>
      <c r="BZ582" s="8"/>
      <c r="CA582" s="8"/>
      <c r="CB582" s="8"/>
      <c r="CC582" s="8"/>
      <c r="CD582" s="8"/>
      <c r="CE582" s="8"/>
      <c r="CF582" s="8"/>
      <c r="CG582" s="8"/>
      <c r="CH582" s="8"/>
      <c r="CI582" s="8"/>
      <c r="CJ582" s="8"/>
      <c r="CK582" s="8"/>
      <c r="CL582" s="8"/>
      <c r="CM582" s="8"/>
      <c r="CN582" s="8"/>
      <c r="CO582" s="8"/>
      <c r="CP582" s="8"/>
      <c r="CQ582" s="8"/>
      <c r="CR582" s="8"/>
      <c r="CS582" s="8"/>
      <c r="CT582" s="8"/>
      <c r="CU582" s="8"/>
      <c r="CV582" s="8"/>
      <c r="CW582" s="8"/>
      <c r="CX582" s="8"/>
    </row>
    <row r="583" spans="3:102" x14ac:dyDescent="0.3"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8"/>
      <c r="AH583" s="8"/>
      <c r="AI583" s="8"/>
      <c r="AJ583" s="8"/>
      <c r="AK583" s="8"/>
      <c r="AL583" s="8"/>
      <c r="AM583" s="8"/>
      <c r="AN583" s="8"/>
      <c r="AO583" s="8"/>
      <c r="AP583" s="8"/>
      <c r="AQ583" s="8"/>
      <c r="AR583" s="8"/>
      <c r="AS583" s="8"/>
      <c r="AT583" s="8"/>
      <c r="AU583" s="8"/>
      <c r="AV583" s="8"/>
      <c r="AW583" s="8"/>
      <c r="AX583" s="8"/>
      <c r="AY583" s="8"/>
      <c r="AZ583" s="8"/>
      <c r="BA583" s="8"/>
      <c r="BB583" s="8"/>
      <c r="BC583" s="8"/>
      <c r="BD583" s="8"/>
      <c r="BE583" s="8"/>
      <c r="BF583" s="8"/>
      <c r="BG583" s="8"/>
      <c r="BH583" s="8"/>
      <c r="BI583" s="8"/>
      <c r="BJ583" s="8"/>
      <c r="BK583" s="8"/>
      <c r="BL583" s="8"/>
      <c r="BM583" s="8"/>
      <c r="BN583" s="8"/>
      <c r="BO583" s="8"/>
      <c r="BP583" s="8"/>
      <c r="BQ583" s="8"/>
      <c r="BR583" s="8"/>
      <c r="BS583" s="8"/>
      <c r="BT583" s="8"/>
      <c r="BU583" s="8"/>
      <c r="BV583" s="8"/>
      <c r="BW583" s="8"/>
      <c r="BX583" s="8"/>
      <c r="BY583" s="8"/>
      <c r="BZ583" s="8"/>
      <c r="CA583" s="8"/>
      <c r="CB583" s="8"/>
      <c r="CC583" s="8"/>
      <c r="CD583" s="8"/>
      <c r="CE583" s="8"/>
      <c r="CF583" s="8"/>
      <c r="CG583" s="8"/>
      <c r="CH583" s="8"/>
      <c r="CI583" s="8"/>
      <c r="CJ583" s="8"/>
      <c r="CK583" s="8"/>
      <c r="CL583" s="8"/>
      <c r="CM583" s="8"/>
      <c r="CN583" s="8"/>
      <c r="CO583" s="8"/>
      <c r="CP583" s="8"/>
      <c r="CQ583" s="8"/>
      <c r="CR583" s="8"/>
      <c r="CS583" s="8"/>
      <c r="CT583" s="8"/>
      <c r="CU583" s="8"/>
      <c r="CV583" s="8"/>
      <c r="CW583" s="8"/>
      <c r="CX583" s="8"/>
    </row>
    <row r="584" spans="3:102" x14ac:dyDescent="0.3"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W584" s="8"/>
      <c r="AX584" s="8"/>
      <c r="AY584" s="8"/>
      <c r="AZ584" s="8"/>
      <c r="BA584" s="8"/>
      <c r="BB584" s="8"/>
      <c r="BC584" s="8"/>
      <c r="BD584" s="8"/>
      <c r="BE584" s="8"/>
      <c r="BF584" s="8"/>
      <c r="BG584" s="8"/>
      <c r="BH584" s="8"/>
      <c r="BI584" s="8"/>
      <c r="BJ584" s="8"/>
      <c r="BK584" s="8"/>
      <c r="BL584" s="8"/>
      <c r="BM584" s="8"/>
      <c r="BN584" s="8"/>
      <c r="BO584" s="8"/>
      <c r="BP584" s="8"/>
      <c r="BQ584" s="8"/>
      <c r="BR584" s="8"/>
      <c r="BS584" s="8"/>
      <c r="BT584" s="8"/>
      <c r="BU584" s="8"/>
      <c r="BV584" s="8"/>
      <c r="BW584" s="8"/>
      <c r="BX584" s="8"/>
      <c r="BY584" s="8"/>
      <c r="BZ584" s="8"/>
      <c r="CA584" s="8"/>
      <c r="CB584" s="8"/>
      <c r="CC584" s="8"/>
      <c r="CD584" s="8"/>
      <c r="CE584" s="8"/>
      <c r="CF584" s="8"/>
      <c r="CG584" s="8"/>
      <c r="CH584" s="8"/>
      <c r="CI584" s="8"/>
      <c r="CJ584" s="8"/>
      <c r="CK584" s="8"/>
      <c r="CL584" s="8"/>
      <c r="CM584" s="8"/>
      <c r="CN584" s="8"/>
      <c r="CO584" s="8"/>
      <c r="CP584" s="8"/>
      <c r="CQ584" s="8"/>
      <c r="CR584" s="8"/>
      <c r="CS584" s="8"/>
      <c r="CT584" s="8"/>
      <c r="CU584" s="8"/>
      <c r="CV584" s="8"/>
      <c r="CW584" s="8"/>
      <c r="CX584" s="8"/>
    </row>
    <row r="585" spans="3:102" x14ac:dyDescent="0.3"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W585" s="8"/>
      <c r="AX585" s="8"/>
      <c r="AY585" s="8"/>
      <c r="AZ585" s="8"/>
      <c r="BA585" s="8"/>
      <c r="BB585" s="8"/>
      <c r="BC585" s="8"/>
      <c r="BD585" s="8"/>
      <c r="BE585" s="8"/>
      <c r="BF585" s="8"/>
      <c r="BG585" s="8"/>
      <c r="BH585" s="8"/>
      <c r="BI585" s="8"/>
      <c r="BJ585" s="8"/>
      <c r="BK585" s="8"/>
      <c r="BL585" s="8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</row>
    <row r="586" spans="3:102" x14ac:dyDescent="0.3"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8"/>
      <c r="AH586" s="8"/>
      <c r="AI586" s="8"/>
      <c r="AJ586" s="8"/>
      <c r="AK586" s="8"/>
      <c r="AL586" s="8"/>
      <c r="AM586" s="8"/>
      <c r="AN586" s="8"/>
      <c r="AO586" s="8"/>
      <c r="AP586" s="8"/>
      <c r="AQ586" s="8"/>
      <c r="AR586" s="8"/>
      <c r="AS586" s="8"/>
      <c r="AT586" s="8"/>
      <c r="AU586" s="8"/>
      <c r="AV586" s="8"/>
      <c r="AW586" s="8"/>
      <c r="AX586" s="8"/>
      <c r="AY586" s="8"/>
      <c r="AZ586" s="8"/>
      <c r="BA586" s="8"/>
      <c r="BB586" s="8"/>
      <c r="BC586" s="8"/>
      <c r="BD586" s="8"/>
      <c r="BE586" s="8"/>
      <c r="BF586" s="8"/>
      <c r="BG586" s="8"/>
      <c r="BH586" s="8"/>
      <c r="BI586" s="8"/>
      <c r="BJ586" s="8"/>
      <c r="BK586" s="8"/>
      <c r="BL586" s="8"/>
      <c r="BM586" s="8"/>
      <c r="BN586" s="8"/>
      <c r="BO586" s="8"/>
      <c r="BP586" s="8"/>
      <c r="BQ586" s="8"/>
      <c r="BR586" s="8"/>
      <c r="BS586" s="8"/>
      <c r="BT586" s="8"/>
      <c r="BU586" s="8"/>
      <c r="BV586" s="8"/>
      <c r="BW586" s="8"/>
      <c r="BX586" s="8"/>
      <c r="BY586" s="8"/>
      <c r="BZ586" s="8"/>
      <c r="CA586" s="8"/>
      <c r="CB586" s="8"/>
      <c r="CC586" s="8"/>
      <c r="CD586" s="8"/>
      <c r="CE586" s="8"/>
      <c r="CF586" s="8"/>
      <c r="CG586" s="8"/>
      <c r="CH586" s="8"/>
      <c r="CI586" s="8"/>
      <c r="CJ586" s="8"/>
      <c r="CK586" s="8"/>
      <c r="CL586" s="8"/>
      <c r="CM586" s="8"/>
      <c r="CN586" s="8"/>
      <c r="CO586" s="8"/>
      <c r="CP586" s="8"/>
      <c r="CQ586" s="8"/>
      <c r="CR586" s="8"/>
      <c r="CS586" s="8"/>
      <c r="CT586" s="8"/>
      <c r="CU586" s="8"/>
      <c r="CV586" s="8"/>
      <c r="CW586" s="8"/>
      <c r="CX586" s="8"/>
    </row>
    <row r="587" spans="3:102" x14ac:dyDescent="0.3"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W587" s="8"/>
      <c r="AX587" s="8"/>
      <c r="AY587" s="8"/>
      <c r="AZ587" s="8"/>
      <c r="BA587" s="8"/>
      <c r="BB587" s="8"/>
      <c r="BC587" s="8"/>
      <c r="BD587" s="8"/>
      <c r="BE587" s="8"/>
      <c r="BF587" s="8"/>
      <c r="BG587" s="8"/>
      <c r="BH587" s="8"/>
      <c r="BI587" s="8"/>
      <c r="BJ587" s="8"/>
      <c r="BK587" s="8"/>
      <c r="BL587" s="8"/>
      <c r="BM587" s="8"/>
      <c r="BN587" s="8"/>
      <c r="BO587" s="8"/>
      <c r="BP587" s="8"/>
      <c r="BQ587" s="8"/>
      <c r="BR587" s="8"/>
      <c r="BS587" s="8"/>
      <c r="BT587" s="8"/>
      <c r="BU587" s="8"/>
      <c r="BV587" s="8"/>
      <c r="BW587" s="8"/>
      <c r="BX587" s="8"/>
      <c r="BY587" s="8"/>
      <c r="BZ587" s="8"/>
      <c r="CA587" s="8"/>
      <c r="CB587" s="8"/>
      <c r="CC587" s="8"/>
      <c r="CD587" s="8"/>
      <c r="CE587" s="8"/>
      <c r="CF587" s="8"/>
      <c r="CG587" s="8"/>
      <c r="CH587" s="8"/>
      <c r="CI587" s="8"/>
      <c r="CJ587" s="8"/>
      <c r="CK587" s="8"/>
      <c r="CL587" s="8"/>
      <c r="CM587" s="8"/>
      <c r="CN587" s="8"/>
      <c r="CO587" s="8"/>
      <c r="CP587" s="8"/>
      <c r="CQ587" s="8"/>
      <c r="CR587" s="8"/>
      <c r="CS587" s="8"/>
      <c r="CT587" s="8"/>
      <c r="CU587" s="8"/>
      <c r="CV587" s="8"/>
      <c r="CW587" s="8"/>
      <c r="CX587" s="8"/>
    </row>
    <row r="588" spans="3:102" x14ac:dyDescent="0.3"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8"/>
      <c r="AH588" s="8"/>
      <c r="AI588" s="8"/>
      <c r="AJ588" s="8"/>
      <c r="AK588" s="8"/>
      <c r="AL588" s="8"/>
      <c r="AM588" s="8"/>
      <c r="AN588" s="8"/>
      <c r="AO588" s="8"/>
      <c r="AP588" s="8"/>
      <c r="AQ588" s="8"/>
      <c r="AR588" s="8"/>
      <c r="AS588" s="8"/>
      <c r="AT588" s="8"/>
      <c r="AU588" s="8"/>
      <c r="AV588" s="8"/>
      <c r="AW588" s="8"/>
      <c r="AX588" s="8"/>
      <c r="AY588" s="8"/>
      <c r="AZ588" s="8"/>
      <c r="BA588" s="8"/>
      <c r="BB588" s="8"/>
      <c r="BC588" s="8"/>
      <c r="BD588" s="8"/>
      <c r="BE588" s="8"/>
      <c r="BF588" s="8"/>
      <c r="BG588" s="8"/>
      <c r="BH588" s="8"/>
      <c r="BI588" s="8"/>
      <c r="BJ588" s="8"/>
      <c r="BK588" s="8"/>
      <c r="BL588" s="8"/>
      <c r="BM588" s="8"/>
      <c r="BN588" s="8"/>
      <c r="BO588" s="8"/>
      <c r="BP588" s="8"/>
      <c r="BQ588" s="8"/>
      <c r="BR588" s="8"/>
      <c r="BS588" s="8"/>
      <c r="BT588" s="8"/>
      <c r="BU588" s="8"/>
      <c r="BV588" s="8"/>
      <c r="BW588" s="8"/>
      <c r="BX588" s="8"/>
      <c r="BY588" s="8"/>
      <c r="BZ588" s="8"/>
      <c r="CA588" s="8"/>
      <c r="CB588" s="8"/>
      <c r="CC588" s="8"/>
      <c r="CD588" s="8"/>
      <c r="CE588" s="8"/>
      <c r="CF588" s="8"/>
      <c r="CG588" s="8"/>
      <c r="CH588" s="8"/>
      <c r="CI588" s="8"/>
      <c r="CJ588" s="8"/>
      <c r="CK588" s="8"/>
      <c r="CL588" s="8"/>
      <c r="CM588" s="8"/>
      <c r="CN588" s="8"/>
      <c r="CO588" s="8"/>
      <c r="CP588" s="8"/>
      <c r="CQ588" s="8"/>
      <c r="CR588" s="8"/>
      <c r="CS588" s="8"/>
      <c r="CT588" s="8"/>
      <c r="CU588" s="8"/>
      <c r="CV588" s="8"/>
      <c r="CW588" s="8"/>
      <c r="CX588" s="8"/>
    </row>
    <row r="589" spans="3:102" x14ac:dyDescent="0.3"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8"/>
      <c r="AH589" s="8"/>
      <c r="AI589" s="8"/>
      <c r="AJ589" s="8"/>
      <c r="AK589" s="8"/>
      <c r="AL589" s="8"/>
      <c r="AM589" s="8"/>
      <c r="AN589" s="8"/>
      <c r="AO589" s="8"/>
      <c r="AP589" s="8"/>
      <c r="AQ589" s="8"/>
      <c r="AR589" s="8"/>
      <c r="AS589" s="8"/>
      <c r="AT589" s="8"/>
      <c r="AU589" s="8"/>
      <c r="AV589" s="8"/>
      <c r="AW589" s="8"/>
      <c r="AX589" s="8"/>
      <c r="AY589" s="8"/>
      <c r="AZ589" s="8"/>
      <c r="BA589" s="8"/>
      <c r="BB589" s="8"/>
      <c r="BC589" s="8"/>
      <c r="BD589" s="8"/>
      <c r="BE589" s="8"/>
      <c r="BF589" s="8"/>
      <c r="BG589" s="8"/>
      <c r="BH589" s="8"/>
      <c r="BI589" s="8"/>
      <c r="BJ589" s="8"/>
      <c r="BK589" s="8"/>
      <c r="BL589" s="8"/>
      <c r="BM589" s="8"/>
      <c r="BN589" s="8"/>
      <c r="BO589" s="8"/>
      <c r="BP589" s="8"/>
      <c r="BQ589" s="8"/>
      <c r="BR589" s="8"/>
      <c r="BS589" s="8"/>
      <c r="BT589" s="8"/>
      <c r="BU589" s="8"/>
      <c r="BV589" s="8"/>
      <c r="BW589" s="8"/>
      <c r="BX589" s="8"/>
      <c r="BY589" s="8"/>
      <c r="BZ589" s="8"/>
      <c r="CA589" s="8"/>
      <c r="CB589" s="8"/>
      <c r="CC589" s="8"/>
      <c r="CD589" s="8"/>
      <c r="CE589" s="8"/>
      <c r="CF589" s="8"/>
      <c r="CG589" s="8"/>
      <c r="CH589" s="8"/>
      <c r="CI589" s="8"/>
      <c r="CJ589" s="8"/>
      <c r="CK589" s="8"/>
      <c r="CL589" s="8"/>
      <c r="CM589" s="8"/>
      <c r="CN589" s="8"/>
      <c r="CO589" s="8"/>
      <c r="CP589" s="8"/>
      <c r="CQ589" s="8"/>
      <c r="CR589" s="8"/>
      <c r="CS589" s="8"/>
      <c r="CT589" s="8"/>
      <c r="CU589" s="8"/>
      <c r="CV589" s="8"/>
      <c r="CW589" s="8"/>
      <c r="CX589" s="8"/>
    </row>
    <row r="590" spans="3:102" x14ac:dyDescent="0.3"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8"/>
      <c r="AH590" s="8"/>
      <c r="AI590" s="8"/>
      <c r="AJ590" s="8"/>
      <c r="AK590" s="8"/>
      <c r="AL590" s="8"/>
      <c r="AM590" s="8"/>
      <c r="AN590" s="8"/>
      <c r="AO590" s="8"/>
      <c r="AP590" s="8"/>
      <c r="AQ590" s="8"/>
      <c r="AR590" s="8"/>
      <c r="AS590" s="8"/>
      <c r="AT590" s="8"/>
      <c r="AU590" s="8"/>
      <c r="AV590" s="8"/>
      <c r="AW590" s="8"/>
      <c r="AX590" s="8"/>
      <c r="AY590" s="8"/>
      <c r="AZ590" s="8"/>
      <c r="BA590" s="8"/>
      <c r="BB590" s="8"/>
      <c r="BC590" s="8"/>
      <c r="BD590" s="8"/>
      <c r="BE590" s="8"/>
      <c r="BF590" s="8"/>
      <c r="BG590" s="8"/>
      <c r="BH590" s="8"/>
      <c r="BI590" s="8"/>
      <c r="BJ590" s="8"/>
      <c r="BK590" s="8"/>
      <c r="BL590" s="8"/>
      <c r="BM590" s="8"/>
      <c r="BN590" s="8"/>
      <c r="BO590" s="8"/>
      <c r="BP590" s="8"/>
      <c r="BQ590" s="8"/>
      <c r="BR590" s="8"/>
      <c r="BS590" s="8"/>
      <c r="BT590" s="8"/>
      <c r="BU590" s="8"/>
      <c r="BV590" s="8"/>
      <c r="BW590" s="8"/>
      <c r="BX590" s="8"/>
      <c r="BY590" s="8"/>
      <c r="BZ590" s="8"/>
      <c r="CA590" s="8"/>
      <c r="CB590" s="8"/>
      <c r="CC590" s="8"/>
      <c r="CD590" s="8"/>
      <c r="CE590" s="8"/>
      <c r="CF590" s="8"/>
      <c r="CG590" s="8"/>
      <c r="CH590" s="8"/>
      <c r="CI590" s="8"/>
      <c r="CJ590" s="8"/>
      <c r="CK590" s="8"/>
      <c r="CL590" s="8"/>
      <c r="CM590" s="8"/>
      <c r="CN590" s="8"/>
      <c r="CO590" s="8"/>
      <c r="CP590" s="8"/>
      <c r="CQ590" s="8"/>
      <c r="CR590" s="8"/>
      <c r="CS590" s="8"/>
      <c r="CT590" s="8"/>
      <c r="CU590" s="8"/>
      <c r="CV590" s="8"/>
      <c r="CW590" s="8"/>
      <c r="CX590" s="8"/>
    </row>
    <row r="591" spans="3:102" x14ac:dyDescent="0.3"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8"/>
      <c r="AH591" s="8"/>
      <c r="AI591" s="8"/>
      <c r="AJ591" s="8"/>
      <c r="AK591" s="8"/>
      <c r="AL591" s="8"/>
      <c r="AM591" s="8"/>
      <c r="AN591" s="8"/>
      <c r="AO591" s="8"/>
      <c r="AP591" s="8"/>
      <c r="AQ591" s="8"/>
      <c r="AR591" s="8"/>
      <c r="AS591" s="8"/>
      <c r="AT591" s="8"/>
      <c r="AU591" s="8"/>
      <c r="AV591" s="8"/>
      <c r="AW591" s="8"/>
      <c r="AX591" s="8"/>
      <c r="AY591" s="8"/>
      <c r="AZ591" s="8"/>
      <c r="BA591" s="8"/>
      <c r="BB591" s="8"/>
      <c r="BC591" s="8"/>
      <c r="BD591" s="8"/>
      <c r="BE591" s="8"/>
      <c r="BF591" s="8"/>
      <c r="BG591" s="8"/>
      <c r="BH591" s="8"/>
      <c r="BI591" s="8"/>
      <c r="BJ591" s="8"/>
      <c r="BK591" s="8"/>
      <c r="BL591" s="8"/>
      <c r="BM591" s="8"/>
      <c r="BN591" s="8"/>
      <c r="BO591" s="8"/>
      <c r="BP591" s="8"/>
      <c r="BQ591" s="8"/>
      <c r="BR591" s="8"/>
      <c r="BS591" s="8"/>
      <c r="BT591" s="8"/>
      <c r="BU591" s="8"/>
      <c r="BV591" s="8"/>
      <c r="BW591" s="8"/>
      <c r="BX591" s="8"/>
      <c r="BY591" s="8"/>
      <c r="BZ591" s="8"/>
      <c r="CA591" s="8"/>
      <c r="CB591" s="8"/>
      <c r="CC591" s="8"/>
      <c r="CD591" s="8"/>
      <c r="CE591" s="8"/>
      <c r="CF591" s="8"/>
      <c r="CG591" s="8"/>
      <c r="CH591" s="8"/>
      <c r="CI591" s="8"/>
      <c r="CJ591" s="8"/>
      <c r="CK591" s="8"/>
      <c r="CL591" s="8"/>
      <c r="CM591" s="8"/>
      <c r="CN591" s="8"/>
      <c r="CO591" s="8"/>
      <c r="CP591" s="8"/>
      <c r="CQ591" s="8"/>
      <c r="CR591" s="8"/>
      <c r="CS591" s="8"/>
      <c r="CT591" s="8"/>
      <c r="CU591" s="8"/>
      <c r="CV591" s="8"/>
      <c r="CW591" s="8"/>
      <c r="CX591" s="8"/>
    </row>
    <row r="592" spans="3:102" x14ac:dyDescent="0.3"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8"/>
      <c r="AH592" s="8"/>
      <c r="AI592" s="8"/>
      <c r="AJ592" s="8"/>
      <c r="AK592" s="8"/>
      <c r="AL592" s="8"/>
      <c r="AM592" s="8"/>
      <c r="AN592" s="8"/>
      <c r="AO592" s="8"/>
      <c r="AP592" s="8"/>
      <c r="AQ592" s="8"/>
      <c r="AR592" s="8"/>
      <c r="AS592" s="8"/>
      <c r="AT592" s="8"/>
      <c r="AU592" s="8"/>
      <c r="AV592" s="8"/>
      <c r="AW592" s="8"/>
      <c r="AX592" s="8"/>
      <c r="AY592" s="8"/>
      <c r="AZ592" s="8"/>
      <c r="BA592" s="8"/>
      <c r="BB592" s="8"/>
      <c r="BC592" s="8"/>
      <c r="BD592" s="8"/>
      <c r="BE592" s="8"/>
      <c r="BF592" s="8"/>
      <c r="BG592" s="8"/>
      <c r="BH592" s="8"/>
      <c r="BI592" s="8"/>
      <c r="BJ592" s="8"/>
      <c r="BK592" s="8"/>
      <c r="BL592" s="8"/>
      <c r="BM592" s="8"/>
      <c r="BN592" s="8"/>
      <c r="BO592" s="8"/>
      <c r="BP592" s="8"/>
      <c r="BQ592" s="8"/>
      <c r="BR592" s="8"/>
      <c r="BS592" s="8"/>
      <c r="BT592" s="8"/>
      <c r="BU592" s="8"/>
      <c r="BV592" s="8"/>
      <c r="BW592" s="8"/>
      <c r="BX592" s="8"/>
      <c r="BY592" s="8"/>
      <c r="BZ592" s="8"/>
      <c r="CA592" s="8"/>
      <c r="CB592" s="8"/>
      <c r="CC592" s="8"/>
      <c r="CD592" s="8"/>
      <c r="CE592" s="8"/>
      <c r="CF592" s="8"/>
      <c r="CG592" s="8"/>
      <c r="CH592" s="8"/>
      <c r="CI592" s="8"/>
      <c r="CJ592" s="8"/>
      <c r="CK592" s="8"/>
      <c r="CL592" s="8"/>
      <c r="CM592" s="8"/>
      <c r="CN592" s="8"/>
      <c r="CO592" s="8"/>
      <c r="CP592" s="8"/>
      <c r="CQ592" s="8"/>
      <c r="CR592" s="8"/>
      <c r="CS592" s="8"/>
      <c r="CT592" s="8"/>
      <c r="CU592" s="8"/>
      <c r="CV592" s="8"/>
      <c r="CW592" s="8"/>
      <c r="CX592" s="8"/>
    </row>
    <row r="593" spans="3:102" x14ac:dyDescent="0.3"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8"/>
      <c r="AH593" s="8"/>
      <c r="AI593" s="8"/>
      <c r="AJ593" s="8"/>
      <c r="AK593" s="8"/>
      <c r="AL593" s="8"/>
      <c r="AM593" s="8"/>
      <c r="AN593" s="8"/>
      <c r="AO593" s="8"/>
      <c r="AP593" s="8"/>
      <c r="AQ593" s="8"/>
      <c r="AR593" s="8"/>
      <c r="AS593" s="8"/>
      <c r="AT593" s="8"/>
      <c r="AU593" s="8"/>
      <c r="AV593" s="8"/>
      <c r="AW593" s="8"/>
      <c r="AX593" s="8"/>
      <c r="AY593" s="8"/>
      <c r="AZ593" s="8"/>
      <c r="BA593" s="8"/>
      <c r="BB593" s="8"/>
      <c r="BC593" s="8"/>
      <c r="BD593" s="8"/>
      <c r="BE593" s="8"/>
      <c r="BF593" s="8"/>
      <c r="BG593" s="8"/>
      <c r="BH593" s="8"/>
      <c r="BI593" s="8"/>
      <c r="BJ593" s="8"/>
      <c r="BK593" s="8"/>
      <c r="BL593" s="8"/>
      <c r="BM593" s="8"/>
      <c r="BN593" s="8"/>
      <c r="BO593" s="8"/>
      <c r="BP593" s="8"/>
      <c r="BQ593" s="8"/>
      <c r="BR593" s="8"/>
      <c r="BS593" s="8"/>
      <c r="BT593" s="8"/>
      <c r="BU593" s="8"/>
      <c r="BV593" s="8"/>
      <c r="BW593" s="8"/>
      <c r="BX593" s="8"/>
      <c r="BY593" s="8"/>
      <c r="BZ593" s="8"/>
      <c r="CA593" s="8"/>
      <c r="CB593" s="8"/>
      <c r="CC593" s="8"/>
      <c r="CD593" s="8"/>
      <c r="CE593" s="8"/>
      <c r="CF593" s="8"/>
      <c r="CG593" s="8"/>
      <c r="CH593" s="8"/>
      <c r="CI593" s="8"/>
      <c r="CJ593" s="8"/>
      <c r="CK593" s="8"/>
      <c r="CL593" s="8"/>
      <c r="CM593" s="8"/>
      <c r="CN593" s="8"/>
      <c r="CO593" s="8"/>
      <c r="CP593" s="8"/>
      <c r="CQ593" s="8"/>
      <c r="CR593" s="8"/>
      <c r="CS593" s="8"/>
      <c r="CT593" s="8"/>
      <c r="CU593" s="8"/>
      <c r="CV593" s="8"/>
      <c r="CW593" s="8"/>
      <c r="CX593" s="8"/>
    </row>
    <row r="594" spans="3:102" x14ac:dyDescent="0.3"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8"/>
      <c r="AH594" s="8"/>
      <c r="AI594" s="8"/>
      <c r="AJ594" s="8"/>
      <c r="AK594" s="8"/>
      <c r="AL594" s="8"/>
      <c r="AM594" s="8"/>
      <c r="AN594" s="8"/>
      <c r="AO594" s="8"/>
      <c r="AP594" s="8"/>
      <c r="AQ594" s="8"/>
      <c r="AR594" s="8"/>
      <c r="AS594" s="8"/>
      <c r="AT594" s="8"/>
      <c r="AU594" s="8"/>
      <c r="AV594" s="8"/>
      <c r="AW594" s="8"/>
      <c r="AX594" s="8"/>
      <c r="AY594" s="8"/>
      <c r="AZ594" s="8"/>
      <c r="BA594" s="8"/>
      <c r="BB594" s="8"/>
      <c r="BC594" s="8"/>
      <c r="BD594" s="8"/>
      <c r="BE594" s="8"/>
      <c r="BF594" s="8"/>
      <c r="BG594" s="8"/>
      <c r="BH594" s="8"/>
      <c r="BI594" s="8"/>
      <c r="BJ594" s="8"/>
      <c r="BK594" s="8"/>
      <c r="BL594" s="8"/>
      <c r="BM594" s="8"/>
      <c r="BN594" s="8"/>
      <c r="BO594" s="8"/>
      <c r="BP594" s="8"/>
      <c r="BQ594" s="8"/>
      <c r="BR594" s="8"/>
      <c r="BS594" s="8"/>
      <c r="BT594" s="8"/>
      <c r="BU594" s="8"/>
      <c r="BV594" s="8"/>
      <c r="BW594" s="8"/>
      <c r="BX594" s="8"/>
      <c r="BY594" s="8"/>
      <c r="BZ594" s="8"/>
      <c r="CA594" s="8"/>
      <c r="CB594" s="8"/>
      <c r="CC594" s="8"/>
      <c r="CD594" s="8"/>
      <c r="CE594" s="8"/>
      <c r="CF594" s="8"/>
      <c r="CG594" s="8"/>
      <c r="CH594" s="8"/>
      <c r="CI594" s="8"/>
      <c r="CJ594" s="8"/>
      <c r="CK594" s="8"/>
      <c r="CL594" s="8"/>
      <c r="CM594" s="8"/>
      <c r="CN594" s="8"/>
      <c r="CO594" s="8"/>
      <c r="CP594" s="8"/>
      <c r="CQ594" s="8"/>
      <c r="CR594" s="8"/>
      <c r="CS594" s="8"/>
      <c r="CT594" s="8"/>
      <c r="CU594" s="8"/>
      <c r="CV594" s="8"/>
      <c r="CW594" s="8"/>
      <c r="CX594" s="8"/>
    </row>
    <row r="595" spans="3:102" x14ac:dyDescent="0.3"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W595" s="8"/>
      <c r="AX595" s="8"/>
      <c r="AY595" s="8"/>
      <c r="AZ595" s="8"/>
      <c r="BA595" s="8"/>
      <c r="BB595" s="8"/>
      <c r="BC595" s="8"/>
      <c r="BD595" s="8"/>
      <c r="BE595" s="8"/>
      <c r="BF595" s="8"/>
      <c r="BG595" s="8"/>
      <c r="BH595" s="8"/>
      <c r="BI595" s="8"/>
      <c r="BJ595" s="8"/>
      <c r="BK595" s="8"/>
      <c r="BL595" s="8"/>
      <c r="BM595" s="8"/>
      <c r="BN595" s="8"/>
      <c r="BO595" s="8"/>
      <c r="BP595" s="8"/>
      <c r="BQ595" s="8"/>
      <c r="BR595" s="8"/>
      <c r="BS595" s="8"/>
      <c r="BT595" s="8"/>
      <c r="BU595" s="8"/>
      <c r="BV595" s="8"/>
      <c r="BW595" s="8"/>
      <c r="BX595" s="8"/>
      <c r="BY595" s="8"/>
      <c r="BZ595" s="8"/>
      <c r="CA595" s="8"/>
      <c r="CB595" s="8"/>
      <c r="CC595" s="8"/>
      <c r="CD595" s="8"/>
      <c r="CE595" s="8"/>
      <c r="CF595" s="8"/>
      <c r="CG595" s="8"/>
      <c r="CH595" s="8"/>
      <c r="CI595" s="8"/>
      <c r="CJ595" s="8"/>
      <c r="CK595" s="8"/>
      <c r="CL595" s="8"/>
      <c r="CM595" s="8"/>
      <c r="CN595" s="8"/>
      <c r="CO595" s="8"/>
      <c r="CP595" s="8"/>
      <c r="CQ595" s="8"/>
      <c r="CR595" s="8"/>
      <c r="CS595" s="8"/>
      <c r="CT595" s="8"/>
      <c r="CU595" s="8"/>
      <c r="CV595" s="8"/>
      <c r="CW595" s="8"/>
      <c r="CX595" s="8"/>
    </row>
    <row r="596" spans="3:102" x14ac:dyDescent="0.3"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8"/>
      <c r="AH596" s="8"/>
      <c r="AI596" s="8"/>
      <c r="AJ596" s="8"/>
      <c r="AK596" s="8"/>
      <c r="AL596" s="8"/>
      <c r="AM596" s="8"/>
      <c r="AN596" s="8"/>
      <c r="AO596" s="8"/>
      <c r="AP596" s="8"/>
      <c r="AQ596" s="8"/>
      <c r="AR596" s="8"/>
      <c r="AS596" s="8"/>
      <c r="AT596" s="8"/>
      <c r="AU596" s="8"/>
      <c r="AV596" s="8"/>
      <c r="AW596" s="8"/>
      <c r="AX596" s="8"/>
      <c r="AY596" s="8"/>
      <c r="AZ596" s="8"/>
      <c r="BA596" s="8"/>
      <c r="BB596" s="8"/>
      <c r="BC596" s="8"/>
      <c r="BD596" s="8"/>
      <c r="BE596" s="8"/>
      <c r="BF596" s="8"/>
      <c r="BG596" s="8"/>
      <c r="BH596" s="8"/>
      <c r="BI596" s="8"/>
      <c r="BJ596" s="8"/>
      <c r="BK596" s="8"/>
      <c r="BL596" s="8"/>
      <c r="BM596" s="8"/>
      <c r="BN596" s="8"/>
      <c r="BO596" s="8"/>
      <c r="BP596" s="8"/>
      <c r="BQ596" s="8"/>
      <c r="BR596" s="8"/>
      <c r="BS596" s="8"/>
      <c r="BT596" s="8"/>
      <c r="BU596" s="8"/>
      <c r="BV596" s="8"/>
      <c r="BW596" s="8"/>
      <c r="BX596" s="8"/>
      <c r="BY596" s="8"/>
      <c r="BZ596" s="8"/>
      <c r="CA596" s="8"/>
      <c r="CB596" s="8"/>
      <c r="CC596" s="8"/>
      <c r="CD596" s="8"/>
      <c r="CE596" s="8"/>
      <c r="CF596" s="8"/>
      <c r="CG596" s="8"/>
      <c r="CH596" s="8"/>
      <c r="CI596" s="8"/>
      <c r="CJ596" s="8"/>
      <c r="CK596" s="8"/>
      <c r="CL596" s="8"/>
      <c r="CM596" s="8"/>
      <c r="CN596" s="8"/>
      <c r="CO596" s="8"/>
      <c r="CP596" s="8"/>
      <c r="CQ596" s="8"/>
      <c r="CR596" s="8"/>
      <c r="CS596" s="8"/>
      <c r="CT596" s="8"/>
      <c r="CU596" s="8"/>
      <c r="CV596" s="8"/>
      <c r="CW596" s="8"/>
      <c r="CX596" s="8"/>
    </row>
    <row r="597" spans="3:102" x14ac:dyDescent="0.3"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8"/>
      <c r="AH597" s="8"/>
      <c r="AI597" s="8"/>
      <c r="AJ597" s="8"/>
      <c r="AK597" s="8"/>
      <c r="AL597" s="8"/>
      <c r="AM597" s="8"/>
      <c r="AN597" s="8"/>
      <c r="AO597" s="8"/>
      <c r="AP597" s="8"/>
      <c r="AQ597" s="8"/>
      <c r="AR597" s="8"/>
      <c r="AS597" s="8"/>
      <c r="AT597" s="8"/>
      <c r="AU597" s="8"/>
      <c r="AV597" s="8"/>
      <c r="AW597" s="8"/>
      <c r="AX597" s="8"/>
      <c r="AY597" s="8"/>
      <c r="AZ597" s="8"/>
      <c r="BA597" s="8"/>
      <c r="BB597" s="8"/>
      <c r="BC597" s="8"/>
      <c r="BD597" s="8"/>
      <c r="BE597" s="8"/>
      <c r="BF597" s="8"/>
      <c r="BG597" s="8"/>
      <c r="BH597" s="8"/>
      <c r="BI597" s="8"/>
      <c r="BJ597" s="8"/>
      <c r="BK597" s="8"/>
      <c r="BL597" s="8"/>
      <c r="BM597" s="8"/>
      <c r="BN597" s="8"/>
      <c r="BO597" s="8"/>
      <c r="BP597" s="8"/>
      <c r="BQ597" s="8"/>
      <c r="BR597" s="8"/>
      <c r="BS597" s="8"/>
      <c r="BT597" s="8"/>
      <c r="BU597" s="8"/>
      <c r="BV597" s="8"/>
      <c r="BW597" s="8"/>
      <c r="BX597" s="8"/>
      <c r="BY597" s="8"/>
      <c r="BZ597" s="8"/>
      <c r="CA597" s="8"/>
      <c r="CB597" s="8"/>
      <c r="CC597" s="8"/>
      <c r="CD597" s="8"/>
      <c r="CE597" s="8"/>
      <c r="CF597" s="8"/>
      <c r="CG597" s="8"/>
      <c r="CH597" s="8"/>
      <c r="CI597" s="8"/>
      <c r="CJ597" s="8"/>
      <c r="CK597" s="8"/>
      <c r="CL597" s="8"/>
      <c r="CM597" s="8"/>
      <c r="CN597" s="8"/>
      <c r="CO597" s="8"/>
      <c r="CP597" s="8"/>
      <c r="CQ597" s="8"/>
      <c r="CR597" s="8"/>
      <c r="CS597" s="8"/>
      <c r="CT597" s="8"/>
      <c r="CU597" s="8"/>
      <c r="CV597" s="8"/>
      <c r="CW597" s="8"/>
      <c r="CX597" s="8"/>
    </row>
    <row r="598" spans="3:102" x14ac:dyDescent="0.3"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8"/>
      <c r="AH598" s="8"/>
      <c r="AI598" s="8"/>
      <c r="AJ598" s="8"/>
      <c r="AK598" s="8"/>
      <c r="AL598" s="8"/>
      <c r="AM598" s="8"/>
      <c r="AN598" s="8"/>
      <c r="AO598" s="8"/>
      <c r="AP598" s="8"/>
      <c r="AQ598" s="8"/>
      <c r="AR598" s="8"/>
      <c r="AS598" s="8"/>
      <c r="AT598" s="8"/>
      <c r="AU598" s="8"/>
      <c r="AV598" s="8"/>
      <c r="AW598" s="8"/>
      <c r="AX598" s="8"/>
      <c r="AY598" s="8"/>
      <c r="AZ598" s="8"/>
      <c r="BA598" s="8"/>
      <c r="BB598" s="8"/>
      <c r="BC598" s="8"/>
      <c r="BD598" s="8"/>
      <c r="BE598" s="8"/>
      <c r="BF598" s="8"/>
      <c r="BG598" s="8"/>
      <c r="BH598" s="8"/>
      <c r="BI598" s="8"/>
      <c r="BJ598" s="8"/>
      <c r="BK598" s="8"/>
      <c r="BL598" s="8"/>
      <c r="BM598" s="8"/>
      <c r="BN598" s="8"/>
      <c r="BO598" s="8"/>
      <c r="BP598" s="8"/>
      <c r="BQ598" s="8"/>
      <c r="BR598" s="8"/>
      <c r="BS598" s="8"/>
      <c r="BT598" s="8"/>
      <c r="BU598" s="8"/>
      <c r="BV598" s="8"/>
      <c r="BW598" s="8"/>
      <c r="BX598" s="8"/>
      <c r="BY598" s="8"/>
      <c r="BZ598" s="8"/>
      <c r="CA598" s="8"/>
      <c r="CB598" s="8"/>
      <c r="CC598" s="8"/>
      <c r="CD598" s="8"/>
      <c r="CE598" s="8"/>
      <c r="CF598" s="8"/>
      <c r="CG598" s="8"/>
      <c r="CH598" s="8"/>
      <c r="CI598" s="8"/>
      <c r="CJ598" s="8"/>
      <c r="CK598" s="8"/>
      <c r="CL598" s="8"/>
      <c r="CM598" s="8"/>
      <c r="CN598" s="8"/>
      <c r="CO598" s="8"/>
      <c r="CP598" s="8"/>
      <c r="CQ598" s="8"/>
      <c r="CR598" s="8"/>
      <c r="CS598" s="8"/>
      <c r="CT598" s="8"/>
      <c r="CU598" s="8"/>
      <c r="CV598" s="8"/>
      <c r="CW598" s="8"/>
      <c r="CX598" s="8"/>
    </row>
    <row r="599" spans="3:102" x14ac:dyDescent="0.3"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8"/>
      <c r="AH599" s="8"/>
      <c r="AI599" s="8"/>
      <c r="AJ599" s="8"/>
      <c r="AK599" s="8"/>
      <c r="AL599" s="8"/>
      <c r="AM599" s="8"/>
      <c r="AN599" s="8"/>
      <c r="AO599" s="8"/>
      <c r="AP599" s="8"/>
      <c r="AQ599" s="8"/>
      <c r="AR599" s="8"/>
      <c r="AS599" s="8"/>
      <c r="AT599" s="8"/>
      <c r="AU599" s="8"/>
      <c r="AV599" s="8"/>
      <c r="AW599" s="8"/>
      <c r="AX599" s="8"/>
      <c r="AY599" s="8"/>
      <c r="AZ599" s="8"/>
      <c r="BA599" s="8"/>
      <c r="BB599" s="8"/>
      <c r="BC599" s="8"/>
      <c r="BD599" s="8"/>
      <c r="BE599" s="8"/>
      <c r="BF599" s="8"/>
      <c r="BG599" s="8"/>
      <c r="BH599" s="8"/>
      <c r="BI599" s="8"/>
      <c r="BJ599" s="8"/>
      <c r="BK599" s="8"/>
      <c r="BL599" s="8"/>
      <c r="BM599" s="8"/>
      <c r="BN599" s="8"/>
      <c r="BO599" s="8"/>
      <c r="BP599" s="8"/>
      <c r="BQ599" s="8"/>
      <c r="BR599" s="8"/>
      <c r="BS599" s="8"/>
      <c r="BT599" s="8"/>
      <c r="BU599" s="8"/>
      <c r="BV599" s="8"/>
      <c r="BW599" s="8"/>
      <c r="BX599" s="8"/>
      <c r="BY599" s="8"/>
      <c r="BZ599" s="8"/>
      <c r="CA599" s="8"/>
      <c r="CB599" s="8"/>
      <c r="CC599" s="8"/>
      <c r="CD599" s="8"/>
      <c r="CE599" s="8"/>
      <c r="CF599" s="8"/>
      <c r="CG599" s="8"/>
      <c r="CH599" s="8"/>
      <c r="CI599" s="8"/>
      <c r="CJ599" s="8"/>
      <c r="CK599" s="8"/>
      <c r="CL599" s="8"/>
      <c r="CM599" s="8"/>
      <c r="CN599" s="8"/>
      <c r="CO599" s="8"/>
      <c r="CP599" s="8"/>
      <c r="CQ599" s="8"/>
      <c r="CR599" s="8"/>
      <c r="CS599" s="8"/>
      <c r="CT599" s="8"/>
      <c r="CU599" s="8"/>
      <c r="CV599" s="8"/>
      <c r="CW599" s="8"/>
      <c r="CX599" s="8"/>
    </row>
    <row r="600" spans="3:102" x14ac:dyDescent="0.3"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8"/>
      <c r="AH600" s="8"/>
      <c r="AI600" s="8"/>
      <c r="AJ600" s="8"/>
      <c r="AK600" s="8"/>
      <c r="AL600" s="8"/>
      <c r="AM600" s="8"/>
      <c r="AN600" s="8"/>
      <c r="AO600" s="8"/>
      <c r="AP600" s="8"/>
      <c r="AQ600" s="8"/>
      <c r="AR600" s="8"/>
      <c r="AS600" s="8"/>
      <c r="AT600" s="8"/>
      <c r="AU600" s="8"/>
      <c r="AV600" s="8"/>
      <c r="AW600" s="8"/>
      <c r="AX600" s="8"/>
      <c r="AY600" s="8"/>
      <c r="AZ600" s="8"/>
      <c r="BA600" s="8"/>
      <c r="BB600" s="8"/>
      <c r="BC600" s="8"/>
      <c r="BD600" s="8"/>
      <c r="BE600" s="8"/>
      <c r="BF600" s="8"/>
      <c r="BG600" s="8"/>
      <c r="BH600" s="8"/>
      <c r="BI600" s="8"/>
      <c r="BJ600" s="8"/>
      <c r="BK600" s="8"/>
      <c r="BL600" s="8"/>
      <c r="BM600" s="8"/>
      <c r="BN600" s="8"/>
      <c r="BO600" s="8"/>
      <c r="BP600" s="8"/>
      <c r="BQ600" s="8"/>
      <c r="BR600" s="8"/>
      <c r="BS600" s="8"/>
      <c r="BT600" s="8"/>
      <c r="BU600" s="8"/>
      <c r="BV600" s="8"/>
      <c r="BW600" s="8"/>
      <c r="BX600" s="8"/>
      <c r="BY600" s="8"/>
      <c r="BZ600" s="8"/>
      <c r="CA600" s="8"/>
      <c r="CB600" s="8"/>
      <c r="CC600" s="8"/>
      <c r="CD600" s="8"/>
      <c r="CE600" s="8"/>
      <c r="CF600" s="8"/>
      <c r="CG600" s="8"/>
      <c r="CH600" s="8"/>
      <c r="CI600" s="8"/>
      <c r="CJ600" s="8"/>
      <c r="CK600" s="8"/>
      <c r="CL600" s="8"/>
      <c r="CM600" s="8"/>
      <c r="CN600" s="8"/>
      <c r="CO600" s="8"/>
      <c r="CP600" s="8"/>
      <c r="CQ600" s="8"/>
      <c r="CR600" s="8"/>
      <c r="CS600" s="8"/>
      <c r="CT600" s="8"/>
      <c r="CU600" s="8"/>
      <c r="CV600" s="8"/>
      <c r="CW600" s="8"/>
      <c r="CX600" s="8"/>
    </row>
    <row r="601" spans="3:102" x14ac:dyDescent="0.3"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8"/>
      <c r="AH601" s="8"/>
      <c r="AI601" s="8"/>
      <c r="AJ601" s="8"/>
      <c r="AK601" s="8"/>
      <c r="AL601" s="8"/>
      <c r="AM601" s="8"/>
      <c r="AN601" s="8"/>
      <c r="AO601" s="8"/>
      <c r="AP601" s="8"/>
      <c r="AQ601" s="8"/>
      <c r="AR601" s="8"/>
      <c r="AS601" s="8"/>
      <c r="AT601" s="8"/>
      <c r="AU601" s="8"/>
      <c r="AV601" s="8"/>
      <c r="AW601" s="8"/>
      <c r="AX601" s="8"/>
      <c r="AY601" s="8"/>
      <c r="AZ601" s="8"/>
      <c r="BA601" s="8"/>
      <c r="BB601" s="8"/>
      <c r="BC601" s="8"/>
      <c r="BD601" s="8"/>
      <c r="BE601" s="8"/>
      <c r="BF601" s="8"/>
      <c r="BG601" s="8"/>
      <c r="BH601" s="8"/>
      <c r="BI601" s="8"/>
      <c r="BJ601" s="8"/>
      <c r="BK601" s="8"/>
      <c r="BL601" s="8"/>
      <c r="BM601" s="8"/>
      <c r="BN601" s="8"/>
      <c r="BO601" s="8"/>
      <c r="BP601" s="8"/>
      <c r="BQ601" s="8"/>
      <c r="BR601" s="8"/>
      <c r="BS601" s="8"/>
      <c r="BT601" s="8"/>
      <c r="BU601" s="8"/>
      <c r="BV601" s="8"/>
      <c r="BW601" s="8"/>
      <c r="BX601" s="8"/>
      <c r="BY601" s="8"/>
      <c r="BZ601" s="8"/>
      <c r="CA601" s="8"/>
      <c r="CB601" s="8"/>
      <c r="CC601" s="8"/>
      <c r="CD601" s="8"/>
      <c r="CE601" s="8"/>
      <c r="CF601" s="8"/>
      <c r="CG601" s="8"/>
      <c r="CH601" s="8"/>
      <c r="CI601" s="8"/>
      <c r="CJ601" s="8"/>
      <c r="CK601" s="8"/>
      <c r="CL601" s="8"/>
      <c r="CM601" s="8"/>
      <c r="CN601" s="8"/>
      <c r="CO601" s="8"/>
      <c r="CP601" s="8"/>
      <c r="CQ601" s="8"/>
      <c r="CR601" s="8"/>
      <c r="CS601" s="8"/>
      <c r="CT601" s="8"/>
      <c r="CU601" s="8"/>
      <c r="CV601" s="8"/>
      <c r="CW601" s="8"/>
      <c r="CX601" s="8"/>
    </row>
    <row r="602" spans="3:102" x14ac:dyDescent="0.3"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8"/>
      <c r="AH602" s="8"/>
      <c r="AI602" s="8"/>
      <c r="AJ602" s="8"/>
      <c r="AK602" s="8"/>
      <c r="AL602" s="8"/>
      <c r="AM602" s="8"/>
      <c r="AN602" s="8"/>
      <c r="AO602" s="8"/>
      <c r="AP602" s="8"/>
      <c r="AQ602" s="8"/>
      <c r="AR602" s="8"/>
      <c r="AS602" s="8"/>
      <c r="AT602" s="8"/>
      <c r="AU602" s="8"/>
      <c r="AV602" s="8"/>
      <c r="AW602" s="8"/>
      <c r="AX602" s="8"/>
      <c r="AY602" s="8"/>
      <c r="AZ602" s="8"/>
      <c r="BA602" s="8"/>
      <c r="BB602" s="8"/>
      <c r="BC602" s="8"/>
      <c r="BD602" s="8"/>
      <c r="BE602" s="8"/>
      <c r="BF602" s="8"/>
      <c r="BG602" s="8"/>
      <c r="BH602" s="8"/>
      <c r="BI602" s="8"/>
      <c r="BJ602" s="8"/>
      <c r="BK602" s="8"/>
      <c r="BL602" s="8"/>
      <c r="BM602" s="8"/>
      <c r="BN602" s="8"/>
      <c r="BO602" s="8"/>
      <c r="BP602" s="8"/>
      <c r="BQ602" s="8"/>
      <c r="BR602" s="8"/>
      <c r="BS602" s="8"/>
      <c r="BT602" s="8"/>
      <c r="BU602" s="8"/>
      <c r="BV602" s="8"/>
      <c r="BW602" s="8"/>
      <c r="BX602" s="8"/>
      <c r="BY602" s="8"/>
      <c r="BZ602" s="8"/>
      <c r="CA602" s="8"/>
      <c r="CB602" s="8"/>
      <c r="CC602" s="8"/>
      <c r="CD602" s="8"/>
      <c r="CE602" s="8"/>
      <c r="CF602" s="8"/>
      <c r="CG602" s="8"/>
      <c r="CH602" s="8"/>
      <c r="CI602" s="8"/>
      <c r="CJ602" s="8"/>
      <c r="CK602" s="8"/>
      <c r="CL602" s="8"/>
      <c r="CM602" s="8"/>
      <c r="CN602" s="8"/>
      <c r="CO602" s="8"/>
      <c r="CP602" s="8"/>
      <c r="CQ602" s="8"/>
      <c r="CR602" s="8"/>
      <c r="CS602" s="8"/>
      <c r="CT602" s="8"/>
      <c r="CU602" s="8"/>
      <c r="CV602" s="8"/>
      <c r="CW602" s="8"/>
      <c r="CX602" s="8"/>
    </row>
    <row r="603" spans="3:102" x14ac:dyDescent="0.3"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8"/>
      <c r="AH603" s="8"/>
      <c r="AI603" s="8"/>
      <c r="AJ603" s="8"/>
      <c r="AK603" s="8"/>
      <c r="AL603" s="8"/>
      <c r="AM603" s="8"/>
      <c r="AN603" s="8"/>
      <c r="AO603" s="8"/>
      <c r="AP603" s="8"/>
      <c r="AQ603" s="8"/>
      <c r="AR603" s="8"/>
      <c r="AS603" s="8"/>
      <c r="AT603" s="8"/>
      <c r="AU603" s="8"/>
      <c r="AV603" s="8"/>
      <c r="AW603" s="8"/>
      <c r="AX603" s="8"/>
      <c r="AY603" s="8"/>
      <c r="AZ603" s="8"/>
      <c r="BA603" s="8"/>
      <c r="BB603" s="8"/>
      <c r="BC603" s="8"/>
      <c r="BD603" s="8"/>
      <c r="BE603" s="8"/>
      <c r="BF603" s="8"/>
      <c r="BG603" s="8"/>
      <c r="BH603" s="8"/>
      <c r="BI603" s="8"/>
      <c r="BJ603" s="8"/>
      <c r="BK603" s="8"/>
      <c r="BL603" s="8"/>
      <c r="BM603" s="8"/>
      <c r="BN603" s="8"/>
      <c r="BO603" s="8"/>
      <c r="BP603" s="8"/>
      <c r="BQ603" s="8"/>
      <c r="BR603" s="8"/>
      <c r="BS603" s="8"/>
      <c r="BT603" s="8"/>
      <c r="BU603" s="8"/>
      <c r="BV603" s="8"/>
      <c r="BW603" s="8"/>
      <c r="BX603" s="8"/>
      <c r="BY603" s="8"/>
      <c r="BZ603" s="8"/>
      <c r="CA603" s="8"/>
      <c r="CB603" s="8"/>
      <c r="CC603" s="8"/>
      <c r="CD603" s="8"/>
      <c r="CE603" s="8"/>
      <c r="CF603" s="8"/>
      <c r="CG603" s="8"/>
      <c r="CH603" s="8"/>
      <c r="CI603" s="8"/>
      <c r="CJ603" s="8"/>
      <c r="CK603" s="8"/>
      <c r="CL603" s="8"/>
      <c r="CM603" s="8"/>
      <c r="CN603" s="8"/>
      <c r="CO603" s="8"/>
      <c r="CP603" s="8"/>
      <c r="CQ603" s="8"/>
      <c r="CR603" s="8"/>
      <c r="CS603" s="8"/>
      <c r="CT603" s="8"/>
      <c r="CU603" s="8"/>
      <c r="CV603" s="8"/>
      <c r="CW603" s="8"/>
      <c r="CX603" s="8"/>
    </row>
    <row r="604" spans="3:102" x14ac:dyDescent="0.3"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8"/>
      <c r="AH604" s="8"/>
      <c r="AI604" s="8"/>
      <c r="AJ604" s="8"/>
      <c r="AK604" s="8"/>
      <c r="AL604" s="8"/>
      <c r="AM604" s="8"/>
      <c r="AN604" s="8"/>
      <c r="AO604" s="8"/>
      <c r="AP604" s="8"/>
      <c r="AQ604" s="8"/>
      <c r="AR604" s="8"/>
      <c r="AS604" s="8"/>
      <c r="AT604" s="8"/>
      <c r="AU604" s="8"/>
      <c r="AV604" s="8"/>
      <c r="AW604" s="8"/>
      <c r="AX604" s="8"/>
      <c r="AY604" s="8"/>
      <c r="AZ604" s="8"/>
      <c r="BA604" s="8"/>
      <c r="BB604" s="8"/>
      <c r="BC604" s="8"/>
      <c r="BD604" s="8"/>
      <c r="BE604" s="8"/>
      <c r="BF604" s="8"/>
      <c r="BG604" s="8"/>
      <c r="BH604" s="8"/>
      <c r="BI604" s="8"/>
      <c r="BJ604" s="8"/>
      <c r="BK604" s="8"/>
      <c r="BL604" s="8"/>
      <c r="BM604" s="8"/>
      <c r="BN604" s="8"/>
      <c r="BO604" s="8"/>
      <c r="BP604" s="8"/>
      <c r="BQ604" s="8"/>
      <c r="BR604" s="8"/>
      <c r="BS604" s="8"/>
      <c r="BT604" s="8"/>
      <c r="BU604" s="8"/>
      <c r="BV604" s="8"/>
      <c r="BW604" s="8"/>
      <c r="BX604" s="8"/>
      <c r="BY604" s="8"/>
      <c r="BZ604" s="8"/>
      <c r="CA604" s="8"/>
      <c r="CB604" s="8"/>
      <c r="CC604" s="8"/>
      <c r="CD604" s="8"/>
      <c r="CE604" s="8"/>
      <c r="CF604" s="8"/>
      <c r="CG604" s="8"/>
      <c r="CH604" s="8"/>
      <c r="CI604" s="8"/>
      <c r="CJ604" s="8"/>
      <c r="CK604" s="8"/>
      <c r="CL604" s="8"/>
      <c r="CM604" s="8"/>
      <c r="CN604" s="8"/>
      <c r="CO604" s="8"/>
      <c r="CP604" s="8"/>
      <c r="CQ604" s="8"/>
      <c r="CR604" s="8"/>
      <c r="CS604" s="8"/>
      <c r="CT604" s="8"/>
      <c r="CU604" s="8"/>
      <c r="CV604" s="8"/>
      <c r="CW604" s="8"/>
      <c r="CX604" s="8"/>
    </row>
    <row r="605" spans="3:102" x14ac:dyDescent="0.3"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8"/>
      <c r="AH605" s="8"/>
      <c r="AI605" s="8"/>
      <c r="AJ605" s="8"/>
      <c r="AK605" s="8"/>
      <c r="AL605" s="8"/>
      <c r="AM605" s="8"/>
      <c r="AN605" s="8"/>
      <c r="AO605" s="8"/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8"/>
      <c r="BH605" s="8"/>
      <c r="BI605" s="8"/>
      <c r="BJ605" s="8"/>
      <c r="BK605" s="8"/>
      <c r="BL605" s="8"/>
      <c r="BM605" s="8"/>
      <c r="BN605" s="8"/>
      <c r="BO605" s="8"/>
      <c r="BP605" s="8"/>
      <c r="BQ605" s="8"/>
      <c r="BR605" s="8"/>
      <c r="BS605" s="8"/>
      <c r="BT605" s="8"/>
      <c r="BU605" s="8"/>
      <c r="BV605" s="8"/>
      <c r="BW605" s="8"/>
      <c r="BX605" s="8"/>
      <c r="BY605" s="8"/>
      <c r="BZ605" s="8"/>
      <c r="CA605" s="8"/>
      <c r="CB605" s="8"/>
      <c r="CC605" s="8"/>
      <c r="CD605" s="8"/>
      <c r="CE605" s="8"/>
      <c r="CF605" s="8"/>
      <c r="CG605" s="8"/>
      <c r="CH605" s="8"/>
      <c r="CI605" s="8"/>
      <c r="CJ605" s="8"/>
      <c r="CK605" s="8"/>
      <c r="CL605" s="8"/>
      <c r="CM605" s="8"/>
      <c r="CN605" s="8"/>
      <c r="CO605" s="8"/>
      <c r="CP605" s="8"/>
      <c r="CQ605" s="8"/>
      <c r="CR605" s="8"/>
      <c r="CS605" s="8"/>
      <c r="CT605" s="8"/>
      <c r="CU605" s="8"/>
      <c r="CV605" s="8"/>
      <c r="CW605" s="8"/>
      <c r="CX605" s="8"/>
    </row>
    <row r="606" spans="3:102" x14ac:dyDescent="0.3"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8"/>
      <c r="AH606" s="8"/>
      <c r="AI606" s="8"/>
      <c r="AJ606" s="8"/>
      <c r="AK606" s="8"/>
      <c r="AL606" s="8"/>
      <c r="AM606" s="8"/>
      <c r="AN606" s="8"/>
      <c r="AO606" s="8"/>
      <c r="AP606" s="8"/>
      <c r="AQ606" s="8"/>
      <c r="AR606" s="8"/>
      <c r="AS606" s="8"/>
      <c r="AT606" s="8"/>
      <c r="AU606" s="8"/>
      <c r="AV606" s="8"/>
      <c r="AW606" s="8"/>
      <c r="AX606" s="8"/>
      <c r="AY606" s="8"/>
      <c r="AZ606" s="8"/>
      <c r="BA606" s="8"/>
      <c r="BB606" s="8"/>
      <c r="BC606" s="8"/>
      <c r="BD606" s="8"/>
      <c r="BE606" s="8"/>
      <c r="BF606" s="8"/>
      <c r="BG606" s="8"/>
      <c r="BH606" s="8"/>
      <c r="BI606" s="8"/>
      <c r="BJ606" s="8"/>
      <c r="BK606" s="8"/>
      <c r="BL606" s="8"/>
      <c r="BM606" s="8"/>
      <c r="BN606" s="8"/>
      <c r="BO606" s="8"/>
      <c r="BP606" s="8"/>
      <c r="BQ606" s="8"/>
      <c r="BR606" s="8"/>
      <c r="BS606" s="8"/>
      <c r="BT606" s="8"/>
      <c r="BU606" s="8"/>
      <c r="BV606" s="8"/>
      <c r="BW606" s="8"/>
      <c r="BX606" s="8"/>
      <c r="BY606" s="8"/>
      <c r="BZ606" s="8"/>
      <c r="CA606" s="8"/>
      <c r="CB606" s="8"/>
      <c r="CC606" s="8"/>
      <c r="CD606" s="8"/>
      <c r="CE606" s="8"/>
      <c r="CF606" s="8"/>
      <c r="CG606" s="8"/>
      <c r="CH606" s="8"/>
      <c r="CI606" s="8"/>
      <c r="CJ606" s="8"/>
      <c r="CK606" s="8"/>
      <c r="CL606" s="8"/>
      <c r="CM606" s="8"/>
      <c r="CN606" s="8"/>
      <c r="CO606" s="8"/>
      <c r="CP606" s="8"/>
      <c r="CQ606" s="8"/>
      <c r="CR606" s="8"/>
      <c r="CS606" s="8"/>
      <c r="CT606" s="8"/>
      <c r="CU606" s="8"/>
      <c r="CV606" s="8"/>
      <c r="CW606" s="8"/>
      <c r="CX606" s="8"/>
    </row>
    <row r="607" spans="3:102" x14ac:dyDescent="0.3"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8"/>
      <c r="AH607" s="8"/>
      <c r="AI607" s="8"/>
      <c r="AJ607" s="8"/>
      <c r="AK607" s="8"/>
      <c r="AL607" s="8"/>
      <c r="AM607" s="8"/>
      <c r="AN607" s="8"/>
      <c r="AO607" s="8"/>
      <c r="AP607" s="8"/>
      <c r="AQ607" s="8"/>
      <c r="AR607" s="8"/>
      <c r="AS607" s="8"/>
      <c r="AT607" s="8"/>
      <c r="AU607" s="8"/>
      <c r="AV607" s="8"/>
      <c r="AW607" s="8"/>
      <c r="AX607" s="8"/>
      <c r="AY607" s="8"/>
      <c r="AZ607" s="8"/>
      <c r="BA607" s="8"/>
      <c r="BB607" s="8"/>
      <c r="BC607" s="8"/>
      <c r="BD607" s="8"/>
      <c r="BE607" s="8"/>
      <c r="BF607" s="8"/>
      <c r="BG607" s="8"/>
      <c r="BH607" s="8"/>
      <c r="BI607" s="8"/>
      <c r="BJ607" s="8"/>
      <c r="BK607" s="8"/>
      <c r="BL607" s="8"/>
      <c r="BM607" s="8"/>
      <c r="BN607" s="8"/>
      <c r="BO607" s="8"/>
      <c r="BP607" s="8"/>
      <c r="BQ607" s="8"/>
      <c r="BR607" s="8"/>
      <c r="BS607" s="8"/>
      <c r="BT607" s="8"/>
      <c r="BU607" s="8"/>
      <c r="BV607" s="8"/>
      <c r="BW607" s="8"/>
      <c r="BX607" s="8"/>
      <c r="BY607" s="8"/>
      <c r="BZ607" s="8"/>
      <c r="CA607" s="8"/>
      <c r="CB607" s="8"/>
      <c r="CC607" s="8"/>
      <c r="CD607" s="8"/>
      <c r="CE607" s="8"/>
      <c r="CF607" s="8"/>
      <c r="CG607" s="8"/>
      <c r="CH607" s="8"/>
      <c r="CI607" s="8"/>
      <c r="CJ607" s="8"/>
      <c r="CK607" s="8"/>
      <c r="CL607" s="8"/>
      <c r="CM607" s="8"/>
      <c r="CN607" s="8"/>
      <c r="CO607" s="8"/>
      <c r="CP607" s="8"/>
      <c r="CQ607" s="8"/>
      <c r="CR607" s="8"/>
      <c r="CS607" s="8"/>
      <c r="CT607" s="8"/>
      <c r="CU607" s="8"/>
      <c r="CV607" s="8"/>
      <c r="CW607" s="8"/>
      <c r="CX607" s="8"/>
    </row>
    <row r="608" spans="3:102" x14ac:dyDescent="0.3"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8"/>
      <c r="AH608" s="8"/>
      <c r="AI608" s="8"/>
      <c r="AJ608" s="8"/>
      <c r="AK608" s="8"/>
      <c r="AL608" s="8"/>
      <c r="AM608" s="8"/>
      <c r="AN608" s="8"/>
      <c r="AO608" s="8"/>
      <c r="AP608" s="8"/>
      <c r="AQ608" s="8"/>
      <c r="AR608" s="8"/>
      <c r="AS608" s="8"/>
      <c r="AT608" s="8"/>
      <c r="AU608" s="8"/>
      <c r="AV608" s="8"/>
      <c r="AW608" s="8"/>
      <c r="AX608" s="8"/>
      <c r="AY608" s="8"/>
      <c r="AZ608" s="8"/>
      <c r="BA608" s="8"/>
      <c r="BB608" s="8"/>
      <c r="BC608" s="8"/>
      <c r="BD608" s="8"/>
      <c r="BE608" s="8"/>
      <c r="BF608" s="8"/>
      <c r="BG608" s="8"/>
      <c r="BH608" s="8"/>
      <c r="BI608" s="8"/>
      <c r="BJ608" s="8"/>
      <c r="BK608" s="8"/>
      <c r="BL608" s="8"/>
      <c r="BM608" s="8"/>
      <c r="BN608" s="8"/>
      <c r="BO608" s="8"/>
      <c r="BP608" s="8"/>
      <c r="BQ608" s="8"/>
      <c r="BR608" s="8"/>
      <c r="BS608" s="8"/>
      <c r="BT608" s="8"/>
      <c r="BU608" s="8"/>
      <c r="BV608" s="8"/>
      <c r="BW608" s="8"/>
      <c r="BX608" s="8"/>
      <c r="BY608" s="8"/>
      <c r="BZ608" s="8"/>
      <c r="CA608" s="8"/>
      <c r="CB608" s="8"/>
      <c r="CC608" s="8"/>
      <c r="CD608" s="8"/>
      <c r="CE608" s="8"/>
      <c r="CF608" s="8"/>
      <c r="CG608" s="8"/>
      <c r="CH608" s="8"/>
      <c r="CI608" s="8"/>
      <c r="CJ608" s="8"/>
      <c r="CK608" s="8"/>
      <c r="CL608" s="8"/>
      <c r="CM608" s="8"/>
      <c r="CN608" s="8"/>
      <c r="CO608" s="8"/>
      <c r="CP608" s="8"/>
      <c r="CQ608" s="8"/>
      <c r="CR608" s="8"/>
      <c r="CS608" s="8"/>
      <c r="CT608" s="8"/>
      <c r="CU608" s="8"/>
      <c r="CV608" s="8"/>
      <c r="CW608" s="8"/>
      <c r="CX608" s="8"/>
    </row>
    <row r="609" spans="3:102" x14ac:dyDescent="0.3"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8"/>
      <c r="AH609" s="8"/>
      <c r="AI609" s="8"/>
      <c r="AJ609" s="8"/>
      <c r="AK609" s="8"/>
      <c r="AL609" s="8"/>
      <c r="AM609" s="8"/>
      <c r="AN609" s="8"/>
      <c r="AO609" s="8"/>
      <c r="AP609" s="8"/>
      <c r="AQ609" s="8"/>
      <c r="AR609" s="8"/>
      <c r="AS609" s="8"/>
      <c r="AT609" s="8"/>
      <c r="AU609" s="8"/>
      <c r="AV609" s="8"/>
      <c r="AW609" s="8"/>
      <c r="AX609" s="8"/>
      <c r="AY609" s="8"/>
      <c r="AZ609" s="8"/>
      <c r="BA609" s="8"/>
      <c r="BB609" s="8"/>
      <c r="BC609" s="8"/>
      <c r="BD609" s="8"/>
      <c r="BE609" s="8"/>
      <c r="BF609" s="8"/>
      <c r="BG609" s="8"/>
      <c r="BH609" s="8"/>
      <c r="BI609" s="8"/>
      <c r="BJ609" s="8"/>
      <c r="BK609" s="8"/>
      <c r="BL609" s="8"/>
      <c r="BM609" s="8"/>
      <c r="BN609" s="8"/>
      <c r="BO609" s="8"/>
      <c r="BP609" s="8"/>
      <c r="BQ609" s="8"/>
      <c r="BR609" s="8"/>
      <c r="BS609" s="8"/>
      <c r="BT609" s="8"/>
      <c r="BU609" s="8"/>
      <c r="BV609" s="8"/>
      <c r="BW609" s="8"/>
      <c r="BX609" s="8"/>
      <c r="BY609" s="8"/>
      <c r="BZ609" s="8"/>
      <c r="CA609" s="8"/>
      <c r="CB609" s="8"/>
      <c r="CC609" s="8"/>
      <c r="CD609" s="8"/>
      <c r="CE609" s="8"/>
      <c r="CF609" s="8"/>
      <c r="CG609" s="8"/>
      <c r="CH609" s="8"/>
      <c r="CI609" s="8"/>
      <c r="CJ609" s="8"/>
      <c r="CK609" s="8"/>
      <c r="CL609" s="8"/>
      <c r="CM609" s="8"/>
      <c r="CN609" s="8"/>
      <c r="CO609" s="8"/>
      <c r="CP609" s="8"/>
      <c r="CQ609" s="8"/>
      <c r="CR609" s="8"/>
      <c r="CS609" s="8"/>
      <c r="CT609" s="8"/>
      <c r="CU609" s="8"/>
      <c r="CV609" s="8"/>
      <c r="CW609" s="8"/>
      <c r="CX609" s="8"/>
    </row>
    <row r="610" spans="3:102" x14ac:dyDescent="0.3"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8"/>
      <c r="AH610" s="8"/>
      <c r="AI610" s="8"/>
      <c r="AJ610" s="8"/>
      <c r="AK610" s="8"/>
      <c r="AL610" s="8"/>
      <c r="AM610" s="8"/>
      <c r="AN610" s="8"/>
      <c r="AO610" s="8"/>
      <c r="AP610" s="8"/>
      <c r="AQ610" s="8"/>
      <c r="AR610" s="8"/>
      <c r="AS610" s="8"/>
      <c r="AT610" s="8"/>
      <c r="AU610" s="8"/>
      <c r="AV610" s="8"/>
      <c r="AW610" s="8"/>
      <c r="AX610" s="8"/>
      <c r="AY610" s="8"/>
      <c r="AZ610" s="8"/>
      <c r="BA610" s="8"/>
      <c r="BB610" s="8"/>
      <c r="BC610" s="8"/>
      <c r="BD610" s="8"/>
      <c r="BE610" s="8"/>
      <c r="BF610" s="8"/>
      <c r="BG610" s="8"/>
      <c r="BH610" s="8"/>
      <c r="BI610" s="8"/>
      <c r="BJ610" s="8"/>
      <c r="BK610" s="8"/>
      <c r="BL610" s="8"/>
      <c r="BM610" s="8"/>
      <c r="BN610" s="8"/>
      <c r="BO610" s="8"/>
      <c r="BP610" s="8"/>
      <c r="BQ610" s="8"/>
      <c r="BR610" s="8"/>
      <c r="BS610" s="8"/>
      <c r="BT610" s="8"/>
      <c r="BU610" s="8"/>
      <c r="BV610" s="8"/>
      <c r="BW610" s="8"/>
      <c r="BX610" s="8"/>
      <c r="BY610" s="8"/>
      <c r="BZ610" s="8"/>
      <c r="CA610" s="8"/>
      <c r="CB610" s="8"/>
      <c r="CC610" s="8"/>
      <c r="CD610" s="8"/>
      <c r="CE610" s="8"/>
      <c r="CF610" s="8"/>
      <c r="CG610" s="8"/>
      <c r="CH610" s="8"/>
      <c r="CI610" s="8"/>
      <c r="CJ610" s="8"/>
      <c r="CK610" s="8"/>
      <c r="CL610" s="8"/>
      <c r="CM610" s="8"/>
      <c r="CN610" s="8"/>
      <c r="CO610" s="8"/>
      <c r="CP610" s="8"/>
      <c r="CQ610" s="8"/>
      <c r="CR610" s="8"/>
      <c r="CS610" s="8"/>
      <c r="CT610" s="8"/>
      <c r="CU610" s="8"/>
      <c r="CV610" s="8"/>
      <c r="CW610" s="8"/>
      <c r="CX610" s="8"/>
    </row>
    <row r="611" spans="3:102" x14ac:dyDescent="0.3"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8"/>
      <c r="AH611" s="8"/>
      <c r="AI611" s="8"/>
      <c r="AJ611" s="8"/>
      <c r="AK611" s="8"/>
      <c r="AL611" s="8"/>
      <c r="AM611" s="8"/>
      <c r="AN611" s="8"/>
      <c r="AO611" s="8"/>
      <c r="AP611" s="8"/>
      <c r="AQ611" s="8"/>
      <c r="AR611" s="8"/>
      <c r="AS611" s="8"/>
      <c r="AT611" s="8"/>
      <c r="AU611" s="8"/>
      <c r="AV611" s="8"/>
      <c r="AW611" s="8"/>
      <c r="AX611" s="8"/>
      <c r="AY611" s="8"/>
      <c r="AZ611" s="8"/>
      <c r="BA611" s="8"/>
      <c r="BB611" s="8"/>
      <c r="BC611" s="8"/>
      <c r="BD611" s="8"/>
      <c r="BE611" s="8"/>
      <c r="BF611" s="8"/>
      <c r="BG611" s="8"/>
      <c r="BH611" s="8"/>
      <c r="BI611" s="8"/>
      <c r="BJ611" s="8"/>
      <c r="BK611" s="8"/>
      <c r="BL611" s="8"/>
      <c r="BM611" s="8"/>
      <c r="BN611" s="8"/>
      <c r="BO611" s="8"/>
      <c r="BP611" s="8"/>
      <c r="BQ611" s="8"/>
      <c r="BR611" s="8"/>
      <c r="BS611" s="8"/>
      <c r="BT611" s="8"/>
      <c r="BU611" s="8"/>
      <c r="BV611" s="8"/>
      <c r="BW611" s="8"/>
      <c r="BX611" s="8"/>
      <c r="BY611" s="8"/>
      <c r="BZ611" s="8"/>
      <c r="CA611" s="8"/>
      <c r="CB611" s="8"/>
      <c r="CC611" s="8"/>
      <c r="CD611" s="8"/>
      <c r="CE611" s="8"/>
      <c r="CF611" s="8"/>
      <c r="CG611" s="8"/>
      <c r="CH611" s="8"/>
      <c r="CI611" s="8"/>
      <c r="CJ611" s="8"/>
      <c r="CK611" s="8"/>
      <c r="CL611" s="8"/>
      <c r="CM611" s="8"/>
      <c r="CN611" s="8"/>
      <c r="CO611" s="8"/>
      <c r="CP611" s="8"/>
      <c r="CQ611" s="8"/>
      <c r="CR611" s="8"/>
      <c r="CS611" s="8"/>
      <c r="CT611" s="8"/>
      <c r="CU611" s="8"/>
      <c r="CV611" s="8"/>
      <c r="CW611" s="8"/>
      <c r="CX611" s="8"/>
    </row>
    <row r="612" spans="3:102" x14ac:dyDescent="0.3"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W612" s="8"/>
      <c r="AX612" s="8"/>
      <c r="AY612" s="8"/>
      <c r="AZ612" s="8"/>
      <c r="BA612" s="8"/>
      <c r="BB612" s="8"/>
      <c r="BC612" s="8"/>
      <c r="BD612" s="8"/>
      <c r="BE612" s="8"/>
      <c r="BF612" s="8"/>
      <c r="BG612" s="8"/>
      <c r="BH612" s="8"/>
      <c r="BI612" s="8"/>
      <c r="BJ612" s="8"/>
      <c r="BK612" s="8"/>
      <c r="BL612" s="8"/>
      <c r="BM612" s="8"/>
      <c r="BN612" s="8"/>
      <c r="BO612" s="8"/>
      <c r="BP612" s="8"/>
      <c r="BQ612" s="8"/>
      <c r="BR612" s="8"/>
      <c r="BS612" s="8"/>
      <c r="BT612" s="8"/>
      <c r="BU612" s="8"/>
      <c r="BV612" s="8"/>
      <c r="BW612" s="8"/>
      <c r="BX612" s="8"/>
      <c r="BY612" s="8"/>
      <c r="BZ612" s="8"/>
      <c r="CA612" s="8"/>
      <c r="CB612" s="8"/>
      <c r="CC612" s="8"/>
      <c r="CD612" s="8"/>
      <c r="CE612" s="8"/>
      <c r="CF612" s="8"/>
      <c r="CG612" s="8"/>
      <c r="CH612" s="8"/>
      <c r="CI612" s="8"/>
      <c r="CJ612" s="8"/>
      <c r="CK612" s="8"/>
      <c r="CL612" s="8"/>
      <c r="CM612" s="8"/>
      <c r="CN612" s="8"/>
      <c r="CO612" s="8"/>
      <c r="CP612" s="8"/>
      <c r="CQ612" s="8"/>
      <c r="CR612" s="8"/>
      <c r="CS612" s="8"/>
      <c r="CT612" s="8"/>
      <c r="CU612" s="8"/>
      <c r="CV612" s="8"/>
      <c r="CW612" s="8"/>
      <c r="CX612" s="8"/>
    </row>
    <row r="613" spans="3:102" x14ac:dyDescent="0.3"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W613" s="8"/>
      <c r="AX613" s="8"/>
      <c r="AY613" s="8"/>
      <c r="AZ613" s="8"/>
      <c r="BA613" s="8"/>
      <c r="BB613" s="8"/>
      <c r="BC613" s="8"/>
      <c r="BD613" s="8"/>
      <c r="BE613" s="8"/>
      <c r="BF613" s="8"/>
      <c r="BG613" s="8"/>
      <c r="BH613" s="8"/>
      <c r="BI613" s="8"/>
      <c r="BJ613" s="8"/>
      <c r="BK613" s="8"/>
      <c r="BL613" s="8"/>
      <c r="BM613" s="8"/>
      <c r="BN613" s="8"/>
      <c r="BO613" s="8"/>
      <c r="BP613" s="8"/>
      <c r="BQ613" s="8"/>
      <c r="BR613" s="8"/>
      <c r="BS613" s="8"/>
      <c r="BT613" s="8"/>
      <c r="BU613" s="8"/>
      <c r="BV613" s="8"/>
      <c r="BW613" s="8"/>
      <c r="BX613" s="8"/>
      <c r="BY613" s="8"/>
      <c r="BZ613" s="8"/>
      <c r="CA613" s="8"/>
      <c r="CB613" s="8"/>
      <c r="CC613" s="8"/>
      <c r="CD613" s="8"/>
      <c r="CE613" s="8"/>
      <c r="CF613" s="8"/>
      <c r="CG613" s="8"/>
      <c r="CH613" s="8"/>
      <c r="CI613" s="8"/>
      <c r="CJ613" s="8"/>
      <c r="CK613" s="8"/>
      <c r="CL613" s="8"/>
      <c r="CM613" s="8"/>
      <c r="CN613" s="8"/>
      <c r="CO613" s="8"/>
      <c r="CP613" s="8"/>
      <c r="CQ613" s="8"/>
      <c r="CR613" s="8"/>
      <c r="CS613" s="8"/>
      <c r="CT613" s="8"/>
      <c r="CU613" s="8"/>
      <c r="CV613" s="8"/>
      <c r="CW613" s="8"/>
      <c r="CX613" s="8"/>
    </row>
    <row r="614" spans="3:102" x14ac:dyDescent="0.3"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8"/>
      <c r="AH614" s="8"/>
      <c r="AI614" s="8"/>
      <c r="AJ614" s="8"/>
      <c r="AK614" s="8"/>
      <c r="AL614" s="8"/>
      <c r="AM614" s="8"/>
      <c r="AN614" s="8"/>
      <c r="AO614" s="8"/>
      <c r="AP614" s="8"/>
      <c r="AQ614" s="8"/>
      <c r="AR614" s="8"/>
      <c r="AS614" s="8"/>
      <c r="AT614" s="8"/>
      <c r="AU614" s="8"/>
      <c r="AV614" s="8"/>
      <c r="AW614" s="8"/>
      <c r="AX614" s="8"/>
      <c r="AY614" s="8"/>
      <c r="AZ614" s="8"/>
      <c r="BA614" s="8"/>
      <c r="BB614" s="8"/>
      <c r="BC614" s="8"/>
      <c r="BD614" s="8"/>
      <c r="BE614" s="8"/>
      <c r="BF614" s="8"/>
      <c r="BG614" s="8"/>
      <c r="BH614" s="8"/>
      <c r="BI614" s="8"/>
      <c r="BJ614" s="8"/>
      <c r="BK614" s="8"/>
      <c r="BL614" s="8"/>
      <c r="BM614" s="8"/>
      <c r="BN614" s="8"/>
      <c r="BO614" s="8"/>
      <c r="BP614" s="8"/>
      <c r="BQ614" s="8"/>
      <c r="BR614" s="8"/>
      <c r="BS614" s="8"/>
      <c r="BT614" s="8"/>
      <c r="BU614" s="8"/>
      <c r="BV614" s="8"/>
      <c r="BW614" s="8"/>
      <c r="BX614" s="8"/>
      <c r="BY614" s="8"/>
      <c r="BZ614" s="8"/>
      <c r="CA614" s="8"/>
      <c r="CB614" s="8"/>
      <c r="CC614" s="8"/>
      <c r="CD614" s="8"/>
      <c r="CE614" s="8"/>
      <c r="CF614" s="8"/>
      <c r="CG614" s="8"/>
      <c r="CH614" s="8"/>
      <c r="CI614" s="8"/>
      <c r="CJ614" s="8"/>
      <c r="CK614" s="8"/>
      <c r="CL614" s="8"/>
      <c r="CM614" s="8"/>
      <c r="CN614" s="8"/>
      <c r="CO614" s="8"/>
      <c r="CP614" s="8"/>
      <c r="CQ614" s="8"/>
      <c r="CR614" s="8"/>
      <c r="CS614" s="8"/>
      <c r="CT614" s="8"/>
      <c r="CU614" s="8"/>
      <c r="CV614" s="8"/>
      <c r="CW614" s="8"/>
      <c r="CX614" s="8"/>
    </row>
    <row r="615" spans="3:102" x14ac:dyDescent="0.3"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W615" s="8"/>
      <c r="AX615" s="8"/>
      <c r="AY615" s="8"/>
      <c r="AZ615" s="8"/>
      <c r="BA615" s="8"/>
      <c r="BB615" s="8"/>
      <c r="BC615" s="8"/>
      <c r="BD615" s="8"/>
      <c r="BE615" s="8"/>
      <c r="BF615" s="8"/>
      <c r="BG615" s="8"/>
      <c r="BH615" s="8"/>
      <c r="BI615" s="8"/>
      <c r="BJ615" s="8"/>
      <c r="BK615" s="8"/>
      <c r="BL615" s="8"/>
      <c r="BM615" s="8"/>
      <c r="BN615" s="8"/>
      <c r="BO615" s="8"/>
      <c r="BP615" s="8"/>
      <c r="BQ615" s="8"/>
      <c r="BR615" s="8"/>
      <c r="BS615" s="8"/>
      <c r="BT615" s="8"/>
      <c r="BU615" s="8"/>
      <c r="BV615" s="8"/>
      <c r="BW615" s="8"/>
      <c r="BX615" s="8"/>
      <c r="BY615" s="8"/>
      <c r="BZ615" s="8"/>
      <c r="CA615" s="8"/>
      <c r="CB615" s="8"/>
      <c r="CC615" s="8"/>
      <c r="CD615" s="8"/>
      <c r="CE615" s="8"/>
      <c r="CF615" s="8"/>
      <c r="CG615" s="8"/>
      <c r="CH615" s="8"/>
      <c r="CI615" s="8"/>
      <c r="CJ615" s="8"/>
      <c r="CK615" s="8"/>
      <c r="CL615" s="8"/>
      <c r="CM615" s="8"/>
      <c r="CN615" s="8"/>
      <c r="CO615" s="8"/>
      <c r="CP615" s="8"/>
      <c r="CQ615" s="8"/>
      <c r="CR615" s="8"/>
      <c r="CS615" s="8"/>
      <c r="CT615" s="8"/>
      <c r="CU615" s="8"/>
      <c r="CV615" s="8"/>
      <c r="CW615" s="8"/>
      <c r="CX615" s="8"/>
    </row>
    <row r="616" spans="3:102" x14ac:dyDescent="0.3"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W616" s="8"/>
      <c r="AX616" s="8"/>
      <c r="AY616" s="8"/>
      <c r="AZ616" s="8"/>
      <c r="BA616" s="8"/>
      <c r="BB616" s="8"/>
      <c r="BC616" s="8"/>
      <c r="BD616" s="8"/>
      <c r="BE616" s="8"/>
      <c r="BF616" s="8"/>
      <c r="BG616" s="8"/>
      <c r="BH616" s="8"/>
      <c r="BI616" s="8"/>
      <c r="BJ616" s="8"/>
      <c r="BK616" s="8"/>
      <c r="BL616" s="8"/>
      <c r="BM616" s="8"/>
      <c r="BN616" s="8"/>
      <c r="BO616" s="8"/>
      <c r="BP616" s="8"/>
      <c r="BQ616" s="8"/>
      <c r="BR616" s="8"/>
      <c r="BS616" s="8"/>
      <c r="BT616" s="8"/>
      <c r="BU616" s="8"/>
      <c r="BV616" s="8"/>
      <c r="BW616" s="8"/>
      <c r="BX616" s="8"/>
      <c r="BY616" s="8"/>
      <c r="BZ616" s="8"/>
      <c r="CA616" s="8"/>
      <c r="CB616" s="8"/>
      <c r="CC616" s="8"/>
      <c r="CD616" s="8"/>
      <c r="CE616" s="8"/>
      <c r="CF616" s="8"/>
      <c r="CG616" s="8"/>
      <c r="CH616" s="8"/>
      <c r="CI616" s="8"/>
      <c r="CJ616" s="8"/>
      <c r="CK616" s="8"/>
      <c r="CL616" s="8"/>
      <c r="CM616" s="8"/>
      <c r="CN616" s="8"/>
      <c r="CO616" s="8"/>
      <c r="CP616" s="8"/>
      <c r="CQ616" s="8"/>
      <c r="CR616" s="8"/>
      <c r="CS616" s="8"/>
      <c r="CT616" s="8"/>
      <c r="CU616" s="8"/>
      <c r="CV616" s="8"/>
      <c r="CW616" s="8"/>
      <c r="CX616" s="8"/>
    </row>
    <row r="617" spans="3:102" x14ac:dyDescent="0.3"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W617" s="8"/>
      <c r="AX617" s="8"/>
      <c r="AY617" s="8"/>
      <c r="AZ617" s="8"/>
      <c r="BA617" s="8"/>
      <c r="BB617" s="8"/>
      <c r="BC617" s="8"/>
      <c r="BD617" s="8"/>
      <c r="BE617" s="8"/>
      <c r="BF617" s="8"/>
      <c r="BG617" s="8"/>
      <c r="BH617" s="8"/>
      <c r="BI617" s="8"/>
      <c r="BJ617" s="8"/>
      <c r="BK617" s="8"/>
      <c r="BL617" s="8"/>
      <c r="BM617" s="8"/>
      <c r="BN617" s="8"/>
      <c r="BO617" s="8"/>
      <c r="BP617" s="8"/>
      <c r="BQ617" s="8"/>
      <c r="BR617" s="8"/>
      <c r="BS617" s="8"/>
      <c r="BT617" s="8"/>
      <c r="BU617" s="8"/>
      <c r="BV617" s="8"/>
      <c r="BW617" s="8"/>
      <c r="BX617" s="8"/>
      <c r="BY617" s="8"/>
      <c r="BZ617" s="8"/>
      <c r="CA617" s="8"/>
      <c r="CB617" s="8"/>
      <c r="CC617" s="8"/>
      <c r="CD617" s="8"/>
      <c r="CE617" s="8"/>
      <c r="CF617" s="8"/>
      <c r="CG617" s="8"/>
      <c r="CH617" s="8"/>
      <c r="CI617" s="8"/>
      <c r="CJ617" s="8"/>
      <c r="CK617" s="8"/>
      <c r="CL617" s="8"/>
      <c r="CM617" s="8"/>
      <c r="CN617" s="8"/>
      <c r="CO617" s="8"/>
      <c r="CP617" s="8"/>
      <c r="CQ617" s="8"/>
      <c r="CR617" s="8"/>
      <c r="CS617" s="8"/>
      <c r="CT617" s="8"/>
      <c r="CU617" s="8"/>
      <c r="CV617" s="8"/>
      <c r="CW617" s="8"/>
      <c r="CX617" s="8"/>
    </row>
    <row r="618" spans="3:102" x14ac:dyDescent="0.3"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8"/>
      <c r="AH618" s="8"/>
      <c r="AI618" s="8"/>
      <c r="AJ618" s="8"/>
      <c r="AK618" s="8"/>
      <c r="AL618" s="8"/>
      <c r="AM618" s="8"/>
      <c r="AN618" s="8"/>
      <c r="AO618" s="8"/>
      <c r="AP618" s="8"/>
      <c r="AQ618" s="8"/>
      <c r="AR618" s="8"/>
      <c r="AS618" s="8"/>
      <c r="AT618" s="8"/>
      <c r="AU618" s="8"/>
      <c r="AV618" s="8"/>
      <c r="AW618" s="8"/>
      <c r="AX618" s="8"/>
      <c r="AY618" s="8"/>
      <c r="AZ618" s="8"/>
      <c r="BA618" s="8"/>
      <c r="BB618" s="8"/>
      <c r="BC618" s="8"/>
      <c r="BD618" s="8"/>
      <c r="BE618" s="8"/>
      <c r="BF618" s="8"/>
      <c r="BG618" s="8"/>
      <c r="BH618" s="8"/>
      <c r="BI618" s="8"/>
      <c r="BJ618" s="8"/>
      <c r="BK618" s="8"/>
      <c r="BL618" s="8"/>
      <c r="BM618" s="8"/>
      <c r="BN618" s="8"/>
      <c r="BO618" s="8"/>
      <c r="BP618" s="8"/>
      <c r="BQ618" s="8"/>
      <c r="BR618" s="8"/>
      <c r="BS618" s="8"/>
      <c r="BT618" s="8"/>
      <c r="BU618" s="8"/>
      <c r="BV618" s="8"/>
      <c r="BW618" s="8"/>
      <c r="BX618" s="8"/>
      <c r="BY618" s="8"/>
      <c r="BZ618" s="8"/>
      <c r="CA618" s="8"/>
      <c r="CB618" s="8"/>
      <c r="CC618" s="8"/>
      <c r="CD618" s="8"/>
      <c r="CE618" s="8"/>
      <c r="CF618" s="8"/>
      <c r="CG618" s="8"/>
      <c r="CH618" s="8"/>
      <c r="CI618" s="8"/>
      <c r="CJ618" s="8"/>
      <c r="CK618" s="8"/>
      <c r="CL618" s="8"/>
      <c r="CM618" s="8"/>
      <c r="CN618" s="8"/>
      <c r="CO618" s="8"/>
      <c r="CP618" s="8"/>
      <c r="CQ618" s="8"/>
      <c r="CR618" s="8"/>
      <c r="CS618" s="8"/>
      <c r="CT618" s="8"/>
      <c r="CU618" s="8"/>
      <c r="CV618" s="8"/>
      <c r="CW618" s="8"/>
      <c r="CX618" s="8"/>
    </row>
    <row r="619" spans="3:102" x14ac:dyDescent="0.3"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W619" s="8"/>
      <c r="AX619" s="8"/>
      <c r="AY619" s="8"/>
      <c r="AZ619" s="8"/>
      <c r="BA619" s="8"/>
      <c r="BB619" s="8"/>
      <c r="BC619" s="8"/>
      <c r="BD619" s="8"/>
      <c r="BE619" s="8"/>
      <c r="BF619" s="8"/>
      <c r="BG619" s="8"/>
      <c r="BH619" s="8"/>
      <c r="BI619" s="8"/>
      <c r="BJ619" s="8"/>
      <c r="BK619" s="8"/>
      <c r="BL619" s="8"/>
      <c r="BM619" s="8"/>
      <c r="BN619" s="8"/>
      <c r="BO619" s="8"/>
      <c r="BP619" s="8"/>
      <c r="BQ619" s="8"/>
      <c r="BR619" s="8"/>
      <c r="BS619" s="8"/>
      <c r="BT619" s="8"/>
      <c r="BU619" s="8"/>
      <c r="BV619" s="8"/>
      <c r="BW619" s="8"/>
      <c r="BX619" s="8"/>
      <c r="BY619" s="8"/>
      <c r="BZ619" s="8"/>
      <c r="CA619" s="8"/>
      <c r="CB619" s="8"/>
      <c r="CC619" s="8"/>
      <c r="CD619" s="8"/>
      <c r="CE619" s="8"/>
      <c r="CF619" s="8"/>
      <c r="CG619" s="8"/>
      <c r="CH619" s="8"/>
      <c r="CI619" s="8"/>
      <c r="CJ619" s="8"/>
      <c r="CK619" s="8"/>
      <c r="CL619" s="8"/>
      <c r="CM619" s="8"/>
      <c r="CN619" s="8"/>
      <c r="CO619" s="8"/>
      <c r="CP619" s="8"/>
      <c r="CQ619" s="8"/>
      <c r="CR619" s="8"/>
      <c r="CS619" s="8"/>
      <c r="CT619" s="8"/>
      <c r="CU619" s="8"/>
      <c r="CV619" s="8"/>
      <c r="CW619" s="8"/>
      <c r="CX619" s="8"/>
    </row>
    <row r="620" spans="3:102" x14ac:dyDescent="0.3"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8"/>
      <c r="AH620" s="8"/>
      <c r="AI620" s="8"/>
      <c r="AJ620" s="8"/>
      <c r="AK620" s="8"/>
      <c r="AL620" s="8"/>
      <c r="AM620" s="8"/>
      <c r="AN620" s="8"/>
      <c r="AO620" s="8"/>
      <c r="AP620" s="8"/>
      <c r="AQ620" s="8"/>
      <c r="AR620" s="8"/>
      <c r="AS620" s="8"/>
      <c r="AT620" s="8"/>
      <c r="AU620" s="8"/>
      <c r="AV620" s="8"/>
      <c r="AW620" s="8"/>
      <c r="AX620" s="8"/>
      <c r="AY620" s="8"/>
      <c r="AZ620" s="8"/>
      <c r="BA620" s="8"/>
      <c r="BB620" s="8"/>
      <c r="BC620" s="8"/>
      <c r="BD620" s="8"/>
      <c r="BE620" s="8"/>
      <c r="BF620" s="8"/>
      <c r="BG620" s="8"/>
      <c r="BH620" s="8"/>
      <c r="BI620" s="8"/>
      <c r="BJ620" s="8"/>
      <c r="BK620" s="8"/>
      <c r="BL620" s="8"/>
      <c r="BM620" s="8"/>
      <c r="BN620" s="8"/>
      <c r="BO620" s="8"/>
      <c r="BP620" s="8"/>
      <c r="BQ620" s="8"/>
      <c r="BR620" s="8"/>
      <c r="BS620" s="8"/>
      <c r="BT620" s="8"/>
      <c r="BU620" s="8"/>
      <c r="BV620" s="8"/>
      <c r="BW620" s="8"/>
      <c r="BX620" s="8"/>
      <c r="BY620" s="8"/>
      <c r="BZ620" s="8"/>
      <c r="CA620" s="8"/>
      <c r="CB620" s="8"/>
      <c r="CC620" s="8"/>
      <c r="CD620" s="8"/>
      <c r="CE620" s="8"/>
      <c r="CF620" s="8"/>
      <c r="CG620" s="8"/>
      <c r="CH620" s="8"/>
      <c r="CI620" s="8"/>
      <c r="CJ620" s="8"/>
      <c r="CK620" s="8"/>
      <c r="CL620" s="8"/>
      <c r="CM620" s="8"/>
      <c r="CN620" s="8"/>
      <c r="CO620" s="8"/>
      <c r="CP620" s="8"/>
      <c r="CQ620" s="8"/>
      <c r="CR620" s="8"/>
      <c r="CS620" s="8"/>
      <c r="CT620" s="8"/>
      <c r="CU620" s="8"/>
      <c r="CV620" s="8"/>
      <c r="CW620" s="8"/>
      <c r="CX620" s="8"/>
    </row>
    <row r="621" spans="3:102" x14ac:dyDescent="0.3"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8"/>
      <c r="AH621" s="8"/>
      <c r="AI621" s="8"/>
      <c r="AJ621" s="8"/>
      <c r="AK621" s="8"/>
      <c r="AL621" s="8"/>
      <c r="AM621" s="8"/>
      <c r="AN621" s="8"/>
      <c r="AO621" s="8"/>
      <c r="AP621" s="8"/>
      <c r="AQ621" s="8"/>
      <c r="AR621" s="8"/>
      <c r="AS621" s="8"/>
      <c r="AT621" s="8"/>
      <c r="AU621" s="8"/>
      <c r="AV621" s="8"/>
      <c r="AW621" s="8"/>
      <c r="AX621" s="8"/>
      <c r="AY621" s="8"/>
      <c r="AZ621" s="8"/>
      <c r="BA621" s="8"/>
      <c r="BB621" s="8"/>
      <c r="BC621" s="8"/>
      <c r="BD621" s="8"/>
      <c r="BE621" s="8"/>
      <c r="BF621" s="8"/>
      <c r="BG621" s="8"/>
      <c r="BH621" s="8"/>
      <c r="BI621" s="8"/>
      <c r="BJ621" s="8"/>
      <c r="BK621" s="8"/>
      <c r="BL621" s="8"/>
      <c r="BM621" s="8"/>
      <c r="BN621" s="8"/>
      <c r="BO621" s="8"/>
      <c r="BP621" s="8"/>
      <c r="BQ621" s="8"/>
      <c r="BR621" s="8"/>
      <c r="BS621" s="8"/>
      <c r="BT621" s="8"/>
      <c r="BU621" s="8"/>
      <c r="BV621" s="8"/>
      <c r="BW621" s="8"/>
      <c r="BX621" s="8"/>
      <c r="BY621" s="8"/>
      <c r="BZ621" s="8"/>
      <c r="CA621" s="8"/>
      <c r="CB621" s="8"/>
      <c r="CC621" s="8"/>
      <c r="CD621" s="8"/>
      <c r="CE621" s="8"/>
      <c r="CF621" s="8"/>
      <c r="CG621" s="8"/>
      <c r="CH621" s="8"/>
      <c r="CI621" s="8"/>
      <c r="CJ621" s="8"/>
      <c r="CK621" s="8"/>
      <c r="CL621" s="8"/>
      <c r="CM621" s="8"/>
      <c r="CN621" s="8"/>
      <c r="CO621" s="8"/>
      <c r="CP621" s="8"/>
      <c r="CQ621" s="8"/>
      <c r="CR621" s="8"/>
      <c r="CS621" s="8"/>
      <c r="CT621" s="8"/>
      <c r="CU621" s="8"/>
      <c r="CV621" s="8"/>
      <c r="CW621" s="8"/>
      <c r="CX621" s="8"/>
    </row>
    <row r="622" spans="3:102" x14ac:dyDescent="0.3"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8"/>
      <c r="AH622" s="8"/>
      <c r="AI622" s="8"/>
      <c r="AJ622" s="8"/>
      <c r="AK622" s="8"/>
      <c r="AL622" s="8"/>
      <c r="AM622" s="8"/>
      <c r="AN622" s="8"/>
      <c r="AO622" s="8"/>
      <c r="AP622" s="8"/>
      <c r="AQ622" s="8"/>
      <c r="AR622" s="8"/>
      <c r="AS622" s="8"/>
      <c r="AT622" s="8"/>
      <c r="AU622" s="8"/>
      <c r="AV622" s="8"/>
      <c r="AW622" s="8"/>
      <c r="AX622" s="8"/>
      <c r="AY622" s="8"/>
      <c r="AZ622" s="8"/>
      <c r="BA622" s="8"/>
      <c r="BB622" s="8"/>
      <c r="BC622" s="8"/>
      <c r="BD622" s="8"/>
      <c r="BE622" s="8"/>
      <c r="BF622" s="8"/>
      <c r="BG622" s="8"/>
      <c r="BH622" s="8"/>
      <c r="BI622" s="8"/>
      <c r="BJ622" s="8"/>
      <c r="BK622" s="8"/>
      <c r="BL622" s="8"/>
      <c r="BM622" s="8"/>
      <c r="BN622" s="8"/>
      <c r="BO622" s="8"/>
      <c r="BP622" s="8"/>
      <c r="BQ622" s="8"/>
      <c r="BR622" s="8"/>
      <c r="BS622" s="8"/>
      <c r="BT622" s="8"/>
      <c r="BU622" s="8"/>
      <c r="BV622" s="8"/>
      <c r="BW622" s="8"/>
      <c r="BX622" s="8"/>
      <c r="BY622" s="8"/>
      <c r="BZ622" s="8"/>
      <c r="CA622" s="8"/>
      <c r="CB622" s="8"/>
      <c r="CC622" s="8"/>
      <c r="CD622" s="8"/>
      <c r="CE622" s="8"/>
      <c r="CF622" s="8"/>
      <c r="CG622" s="8"/>
      <c r="CH622" s="8"/>
      <c r="CI622" s="8"/>
      <c r="CJ622" s="8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</row>
    <row r="623" spans="3:102" x14ac:dyDescent="0.3"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8"/>
      <c r="AH623" s="8"/>
      <c r="AI623" s="8"/>
      <c r="AJ623" s="8"/>
      <c r="AK623" s="8"/>
      <c r="AL623" s="8"/>
      <c r="AM623" s="8"/>
      <c r="AN623" s="8"/>
      <c r="AO623" s="8"/>
      <c r="AP623" s="8"/>
      <c r="AQ623" s="8"/>
      <c r="AR623" s="8"/>
      <c r="AS623" s="8"/>
      <c r="AT623" s="8"/>
      <c r="AU623" s="8"/>
      <c r="AV623" s="8"/>
      <c r="AW623" s="8"/>
      <c r="AX623" s="8"/>
      <c r="AY623" s="8"/>
      <c r="AZ623" s="8"/>
      <c r="BA623" s="8"/>
      <c r="BB623" s="8"/>
      <c r="BC623" s="8"/>
      <c r="BD623" s="8"/>
      <c r="BE623" s="8"/>
      <c r="BF623" s="8"/>
      <c r="BG623" s="8"/>
      <c r="BH623" s="8"/>
      <c r="BI623" s="8"/>
      <c r="BJ623" s="8"/>
      <c r="BK623" s="8"/>
      <c r="BL623" s="8"/>
      <c r="BM623" s="8"/>
      <c r="BN623" s="8"/>
      <c r="BO623" s="8"/>
      <c r="BP623" s="8"/>
      <c r="BQ623" s="8"/>
      <c r="BR623" s="8"/>
      <c r="BS623" s="8"/>
      <c r="BT623" s="8"/>
      <c r="BU623" s="8"/>
      <c r="BV623" s="8"/>
      <c r="BW623" s="8"/>
      <c r="BX623" s="8"/>
      <c r="BY623" s="8"/>
      <c r="BZ623" s="8"/>
      <c r="CA623" s="8"/>
      <c r="CB623" s="8"/>
      <c r="CC623" s="8"/>
      <c r="CD623" s="8"/>
      <c r="CE623" s="8"/>
      <c r="CF623" s="8"/>
      <c r="CG623" s="8"/>
      <c r="CH623" s="8"/>
      <c r="CI623" s="8"/>
      <c r="CJ623" s="8"/>
      <c r="CK623" s="8"/>
      <c r="CL623" s="8"/>
      <c r="CM623" s="8"/>
      <c r="CN623" s="8"/>
      <c r="CO623" s="8"/>
      <c r="CP623" s="8"/>
      <c r="CQ623" s="8"/>
      <c r="CR623" s="8"/>
      <c r="CS623" s="8"/>
      <c r="CT623" s="8"/>
      <c r="CU623" s="8"/>
      <c r="CV623" s="8"/>
      <c r="CW623" s="8"/>
      <c r="CX623" s="8"/>
    </row>
    <row r="624" spans="3:102" x14ac:dyDescent="0.3"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W624" s="8"/>
      <c r="AX624" s="8"/>
      <c r="AY624" s="8"/>
      <c r="AZ624" s="8"/>
      <c r="BA624" s="8"/>
      <c r="BB624" s="8"/>
      <c r="BC624" s="8"/>
      <c r="BD624" s="8"/>
      <c r="BE624" s="8"/>
      <c r="BF624" s="8"/>
      <c r="BG624" s="8"/>
      <c r="BH624" s="8"/>
      <c r="BI624" s="8"/>
      <c r="BJ624" s="8"/>
      <c r="BK624" s="8"/>
      <c r="BL624" s="8"/>
      <c r="BM624" s="8"/>
      <c r="BN624" s="8"/>
      <c r="BO624" s="8"/>
      <c r="BP624" s="8"/>
      <c r="BQ624" s="8"/>
      <c r="BR624" s="8"/>
      <c r="BS624" s="8"/>
      <c r="BT624" s="8"/>
      <c r="BU624" s="8"/>
      <c r="BV624" s="8"/>
      <c r="BW624" s="8"/>
      <c r="BX624" s="8"/>
      <c r="BY624" s="8"/>
      <c r="BZ624" s="8"/>
      <c r="CA624" s="8"/>
      <c r="CB624" s="8"/>
      <c r="CC624" s="8"/>
      <c r="CD624" s="8"/>
      <c r="CE624" s="8"/>
      <c r="CF624" s="8"/>
      <c r="CG624" s="8"/>
      <c r="CH624" s="8"/>
      <c r="CI624" s="8"/>
      <c r="CJ624" s="8"/>
      <c r="CK624" s="8"/>
      <c r="CL624" s="8"/>
      <c r="CM624" s="8"/>
      <c r="CN624" s="8"/>
      <c r="CO624" s="8"/>
      <c r="CP624" s="8"/>
      <c r="CQ624" s="8"/>
      <c r="CR624" s="8"/>
      <c r="CS624" s="8"/>
      <c r="CT624" s="8"/>
      <c r="CU624" s="8"/>
      <c r="CV624" s="8"/>
      <c r="CW624" s="8"/>
      <c r="CX624" s="8"/>
    </row>
    <row r="625" spans="3:102" x14ac:dyDescent="0.3"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8"/>
      <c r="AH625" s="8"/>
      <c r="AI625" s="8"/>
      <c r="AJ625" s="8"/>
      <c r="AK625" s="8"/>
      <c r="AL625" s="8"/>
      <c r="AM625" s="8"/>
      <c r="AN625" s="8"/>
      <c r="AO625" s="8"/>
      <c r="AP625" s="8"/>
      <c r="AQ625" s="8"/>
      <c r="AR625" s="8"/>
      <c r="AS625" s="8"/>
      <c r="AT625" s="8"/>
      <c r="AU625" s="8"/>
      <c r="AV625" s="8"/>
      <c r="AW625" s="8"/>
      <c r="AX625" s="8"/>
      <c r="AY625" s="8"/>
      <c r="AZ625" s="8"/>
      <c r="BA625" s="8"/>
      <c r="BB625" s="8"/>
      <c r="BC625" s="8"/>
      <c r="BD625" s="8"/>
      <c r="BE625" s="8"/>
      <c r="BF625" s="8"/>
      <c r="BG625" s="8"/>
      <c r="BH625" s="8"/>
      <c r="BI625" s="8"/>
      <c r="BJ625" s="8"/>
      <c r="BK625" s="8"/>
      <c r="BL625" s="8"/>
      <c r="BM625" s="8"/>
      <c r="BN625" s="8"/>
      <c r="BO625" s="8"/>
      <c r="BP625" s="8"/>
      <c r="BQ625" s="8"/>
      <c r="BR625" s="8"/>
      <c r="BS625" s="8"/>
      <c r="BT625" s="8"/>
      <c r="BU625" s="8"/>
      <c r="BV625" s="8"/>
      <c r="BW625" s="8"/>
      <c r="BX625" s="8"/>
      <c r="BY625" s="8"/>
      <c r="BZ625" s="8"/>
      <c r="CA625" s="8"/>
      <c r="CB625" s="8"/>
      <c r="CC625" s="8"/>
      <c r="CD625" s="8"/>
      <c r="CE625" s="8"/>
      <c r="CF625" s="8"/>
      <c r="CG625" s="8"/>
      <c r="CH625" s="8"/>
      <c r="CI625" s="8"/>
      <c r="CJ625" s="8"/>
      <c r="CK625" s="8"/>
      <c r="CL625" s="8"/>
      <c r="CM625" s="8"/>
      <c r="CN625" s="8"/>
      <c r="CO625" s="8"/>
      <c r="CP625" s="8"/>
      <c r="CQ625" s="8"/>
      <c r="CR625" s="8"/>
      <c r="CS625" s="8"/>
      <c r="CT625" s="8"/>
      <c r="CU625" s="8"/>
      <c r="CV625" s="8"/>
      <c r="CW625" s="8"/>
      <c r="CX625" s="8"/>
    </row>
    <row r="626" spans="3:102" x14ac:dyDescent="0.3"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W626" s="8"/>
      <c r="AX626" s="8"/>
      <c r="AY626" s="8"/>
      <c r="AZ626" s="8"/>
      <c r="BA626" s="8"/>
      <c r="BB626" s="8"/>
      <c r="BC626" s="8"/>
      <c r="BD626" s="8"/>
      <c r="BE626" s="8"/>
      <c r="BF626" s="8"/>
      <c r="BG626" s="8"/>
      <c r="BH626" s="8"/>
      <c r="BI626" s="8"/>
      <c r="BJ626" s="8"/>
      <c r="BK626" s="8"/>
      <c r="BL626" s="8"/>
      <c r="BM626" s="8"/>
      <c r="BN626" s="8"/>
      <c r="BO626" s="8"/>
      <c r="BP626" s="8"/>
      <c r="BQ626" s="8"/>
      <c r="BR626" s="8"/>
      <c r="BS626" s="8"/>
      <c r="BT626" s="8"/>
      <c r="BU626" s="8"/>
      <c r="BV626" s="8"/>
      <c r="BW626" s="8"/>
      <c r="BX626" s="8"/>
      <c r="BY626" s="8"/>
      <c r="BZ626" s="8"/>
      <c r="CA626" s="8"/>
      <c r="CB626" s="8"/>
      <c r="CC626" s="8"/>
      <c r="CD626" s="8"/>
      <c r="CE626" s="8"/>
      <c r="CF626" s="8"/>
      <c r="CG626" s="8"/>
      <c r="CH626" s="8"/>
      <c r="CI626" s="8"/>
      <c r="CJ626" s="8"/>
      <c r="CK626" s="8"/>
      <c r="CL626" s="8"/>
      <c r="CM626" s="8"/>
      <c r="CN626" s="8"/>
      <c r="CO626" s="8"/>
      <c r="CP626" s="8"/>
      <c r="CQ626" s="8"/>
      <c r="CR626" s="8"/>
      <c r="CS626" s="8"/>
      <c r="CT626" s="8"/>
      <c r="CU626" s="8"/>
      <c r="CV626" s="8"/>
      <c r="CW626" s="8"/>
      <c r="CX626" s="8"/>
    </row>
    <row r="627" spans="3:102" x14ac:dyDescent="0.3"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W627" s="8"/>
      <c r="AX627" s="8"/>
      <c r="AY627" s="8"/>
      <c r="AZ627" s="8"/>
      <c r="BA627" s="8"/>
      <c r="BB627" s="8"/>
      <c r="BC627" s="8"/>
      <c r="BD627" s="8"/>
      <c r="BE627" s="8"/>
      <c r="BF627" s="8"/>
      <c r="BG627" s="8"/>
      <c r="BH627" s="8"/>
      <c r="BI627" s="8"/>
      <c r="BJ627" s="8"/>
      <c r="BK627" s="8"/>
      <c r="BL627" s="8"/>
      <c r="BM627" s="8"/>
      <c r="BN627" s="8"/>
      <c r="BO627" s="8"/>
      <c r="BP627" s="8"/>
      <c r="BQ627" s="8"/>
      <c r="BR627" s="8"/>
      <c r="BS627" s="8"/>
      <c r="BT627" s="8"/>
      <c r="BU627" s="8"/>
      <c r="BV627" s="8"/>
      <c r="BW627" s="8"/>
      <c r="BX627" s="8"/>
      <c r="BY627" s="8"/>
      <c r="BZ627" s="8"/>
      <c r="CA627" s="8"/>
      <c r="CB627" s="8"/>
      <c r="CC627" s="8"/>
      <c r="CD627" s="8"/>
      <c r="CE627" s="8"/>
      <c r="CF627" s="8"/>
      <c r="CG627" s="8"/>
      <c r="CH627" s="8"/>
      <c r="CI627" s="8"/>
      <c r="CJ627" s="8"/>
      <c r="CK627" s="8"/>
      <c r="CL627" s="8"/>
      <c r="CM627" s="8"/>
      <c r="CN627" s="8"/>
      <c r="CO627" s="8"/>
      <c r="CP627" s="8"/>
      <c r="CQ627" s="8"/>
      <c r="CR627" s="8"/>
      <c r="CS627" s="8"/>
      <c r="CT627" s="8"/>
      <c r="CU627" s="8"/>
      <c r="CV627" s="8"/>
      <c r="CW627" s="8"/>
      <c r="CX627" s="8"/>
    </row>
    <row r="628" spans="3:102" x14ac:dyDescent="0.3"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W628" s="8"/>
      <c r="AX628" s="8"/>
      <c r="AY628" s="8"/>
      <c r="AZ628" s="8"/>
      <c r="BA628" s="8"/>
      <c r="BB628" s="8"/>
      <c r="BC628" s="8"/>
      <c r="BD628" s="8"/>
      <c r="BE628" s="8"/>
      <c r="BF628" s="8"/>
      <c r="BG628" s="8"/>
      <c r="BH628" s="8"/>
      <c r="BI628" s="8"/>
      <c r="BJ628" s="8"/>
      <c r="BK628" s="8"/>
      <c r="BL628" s="8"/>
      <c r="BM628" s="8"/>
      <c r="BN628" s="8"/>
      <c r="BO628" s="8"/>
      <c r="BP628" s="8"/>
      <c r="BQ628" s="8"/>
      <c r="BR628" s="8"/>
      <c r="BS628" s="8"/>
      <c r="BT628" s="8"/>
      <c r="BU628" s="8"/>
      <c r="BV628" s="8"/>
      <c r="BW628" s="8"/>
      <c r="BX628" s="8"/>
      <c r="BY628" s="8"/>
      <c r="BZ628" s="8"/>
      <c r="CA628" s="8"/>
      <c r="CB628" s="8"/>
      <c r="CC628" s="8"/>
      <c r="CD628" s="8"/>
      <c r="CE628" s="8"/>
      <c r="CF628" s="8"/>
      <c r="CG628" s="8"/>
      <c r="CH628" s="8"/>
      <c r="CI628" s="8"/>
      <c r="CJ628" s="8"/>
      <c r="CK628" s="8"/>
      <c r="CL628" s="8"/>
      <c r="CM628" s="8"/>
      <c r="CN628" s="8"/>
      <c r="CO628" s="8"/>
      <c r="CP628" s="8"/>
      <c r="CQ628" s="8"/>
      <c r="CR628" s="8"/>
      <c r="CS628" s="8"/>
      <c r="CT628" s="8"/>
      <c r="CU628" s="8"/>
      <c r="CV628" s="8"/>
      <c r="CW628" s="8"/>
      <c r="CX628" s="8"/>
    </row>
    <row r="629" spans="3:102" x14ac:dyDescent="0.3"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W629" s="8"/>
      <c r="AX629" s="8"/>
      <c r="AY629" s="8"/>
      <c r="AZ629" s="8"/>
      <c r="BA629" s="8"/>
      <c r="BB629" s="8"/>
      <c r="BC629" s="8"/>
      <c r="BD629" s="8"/>
      <c r="BE629" s="8"/>
      <c r="BF629" s="8"/>
      <c r="BG629" s="8"/>
      <c r="BH629" s="8"/>
      <c r="BI629" s="8"/>
      <c r="BJ629" s="8"/>
      <c r="BK629" s="8"/>
      <c r="BL629" s="8"/>
      <c r="BM629" s="8"/>
      <c r="BN629" s="8"/>
      <c r="BO629" s="8"/>
      <c r="BP629" s="8"/>
      <c r="BQ629" s="8"/>
      <c r="BR629" s="8"/>
      <c r="BS629" s="8"/>
      <c r="BT629" s="8"/>
      <c r="BU629" s="8"/>
      <c r="BV629" s="8"/>
      <c r="BW629" s="8"/>
      <c r="BX629" s="8"/>
      <c r="BY629" s="8"/>
      <c r="BZ629" s="8"/>
      <c r="CA629" s="8"/>
      <c r="CB629" s="8"/>
      <c r="CC629" s="8"/>
      <c r="CD629" s="8"/>
      <c r="CE629" s="8"/>
      <c r="CF629" s="8"/>
      <c r="CG629" s="8"/>
      <c r="CH629" s="8"/>
      <c r="CI629" s="8"/>
      <c r="CJ629" s="8"/>
      <c r="CK629" s="8"/>
      <c r="CL629" s="8"/>
      <c r="CM629" s="8"/>
      <c r="CN629" s="8"/>
      <c r="CO629" s="8"/>
      <c r="CP629" s="8"/>
      <c r="CQ629" s="8"/>
      <c r="CR629" s="8"/>
      <c r="CS629" s="8"/>
      <c r="CT629" s="8"/>
      <c r="CU629" s="8"/>
      <c r="CV629" s="8"/>
      <c r="CW629" s="8"/>
      <c r="CX629" s="8"/>
    </row>
    <row r="630" spans="3:102" x14ac:dyDescent="0.3"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8"/>
      <c r="AH630" s="8"/>
      <c r="AI630" s="8"/>
      <c r="AJ630" s="8"/>
      <c r="AK630" s="8"/>
      <c r="AL630" s="8"/>
      <c r="AM630" s="8"/>
      <c r="AN630" s="8"/>
      <c r="AO630" s="8"/>
      <c r="AP630" s="8"/>
      <c r="AQ630" s="8"/>
      <c r="AR630" s="8"/>
      <c r="AS630" s="8"/>
      <c r="AT630" s="8"/>
      <c r="AU630" s="8"/>
      <c r="AV630" s="8"/>
      <c r="AW630" s="8"/>
      <c r="AX630" s="8"/>
      <c r="AY630" s="8"/>
      <c r="AZ630" s="8"/>
      <c r="BA630" s="8"/>
      <c r="BB630" s="8"/>
      <c r="BC630" s="8"/>
      <c r="BD630" s="8"/>
      <c r="BE630" s="8"/>
      <c r="BF630" s="8"/>
      <c r="BG630" s="8"/>
      <c r="BH630" s="8"/>
      <c r="BI630" s="8"/>
      <c r="BJ630" s="8"/>
      <c r="BK630" s="8"/>
      <c r="BL630" s="8"/>
      <c r="BM630" s="8"/>
      <c r="BN630" s="8"/>
      <c r="BO630" s="8"/>
      <c r="BP630" s="8"/>
      <c r="BQ630" s="8"/>
      <c r="BR630" s="8"/>
      <c r="BS630" s="8"/>
      <c r="BT630" s="8"/>
      <c r="BU630" s="8"/>
      <c r="BV630" s="8"/>
      <c r="BW630" s="8"/>
      <c r="BX630" s="8"/>
      <c r="BY630" s="8"/>
      <c r="BZ630" s="8"/>
      <c r="CA630" s="8"/>
      <c r="CB630" s="8"/>
      <c r="CC630" s="8"/>
      <c r="CD630" s="8"/>
      <c r="CE630" s="8"/>
      <c r="CF630" s="8"/>
      <c r="CG630" s="8"/>
      <c r="CH630" s="8"/>
      <c r="CI630" s="8"/>
      <c r="CJ630" s="8"/>
      <c r="CK630" s="8"/>
      <c r="CL630" s="8"/>
      <c r="CM630" s="8"/>
      <c r="CN630" s="8"/>
      <c r="CO630" s="8"/>
      <c r="CP630" s="8"/>
      <c r="CQ630" s="8"/>
      <c r="CR630" s="8"/>
      <c r="CS630" s="8"/>
      <c r="CT630" s="8"/>
      <c r="CU630" s="8"/>
      <c r="CV630" s="8"/>
      <c r="CW630" s="8"/>
      <c r="CX630" s="8"/>
    </row>
    <row r="631" spans="3:102" x14ac:dyDescent="0.3"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W631" s="8"/>
      <c r="AX631" s="8"/>
      <c r="AY631" s="8"/>
      <c r="AZ631" s="8"/>
      <c r="BA631" s="8"/>
      <c r="BB631" s="8"/>
      <c r="BC631" s="8"/>
      <c r="BD631" s="8"/>
      <c r="BE631" s="8"/>
      <c r="BF631" s="8"/>
      <c r="BG631" s="8"/>
      <c r="BH631" s="8"/>
      <c r="BI631" s="8"/>
      <c r="BJ631" s="8"/>
      <c r="BK631" s="8"/>
      <c r="BL631" s="8"/>
      <c r="BM631" s="8"/>
      <c r="BN631" s="8"/>
      <c r="BO631" s="8"/>
      <c r="BP631" s="8"/>
      <c r="BQ631" s="8"/>
      <c r="BR631" s="8"/>
      <c r="BS631" s="8"/>
      <c r="BT631" s="8"/>
      <c r="BU631" s="8"/>
      <c r="BV631" s="8"/>
      <c r="BW631" s="8"/>
      <c r="BX631" s="8"/>
      <c r="BY631" s="8"/>
      <c r="BZ631" s="8"/>
      <c r="CA631" s="8"/>
      <c r="CB631" s="8"/>
      <c r="CC631" s="8"/>
      <c r="CD631" s="8"/>
      <c r="CE631" s="8"/>
      <c r="CF631" s="8"/>
      <c r="CG631" s="8"/>
      <c r="CH631" s="8"/>
      <c r="CI631" s="8"/>
      <c r="CJ631" s="8"/>
      <c r="CK631" s="8"/>
      <c r="CL631" s="8"/>
      <c r="CM631" s="8"/>
      <c r="CN631" s="8"/>
      <c r="CO631" s="8"/>
      <c r="CP631" s="8"/>
      <c r="CQ631" s="8"/>
      <c r="CR631" s="8"/>
      <c r="CS631" s="8"/>
      <c r="CT631" s="8"/>
      <c r="CU631" s="8"/>
      <c r="CV631" s="8"/>
      <c r="CW631" s="8"/>
      <c r="CX631" s="8"/>
    </row>
    <row r="632" spans="3:102" x14ac:dyDescent="0.3"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W632" s="8"/>
      <c r="AX632" s="8"/>
      <c r="AY632" s="8"/>
      <c r="AZ632" s="8"/>
      <c r="BA632" s="8"/>
      <c r="BB632" s="8"/>
      <c r="BC632" s="8"/>
      <c r="BD632" s="8"/>
      <c r="BE632" s="8"/>
      <c r="BF632" s="8"/>
      <c r="BG632" s="8"/>
      <c r="BH632" s="8"/>
      <c r="BI632" s="8"/>
      <c r="BJ632" s="8"/>
      <c r="BK632" s="8"/>
      <c r="BL632" s="8"/>
      <c r="BM632" s="8"/>
      <c r="BN632" s="8"/>
      <c r="BO632" s="8"/>
      <c r="BP632" s="8"/>
      <c r="BQ632" s="8"/>
      <c r="BR632" s="8"/>
      <c r="BS632" s="8"/>
      <c r="BT632" s="8"/>
      <c r="BU632" s="8"/>
      <c r="BV632" s="8"/>
      <c r="BW632" s="8"/>
      <c r="BX632" s="8"/>
      <c r="BY632" s="8"/>
      <c r="BZ632" s="8"/>
      <c r="CA632" s="8"/>
      <c r="CB632" s="8"/>
      <c r="CC632" s="8"/>
      <c r="CD632" s="8"/>
      <c r="CE632" s="8"/>
      <c r="CF632" s="8"/>
      <c r="CG632" s="8"/>
      <c r="CH632" s="8"/>
      <c r="CI632" s="8"/>
      <c r="CJ632" s="8"/>
      <c r="CK632" s="8"/>
      <c r="CL632" s="8"/>
      <c r="CM632" s="8"/>
      <c r="CN632" s="8"/>
      <c r="CO632" s="8"/>
      <c r="CP632" s="8"/>
      <c r="CQ632" s="8"/>
      <c r="CR632" s="8"/>
      <c r="CS632" s="8"/>
      <c r="CT632" s="8"/>
      <c r="CU632" s="8"/>
      <c r="CV632" s="8"/>
      <c r="CW632" s="8"/>
      <c r="CX632" s="8"/>
    </row>
    <row r="633" spans="3:102" x14ac:dyDescent="0.3"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W633" s="8"/>
      <c r="AX633" s="8"/>
      <c r="AY633" s="8"/>
      <c r="AZ633" s="8"/>
      <c r="BA633" s="8"/>
      <c r="BB633" s="8"/>
      <c r="BC633" s="8"/>
      <c r="BD633" s="8"/>
      <c r="BE633" s="8"/>
      <c r="BF633" s="8"/>
      <c r="BG633" s="8"/>
      <c r="BH633" s="8"/>
      <c r="BI633" s="8"/>
      <c r="BJ633" s="8"/>
      <c r="BK633" s="8"/>
      <c r="BL633" s="8"/>
      <c r="BM633" s="8"/>
      <c r="BN633" s="8"/>
      <c r="BO633" s="8"/>
      <c r="BP633" s="8"/>
      <c r="BQ633" s="8"/>
      <c r="BR633" s="8"/>
      <c r="BS633" s="8"/>
      <c r="BT633" s="8"/>
      <c r="BU633" s="8"/>
      <c r="BV633" s="8"/>
      <c r="BW633" s="8"/>
      <c r="BX633" s="8"/>
      <c r="BY633" s="8"/>
      <c r="BZ633" s="8"/>
      <c r="CA633" s="8"/>
      <c r="CB633" s="8"/>
      <c r="CC633" s="8"/>
      <c r="CD633" s="8"/>
      <c r="CE633" s="8"/>
      <c r="CF633" s="8"/>
      <c r="CG633" s="8"/>
      <c r="CH633" s="8"/>
      <c r="CI633" s="8"/>
      <c r="CJ633" s="8"/>
      <c r="CK633" s="8"/>
      <c r="CL633" s="8"/>
      <c r="CM633" s="8"/>
      <c r="CN633" s="8"/>
      <c r="CO633" s="8"/>
      <c r="CP633" s="8"/>
      <c r="CQ633" s="8"/>
      <c r="CR633" s="8"/>
      <c r="CS633" s="8"/>
      <c r="CT633" s="8"/>
      <c r="CU633" s="8"/>
      <c r="CV633" s="8"/>
      <c r="CW633" s="8"/>
      <c r="CX633" s="8"/>
    </row>
    <row r="634" spans="3:102" x14ac:dyDescent="0.3"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8"/>
      <c r="AH634" s="8"/>
      <c r="AI634" s="8"/>
      <c r="AJ634" s="8"/>
      <c r="AK634" s="8"/>
      <c r="AL634" s="8"/>
      <c r="AM634" s="8"/>
      <c r="AN634" s="8"/>
      <c r="AO634" s="8"/>
      <c r="AP634" s="8"/>
      <c r="AQ634" s="8"/>
      <c r="AR634" s="8"/>
      <c r="AS634" s="8"/>
      <c r="AT634" s="8"/>
      <c r="AU634" s="8"/>
      <c r="AV634" s="8"/>
      <c r="AW634" s="8"/>
      <c r="AX634" s="8"/>
      <c r="AY634" s="8"/>
      <c r="AZ634" s="8"/>
      <c r="BA634" s="8"/>
      <c r="BB634" s="8"/>
      <c r="BC634" s="8"/>
      <c r="BD634" s="8"/>
      <c r="BE634" s="8"/>
      <c r="BF634" s="8"/>
      <c r="BG634" s="8"/>
      <c r="BH634" s="8"/>
      <c r="BI634" s="8"/>
      <c r="BJ634" s="8"/>
      <c r="BK634" s="8"/>
      <c r="BL634" s="8"/>
      <c r="BM634" s="8"/>
      <c r="BN634" s="8"/>
      <c r="BO634" s="8"/>
      <c r="BP634" s="8"/>
      <c r="BQ634" s="8"/>
      <c r="BR634" s="8"/>
      <c r="BS634" s="8"/>
      <c r="BT634" s="8"/>
      <c r="BU634" s="8"/>
      <c r="BV634" s="8"/>
      <c r="BW634" s="8"/>
      <c r="BX634" s="8"/>
      <c r="BY634" s="8"/>
      <c r="BZ634" s="8"/>
      <c r="CA634" s="8"/>
      <c r="CB634" s="8"/>
      <c r="CC634" s="8"/>
      <c r="CD634" s="8"/>
      <c r="CE634" s="8"/>
      <c r="CF634" s="8"/>
      <c r="CG634" s="8"/>
      <c r="CH634" s="8"/>
      <c r="CI634" s="8"/>
      <c r="CJ634" s="8"/>
      <c r="CK634" s="8"/>
      <c r="CL634" s="8"/>
      <c r="CM634" s="8"/>
      <c r="CN634" s="8"/>
      <c r="CO634" s="8"/>
      <c r="CP634" s="8"/>
      <c r="CQ634" s="8"/>
      <c r="CR634" s="8"/>
      <c r="CS634" s="8"/>
      <c r="CT634" s="8"/>
      <c r="CU634" s="8"/>
      <c r="CV634" s="8"/>
      <c r="CW634" s="8"/>
      <c r="CX634" s="8"/>
    </row>
    <row r="635" spans="3:102" x14ac:dyDescent="0.3"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W635" s="8"/>
      <c r="AX635" s="8"/>
      <c r="AY635" s="8"/>
      <c r="AZ635" s="8"/>
      <c r="BA635" s="8"/>
      <c r="BB635" s="8"/>
      <c r="BC635" s="8"/>
      <c r="BD635" s="8"/>
      <c r="BE635" s="8"/>
      <c r="BF635" s="8"/>
      <c r="BG635" s="8"/>
      <c r="BH635" s="8"/>
      <c r="BI635" s="8"/>
      <c r="BJ635" s="8"/>
      <c r="BK635" s="8"/>
      <c r="BL635" s="8"/>
      <c r="BM635" s="8"/>
      <c r="BN635" s="8"/>
      <c r="BO635" s="8"/>
      <c r="BP635" s="8"/>
      <c r="BQ635" s="8"/>
      <c r="BR635" s="8"/>
      <c r="BS635" s="8"/>
      <c r="BT635" s="8"/>
      <c r="BU635" s="8"/>
      <c r="BV635" s="8"/>
      <c r="BW635" s="8"/>
      <c r="BX635" s="8"/>
      <c r="BY635" s="8"/>
      <c r="BZ635" s="8"/>
      <c r="CA635" s="8"/>
      <c r="CB635" s="8"/>
      <c r="CC635" s="8"/>
      <c r="CD635" s="8"/>
      <c r="CE635" s="8"/>
      <c r="CF635" s="8"/>
      <c r="CG635" s="8"/>
      <c r="CH635" s="8"/>
      <c r="CI635" s="8"/>
      <c r="CJ635" s="8"/>
      <c r="CK635" s="8"/>
      <c r="CL635" s="8"/>
      <c r="CM635" s="8"/>
      <c r="CN635" s="8"/>
      <c r="CO635" s="8"/>
      <c r="CP635" s="8"/>
      <c r="CQ635" s="8"/>
      <c r="CR635" s="8"/>
      <c r="CS635" s="8"/>
      <c r="CT635" s="8"/>
      <c r="CU635" s="8"/>
      <c r="CV635" s="8"/>
      <c r="CW635" s="8"/>
      <c r="CX635" s="8"/>
    </row>
    <row r="636" spans="3:102" x14ac:dyDescent="0.3"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W636" s="8"/>
      <c r="AX636" s="8"/>
      <c r="AY636" s="8"/>
      <c r="AZ636" s="8"/>
      <c r="BA636" s="8"/>
      <c r="BB636" s="8"/>
      <c r="BC636" s="8"/>
      <c r="BD636" s="8"/>
      <c r="BE636" s="8"/>
      <c r="BF636" s="8"/>
      <c r="BG636" s="8"/>
      <c r="BH636" s="8"/>
      <c r="BI636" s="8"/>
      <c r="BJ636" s="8"/>
      <c r="BK636" s="8"/>
      <c r="BL636" s="8"/>
      <c r="BM636" s="8"/>
      <c r="BN636" s="8"/>
      <c r="BO636" s="8"/>
      <c r="BP636" s="8"/>
      <c r="BQ636" s="8"/>
      <c r="BR636" s="8"/>
      <c r="BS636" s="8"/>
      <c r="BT636" s="8"/>
      <c r="BU636" s="8"/>
      <c r="BV636" s="8"/>
      <c r="BW636" s="8"/>
      <c r="BX636" s="8"/>
      <c r="BY636" s="8"/>
      <c r="BZ636" s="8"/>
      <c r="CA636" s="8"/>
      <c r="CB636" s="8"/>
      <c r="CC636" s="8"/>
      <c r="CD636" s="8"/>
      <c r="CE636" s="8"/>
      <c r="CF636" s="8"/>
      <c r="CG636" s="8"/>
      <c r="CH636" s="8"/>
      <c r="CI636" s="8"/>
      <c r="CJ636" s="8"/>
      <c r="CK636" s="8"/>
      <c r="CL636" s="8"/>
      <c r="CM636" s="8"/>
      <c r="CN636" s="8"/>
      <c r="CO636" s="8"/>
      <c r="CP636" s="8"/>
      <c r="CQ636" s="8"/>
      <c r="CR636" s="8"/>
      <c r="CS636" s="8"/>
      <c r="CT636" s="8"/>
      <c r="CU636" s="8"/>
      <c r="CV636" s="8"/>
      <c r="CW636" s="8"/>
      <c r="CX636" s="8"/>
    </row>
    <row r="637" spans="3:102" x14ac:dyDescent="0.3"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8"/>
      <c r="AH637" s="8"/>
      <c r="AI637" s="8"/>
      <c r="AJ637" s="8"/>
      <c r="AK637" s="8"/>
      <c r="AL637" s="8"/>
      <c r="AM637" s="8"/>
      <c r="AN637" s="8"/>
      <c r="AO637" s="8"/>
      <c r="AP637" s="8"/>
      <c r="AQ637" s="8"/>
      <c r="AR637" s="8"/>
      <c r="AS637" s="8"/>
      <c r="AT637" s="8"/>
      <c r="AU637" s="8"/>
      <c r="AV637" s="8"/>
      <c r="AW637" s="8"/>
      <c r="AX637" s="8"/>
      <c r="AY637" s="8"/>
      <c r="AZ637" s="8"/>
      <c r="BA637" s="8"/>
      <c r="BB637" s="8"/>
      <c r="BC637" s="8"/>
      <c r="BD637" s="8"/>
      <c r="BE637" s="8"/>
      <c r="BF637" s="8"/>
      <c r="BG637" s="8"/>
      <c r="BH637" s="8"/>
      <c r="BI637" s="8"/>
      <c r="BJ637" s="8"/>
      <c r="BK637" s="8"/>
      <c r="BL637" s="8"/>
      <c r="BM637" s="8"/>
      <c r="BN637" s="8"/>
      <c r="BO637" s="8"/>
      <c r="BP637" s="8"/>
      <c r="BQ637" s="8"/>
      <c r="BR637" s="8"/>
      <c r="BS637" s="8"/>
      <c r="BT637" s="8"/>
      <c r="BU637" s="8"/>
      <c r="BV637" s="8"/>
      <c r="BW637" s="8"/>
      <c r="BX637" s="8"/>
      <c r="BY637" s="8"/>
      <c r="BZ637" s="8"/>
      <c r="CA637" s="8"/>
      <c r="CB637" s="8"/>
      <c r="CC637" s="8"/>
      <c r="CD637" s="8"/>
      <c r="CE637" s="8"/>
      <c r="CF637" s="8"/>
      <c r="CG637" s="8"/>
      <c r="CH637" s="8"/>
      <c r="CI637" s="8"/>
      <c r="CJ637" s="8"/>
      <c r="CK637" s="8"/>
      <c r="CL637" s="8"/>
      <c r="CM637" s="8"/>
      <c r="CN637" s="8"/>
      <c r="CO637" s="8"/>
      <c r="CP637" s="8"/>
      <c r="CQ637" s="8"/>
      <c r="CR637" s="8"/>
      <c r="CS637" s="8"/>
      <c r="CT637" s="8"/>
      <c r="CU637" s="8"/>
      <c r="CV637" s="8"/>
      <c r="CW637" s="8"/>
      <c r="CX637" s="8"/>
    </row>
    <row r="638" spans="3:102" x14ac:dyDescent="0.3"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8"/>
      <c r="AH638" s="8"/>
      <c r="AI638" s="8"/>
      <c r="AJ638" s="8"/>
      <c r="AK638" s="8"/>
      <c r="AL638" s="8"/>
      <c r="AM638" s="8"/>
      <c r="AN638" s="8"/>
      <c r="AO638" s="8"/>
      <c r="AP638" s="8"/>
      <c r="AQ638" s="8"/>
      <c r="AR638" s="8"/>
      <c r="AS638" s="8"/>
      <c r="AT638" s="8"/>
      <c r="AU638" s="8"/>
      <c r="AV638" s="8"/>
      <c r="AW638" s="8"/>
      <c r="AX638" s="8"/>
      <c r="AY638" s="8"/>
      <c r="AZ638" s="8"/>
      <c r="BA638" s="8"/>
      <c r="BB638" s="8"/>
      <c r="BC638" s="8"/>
      <c r="BD638" s="8"/>
      <c r="BE638" s="8"/>
      <c r="BF638" s="8"/>
      <c r="BG638" s="8"/>
      <c r="BH638" s="8"/>
      <c r="BI638" s="8"/>
      <c r="BJ638" s="8"/>
      <c r="BK638" s="8"/>
      <c r="BL638" s="8"/>
      <c r="BM638" s="8"/>
      <c r="BN638" s="8"/>
      <c r="BO638" s="8"/>
      <c r="BP638" s="8"/>
      <c r="BQ638" s="8"/>
      <c r="BR638" s="8"/>
      <c r="BS638" s="8"/>
      <c r="BT638" s="8"/>
      <c r="BU638" s="8"/>
      <c r="BV638" s="8"/>
      <c r="BW638" s="8"/>
      <c r="BX638" s="8"/>
      <c r="BY638" s="8"/>
      <c r="BZ638" s="8"/>
      <c r="CA638" s="8"/>
      <c r="CB638" s="8"/>
      <c r="CC638" s="8"/>
      <c r="CD638" s="8"/>
      <c r="CE638" s="8"/>
      <c r="CF638" s="8"/>
      <c r="CG638" s="8"/>
      <c r="CH638" s="8"/>
      <c r="CI638" s="8"/>
      <c r="CJ638" s="8"/>
      <c r="CK638" s="8"/>
      <c r="CL638" s="8"/>
      <c r="CM638" s="8"/>
      <c r="CN638" s="8"/>
      <c r="CO638" s="8"/>
      <c r="CP638" s="8"/>
      <c r="CQ638" s="8"/>
      <c r="CR638" s="8"/>
      <c r="CS638" s="8"/>
      <c r="CT638" s="8"/>
      <c r="CU638" s="8"/>
      <c r="CV638" s="8"/>
      <c r="CW638" s="8"/>
      <c r="CX638" s="8"/>
    </row>
    <row r="639" spans="3:102" x14ac:dyDescent="0.3"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8"/>
      <c r="AH639" s="8"/>
      <c r="AI639" s="8"/>
      <c r="AJ639" s="8"/>
      <c r="AK639" s="8"/>
      <c r="AL639" s="8"/>
      <c r="AM639" s="8"/>
      <c r="AN639" s="8"/>
      <c r="AO639" s="8"/>
      <c r="AP639" s="8"/>
      <c r="AQ639" s="8"/>
      <c r="AR639" s="8"/>
      <c r="AS639" s="8"/>
      <c r="AT639" s="8"/>
      <c r="AU639" s="8"/>
      <c r="AV639" s="8"/>
      <c r="AW639" s="8"/>
      <c r="AX639" s="8"/>
      <c r="AY639" s="8"/>
      <c r="AZ639" s="8"/>
      <c r="BA639" s="8"/>
      <c r="BB639" s="8"/>
      <c r="BC639" s="8"/>
      <c r="BD639" s="8"/>
      <c r="BE639" s="8"/>
      <c r="BF639" s="8"/>
      <c r="BG639" s="8"/>
      <c r="BH639" s="8"/>
      <c r="BI639" s="8"/>
      <c r="BJ639" s="8"/>
      <c r="BK639" s="8"/>
      <c r="BL639" s="8"/>
      <c r="BM639" s="8"/>
      <c r="BN639" s="8"/>
      <c r="BO639" s="8"/>
      <c r="BP639" s="8"/>
      <c r="BQ639" s="8"/>
      <c r="BR639" s="8"/>
      <c r="BS639" s="8"/>
      <c r="BT639" s="8"/>
      <c r="BU639" s="8"/>
      <c r="BV639" s="8"/>
      <c r="BW639" s="8"/>
      <c r="BX639" s="8"/>
      <c r="BY639" s="8"/>
      <c r="BZ639" s="8"/>
      <c r="CA639" s="8"/>
      <c r="CB639" s="8"/>
      <c r="CC639" s="8"/>
      <c r="CD639" s="8"/>
      <c r="CE639" s="8"/>
      <c r="CF639" s="8"/>
      <c r="CG639" s="8"/>
      <c r="CH639" s="8"/>
      <c r="CI639" s="8"/>
      <c r="CJ639" s="8"/>
      <c r="CK639" s="8"/>
      <c r="CL639" s="8"/>
      <c r="CM639" s="8"/>
      <c r="CN639" s="8"/>
      <c r="CO639" s="8"/>
      <c r="CP639" s="8"/>
      <c r="CQ639" s="8"/>
      <c r="CR639" s="8"/>
      <c r="CS639" s="8"/>
      <c r="CT639" s="8"/>
      <c r="CU639" s="8"/>
      <c r="CV639" s="8"/>
      <c r="CW639" s="8"/>
      <c r="CX639" s="8"/>
    </row>
    <row r="640" spans="3:102" x14ac:dyDescent="0.3"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8"/>
      <c r="AH640" s="8"/>
      <c r="AI640" s="8"/>
      <c r="AJ640" s="8"/>
      <c r="AK640" s="8"/>
      <c r="AL640" s="8"/>
      <c r="AM640" s="8"/>
      <c r="AN640" s="8"/>
      <c r="AO640" s="8"/>
      <c r="AP640" s="8"/>
      <c r="AQ640" s="8"/>
      <c r="AR640" s="8"/>
      <c r="AS640" s="8"/>
      <c r="AT640" s="8"/>
      <c r="AU640" s="8"/>
      <c r="AV640" s="8"/>
      <c r="AW640" s="8"/>
      <c r="AX640" s="8"/>
      <c r="AY640" s="8"/>
      <c r="AZ640" s="8"/>
      <c r="BA640" s="8"/>
      <c r="BB640" s="8"/>
      <c r="BC640" s="8"/>
      <c r="BD640" s="8"/>
      <c r="BE640" s="8"/>
      <c r="BF640" s="8"/>
      <c r="BG640" s="8"/>
      <c r="BH640" s="8"/>
      <c r="BI640" s="8"/>
      <c r="BJ640" s="8"/>
      <c r="BK640" s="8"/>
      <c r="BL640" s="8"/>
      <c r="BM640" s="8"/>
      <c r="BN640" s="8"/>
      <c r="BO640" s="8"/>
      <c r="BP640" s="8"/>
      <c r="BQ640" s="8"/>
      <c r="BR640" s="8"/>
      <c r="BS640" s="8"/>
      <c r="BT640" s="8"/>
      <c r="BU640" s="8"/>
      <c r="BV640" s="8"/>
      <c r="BW640" s="8"/>
      <c r="BX640" s="8"/>
      <c r="BY640" s="8"/>
      <c r="BZ640" s="8"/>
      <c r="CA640" s="8"/>
      <c r="CB640" s="8"/>
      <c r="CC640" s="8"/>
      <c r="CD640" s="8"/>
      <c r="CE640" s="8"/>
      <c r="CF640" s="8"/>
      <c r="CG640" s="8"/>
      <c r="CH640" s="8"/>
      <c r="CI640" s="8"/>
      <c r="CJ640" s="8"/>
      <c r="CK640" s="8"/>
      <c r="CL640" s="8"/>
      <c r="CM640" s="8"/>
      <c r="CN640" s="8"/>
      <c r="CO640" s="8"/>
      <c r="CP640" s="8"/>
      <c r="CQ640" s="8"/>
      <c r="CR640" s="8"/>
      <c r="CS640" s="8"/>
      <c r="CT640" s="8"/>
      <c r="CU640" s="8"/>
      <c r="CV640" s="8"/>
      <c r="CW640" s="8"/>
      <c r="CX640" s="8"/>
    </row>
    <row r="641" spans="3:102" x14ac:dyDescent="0.3"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8"/>
      <c r="AH641" s="8"/>
      <c r="AI641" s="8"/>
      <c r="AJ641" s="8"/>
      <c r="AK641" s="8"/>
      <c r="AL641" s="8"/>
      <c r="AM641" s="8"/>
      <c r="AN641" s="8"/>
      <c r="AO641" s="8"/>
      <c r="AP641" s="8"/>
      <c r="AQ641" s="8"/>
      <c r="AR641" s="8"/>
      <c r="AS641" s="8"/>
      <c r="AT641" s="8"/>
      <c r="AU641" s="8"/>
      <c r="AV641" s="8"/>
      <c r="AW641" s="8"/>
      <c r="AX641" s="8"/>
      <c r="AY641" s="8"/>
      <c r="AZ641" s="8"/>
      <c r="BA641" s="8"/>
      <c r="BB641" s="8"/>
      <c r="BC641" s="8"/>
      <c r="BD641" s="8"/>
      <c r="BE641" s="8"/>
      <c r="BF641" s="8"/>
      <c r="BG641" s="8"/>
      <c r="BH641" s="8"/>
      <c r="BI641" s="8"/>
      <c r="BJ641" s="8"/>
      <c r="BK641" s="8"/>
      <c r="BL641" s="8"/>
      <c r="BM641" s="8"/>
      <c r="BN641" s="8"/>
      <c r="BO641" s="8"/>
      <c r="BP641" s="8"/>
      <c r="BQ641" s="8"/>
      <c r="BR641" s="8"/>
      <c r="BS641" s="8"/>
      <c r="BT641" s="8"/>
      <c r="BU641" s="8"/>
      <c r="BV641" s="8"/>
      <c r="BW641" s="8"/>
      <c r="BX641" s="8"/>
      <c r="BY641" s="8"/>
      <c r="BZ641" s="8"/>
      <c r="CA641" s="8"/>
      <c r="CB641" s="8"/>
      <c r="CC641" s="8"/>
      <c r="CD641" s="8"/>
      <c r="CE641" s="8"/>
      <c r="CF641" s="8"/>
      <c r="CG641" s="8"/>
      <c r="CH641" s="8"/>
      <c r="CI641" s="8"/>
      <c r="CJ641" s="8"/>
      <c r="CK641" s="8"/>
      <c r="CL641" s="8"/>
      <c r="CM641" s="8"/>
      <c r="CN641" s="8"/>
      <c r="CO641" s="8"/>
      <c r="CP641" s="8"/>
      <c r="CQ641" s="8"/>
      <c r="CR641" s="8"/>
      <c r="CS641" s="8"/>
      <c r="CT641" s="8"/>
      <c r="CU641" s="8"/>
      <c r="CV641" s="8"/>
      <c r="CW641" s="8"/>
      <c r="CX641" s="8"/>
    </row>
    <row r="642" spans="3:102" x14ac:dyDescent="0.3"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8"/>
      <c r="AH642" s="8"/>
      <c r="AI642" s="8"/>
      <c r="AJ642" s="8"/>
      <c r="AK642" s="8"/>
      <c r="AL642" s="8"/>
      <c r="AM642" s="8"/>
      <c r="AN642" s="8"/>
      <c r="AO642" s="8"/>
      <c r="AP642" s="8"/>
      <c r="AQ642" s="8"/>
      <c r="AR642" s="8"/>
      <c r="AS642" s="8"/>
      <c r="AT642" s="8"/>
      <c r="AU642" s="8"/>
      <c r="AV642" s="8"/>
      <c r="AW642" s="8"/>
      <c r="AX642" s="8"/>
      <c r="AY642" s="8"/>
      <c r="AZ642" s="8"/>
      <c r="BA642" s="8"/>
      <c r="BB642" s="8"/>
      <c r="BC642" s="8"/>
      <c r="BD642" s="8"/>
      <c r="BE642" s="8"/>
      <c r="BF642" s="8"/>
      <c r="BG642" s="8"/>
      <c r="BH642" s="8"/>
      <c r="BI642" s="8"/>
      <c r="BJ642" s="8"/>
      <c r="BK642" s="8"/>
      <c r="BL642" s="8"/>
      <c r="BM642" s="8"/>
      <c r="BN642" s="8"/>
      <c r="BO642" s="8"/>
      <c r="BP642" s="8"/>
      <c r="BQ642" s="8"/>
      <c r="BR642" s="8"/>
      <c r="BS642" s="8"/>
      <c r="BT642" s="8"/>
      <c r="BU642" s="8"/>
      <c r="BV642" s="8"/>
      <c r="BW642" s="8"/>
      <c r="BX642" s="8"/>
      <c r="BY642" s="8"/>
      <c r="BZ642" s="8"/>
      <c r="CA642" s="8"/>
      <c r="CB642" s="8"/>
      <c r="CC642" s="8"/>
      <c r="CD642" s="8"/>
      <c r="CE642" s="8"/>
      <c r="CF642" s="8"/>
      <c r="CG642" s="8"/>
      <c r="CH642" s="8"/>
      <c r="CI642" s="8"/>
      <c r="CJ642" s="8"/>
      <c r="CK642" s="8"/>
      <c r="CL642" s="8"/>
      <c r="CM642" s="8"/>
      <c r="CN642" s="8"/>
      <c r="CO642" s="8"/>
      <c r="CP642" s="8"/>
      <c r="CQ642" s="8"/>
      <c r="CR642" s="8"/>
      <c r="CS642" s="8"/>
      <c r="CT642" s="8"/>
      <c r="CU642" s="8"/>
      <c r="CV642" s="8"/>
      <c r="CW642" s="8"/>
      <c r="CX642" s="8"/>
    </row>
    <row r="643" spans="3:102" x14ac:dyDescent="0.3"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8"/>
      <c r="AH643" s="8"/>
      <c r="AI643" s="8"/>
      <c r="AJ643" s="8"/>
      <c r="AK643" s="8"/>
      <c r="AL643" s="8"/>
      <c r="AM643" s="8"/>
      <c r="AN643" s="8"/>
      <c r="AO643" s="8"/>
      <c r="AP643" s="8"/>
      <c r="AQ643" s="8"/>
      <c r="AR643" s="8"/>
      <c r="AS643" s="8"/>
      <c r="AT643" s="8"/>
      <c r="AU643" s="8"/>
      <c r="AV643" s="8"/>
      <c r="AW643" s="8"/>
      <c r="AX643" s="8"/>
      <c r="AY643" s="8"/>
      <c r="AZ643" s="8"/>
      <c r="BA643" s="8"/>
      <c r="BB643" s="8"/>
      <c r="BC643" s="8"/>
      <c r="BD643" s="8"/>
      <c r="BE643" s="8"/>
      <c r="BF643" s="8"/>
      <c r="BG643" s="8"/>
      <c r="BH643" s="8"/>
      <c r="BI643" s="8"/>
      <c r="BJ643" s="8"/>
      <c r="BK643" s="8"/>
      <c r="BL643" s="8"/>
      <c r="BM643" s="8"/>
      <c r="BN643" s="8"/>
      <c r="BO643" s="8"/>
      <c r="BP643" s="8"/>
      <c r="BQ643" s="8"/>
      <c r="BR643" s="8"/>
      <c r="BS643" s="8"/>
      <c r="BT643" s="8"/>
      <c r="BU643" s="8"/>
      <c r="BV643" s="8"/>
      <c r="BW643" s="8"/>
      <c r="BX643" s="8"/>
      <c r="BY643" s="8"/>
      <c r="BZ643" s="8"/>
      <c r="CA643" s="8"/>
      <c r="CB643" s="8"/>
      <c r="CC643" s="8"/>
      <c r="CD643" s="8"/>
      <c r="CE643" s="8"/>
      <c r="CF643" s="8"/>
      <c r="CG643" s="8"/>
      <c r="CH643" s="8"/>
      <c r="CI643" s="8"/>
      <c r="CJ643" s="8"/>
      <c r="CK643" s="8"/>
      <c r="CL643" s="8"/>
      <c r="CM643" s="8"/>
      <c r="CN643" s="8"/>
      <c r="CO643" s="8"/>
      <c r="CP643" s="8"/>
      <c r="CQ643" s="8"/>
      <c r="CR643" s="8"/>
      <c r="CS643" s="8"/>
      <c r="CT643" s="8"/>
      <c r="CU643" s="8"/>
      <c r="CV643" s="8"/>
      <c r="CW643" s="8"/>
      <c r="CX643" s="8"/>
    </row>
    <row r="644" spans="3:102" x14ac:dyDescent="0.3"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W644" s="8"/>
      <c r="AX644" s="8"/>
      <c r="AY644" s="8"/>
      <c r="AZ644" s="8"/>
      <c r="BA644" s="8"/>
      <c r="BB644" s="8"/>
      <c r="BC644" s="8"/>
      <c r="BD644" s="8"/>
      <c r="BE644" s="8"/>
      <c r="BF644" s="8"/>
      <c r="BG644" s="8"/>
      <c r="BH644" s="8"/>
      <c r="BI644" s="8"/>
      <c r="BJ644" s="8"/>
      <c r="BK644" s="8"/>
      <c r="BL644" s="8"/>
      <c r="BM644" s="8"/>
      <c r="BN644" s="8"/>
      <c r="BO644" s="8"/>
      <c r="BP644" s="8"/>
      <c r="BQ644" s="8"/>
      <c r="BR644" s="8"/>
      <c r="BS644" s="8"/>
      <c r="BT644" s="8"/>
      <c r="BU644" s="8"/>
      <c r="BV644" s="8"/>
      <c r="BW644" s="8"/>
      <c r="BX644" s="8"/>
      <c r="BY644" s="8"/>
      <c r="BZ644" s="8"/>
      <c r="CA644" s="8"/>
      <c r="CB644" s="8"/>
      <c r="CC644" s="8"/>
      <c r="CD644" s="8"/>
      <c r="CE644" s="8"/>
      <c r="CF644" s="8"/>
      <c r="CG644" s="8"/>
      <c r="CH644" s="8"/>
      <c r="CI644" s="8"/>
      <c r="CJ644" s="8"/>
      <c r="CK644" s="8"/>
      <c r="CL644" s="8"/>
      <c r="CM644" s="8"/>
      <c r="CN644" s="8"/>
      <c r="CO644" s="8"/>
      <c r="CP644" s="8"/>
      <c r="CQ644" s="8"/>
      <c r="CR644" s="8"/>
      <c r="CS644" s="8"/>
      <c r="CT644" s="8"/>
      <c r="CU644" s="8"/>
      <c r="CV644" s="8"/>
      <c r="CW644" s="8"/>
      <c r="CX644" s="8"/>
    </row>
    <row r="645" spans="3:102" x14ac:dyDescent="0.3"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W645" s="8"/>
      <c r="AX645" s="8"/>
      <c r="AY645" s="8"/>
      <c r="AZ645" s="8"/>
      <c r="BA645" s="8"/>
      <c r="BB645" s="8"/>
      <c r="BC645" s="8"/>
      <c r="BD645" s="8"/>
      <c r="BE645" s="8"/>
      <c r="BF645" s="8"/>
      <c r="BG645" s="8"/>
      <c r="BH645" s="8"/>
      <c r="BI645" s="8"/>
      <c r="BJ645" s="8"/>
      <c r="BK645" s="8"/>
      <c r="BL645" s="8"/>
      <c r="BM645" s="8"/>
      <c r="BN645" s="8"/>
      <c r="BO645" s="8"/>
      <c r="BP645" s="8"/>
      <c r="BQ645" s="8"/>
      <c r="BR645" s="8"/>
      <c r="BS645" s="8"/>
      <c r="BT645" s="8"/>
      <c r="BU645" s="8"/>
      <c r="BV645" s="8"/>
      <c r="BW645" s="8"/>
      <c r="BX645" s="8"/>
      <c r="BY645" s="8"/>
      <c r="BZ645" s="8"/>
      <c r="CA645" s="8"/>
      <c r="CB645" s="8"/>
      <c r="CC645" s="8"/>
      <c r="CD645" s="8"/>
      <c r="CE645" s="8"/>
      <c r="CF645" s="8"/>
      <c r="CG645" s="8"/>
      <c r="CH645" s="8"/>
      <c r="CI645" s="8"/>
      <c r="CJ645" s="8"/>
      <c r="CK645" s="8"/>
      <c r="CL645" s="8"/>
      <c r="CM645" s="8"/>
      <c r="CN645" s="8"/>
      <c r="CO645" s="8"/>
      <c r="CP645" s="8"/>
      <c r="CQ645" s="8"/>
      <c r="CR645" s="8"/>
      <c r="CS645" s="8"/>
      <c r="CT645" s="8"/>
      <c r="CU645" s="8"/>
      <c r="CV645" s="8"/>
      <c r="CW645" s="8"/>
      <c r="CX645" s="8"/>
    </row>
    <row r="646" spans="3:102" x14ac:dyDescent="0.3"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8"/>
      <c r="AH646" s="8"/>
      <c r="AI646" s="8"/>
      <c r="AJ646" s="8"/>
      <c r="AK646" s="8"/>
      <c r="AL646" s="8"/>
      <c r="AM646" s="8"/>
      <c r="AN646" s="8"/>
      <c r="AO646" s="8"/>
      <c r="AP646" s="8"/>
      <c r="AQ646" s="8"/>
      <c r="AR646" s="8"/>
      <c r="AS646" s="8"/>
      <c r="AT646" s="8"/>
      <c r="AU646" s="8"/>
      <c r="AV646" s="8"/>
      <c r="AW646" s="8"/>
      <c r="AX646" s="8"/>
      <c r="AY646" s="8"/>
      <c r="AZ646" s="8"/>
      <c r="BA646" s="8"/>
      <c r="BB646" s="8"/>
      <c r="BC646" s="8"/>
      <c r="BD646" s="8"/>
      <c r="BE646" s="8"/>
      <c r="BF646" s="8"/>
      <c r="BG646" s="8"/>
      <c r="BH646" s="8"/>
      <c r="BI646" s="8"/>
      <c r="BJ646" s="8"/>
      <c r="BK646" s="8"/>
      <c r="BL646" s="8"/>
      <c r="BM646" s="8"/>
      <c r="BN646" s="8"/>
      <c r="BO646" s="8"/>
      <c r="BP646" s="8"/>
      <c r="BQ646" s="8"/>
      <c r="BR646" s="8"/>
      <c r="BS646" s="8"/>
      <c r="BT646" s="8"/>
      <c r="BU646" s="8"/>
      <c r="BV646" s="8"/>
      <c r="BW646" s="8"/>
      <c r="BX646" s="8"/>
      <c r="BY646" s="8"/>
      <c r="BZ646" s="8"/>
      <c r="CA646" s="8"/>
      <c r="CB646" s="8"/>
      <c r="CC646" s="8"/>
      <c r="CD646" s="8"/>
      <c r="CE646" s="8"/>
      <c r="CF646" s="8"/>
      <c r="CG646" s="8"/>
      <c r="CH646" s="8"/>
      <c r="CI646" s="8"/>
      <c r="CJ646" s="8"/>
      <c r="CK646" s="8"/>
      <c r="CL646" s="8"/>
      <c r="CM646" s="8"/>
      <c r="CN646" s="8"/>
      <c r="CO646" s="8"/>
      <c r="CP646" s="8"/>
      <c r="CQ646" s="8"/>
      <c r="CR646" s="8"/>
      <c r="CS646" s="8"/>
      <c r="CT646" s="8"/>
      <c r="CU646" s="8"/>
      <c r="CV646" s="8"/>
      <c r="CW646" s="8"/>
      <c r="CX646" s="8"/>
    </row>
    <row r="647" spans="3:102" x14ac:dyDescent="0.3"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W647" s="8"/>
      <c r="AX647" s="8"/>
      <c r="AY647" s="8"/>
      <c r="AZ647" s="8"/>
      <c r="BA647" s="8"/>
      <c r="BB647" s="8"/>
      <c r="BC647" s="8"/>
      <c r="BD647" s="8"/>
      <c r="BE647" s="8"/>
      <c r="BF647" s="8"/>
      <c r="BG647" s="8"/>
      <c r="BH647" s="8"/>
      <c r="BI647" s="8"/>
      <c r="BJ647" s="8"/>
      <c r="BK647" s="8"/>
      <c r="BL647" s="8"/>
      <c r="BM647" s="8"/>
      <c r="BN647" s="8"/>
      <c r="BO647" s="8"/>
      <c r="BP647" s="8"/>
      <c r="BQ647" s="8"/>
      <c r="BR647" s="8"/>
      <c r="BS647" s="8"/>
      <c r="BT647" s="8"/>
      <c r="BU647" s="8"/>
      <c r="BV647" s="8"/>
      <c r="BW647" s="8"/>
      <c r="BX647" s="8"/>
      <c r="BY647" s="8"/>
      <c r="BZ647" s="8"/>
      <c r="CA647" s="8"/>
      <c r="CB647" s="8"/>
      <c r="CC647" s="8"/>
      <c r="CD647" s="8"/>
      <c r="CE647" s="8"/>
      <c r="CF647" s="8"/>
      <c r="CG647" s="8"/>
      <c r="CH647" s="8"/>
      <c r="CI647" s="8"/>
      <c r="CJ647" s="8"/>
      <c r="CK647" s="8"/>
      <c r="CL647" s="8"/>
      <c r="CM647" s="8"/>
      <c r="CN647" s="8"/>
      <c r="CO647" s="8"/>
      <c r="CP647" s="8"/>
      <c r="CQ647" s="8"/>
      <c r="CR647" s="8"/>
      <c r="CS647" s="8"/>
      <c r="CT647" s="8"/>
      <c r="CU647" s="8"/>
      <c r="CV647" s="8"/>
      <c r="CW647" s="8"/>
      <c r="CX647" s="8"/>
    </row>
    <row r="648" spans="3:102" x14ac:dyDescent="0.3"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W648" s="8"/>
      <c r="AX648" s="8"/>
      <c r="AY648" s="8"/>
      <c r="AZ648" s="8"/>
      <c r="BA648" s="8"/>
      <c r="BB648" s="8"/>
      <c r="BC648" s="8"/>
      <c r="BD648" s="8"/>
      <c r="BE648" s="8"/>
      <c r="BF648" s="8"/>
      <c r="BG648" s="8"/>
      <c r="BH648" s="8"/>
      <c r="BI648" s="8"/>
      <c r="BJ648" s="8"/>
      <c r="BK648" s="8"/>
      <c r="BL648" s="8"/>
      <c r="BM648" s="8"/>
      <c r="BN648" s="8"/>
      <c r="BO648" s="8"/>
      <c r="BP648" s="8"/>
      <c r="BQ648" s="8"/>
      <c r="BR648" s="8"/>
      <c r="BS648" s="8"/>
      <c r="BT648" s="8"/>
      <c r="BU648" s="8"/>
      <c r="BV648" s="8"/>
      <c r="BW648" s="8"/>
      <c r="BX648" s="8"/>
      <c r="BY648" s="8"/>
      <c r="BZ648" s="8"/>
      <c r="CA648" s="8"/>
      <c r="CB648" s="8"/>
      <c r="CC648" s="8"/>
      <c r="CD648" s="8"/>
      <c r="CE648" s="8"/>
      <c r="CF648" s="8"/>
      <c r="CG648" s="8"/>
      <c r="CH648" s="8"/>
      <c r="CI648" s="8"/>
      <c r="CJ648" s="8"/>
      <c r="CK648" s="8"/>
      <c r="CL648" s="8"/>
      <c r="CM648" s="8"/>
      <c r="CN648" s="8"/>
      <c r="CO648" s="8"/>
      <c r="CP648" s="8"/>
      <c r="CQ648" s="8"/>
      <c r="CR648" s="8"/>
      <c r="CS648" s="8"/>
      <c r="CT648" s="8"/>
      <c r="CU648" s="8"/>
      <c r="CV648" s="8"/>
      <c r="CW648" s="8"/>
      <c r="CX648" s="8"/>
    </row>
    <row r="649" spans="3:102" x14ac:dyDescent="0.3"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8"/>
      <c r="AH649" s="8"/>
      <c r="AI649" s="8"/>
      <c r="AJ649" s="8"/>
      <c r="AK649" s="8"/>
      <c r="AL649" s="8"/>
      <c r="AM649" s="8"/>
      <c r="AN649" s="8"/>
      <c r="AO649" s="8"/>
      <c r="AP649" s="8"/>
      <c r="AQ649" s="8"/>
      <c r="AR649" s="8"/>
      <c r="AS649" s="8"/>
      <c r="AT649" s="8"/>
      <c r="AU649" s="8"/>
      <c r="AV649" s="8"/>
      <c r="AW649" s="8"/>
      <c r="AX649" s="8"/>
      <c r="AY649" s="8"/>
      <c r="AZ649" s="8"/>
      <c r="BA649" s="8"/>
      <c r="BB649" s="8"/>
      <c r="BC649" s="8"/>
      <c r="BD649" s="8"/>
      <c r="BE649" s="8"/>
      <c r="BF649" s="8"/>
      <c r="BG649" s="8"/>
      <c r="BH649" s="8"/>
      <c r="BI649" s="8"/>
      <c r="BJ649" s="8"/>
      <c r="BK649" s="8"/>
      <c r="BL649" s="8"/>
      <c r="BM649" s="8"/>
      <c r="BN649" s="8"/>
      <c r="BO649" s="8"/>
      <c r="BP649" s="8"/>
      <c r="BQ649" s="8"/>
      <c r="BR649" s="8"/>
      <c r="BS649" s="8"/>
      <c r="BT649" s="8"/>
      <c r="BU649" s="8"/>
      <c r="BV649" s="8"/>
      <c r="BW649" s="8"/>
      <c r="BX649" s="8"/>
      <c r="BY649" s="8"/>
      <c r="BZ649" s="8"/>
      <c r="CA649" s="8"/>
      <c r="CB649" s="8"/>
      <c r="CC649" s="8"/>
      <c r="CD649" s="8"/>
      <c r="CE649" s="8"/>
      <c r="CF649" s="8"/>
      <c r="CG649" s="8"/>
      <c r="CH649" s="8"/>
      <c r="CI649" s="8"/>
      <c r="CJ649" s="8"/>
      <c r="CK649" s="8"/>
      <c r="CL649" s="8"/>
      <c r="CM649" s="8"/>
      <c r="CN649" s="8"/>
      <c r="CO649" s="8"/>
      <c r="CP649" s="8"/>
      <c r="CQ649" s="8"/>
      <c r="CR649" s="8"/>
      <c r="CS649" s="8"/>
      <c r="CT649" s="8"/>
      <c r="CU649" s="8"/>
      <c r="CV649" s="8"/>
      <c r="CW649" s="8"/>
      <c r="CX649" s="8"/>
    </row>
    <row r="650" spans="3:102" x14ac:dyDescent="0.3"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8"/>
      <c r="AH650" s="8"/>
      <c r="AI650" s="8"/>
      <c r="AJ650" s="8"/>
      <c r="AK650" s="8"/>
      <c r="AL650" s="8"/>
      <c r="AM650" s="8"/>
      <c r="AN650" s="8"/>
      <c r="AO650" s="8"/>
      <c r="AP650" s="8"/>
      <c r="AQ650" s="8"/>
      <c r="AR650" s="8"/>
      <c r="AS650" s="8"/>
      <c r="AT650" s="8"/>
      <c r="AU650" s="8"/>
      <c r="AV650" s="8"/>
      <c r="AW650" s="8"/>
      <c r="AX650" s="8"/>
      <c r="AY650" s="8"/>
      <c r="AZ650" s="8"/>
      <c r="BA650" s="8"/>
      <c r="BB650" s="8"/>
      <c r="BC650" s="8"/>
      <c r="BD650" s="8"/>
      <c r="BE650" s="8"/>
      <c r="BF650" s="8"/>
      <c r="BG650" s="8"/>
      <c r="BH650" s="8"/>
      <c r="BI650" s="8"/>
      <c r="BJ650" s="8"/>
      <c r="BK650" s="8"/>
      <c r="BL650" s="8"/>
      <c r="BM650" s="8"/>
      <c r="BN650" s="8"/>
      <c r="BO650" s="8"/>
      <c r="BP650" s="8"/>
      <c r="BQ650" s="8"/>
      <c r="BR650" s="8"/>
      <c r="BS650" s="8"/>
      <c r="BT650" s="8"/>
      <c r="BU650" s="8"/>
      <c r="BV650" s="8"/>
      <c r="BW650" s="8"/>
      <c r="BX650" s="8"/>
      <c r="BY650" s="8"/>
      <c r="BZ650" s="8"/>
      <c r="CA650" s="8"/>
      <c r="CB650" s="8"/>
      <c r="CC650" s="8"/>
      <c r="CD650" s="8"/>
      <c r="CE650" s="8"/>
      <c r="CF650" s="8"/>
      <c r="CG650" s="8"/>
      <c r="CH650" s="8"/>
      <c r="CI650" s="8"/>
      <c r="CJ650" s="8"/>
      <c r="CK650" s="8"/>
      <c r="CL650" s="8"/>
      <c r="CM650" s="8"/>
      <c r="CN650" s="8"/>
      <c r="CO650" s="8"/>
      <c r="CP650" s="8"/>
      <c r="CQ650" s="8"/>
      <c r="CR650" s="8"/>
      <c r="CS650" s="8"/>
      <c r="CT650" s="8"/>
      <c r="CU650" s="8"/>
      <c r="CV650" s="8"/>
      <c r="CW650" s="8"/>
      <c r="CX650" s="8"/>
    </row>
    <row r="651" spans="3:102" x14ac:dyDescent="0.3"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8"/>
      <c r="AH651" s="8"/>
      <c r="AI651" s="8"/>
      <c r="AJ651" s="8"/>
      <c r="AK651" s="8"/>
      <c r="AL651" s="8"/>
      <c r="AM651" s="8"/>
      <c r="AN651" s="8"/>
      <c r="AO651" s="8"/>
      <c r="AP651" s="8"/>
      <c r="AQ651" s="8"/>
      <c r="AR651" s="8"/>
      <c r="AS651" s="8"/>
      <c r="AT651" s="8"/>
      <c r="AU651" s="8"/>
      <c r="AV651" s="8"/>
      <c r="AW651" s="8"/>
      <c r="AX651" s="8"/>
      <c r="AY651" s="8"/>
      <c r="AZ651" s="8"/>
      <c r="BA651" s="8"/>
      <c r="BB651" s="8"/>
      <c r="BC651" s="8"/>
      <c r="BD651" s="8"/>
      <c r="BE651" s="8"/>
      <c r="BF651" s="8"/>
      <c r="BG651" s="8"/>
      <c r="BH651" s="8"/>
      <c r="BI651" s="8"/>
      <c r="BJ651" s="8"/>
      <c r="BK651" s="8"/>
      <c r="BL651" s="8"/>
      <c r="BM651" s="8"/>
      <c r="BN651" s="8"/>
      <c r="BO651" s="8"/>
      <c r="BP651" s="8"/>
      <c r="BQ651" s="8"/>
      <c r="BR651" s="8"/>
      <c r="BS651" s="8"/>
      <c r="BT651" s="8"/>
      <c r="BU651" s="8"/>
      <c r="BV651" s="8"/>
      <c r="BW651" s="8"/>
      <c r="BX651" s="8"/>
      <c r="BY651" s="8"/>
      <c r="BZ651" s="8"/>
      <c r="CA651" s="8"/>
      <c r="CB651" s="8"/>
      <c r="CC651" s="8"/>
      <c r="CD651" s="8"/>
      <c r="CE651" s="8"/>
      <c r="CF651" s="8"/>
      <c r="CG651" s="8"/>
      <c r="CH651" s="8"/>
      <c r="CI651" s="8"/>
      <c r="CJ651" s="8"/>
      <c r="CK651" s="8"/>
      <c r="CL651" s="8"/>
      <c r="CM651" s="8"/>
      <c r="CN651" s="8"/>
      <c r="CO651" s="8"/>
      <c r="CP651" s="8"/>
      <c r="CQ651" s="8"/>
      <c r="CR651" s="8"/>
      <c r="CS651" s="8"/>
      <c r="CT651" s="8"/>
      <c r="CU651" s="8"/>
      <c r="CV651" s="8"/>
      <c r="CW651" s="8"/>
      <c r="CX651" s="8"/>
    </row>
    <row r="652" spans="3:102" x14ac:dyDescent="0.3"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8"/>
      <c r="AH652" s="8"/>
      <c r="AI652" s="8"/>
      <c r="AJ652" s="8"/>
      <c r="AK652" s="8"/>
      <c r="AL652" s="8"/>
      <c r="AM652" s="8"/>
      <c r="AN652" s="8"/>
      <c r="AO652" s="8"/>
      <c r="AP652" s="8"/>
      <c r="AQ652" s="8"/>
      <c r="AR652" s="8"/>
      <c r="AS652" s="8"/>
      <c r="AT652" s="8"/>
      <c r="AU652" s="8"/>
      <c r="AV652" s="8"/>
      <c r="AW652" s="8"/>
      <c r="AX652" s="8"/>
      <c r="AY652" s="8"/>
      <c r="AZ652" s="8"/>
      <c r="BA652" s="8"/>
      <c r="BB652" s="8"/>
      <c r="BC652" s="8"/>
      <c r="BD652" s="8"/>
      <c r="BE652" s="8"/>
      <c r="BF652" s="8"/>
      <c r="BG652" s="8"/>
      <c r="BH652" s="8"/>
      <c r="BI652" s="8"/>
      <c r="BJ652" s="8"/>
      <c r="BK652" s="8"/>
      <c r="BL652" s="8"/>
      <c r="BM652" s="8"/>
      <c r="BN652" s="8"/>
      <c r="BO652" s="8"/>
      <c r="BP652" s="8"/>
      <c r="BQ652" s="8"/>
      <c r="BR652" s="8"/>
      <c r="BS652" s="8"/>
      <c r="BT652" s="8"/>
      <c r="BU652" s="8"/>
      <c r="BV652" s="8"/>
      <c r="BW652" s="8"/>
      <c r="BX652" s="8"/>
      <c r="BY652" s="8"/>
      <c r="BZ652" s="8"/>
      <c r="CA652" s="8"/>
      <c r="CB652" s="8"/>
      <c r="CC652" s="8"/>
      <c r="CD652" s="8"/>
      <c r="CE652" s="8"/>
      <c r="CF652" s="8"/>
      <c r="CG652" s="8"/>
      <c r="CH652" s="8"/>
      <c r="CI652" s="8"/>
      <c r="CJ652" s="8"/>
      <c r="CK652" s="8"/>
      <c r="CL652" s="8"/>
      <c r="CM652" s="8"/>
      <c r="CN652" s="8"/>
      <c r="CO652" s="8"/>
      <c r="CP652" s="8"/>
      <c r="CQ652" s="8"/>
      <c r="CR652" s="8"/>
      <c r="CS652" s="8"/>
      <c r="CT652" s="8"/>
      <c r="CU652" s="8"/>
      <c r="CV652" s="8"/>
      <c r="CW652" s="8"/>
      <c r="CX652" s="8"/>
    </row>
    <row r="653" spans="3:102" x14ac:dyDescent="0.3"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8"/>
      <c r="AH653" s="8"/>
      <c r="AI653" s="8"/>
      <c r="AJ653" s="8"/>
      <c r="AK653" s="8"/>
      <c r="AL653" s="8"/>
      <c r="AM653" s="8"/>
      <c r="AN653" s="8"/>
      <c r="AO653" s="8"/>
      <c r="AP653" s="8"/>
      <c r="AQ653" s="8"/>
      <c r="AR653" s="8"/>
      <c r="AS653" s="8"/>
      <c r="AT653" s="8"/>
      <c r="AU653" s="8"/>
      <c r="AV653" s="8"/>
      <c r="AW653" s="8"/>
      <c r="AX653" s="8"/>
      <c r="AY653" s="8"/>
      <c r="AZ653" s="8"/>
      <c r="BA653" s="8"/>
      <c r="BB653" s="8"/>
      <c r="BC653" s="8"/>
      <c r="BD653" s="8"/>
      <c r="BE653" s="8"/>
      <c r="BF653" s="8"/>
      <c r="BG653" s="8"/>
      <c r="BH653" s="8"/>
      <c r="BI653" s="8"/>
      <c r="BJ653" s="8"/>
      <c r="BK653" s="8"/>
      <c r="BL653" s="8"/>
      <c r="BM653" s="8"/>
      <c r="BN653" s="8"/>
      <c r="BO653" s="8"/>
      <c r="BP653" s="8"/>
      <c r="BQ653" s="8"/>
      <c r="BR653" s="8"/>
      <c r="BS653" s="8"/>
      <c r="BT653" s="8"/>
      <c r="BU653" s="8"/>
      <c r="BV653" s="8"/>
      <c r="BW653" s="8"/>
      <c r="BX653" s="8"/>
      <c r="BY653" s="8"/>
      <c r="BZ653" s="8"/>
      <c r="CA653" s="8"/>
      <c r="CB653" s="8"/>
      <c r="CC653" s="8"/>
      <c r="CD653" s="8"/>
      <c r="CE653" s="8"/>
      <c r="CF653" s="8"/>
      <c r="CG653" s="8"/>
      <c r="CH653" s="8"/>
      <c r="CI653" s="8"/>
      <c r="CJ653" s="8"/>
      <c r="CK653" s="8"/>
      <c r="CL653" s="8"/>
      <c r="CM653" s="8"/>
      <c r="CN653" s="8"/>
      <c r="CO653" s="8"/>
      <c r="CP653" s="8"/>
      <c r="CQ653" s="8"/>
      <c r="CR653" s="8"/>
      <c r="CS653" s="8"/>
      <c r="CT653" s="8"/>
      <c r="CU653" s="8"/>
      <c r="CV653" s="8"/>
      <c r="CW653" s="8"/>
      <c r="CX653" s="8"/>
    </row>
    <row r="654" spans="3:102" x14ac:dyDescent="0.3"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8"/>
      <c r="AH654" s="8"/>
      <c r="AI654" s="8"/>
      <c r="AJ654" s="8"/>
      <c r="AK654" s="8"/>
      <c r="AL654" s="8"/>
      <c r="AM654" s="8"/>
      <c r="AN654" s="8"/>
      <c r="AO654" s="8"/>
      <c r="AP654" s="8"/>
      <c r="AQ654" s="8"/>
      <c r="AR654" s="8"/>
      <c r="AS654" s="8"/>
      <c r="AT654" s="8"/>
      <c r="AU654" s="8"/>
      <c r="AV654" s="8"/>
      <c r="AW654" s="8"/>
      <c r="AX654" s="8"/>
      <c r="AY654" s="8"/>
      <c r="AZ654" s="8"/>
      <c r="BA654" s="8"/>
      <c r="BB654" s="8"/>
      <c r="BC654" s="8"/>
      <c r="BD654" s="8"/>
      <c r="BE654" s="8"/>
      <c r="BF654" s="8"/>
      <c r="BG654" s="8"/>
      <c r="BH654" s="8"/>
      <c r="BI654" s="8"/>
      <c r="BJ654" s="8"/>
      <c r="BK654" s="8"/>
      <c r="BL654" s="8"/>
      <c r="BM654" s="8"/>
      <c r="BN654" s="8"/>
      <c r="BO654" s="8"/>
      <c r="BP654" s="8"/>
      <c r="BQ654" s="8"/>
      <c r="BR654" s="8"/>
      <c r="BS654" s="8"/>
      <c r="BT654" s="8"/>
      <c r="BU654" s="8"/>
      <c r="BV654" s="8"/>
      <c r="BW654" s="8"/>
      <c r="BX654" s="8"/>
      <c r="BY654" s="8"/>
      <c r="BZ654" s="8"/>
      <c r="CA654" s="8"/>
      <c r="CB654" s="8"/>
      <c r="CC654" s="8"/>
      <c r="CD654" s="8"/>
      <c r="CE654" s="8"/>
      <c r="CF654" s="8"/>
      <c r="CG654" s="8"/>
      <c r="CH654" s="8"/>
      <c r="CI654" s="8"/>
      <c r="CJ654" s="8"/>
      <c r="CK654" s="8"/>
      <c r="CL654" s="8"/>
      <c r="CM654" s="8"/>
      <c r="CN654" s="8"/>
      <c r="CO654" s="8"/>
      <c r="CP654" s="8"/>
      <c r="CQ654" s="8"/>
      <c r="CR654" s="8"/>
      <c r="CS654" s="8"/>
      <c r="CT654" s="8"/>
      <c r="CU654" s="8"/>
      <c r="CV654" s="8"/>
      <c r="CW654" s="8"/>
      <c r="CX654" s="8"/>
    </row>
    <row r="655" spans="3:102" x14ac:dyDescent="0.3"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8"/>
      <c r="AH655" s="8"/>
      <c r="AI655" s="8"/>
      <c r="AJ655" s="8"/>
      <c r="AK655" s="8"/>
      <c r="AL655" s="8"/>
      <c r="AM655" s="8"/>
      <c r="AN655" s="8"/>
      <c r="AO655" s="8"/>
      <c r="AP655" s="8"/>
      <c r="AQ655" s="8"/>
      <c r="AR655" s="8"/>
      <c r="AS655" s="8"/>
      <c r="AT655" s="8"/>
      <c r="AU655" s="8"/>
      <c r="AV655" s="8"/>
      <c r="AW655" s="8"/>
      <c r="AX655" s="8"/>
      <c r="AY655" s="8"/>
      <c r="AZ655" s="8"/>
      <c r="BA655" s="8"/>
      <c r="BB655" s="8"/>
      <c r="BC655" s="8"/>
      <c r="BD655" s="8"/>
      <c r="BE655" s="8"/>
      <c r="BF655" s="8"/>
      <c r="BG655" s="8"/>
      <c r="BH655" s="8"/>
      <c r="BI655" s="8"/>
      <c r="BJ655" s="8"/>
      <c r="BK655" s="8"/>
      <c r="BL655" s="8"/>
      <c r="BM655" s="8"/>
      <c r="BN655" s="8"/>
      <c r="BO655" s="8"/>
      <c r="BP655" s="8"/>
      <c r="BQ655" s="8"/>
      <c r="BR655" s="8"/>
      <c r="BS655" s="8"/>
      <c r="BT655" s="8"/>
      <c r="BU655" s="8"/>
      <c r="BV655" s="8"/>
      <c r="BW655" s="8"/>
      <c r="BX655" s="8"/>
      <c r="BY655" s="8"/>
      <c r="BZ655" s="8"/>
      <c r="CA655" s="8"/>
      <c r="CB655" s="8"/>
      <c r="CC655" s="8"/>
      <c r="CD655" s="8"/>
      <c r="CE655" s="8"/>
      <c r="CF655" s="8"/>
      <c r="CG655" s="8"/>
      <c r="CH655" s="8"/>
      <c r="CI655" s="8"/>
      <c r="CJ655" s="8"/>
      <c r="CK655" s="8"/>
      <c r="CL655" s="8"/>
      <c r="CM655" s="8"/>
      <c r="CN655" s="8"/>
      <c r="CO655" s="8"/>
      <c r="CP655" s="8"/>
      <c r="CQ655" s="8"/>
      <c r="CR655" s="8"/>
      <c r="CS655" s="8"/>
      <c r="CT655" s="8"/>
      <c r="CU655" s="8"/>
      <c r="CV655" s="8"/>
      <c r="CW655" s="8"/>
      <c r="CX655" s="8"/>
    </row>
    <row r="656" spans="3:102" x14ac:dyDescent="0.3"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8"/>
      <c r="AH656" s="8"/>
      <c r="AI656" s="8"/>
      <c r="AJ656" s="8"/>
      <c r="AK656" s="8"/>
      <c r="AL656" s="8"/>
      <c r="AM656" s="8"/>
      <c r="AN656" s="8"/>
      <c r="AO656" s="8"/>
      <c r="AP656" s="8"/>
      <c r="AQ656" s="8"/>
      <c r="AR656" s="8"/>
      <c r="AS656" s="8"/>
      <c r="AT656" s="8"/>
      <c r="AU656" s="8"/>
      <c r="AV656" s="8"/>
      <c r="AW656" s="8"/>
      <c r="AX656" s="8"/>
      <c r="AY656" s="8"/>
      <c r="AZ656" s="8"/>
      <c r="BA656" s="8"/>
      <c r="BB656" s="8"/>
      <c r="BC656" s="8"/>
      <c r="BD656" s="8"/>
      <c r="BE656" s="8"/>
      <c r="BF656" s="8"/>
      <c r="BG656" s="8"/>
      <c r="BH656" s="8"/>
      <c r="BI656" s="8"/>
      <c r="BJ656" s="8"/>
      <c r="BK656" s="8"/>
      <c r="BL656" s="8"/>
      <c r="BM656" s="8"/>
      <c r="BN656" s="8"/>
      <c r="BO656" s="8"/>
      <c r="BP656" s="8"/>
      <c r="BQ656" s="8"/>
      <c r="BR656" s="8"/>
      <c r="BS656" s="8"/>
      <c r="BT656" s="8"/>
      <c r="BU656" s="8"/>
      <c r="BV656" s="8"/>
      <c r="BW656" s="8"/>
      <c r="BX656" s="8"/>
      <c r="BY656" s="8"/>
      <c r="BZ656" s="8"/>
      <c r="CA656" s="8"/>
      <c r="CB656" s="8"/>
      <c r="CC656" s="8"/>
      <c r="CD656" s="8"/>
      <c r="CE656" s="8"/>
      <c r="CF656" s="8"/>
      <c r="CG656" s="8"/>
      <c r="CH656" s="8"/>
      <c r="CI656" s="8"/>
      <c r="CJ656" s="8"/>
      <c r="CK656" s="8"/>
      <c r="CL656" s="8"/>
      <c r="CM656" s="8"/>
      <c r="CN656" s="8"/>
      <c r="CO656" s="8"/>
      <c r="CP656" s="8"/>
      <c r="CQ656" s="8"/>
      <c r="CR656" s="8"/>
      <c r="CS656" s="8"/>
      <c r="CT656" s="8"/>
      <c r="CU656" s="8"/>
      <c r="CV656" s="8"/>
      <c r="CW656" s="8"/>
      <c r="CX656" s="8"/>
    </row>
    <row r="657" spans="3:102" x14ac:dyDescent="0.3"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8"/>
      <c r="AH657" s="8"/>
      <c r="AI657" s="8"/>
      <c r="AJ657" s="8"/>
      <c r="AK657" s="8"/>
      <c r="AL657" s="8"/>
      <c r="AM657" s="8"/>
      <c r="AN657" s="8"/>
      <c r="AO657" s="8"/>
      <c r="AP657" s="8"/>
      <c r="AQ657" s="8"/>
      <c r="AR657" s="8"/>
      <c r="AS657" s="8"/>
      <c r="AT657" s="8"/>
      <c r="AU657" s="8"/>
      <c r="AV657" s="8"/>
      <c r="AW657" s="8"/>
      <c r="AX657" s="8"/>
      <c r="AY657" s="8"/>
      <c r="AZ657" s="8"/>
      <c r="BA657" s="8"/>
      <c r="BB657" s="8"/>
      <c r="BC657" s="8"/>
      <c r="BD657" s="8"/>
      <c r="BE657" s="8"/>
      <c r="BF657" s="8"/>
      <c r="BG657" s="8"/>
      <c r="BH657" s="8"/>
      <c r="BI657" s="8"/>
      <c r="BJ657" s="8"/>
      <c r="BK657" s="8"/>
      <c r="BL657" s="8"/>
      <c r="BM657" s="8"/>
      <c r="BN657" s="8"/>
      <c r="BO657" s="8"/>
      <c r="BP657" s="8"/>
      <c r="BQ657" s="8"/>
      <c r="BR657" s="8"/>
      <c r="BS657" s="8"/>
      <c r="BT657" s="8"/>
      <c r="BU657" s="8"/>
      <c r="BV657" s="8"/>
      <c r="BW657" s="8"/>
      <c r="BX657" s="8"/>
      <c r="BY657" s="8"/>
      <c r="BZ657" s="8"/>
      <c r="CA657" s="8"/>
      <c r="CB657" s="8"/>
      <c r="CC657" s="8"/>
      <c r="CD657" s="8"/>
      <c r="CE657" s="8"/>
      <c r="CF657" s="8"/>
      <c r="CG657" s="8"/>
      <c r="CH657" s="8"/>
      <c r="CI657" s="8"/>
      <c r="CJ657" s="8"/>
      <c r="CK657" s="8"/>
      <c r="CL657" s="8"/>
      <c r="CM657" s="8"/>
      <c r="CN657" s="8"/>
      <c r="CO657" s="8"/>
      <c r="CP657" s="8"/>
      <c r="CQ657" s="8"/>
      <c r="CR657" s="8"/>
      <c r="CS657" s="8"/>
      <c r="CT657" s="8"/>
      <c r="CU657" s="8"/>
      <c r="CV657" s="8"/>
      <c r="CW657" s="8"/>
      <c r="CX657" s="8"/>
    </row>
    <row r="658" spans="3:102" x14ac:dyDescent="0.3"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8"/>
      <c r="AH658" s="8"/>
      <c r="AI658" s="8"/>
      <c r="AJ658" s="8"/>
      <c r="AK658" s="8"/>
      <c r="AL658" s="8"/>
      <c r="AM658" s="8"/>
      <c r="AN658" s="8"/>
      <c r="AO658" s="8"/>
      <c r="AP658" s="8"/>
      <c r="AQ658" s="8"/>
      <c r="AR658" s="8"/>
      <c r="AS658" s="8"/>
      <c r="AT658" s="8"/>
      <c r="AU658" s="8"/>
      <c r="AV658" s="8"/>
      <c r="AW658" s="8"/>
      <c r="AX658" s="8"/>
      <c r="AY658" s="8"/>
      <c r="AZ658" s="8"/>
      <c r="BA658" s="8"/>
      <c r="BB658" s="8"/>
      <c r="BC658" s="8"/>
      <c r="BD658" s="8"/>
      <c r="BE658" s="8"/>
      <c r="BF658" s="8"/>
      <c r="BG658" s="8"/>
      <c r="BH658" s="8"/>
      <c r="BI658" s="8"/>
      <c r="BJ658" s="8"/>
      <c r="BK658" s="8"/>
      <c r="BL658" s="8"/>
      <c r="BM658" s="8"/>
      <c r="BN658" s="8"/>
      <c r="BO658" s="8"/>
      <c r="BP658" s="8"/>
      <c r="BQ658" s="8"/>
      <c r="BR658" s="8"/>
      <c r="BS658" s="8"/>
      <c r="BT658" s="8"/>
      <c r="BU658" s="8"/>
      <c r="BV658" s="8"/>
      <c r="BW658" s="8"/>
      <c r="BX658" s="8"/>
      <c r="BY658" s="8"/>
      <c r="BZ658" s="8"/>
      <c r="CA658" s="8"/>
      <c r="CB658" s="8"/>
      <c r="CC658" s="8"/>
      <c r="CD658" s="8"/>
      <c r="CE658" s="8"/>
      <c r="CF658" s="8"/>
      <c r="CG658" s="8"/>
      <c r="CH658" s="8"/>
      <c r="CI658" s="8"/>
      <c r="CJ658" s="8"/>
      <c r="CK658" s="8"/>
      <c r="CL658" s="8"/>
      <c r="CM658" s="8"/>
      <c r="CN658" s="8"/>
      <c r="CO658" s="8"/>
      <c r="CP658" s="8"/>
      <c r="CQ658" s="8"/>
      <c r="CR658" s="8"/>
      <c r="CS658" s="8"/>
      <c r="CT658" s="8"/>
      <c r="CU658" s="8"/>
      <c r="CV658" s="8"/>
      <c r="CW658" s="8"/>
      <c r="CX658" s="8"/>
    </row>
    <row r="659" spans="3:102" x14ac:dyDescent="0.3"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8"/>
      <c r="AH659" s="8"/>
      <c r="AI659" s="8"/>
      <c r="AJ659" s="8"/>
      <c r="AK659" s="8"/>
      <c r="AL659" s="8"/>
      <c r="AM659" s="8"/>
      <c r="AN659" s="8"/>
      <c r="AO659" s="8"/>
      <c r="AP659" s="8"/>
      <c r="AQ659" s="8"/>
      <c r="AR659" s="8"/>
      <c r="AS659" s="8"/>
      <c r="AT659" s="8"/>
      <c r="AU659" s="8"/>
      <c r="AV659" s="8"/>
      <c r="AW659" s="8"/>
      <c r="AX659" s="8"/>
      <c r="AY659" s="8"/>
      <c r="AZ659" s="8"/>
      <c r="BA659" s="8"/>
      <c r="BB659" s="8"/>
      <c r="BC659" s="8"/>
      <c r="BD659" s="8"/>
      <c r="BE659" s="8"/>
      <c r="BF659" s="8"/>
      <c r="BG659" s="8"/>
      <c r="BH659" s="8"/>
      <c r="BI659" s="8"/>
      <c r="BJ659" s="8"/>
      <c r="BK659" s="8"/>
      <c r="BL659" s="8"/>
      <c r="BM659" s="8"/>
      <c r="BN659" s="8"/>
      <c r="BO659" s="8"/>
      <c r="BP659" s="8"/>
      <c r="BQ659" s="8"/>
      <c r="BR659" s="8"/>
      <c r="BS659" s="8"/>
      <c r="BT659" s="8"/>
      <c r="BU659" s="8"/>
      <c r="BV659" s="8"/>
      <c r="BW659" s="8"/>
      <c r="BX659" s="8"/>
      <c r="BY659" s="8"/>
      <c r="BZ659" s="8"/>
      <c r="CA659" s="8"/>
      <c r="CB659" s="8"/>
      <c r="CC659" s="8"/>
      <c r="CD659" s="8"/>
      <c r="CE659" s="8"/>
      <c r="CF659" s="8"/>
      <c r="CG659" s="8"/>
      <c r="CH659" s="8"/>
      <c r="CI659" s="8"/>
      <c r="CJ659" s="8"/>
      <c r="CK659" s="8"/>
      <c r="CL659" s="8"/>
      <c r="CM659" s="8"/>
      <c r="CN659" s="8"/>
      <c r="CO659" s="8"/>
      <c r="CP659" s="8"/>
      <c r="CQ659" s="8"/>
      <c r="CR659" s="8"/>
      <c r="CS659" s="8"/>
      <c r="CT659" s="8"/>
      <c r="CU659" s="8"/>
      <c r="CV659" s="8"/>
      <c r="CW659" s="8"/>
      <c r="CX659" s="8"/>
    </row>
    <row r="660" spans="3:102" x14ac:dyDescent="0.3"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8"/>
      <c r="AH660" s="8"/>
      <c r="AI660" s="8"/>
      <c r="AJ660" s="8"/>
      <c r="AK660" s="8"/>
      <c r="AL660" s="8"/>
      <c r="AM660" s="8"/>
      <c r="AN660" s="8"/>
      <c r="AO660" s="8"/>
      <c r="AP660" s="8"/>
      <c r="AQ660" s="8"/>
      <c r="AR660" s="8"/>
      <c r="AS660" s="8"/>
      <c r="AT660" s="8"/>
      <c r="AU660" s="8"/>
      <c r="AV660" s="8"/>
      <c r="AW660" s="8"/>
      <c r="AX660" s="8"/>
      <c r="AY660" s="8"/>
      <c r="AZ660" s="8"/>
      <c r="BA660" s="8"/>
      <c r="BB660" s="8"/>
      <c r="BC660" s="8"/>
      <c r="BD660" s="8"/>
      <c r="BE660" s="8"/>
      <c r="BF660" s="8"/>
      <c r="BG660" s="8"/>
      <c r="BH660" s="8"/>
      <c r="BI660" s="8"/>
      <c r="BJ660" s="8"/>
      <c r="BK660" s="8"/>
      <c r="BL660" s="8"/>
      <c r="BM660" s="8"/>
      <c r="BN660" s="8"/>
      <c r="BO660" s="8"/>
      <c r="BP660" s="8"/>
      <c r="BQ660" s="8"/>
      <c r="BR660" s="8"/>
      <c r="BS660" s="8"/>
      <c r="BT660" s="8"/>
      <c r="BU660" s="8"/>
      <c r="BV660" s="8"/>
      <c r="BW660" s="8"/>
      <c r="BX660" s="8"/>
      <c r="BY660" s="8"/>
      <c r="BZ660" s="8"/>
      <c r="CA660" s="8"/>
      <c r="CB660" s="8"/>
      <c r="CC660" s="8"/>
      <c r="CD660" s="8"/>
      <c r="CE660" s="8"/>
      <c r="CF660" s="8"/>
      <c r="CG660" s="8"/>
      <c r="CH660" s="8"/>
      <c r="CI660" s="8"/>
      <c r="CJ660" s="8"/>
      <c r="CK660" s="8"/>
      <c r="CL660" s="8"/>
      <c r="CM660" s="8"/>
      <c r="CN660" s="8"/>
      <c r="CO660" s="8"/>
      <c r="CP660" s="8"/>
      <c r="CQ660" s="8"/>
      <c r="CR660" s="8"/>
      <c r="CS660" s="8"/>
      <c r="CT660" s="8"/>
      <c r="CU660" s="8"/>
      <c r="CV660" s="8"/>
      <c r="CW660" s="8"/>
      <c r="CX660" s="8"/>
    </row>
    <row r="661" spans="3:102" x14ac:dyDescent="0.3"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8"/>
      <c r="AH661" s="8"/>
      <c r="AI661" s="8"/>
      <c r="AJ661" s="8"/>
      <c r="AK661" s="8"/>
      <c r="AL661" s="8"/>
      <c r="AM661" s="8"/>
      <c r="AN661" s="8"/>
      <c r="AO661" s="8"/>
      <c r="AP661" s="8"/>
      <c r="AQ661" s="8"/>
      <c r="AR661" s="8"/>
      <c r="AS661" s="8"/>
      <c r="AT661" s="8"/>
      <c r="AU661" s="8"/>
      <c r="AV661" s="8"/>
      <c r="AW661" s="8"/>
      <c r="AX661" s="8"/>
      <c r="AY661" s="8"/>
      <c r="AZ661" s="8"/>
      <c r="BA661" s="8"/>
      <c r="BB661" s="8"/>
      <c r="BC661" s="8"/>
      <c r="BD661" s="8"/>
      <c r="BE661" s="8"/>
      <c r="BF661" s="8"/>
      <c r="BG661" s="8"/>
      <c r="BH661" s="8"/>
      <c r="BI661" s="8"/>
      <c r="BJ661" s="8"/>
      <c r="BK661" s="8"/>
      <c r="BL661" s="8"/>
      <c r="BM661" s="8"/>
      <c r="BN661" s="8"/>
      <c r="BO661" s="8"/>
      <c r="BP661" s="8"/>
      <c r="BQ661" s="8"/>
      <c r="BR661" s="8"/>
      <c r="BS661" s="8"/>
      <c r="BT661" s="8"/>
      <c r="BU661" s="8"/>
      <c r="BV661" s="8"/>
      <c r="BW661" s="8"/>
      <c r="BX661" s="8"/>
      <c r="BY661" s="8"/>
      <c r="BZ661" s="8"/>
      <c r="CA661" s="8"/>
      <c r="CB661" s="8"/>
      <c r="CC661" s="8"/>
      <c r="CD661" s="8"/>
      <c r="CE661" s="8"/>
      <c r="CF661" s="8"/>
      <c r="CG661" s="8"/>
      <c r="CH661" s="8"/>
      <c r="CI661" s="8"/>
      <c r="CJ661" s="8"/>
      <c r="CK661" s="8"/>
      <c r="CL661" s="8"/>
      <c r="CM661" s="8"/>
      <c r="CN661" s="8"/>
      <c r="CO661" s="8"/>
      <c r="CP661" s="8"/>
      <c r="CQ661" s="8"/>
      <c r="CR661" s="8"/>
      <c r="CS661" s="8"/>
      <c r="CT661" s="8"/>
      <c r="CU661" s="8"/>
      <c r="CV661" s="8"/>
      <c r="CW661" s="8"/>
      <c r="CX661" s="8"/>
    </row>
    <row r="662" spans="3:102" x14ac:dyDescent="0.3"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8"/>
      <c r="AH662" s="8"/>
      <c r="AI662" s="8"/>
      <c r="AJ662" s="8"/>
      <c r="AK662" s="8"/>
      <c r="AL662" s="8"/>
      <c r="AM662" s="8"/>
      <c r="AN662" s="8"/>
      <c r="AO662" s="8"/>
      <c r="AP662" s="8"/>
      <c r="AQ662" s="8"/>
      <c r="AR662" s="8"/>
      <c r="AS662" s="8"/>
      <c r="AT662" s="8"/>
      <c r="AU662" s="8"/>
      <c r="AV662" s="8"/>
      <c r="AW662" s="8"/>
      <c r="AX662" s="8"/>
      <c r="AY662" s="8"/>
      <c r="AZ662" s="8"/>
      <c r="BA662" s="8"/>
      <c r="BB662" s="8"/>
      <c r="BC662" s="8"/>
      <c r="BD662" s="8"/>
      <c r="BE662" s="8"/>
      <c r="BF662" s="8"/>
      <c r="BG662" s="8"/>
      <c r="BH662" s="8"/>
      <c r="BI662" s="8"/>
      <c r="BJ662" s="8"/>
      <c r="BK662" s="8"/>
      <c r="BL662" s="8"/>
      <c r="BM662" s="8"/>
      <c r="BN662" s="8"/>
      <c r="BO662" s="8"/>
      <c r="BP662" s="8"/>
      <c r="BQ662" s="8"/>
      <c r="BR662" s="8"/>
      <c r="BS662" s="8"/>
      <c r="BT662" s="8"/>
      <c r="BU662" s="8"/>
      <c r="BV662" s="8"/>
      <c r="BW662" s="8"/>
      <c r="BX662" s="8"/>
      <c r="BY662" s="8"/>
      <c r="BZ662" s="8"/>
      <c r="CA662" s="8"/>
      <c r="CB662" s="8"/>
      <c r="CC662" s="8"/>
      <c r="CD662" s="8"/>
      <c r="CE662" s="8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</row>
    <row r="663" spans="3:102" x14ac:dyDescent="0.3"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8"/>
      <c r="AH663" s="8"/>
      <c r="AI663" s="8"/>
      <c r="AJ663" s="8"/>
      <c r="AK663" s="8"/>
      <c r="AL663" s="8"/>
      <c r="AM663" s="8"/>
      <c r="AN663" s="8"/>
      <c r="AO663" s="8"/>
      <c r="AP663" s="8"/>
      <c r="AQ663" s="8"/>
      <c r="AR663" s="8"/>
      <c r="AS663" s="8"/>
      <c r="AT663" s="8"/>
      <c r="AU663" s="8"/>
      <c r="AV663" s="8"/>
      <c r="AW663" s="8"/>
      <c r="AX663" s="8"/>
      <c r="AY663" s="8"/>
      <c r="AZ663" s="8"/>
      <c r="BA663" s="8"/>
      <c r="BB663" s="8"/>
      <c r="BC663" s="8"/>
      <c r="BD663" s="8"/>
      <c r="BE663" s="8"/>
      <c r="BF663" s="8"/>
      <c r="BG663" s="8"/>
      <c r="BH663" s="8"/>
      <c r="BI663" s="8"/>
      <c r="BJ663" s="8"/>
      <c r="BK663" s="8"/>
      <c r="BL663" s="8"/>
      <c r="BM663" s="8"/>
      <c r="BN663" s="8"/>
      <c r="BO663" s="8"/>
      <c r="BP663" s="8"/>
      <c r="BQ663" s="8"/>
      <c r="BR663" s="8"/>
      <c r="BS663" s="8"/>
      <c r="BT663" s="8"/>
      <c r="BU663" s="8"/>
      <c r="BV663" s="8"/>
      <c r="BW663" s="8"/>
      <c r="BX663" s="8"/>
      <c r="BY663" s="8"/>
      <c r="BZ663" s="8"/>
      <c r="CA663" s="8"/>
      <c r="CB663" s="8"/>
      <c r="CC663" s="8"/>
      <c r="CD663" s="8"/>
      <c r="CE663" s="8"/>
      <c r="CF663" s="8"/>
      <c r="CG663" s="8"/>
      <c r="CH663" s="8"/>
      <c r="CI663" s="8"/>
      <c r="CJ663" s="8"/>
      <c r="CK663" s="8"/>
      <c r="CL663" s="8"/>
      <c r="CM663" s="8"/>
      <c r="CN663" s="8"/>
      <c r="CO663" s="8"/>
      <c r="CP663" s="8"/>
      <c r="CQ663" s="8"/>
      <c r="CR663" s="8"/>
      <c r="CS663" s="8"/>
      <c r="CT663" s="8"/>
      <c r="CU663" s="8"/>
      <c r="CV663" s="8"/>
      <c r="CW663" s="8"/>
      <c r="CX663" s="8"/>
    </row>
    <row r="664" spans="3:102" x14ac:dyDescent="0.3"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8"/>
      <c r="AH664" s="8"/>
      <c r="AI664" s="8"/>
      <c r="AJ664" s="8"/>
      <c r="AK664" s="8"/>
      <c r="AL664" s="8"/>
      <c r="AM664" s="8"/>
      <c r="AN664" s="8"/>
      <c r="AO664" s="8"/>
      <c r="AP664" s="8"/>
      <c r="AQ664" s="8"/>
      <c r="AR664" s="8"/>
      <c r="AS664" s="8"/>
      <c r="AT664" s="8"/>
      <c r="AU664" s="8"/>
      <c r="AV664" s="8"/>
      <c r="AW664" s="8"/>
      <c r="AX664" s="8"/>
      <c r="AY664" s="8"/>
      <c r="AZ664" s="8"/>
      <c r="BA664" s="8"/>
      <c r="BB664" s="8"/>
      <c r="BC664" s="8"/>
      <c r="BD664" s="8"/>
      <c r="BE664" s="8"/>
      <c r="BF664" s="8"/>
      <c r="BG664" s="8"/>
      <c r="BH664" s="8"/>
      <c r="BI664" s="8"/>
      <c r="BJ664" s="8"/>
      <c r="BK664" s="8"/>
      <c r="BL664" s="8"/>
      <c r="BM664" s="8"/>
      <c r="BN664" s="8"/>
      <c r="BO664" s="8"/>
      <c r="BP664" s="8"/>
      <c r="BQ664" s="8"/>
      <c r="BR664" s="8"/>
      <c r="BS664" s="8"/>
      <c r="BT664" s="8"/>
      <c r="BU664" s="8"/>
      <c r="BV664" s="8"/>
      <c r="BW664" s="8"/>
      <c r="BX664" s="8"/>
      <c r="BY664" s="8"/>
      <c r="BZ664" s="8"/>
      <c r="CA664" s="8"/>
      <c r="CB664" s="8"/>
      <c r="CC664" s="8"/>
      <c r="CD664" s="8"/>
      <c r="CE664" s="8"/>
      <c r="CF664" s="8"/>
      <c r="CG664" s="8"/>
      <c r="CH664" s="8"/>
      <c r="CI664" s="8"/>
      <c r="CJ664" s="8"/>
      <c r="CK664" s="8"/>
      <c r="CL664" s="8"/>
      <c r="CM664" s="8"/>
      <c r="CN664" s="8"/>
      <c r="CO664" s="8"/>
      <c r="CP664" s="8"/>
      <c r="CQ664" s="8"/>
      <c r="CR664" s="8"/>
      <c r="CS664" s="8"/>
      <c r="CT664" s="8"/>
      <c r="CU664" s="8"/>
      <c r="CV664" s="8"/>
      <c r="CW664" s="8"/>
      <c r="CX664" s="8"/>
    </row>
    <row r="665" spans="3:102" x14ac:dyDescent="0.3"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8"/>
      <c r="AH665" s="8"/>
      <c r="AI665" s="8"/>
      <c r="AJ665" s="8"/>
      <c r="AK665" s="8"/>
      <c r="AL665" s="8"/>
      <c r="AM665" s="8"/>
      <c r="AN665" s="8"/>
      <c r="AO665" s="8"/>
      <c r="AP665" s="8"/>
      <c r="AQ665" s="8"/>
      <c r="AR665" s="8"/>
      <c r="AS665" s="8"/>
      <c r="AT665" s="8"/>
      <c r="AU665" s="8"/>
      <c r="AV665" s="8"/>
      <c r="AW665" s="8"/>
      <c r="AX665" s="8"/>
      <c r="AY665" s="8"/>
      <c r="AZ665" s="8"/>
      <c r="BA665" s="8"/>
      <c r="BB665" s="8"/>
      <c r="BC665" s="8"/>
      <c r="BD665" s="8"/>
      <c r="BE665" s="8"/>
      <c r="BF665" s="8"/>
      <c r="BG665" s="8"/>
      <c r="BH665" s="8"/>
      <c r="BI665" s="8"/>
      <c r="BJ665" s="8"/>
      <c r="BK665" s="8"/>
      <c r="BL665" s="8"/>
      <c r="BM665" s="8"/>
      <c r="BN665" s="8"/>
      <c r="BO665" s="8"/>
      <c r="BP665" s="8"/>
      <c r="BQ665" s="8"/>
      <c r="BR665" s="8"/>
      <c r="BS665" s="8"/>
      <c r="BT665" s="8"/>
      <c r="BU665" s="8"/>
      <c r="BV665" s="8"/>
      <c r="BW665" s="8"/>
      <c r="BX665" s="8"/>
      <c r="BY665" s="8"/>
      <c r="BZ665" s="8"/>
      <c r="CA665" s="8"/>
      <c r="CB665" s="8"/>
      <c r="CC665" s="8"/>
      <c r="CD665" s="8"/>
      <c r="CE665" s="8"/>
      <c r="CF665" s="8"/>
      <c r="CG665" s="8"/>
      <c r="CH665" s="8"/>
      <c r="CI665" s="8"/>
      <c r="CJ665" s="8"/>
      <c r="CK665" s="8"/>
      <c r="CL665" s="8"/>
      <c r="CM665" s="8"/>
      <c r="CN665" s="8"/>
      <c r="CO665" s="8"/>
      <c r="CP665" s="8"/>
      <c r="CQ665" s="8"/>
      <c r="CR665" s="8"/>
      <c r="CS665" s="8"/>
      <c r="CT665" s="8"/>
      <c r="CU665" s="8"/>
      <c r="CV665" s="8"/>
      <c r="CW665" s="8"/>
      <c r="CX665" s="8"/>
    </row>
    <row r="666" spans="3:102" x14ac:dyDescent="0.3"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8"/>
      <c r="AH666" s="8"/>
      <c r="AI666" s="8"/>
      <c r="AJ666" s="8"/>
      <c r="AK666" s="8"/>
      <c r="AL666" s="8"/>
      <c r="AM666" s="8"/>
      <c r="AN666" s="8"/>
      <c r="AO666" s="8"/>
      <c r="AP666" s="8"/>
      <c r="AQ666" s="8"/>
      <c r="AR666" s="8"/>
      <c r="AS666" s="8"/>
      <c r="AT666" s="8"/>
      <c r="AU666" s="8"/>
      <c r="AV666" s="8"/>
      <c r="AW666" s="8"/>
      <c r="AX666" s="8"/>
      <c r="AY666" s="8"/>
      <c r="AZ666" s="8"/>
      <c r="BA666" s="8"/>
      <c r="BB666" s="8"/>
      <c r="BC666" s="8"/>
      <c r="BD666" s="8"/>
      <c r="BE666" s="8"/>
      <c r="BF666" s="8"/>
      <c r="BG666" s="8"/>
      <c r="BH666" s="8"/>
      <c r="BI666" s="8"/>
      <c r="BJ666" s="8"/>
      <c r="BK666" s="8"/>
      <c r="BL666" s="8"/>
      <c r="BM666" s="8"/>
      <c r="BN666" s="8"/>
      <c r="BO666" s="8"/>
      <c r="BP666" s="8"/>
      <c r="BQ666" s="8"/>
      <c r="BR666" s="8"/>
      <c r="BS666" s="8"/>
      <c r="BT666" s="8"/>
      <c r="BU666" s="8"/>
      <c r="BV666" s="8"/>
      <c r="BW666" s="8"/>
      <c r="BX666" s="8"/>
      <c r="BY666" s="8"/>
      <c r="BZ666" s="8"/>
      <c r="CA666" s="8"/>
      <c r="CB666" s="8"/>
      <c r="CC666" s="8"/>
      <c r="CD666" s="8"/>
      <c r="CE666" s="8"/>
      <c r="CF666" s="8"/>
      <c r="CG666" s="8"/>
      <c r="CH666" s="8"/>
      <c r="CI666" s="8"/>
      <c r="CJ666" s="8"/>
      <c r="CK666" s="8"/>
      <c r="CL666" s="8"/>
      <c r="CM666" s="8"/>
      <c r="CN666" s="8"/>
      <c r="CO666" s="8"/>
      <c r="CP666" s="8"/>
      <c r="CQ666" s="8"/>
      <c r="CR666" s="8"/>
      <c r="CS666" s="8"/>
      <c r="CT666" s="8"/>
      <c r="CU666" s="8"/>
      <c r="CV666" s="8"/>
      <c r="CW666" s="8"/>
      <c r="CX666" s="8"/>
    </row>
    <row r="667" spans="3:102" x14ac:dyDescent="0.3"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8"/>
      <c r="AH667" s="8"/>
      <c r="AI667" s="8"/>
      <c r="AJ667" s="8"/>
      <c r="AK667" s="8"/>
      <c r="AL667" s="8"/>
      <c r="AM667" s="8"/>
      <c r="AN667" s="8"/>
      <c r="AO667" s="8"/>
      <c r="AP667" s="8"/>
      <c r="AQ667" s="8"/>
      <c r="AR667" s="8"/>
      <c r="AS667" s="8"/>
      <c r="AT667" s="8"/>
      <c r="AU667" s="8"/>
      <c r="AV667" s="8"/>
      <c r="AW667" s="8"/>
      <c r="AX667" s="8"/>
      <c r="AY667" s="8"/>
      <c r="AZ667" s="8"/>
      <c r="BA667" s="8"/>
      <c r="BB667" s="8"/>
      <c r="BC667" s="8"/>
      <c r="BD667" s="8"/>
      <c r="BE667" s="8"/>
      <c r="BF667" s="8"/>
      <c r="BG667" s="8"/>
      <c r="BH667" s="8"/>
      <c r="BI667" s="8"/>
      <c r="BJ667" s="8"/>
      <c r="BK667" s="8"/>
      <c r="BL667" s="8"/>
      <c r="BM667" s="8"/>
      <c r="BN667" s="8"/>
      <c r="BO667" s="8"/>
      <c r="BP667" s="8"/>
      <c r="BQ667" s="8"/>
      <c r="BR667" s="8"/>
      <c r="BS667" s="8"/>
      <c r="BT667" s="8"/>
      <c r="BU667" s="8"/>
      <c r="BV667" s="8"/>
      <c r="BW667" s="8"/>
      <c r="BX667" s="8"/>
      <c r="BY667" s="8"/>
      <c r="BZ667" s="8"/>
      <c r="CA667" s="8"/>
      <c r="CB667" s="8"/>
      <c r="CC667" s="8"/>
      <c r="CD667" s="8"/>
      <c r="CE667" s="8"/>
      <c r="CF667" s="8"/>
      <c r="CG667" s="8"/>
      <c r="CH667" s="8"/>
      <c r="CI667" s="8"/>
      <c r="CJ667" s="8"/>
      <c r="CK667" s="8"/>
      <c r="CL667" s="8"/>
      <c r="CM667" s="8"/>
      <c r="CN667" s="8"/>
      <c r="CO667" s="8"/>
      <c r="CP667" s="8"/>
      <c r="CQ667" s="8"/>
      <c r="CR667" s="8"/>
      <c r="CS667" s="8"/>
      <c r="CT667" s="8"/>
      <c r="CU667" s="8"/>
      <c r="CV667" s="8"/>
      <c r="CW667" s="8"/>
      <c r="CX667" s="8"/>
    </row>
    <row r="668" spans="3:102" x14ac:dyDescent="0.3"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W668" s="8"/>
      <c r="AX668" s="8"/>
      <c r="AY668" s="8"/>
      <c r="AZ668" s="8"/>
      <c r="BA668" s="8"/>
      <c r="BB668" s="8"/>
      <c r="BC668" s="8"/>
      <c r="BD668" s="8"/>
      <c r="BE668" s="8"/>
      <c r="BF668" s="8"/>
      <c r="BG668" s="8"/>
      <c r="BH668" s="8"/>
      <c r="BI668" s="8"/>
      <c r="BJ668" s="8"/>
      <c r="BK668" s="8"/>
      <c r="BL668" s="8"/>
      <c r="BM668" s="8"/>
      <c r="BN668" s="8"/>
      <c r="BO668" s="8"/>
      <c r="BP668" s="8"/>
      <c r="BQ668" s="8"/>
      <c r="BR668" s="8"/>
      <c r="BS668" s="8"/>
      <c r="BT668" s="8"/>
      <c r="BU668" s="8"/>
      <c r="BV668" s="8"/>
      <c r="BW668" s="8"/>
      <c r="BX668" s="8"/>
      <c r="BY668" s="8"/>
      <c r="BZ668" s="8"/>
      <c r="CA668" s="8"/>
      <c r="CB668" s="8"/>
      <c r="CC668" s="8"/>
      <c r="CD668" s="8"/>
      <c r="CE668" s="8"/>
      <c r="CF668" s="8"/>
      <c r="CG668" s="8"/>
      <c r="CH668" s="8"/>
      <c r="CI668" s="8"/>
      <c r="CJ668" s="8"/>
      <c r="CK668" s="8"/>
      <c r="CL668" s="8"/>
      <c r="CM668" s="8"/>
      <c r="CN668" s="8"/>
      <c r="CO668" s="8"/>
      <c r="CP668" s="8"/>
      <c r="CQ668" s="8"/>
      <c r="CR668" s="8"/>
      <c r="CS668" s="8"/>
      <c r="CT668" s="8"/>
      <c r="CU668" s="8"/>
      <c r="CV668" s="8"/>
      <c r="CW668" s="8"/>
      <c r="CX668" s="8"/>
    </row>
    <row r="669" spans="3:102" x14ac:dyDescent="0.3"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W669" s="8"/>
      <c r="AX669" s="8"/>
      <c r="AY669" s="8"/>
      <c r="AZ669" s="8"/>
      <c r="BA669" s="8"/>
      <c r="BB669" s="8"/>
      <c r="BC669" s="8"/>
      <c r="BD669" s="8"/>
      <c r="BE669" s="8"/>
      <c r="BF669" s="8"/>
      <c r="BG669" s="8"/>
      <c r="BH669" s="8"/>
      <c r="BI669" s="8"/>
      <c r="BJ669" s="8"/>
      <c r="BK669" s="8"/>
      <c r="BL669" s="8"/>
      <c r="BM669" s="8"/>
      <c r="BN669" s="8"/>
      <c r="BO669" s="8"/>
      <c r="BP669" s="8"/>
      <c r="BQ669" s="8"/>
      <c r="BR669" s="8"/>
      <c r="BS669" s="8"/>
      <c r="BT669" s="8"/>
      <c r="BU669" s="8"/>
      <c r="BV669" s="8"/>
      <c r="BW669" s="8"/>
      <c r="BX669" s="8"/>
      <c r="BY669" s="8"/>
      <c r="BZ669" s="8"/>
      <c r="CA669" s="8"/>
      <c r="CB669" s="8"/>
      <c r="CC669" s="8"/>
      <c r="CD669" s="8"/>
      <c r="CE669" s="8"/>
      <c r="CF669" s="8"/>
      <c r="CG669" s="8"/>
      <c r="CH669" s="8"/>
      <c r="CI669" s="8"/>
      <c r="CJ669" s="8"/>
      <c r="CK669" s="8"/>
      <c r="CL669" s="8"/>
      <c r="CM669" s="8"/>
      <c r="CN669" s="8"/>
      <c r="CO669" s="8"/>
      <c r="CP669" s="8"/>
      <c r="CQ669" s="8"/>
      <c r="CR669" s="8"/>
      <c r="CS669" s="8"/>
      <c r="CT669" s="8"/>
      <c r="CU669" s="8"/>
      <c r="CV669" s="8"/>
      <c r="CW669" s="8"/>
      <c r="CX669" s="8"/>
    </row>
    <row r="670" spans="3:102" x14ac:dyDescent="0.3"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8"/>
      <c r="AH670" s="8"/>
      <c r="AI670" s="8"/>
      <c r="AJ670" s="8"/>
      <c r="AK670" s="8"/>
      <c r="AL670" s="8"/>
      <c r="AM670" s="8"/>
      <c r="AN670" s="8"/>
      <c r="AO670" s="8"/>
      <c r="AP670" s="8"/>
      <c r="AQ670" s="8"/>
      <c r="AR670" s="8"/>
      <c r="AS670" s="8"/>
      <c r="AT670" s="8"/>
      <c r="AU670" s="8"/>
      <c r="AV670" s="8"/>
      <c r="AW670" s="8"/>
      <c r="AX670" s="8"/>
      <c r="AY670" s="8"/>
      <c r="AZ670" s="8"/>
      <c r="BA670" s="8"/>
      <c r="BB670" s="8"/>
      <c r="BC670" s="8"/>
      <c r="BD670" s="8"/>
      <c r="BE670" s="8"/>
      <c r="BF670" s="8"/>
      <c r="BG670" s="8"/>
      <c r="BH670" s="8"/>
      <c r="BI670" s="8"/>
      <c r="BJ670" s="8"/>
      <c r="BK670" s="8"/>
      <c r="BL670" s="8"/>
      <c r="BM670" s="8"/>
      <c r="BN670" s="8"/>
      <c r="BO670" s="8"/>
      <c r="BP670" s="8"/>
      <c r="BQ670" s="8"/>
      <c r="BR670" s="8"/>
      <c r="BS670" s="8"/>
      <c r="BT670" s="8"/>
      <c r="BU670" s="8"/>
      <c r="BV670" s="8"/>
      <c r="BW670" s="8"/>
      <c r="BX670" s="8"/>
      <c r="BY670" s="8"/>
      <c r="BZ670" s="8"/>
      <c r="CA670" s="8"/>
      <c r="CB670" s="8"/>
      <c r="CC670" s="8"/>
      <c r="CD670" s="8"/>
      <c r="CE670" s="8"/>
      <c r="CF670" s="8"/>
      <c r="CG670" s="8"/>
      <c r="CH670" s="8"/>
      <c r="CI670" s="8"/>
      <c r="CJ670" s="8"/>
      <c r="CK670" s="8"/>
      <c r="CL670" s="8"/>
      <c r="CM670" s="8"/>
      <c r="CN670" s="8"/>
      <c r="CO670" s="8"/>
      <c r="CP670" s="8"/>
      <c r="CQ670" s="8"/>
      <c r="CR670" s="8"/>
      <c r="CS670" s="8"/>
      <c r="CT670" s="8"/>
      <c r="CU670" s="8"/>
      <c r="CV670" s="8"/>
      <c r="CW670" s="8"/>
      <c r="CX670" s="8"/>
    </row>
    <row r="671" spans="3:102" x14ac:dyDescent="0.3"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W671" s="8"/>
      <c r="AX671" s="8"/>
      <c r="AY671" s="8"/>
      <c r="AZ671" s="8"/>
      <c r="BA671" s="8"/>
      <c r="BB671" s="8"/>
      <c r="BC671" s="8"/>
      <c r="BD671" s="8"/>
      <c r="BE671" s="8"/>
      <c r="BF671" s="8"/>
      <c r="BG671" s="8"/>
      <c r="BH671" s="8"/>
      <c r="BI671" s="8"/>
      <c r="BJ671" s="8"/>
      <c r="BK671" s="8"/>
      <c r="BL671" s="8"/>
      <c r="BM671" s="8"/>
      <c r="BN671" s="8"/>
      <c r="BO671" s="8"/>
      <c r="BP671" s="8"/>
      <c r="BQ671" s="8"/>
      <c r="BR671" s="8"/>
      <c r="BS671" s="8"/>
      <c r="BT671" s="8"/>
      <c r="BU671" s="8"/>
      <c r="BV671" s="8"/>
      <c r="BW671" s="8"/>
      <c r="BX671" s="8"/>
      <c r="BY671" s="8"/>
      <c r="BZ671" s="8"/>
      <c r="CA671" s="8"/>
      <c r="CB671" s="8"/>
      <c r="CC671" s="8"/>
      <c r="CD671" s="8"/>
      <c r="CE671" s="8"/>
      <c r="CF671" s="8"/>
      <c r="CG671" s="8"/>
      <c r="CH671" s="8"/>
      <c r="CI671" s="8"/>
      <c r="CJ671" s="8"/>
      <c r="CK671" s="8"/>
      <c r="CL671" s="8"/>
      <c r="CM671" s="8"/>
      <c r="CN671" s="8"/>
      <c r="CO671" s="8"/>
      <c r="CP671" s="8"/>
      <c r="CQ671" s="8"/>
      <c r="CR671" s="8"/>
      <c r="CS671" s="8"/>
      <c r="CT671" s="8"/>
      <c r="CU671" s="8"/>
      <c r="CV671" s="8"/>
      <c r="CW671" s="8"/>
      <c r="CX671" s="8"/>
    </row>
    <row r="672" spans="3:102" x14ac:dyDescent="0.3"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W672" s="8"/>
      <c r="AX672" s="8"/>
      <c r="AY672" s="8"/>
      <c r="AZ672" s="8"/>
      <c r="BA672" s="8"/>
      <c r="BB672" s="8"/>
      <c r="BC672" s="8"/>
      <c r="BD672" s="8"/>
      <c r="BE672" s="8"/>
      <c r="BF672" s="8"/>
      <c r="BG672" s="8"/>
      <c r="BH672" s="8"/>
      <c r="BI672" s="8"/>
      <c r="BJ672" s="8"/>
      <c r="BK672" s="8"/>
      <c r="BL672" s="8"/>
      <c r="BM672" s="8"/>
      <c r="BN672" s="8"/>
      <c r="BO672" s="8"/>
      <c r="BP672" s="8"/>
      <c r="BQ672" s="8"/>
      <c r="BR672" s="8"/>
      <c r="BS672" s="8"/>
      <c r="BT672" s="8"/>
      <c r="BU672" s="8"/>
      <c r="BV672" s="8"/>
      <c r="BW672" s="8"/>
      <c r="BX672" s="8"/>
      <c r="BY672" s="8"/>
      <c r="BZ672" s="8"/>
      <c r="CA672" s="8"/>
      <c r="CB672" s="8"/>
      <c r="CC672" s="8"/>
      <c r="CD672" s="8"/>
      <c r="CE672" s="8"/>
      <c r="CF672" s="8"/>
      <c r="CG672" s="8"/>
      <c r="CH672" s="8"/>
      <c r="CI672" s="8"/>
      <c r="CJ672" s="8"/>
      <c r="CK672" s="8"/>
      <c r="CL672" s="8"/>
      <c r="CM672" s="8"/>
      <c r="CN672" s="8"/>
      <c r="CO672" s="8"/>
      <c r="CP672" s="8"/>
      <c r="CQ672" s="8"/>
      <c r="CR672" s="8"/>
      <c r="CS672" s="8"/>
      <c r="CT672" s="8"/>
      <c r="CU672" s="8"/>
      <c r="CV672" s="8"/>
      <c r="CW672" s="8"/>
      <c r="CX672" s="8"/>
    </row>
    <row r="673" spans="3:102" x14ac:dyDescent="0.3"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8"/>
      <c r="AH673" s="8"/>
      <c r="AI673" s="8"/>
      <c r="AJ673" s="8"/>
      <c r="AK673" s="8"/>
      <c r="AL673" s="8"/>
      <c r="AM673" s="8"/>
      <c r="AN673" s="8"/>
      <c r="AO673" s="8"/>
      <c r="AP673" s="8"/>
      <c r="AQ673" s="8"/>
      <c r="AR673" s="8"/>
      <c r="AS673" s="8"/>
      <c r="AT673" s="8"/>
      <c r="AU673" s="8"/>
      <c r="AV673" s="8"/>
      <c r="AW673" s="8"/>
      <c r="AX673" s="8"/>
      <c r="AY673" s="8"/>
      <c r="AZ673" s="8"/>
      <c r="BA673" s="8"/>
      <c r="BB673" s="8"/>
      <c r="BC673" s="8"/>
      <c r="BD673" s="8"/>
      <c r="BE673" s="8"/>
      <c r="BF673" s="8"/>
      <c r="BG673" s="8"/>
      <c r="BH673" s="8"/>
      <c r="BI673" s="8"/>
      <c r="BJ673" s="8"/>
      <c r="BK673" s="8"/>
      <c r="BL673" s="8"/>
      <c r="BM673" s="8"/>
      <c r="BN673" s="8"/>
      <c r="BO673" s="8"/>
      <c r="BP673" s="8"/>
      <c r="BQ673" s="8"/>
      <c r="BR673" s="8"/>
      <c r="BS673" s="8"/>
      <c r="BT673" s="8"/>
      <c r="BU673" s="8"/>
      <c r="BV673" s="8"/>
      <c r="BW673" s="8"/>
      <c r="BX673" s="8"/>
      <c r="BY673" s="8"/>
      <c r="BZ673" s="8"/>
      <c r="CA673" s="8"/>
      <c r="CB673" s="8"/>
      <c r="CC673" s="8"/>
      <c r="CD673" s="8"/>
      <c r="CE673" s="8"/>
      <c r="CF673" s="8"/>
      <c r="CG673" s="8"/>
      <c r="CH673" s="8"/>
      <c r="CI673" s="8"/>
      <c r="CJ673" s="8"/>
      <c r="CK673" s="8"/>
      <c r="CL673" s="8"/>
      <c r="CM673" s="8"/>
      <c r="CN673" s="8"/>
      <c r="CO673" s="8"/>
      <c r="CP673" s="8"/>
      <c r="CQ673" s="8"/>
      <c r="CR673" s="8"/>
      <c r="CS673" s="8"/>
      <c r="CT673" s="8"/>
      <c r="CU673" s="8"/>
      <c r="CV673" s="8"/>
      <c r="CW673" s="8"/>
      <c r="CX673" s="8"/>
    </row>
    <row r="674" spans="3:102" x14ac:dyDescent="0.3"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W674" s="8"/>
      <c r="AX674" s="8"/>
      <c r="AY674" s="8"/>
      <c r="AZ674" s="8"/>
      <c r="BA674" s="8"/>
      <c r="BB674" s="8"/>
      <c r="BC674" s="8"/>
      <c r="BD674" s="8"/>
      <c r="BE674" s="8"/>
      <c r="BF674" s="8"/>
      <c r="BG674" s="8"/>
      <c r="BH674" s="8"/>
      <c r="BI674" s="8"/>
      <c r="BJ674" s="8"/>
      <c r="BK674" s="8"/>
      <c r="BL674" s="8"/>
      <c r="BM674" s="8"/>
      <c r="BN674" s="8"/>
      <c r="BO674" s="8"/>
      <c r="BP674" s="8"/>
      <c r="BQ674" s="8"/>
      <c r="BR674" s="8"/>
      <c r="BS674" s="8"/>
      <c r="BT674" s="8"/>
      <c r="BU674" s="8"/>
      <c r="BV674" s="8"/>
      <c r="BW674" s="8"/>
      <c r="BX674" s="8"/>
      <c r="BY674" s="8"/>
      <c r="BZ674" s="8"/>
      <c r="CA674" s="8"/>
      <c r="CB674" s="8"/>
      <c r="CC674" s="8"/>
      <c r="CD674" s="8"/>
      <c r="CE674" s="8"/>
      <c r="CF674" s="8"/>
      <c r="CG674" s="8"/>
      <c r="CH674" s="8"/>
      <c r="CI674" s="8"/>
      <c r="CJ674" s="8"/>
      <c r="CK674" s="8"/>
      <c r="CL674" s="8"/>
      <c r="CM674" s="8"/>
      <c r="CN674" s="8"/>
      <c r="CO674" s="8"/>
      <c r="CP674" s="8"/>
      <c r="CQ674" s="8"/>
      <c r="CR674" s="8"/>
      <c r="CS674" s="8"/>
      <c r="CT674" s="8"/>
      <c r="CU674" s="8"/>
      <c r="CV674" s="8"/>
      <c r="CW674" s="8"/>
      <c r="CX674" s="8"/>
    </row>
    <row r="675" spans="3:102" x14ac:dyDescent="0.3"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8"/>
      <c r="AH675" s="8"/>
      <c r="AI675" s="8"/>
      <c r="AJ675" s="8"/>
      <c r="AK675" s="8"/>
      <c r="AL675" s="8"/>
      <c r="AM675" s="8"/>
      <c r="AN675" s="8"/>
      <c r="AO675" s="8"/>
      <c r="AP675" s="8"/>
      <c r="AQ675" s="8"/>
      <c r="AR675" s="8"/>
      <c r="AS675" s="8"/>
      <c r="AT675" s="8"/>
      <c r="AU675" s="8"/>
      <c r="AV675" s="8"/>
      <c r="AW675" s="8"/>
      <c r="AX675" s="8"/>
      <c r="AY675" s="8"/>
      <c r="AZ675" s="8"/>
      <c r="BA675" s="8"/>
      <c r="BB675" s="8"/>
      <c r="BC675" s="8"/>
      <c r="BD675" s="8"/>
      <c r="BE675" s="8"/>
      <c r="BF675" s="8"/>
      <c r="BG675" s="8"/>
      <c r="BH675" s="8"/>
      <c r="BI675" s="8"/>
      <c r="BJ675" s="8"/>
      <c r="BK675" s="8"/>
      <c r="BL675" s="8"/>
      <c r="BM675" s="8"/>
      <c r="BN675" s="8"/>
      <c r="BO675" s="8"/>
      <c r="BP675" s="8"/>
      <c r="BQ675" s="8"/>
      <c r="BR675" s="8"/>
      <c r="BS675" s="8"/>
      <c r="BT675" s="8"/>
      <c r="BU675" s="8"/>
      <c r="BV675" s="8"/>
      <c r="BW675" s="8"/>
      <c r="BX675" s="8"/>
      <c r="BY675" s="8"/>
      <c r="BZ675" s="8"/>
      <c r="CA675" s="8"/>
      <c r="CB675" s="8"/>
      <c r="CC675" s="8"/>
      <c r="CD675" s="8"/>
      <c r="CE675" s="8"/>
      <c r="CF675" s="8"/>
      <c r="CG675" s="8"/>
      <c r="CH675" s="8"/>
      <c r="CI675" s="8"/>
      <c r="CJ675" s="8"/>
      <c r="CK675" s="8"/>
      <c r="CL675" s="8"/>
      <c r="CM675" s="8"/>
      <c r="CN675" s="8"/>
      <c r="CO675" s="8"/>
      <c r="CP675" s="8"/>
      <c r="CQ675" s="8"/>
      <c r="CR675" s="8"/>
      <c r="CS675" s="8"/>
      <c r="CT675" s="8"/>
      <c r="CU675" s="8"/>
      <c r="CV675" s="8"/>
      <c r="CW675" s="8"/>
      <c r="CX675" s="8"/>
    </row>
    <row r="676" spans="3:102" x14ac:dyDescent="0.3"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8"/>
      <c r="AH676" s="8"/>
      <c r="AI676" s="8"/>
      <c r="AJ676" s="8"/>
      <c r="AK676" s="8"/>
      <c r="AL676" s="8"/>
      <c r="AM676" s="8"/>
      <c r="AN676" s="8"/>
      <c r="AO676" s="8"/>
      <c r="AP676" s="8"/>
      <c r="AQ676" s="8"/>
      <c r="AR676" s="8"/>
      <c r="AS676" s="8"/>
      <c r="AT676" s="8"/>
      <c r="AU676" s="8"/>
      <c r="AV676" s="8"/>
      <c r="AW676" s="8"/>
      <c r="AX676" s="8"/>
      <c r="AY676" s="8"/>
      <c r="AZ676" s="8"/>
      <c r="BA676" s="8"/>
      <c r="BB676" s="8"/>
      <c r="BC676" s="8"/>
      <c r="BD676" s="8"/>
      <c r="BE676" s="8"/>
      <c r="BF676" s="8"/>
      <c r="BG676" s="8"/>
      <c r="BH676" s="8"/>
      <c r="BI676" s="8"/>
      <c r="BJ676" s="8"/>
      <c r="BK676" s="8"/>
      <c r="BL676" s="8"/>
      <c r="BM676" s="8"/>
      <c r="BN676" s="8"/>
      <c r="BO676" s="8"/>
      <c r="BP676" s="8"/>
      <c r="BQ676" s="8"/>
      <c r="BR676" s="8"/>
      <c r="BS676" s="8"/>
      <c r="BT676" s="8"/>
      <c r="BU676" s="8"/>
      <c r="BV676" s="8"/>
      <c r="BW676" s="8"/>
      <c r="BX676" s="8"/>
      <c r="BY676" s="8"/>
      <c r="BZ676" s="8"/>
      <c r="CA676" s="8"/>
      <c r="CB676" s="8"/>
      <c r="CC676" s="8"/>
      <c r="CD676" s="8"/>
      <c r="CE676" s="8"/>
      <c r="CF676" s="8"/>
      <c r="CG676" s="8"/>
      <c r="CH676" s="8"/>
      <c r="CI676" s="8"/>
      <c r="CJ676" s="8"/>
      <c r="CK676" s="8"/>
      <c r="CL676" s="8"/>
      <c r="CM676" s="8"/>
      <c r="CN676" s="8"/>
      <c r="CO676" s="8"/>
      <c r="CP676" s="8"/>
      <c r="CQ676" s="8"/>
      <c r="CR676" s="8"/>
      <c r="CS676" s="8"/>
      <c r="CT676" s="8"/>
      <c r="CU676" s="8"/>
      <c r="CV676" s="8"/>
      <c r="CW676" s="8"/>
      <c r="CX676" s="8"/>
    </row>
    <row r="677" spans="3:102" x14ac:dyDescent="0.3"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8"/>
      <c r="AH677" s="8"/>
      <c r="AI677" s="8"/>
      <c r="AJ677" s="8"/>
      <c r="AK677" s="8"/>
      <c r="AL677" s="8"/>
      <c r="AM677" s="8"/>
      <c r="AN677" s="8"/>
      <c r="AO677" s="8"/>
      <c r="AP677" s="8"/>
      <c r="AQ677" s="8"/>
      <c r="AR677" s="8"/>
      <c r="AS677" s="8"/>
      <c r="AT677" s="8"/>
      <c r="AU677" s="8"/>
      <c r="AV677" s="8"/>
      <c r="AW677" s="8"/>
      <c r="AX677" s="8"/>
      <c r="AY677" s="8"/>
      <c r="AZ677" s="8"/>
      <c r="BA677" s="8"/>
      <c r="BB677" s="8"/>
      <c r="BC677" s="8"/>
      <c r="BD677" s="8"/>
      <c r="BE677" s="8"/>
      <c r="BF677" s="8"/>
      <c r="BG677" s="8"/>
      <c r="BH677" s="8"/>
      <c r="BI677" s="8"/>
      <c r="BJ677" s="8"/>
      <c r="BK677" s="8"/>
      <c r="BL677" s="8"/>
      <c r="BM677" s="8"/>
      <c r="BN677" s="8"/>
      <c r="BO677" s="8"/>
      <c r="BP677" s="8"/>
      <c r="BQ677" s="8"/>
      <c r="BR677" s="8"/>
      <c r="BS677" s="8"/>
      <c r="BT677" s="8"/>
      <c r="BU677" s="8"/>
      <c r="BV677" s="8"/>
      <c r="BW677" s="8"/>
      <c r="BX677" s="8"/>
      <c r="BY677" s="8"/>
      <c r="BZ677" s="8"/>
      <c r="CA677" s="8"/>
      <c r="CB677" s="8"/>
      <c r="CC677" s="8"/>
      <c r="CD677" s="8"/>
      <c r="CE677" s="8"/>
      <c r="CF677" s="8"/>
      <c r="CG677" s="8"/>
      <c r="CH677" s="8"/>
      <c r="CI677" s="8"/>
      <c r="CJ677" s="8"/>
      <c r="CK677" s="8"/>
      <c r="CL677" s="8"/>
      <c r="CM677" s="8"/>
      <c r="CN677" s="8"/>
      <c r="CO677" s="8"/>
      <c r="CP677" s="8"/>
      <c r="CQ677" s="8"/>
      <c r="CR677" s="8"/>
      <c r="CS677" s="8"/>
      <c r="CT677" s="8"/>
      <c r="CU677" s="8"/>
      <c r="CV677" s="8"/>
      <c r="CW677" s="8"/>
      <c r="CX677" s="8"/>
    </row>
    <row r="678" spans="3:102" x14ac:dyDescent="0.3"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8"/>
      <c r="AH678" s="8"/>
      <c r="AI678" s="8"/>
      <c r="AJ678" s="8"/>
      <c r="AK678" s="8"/>
      <c r="AL678" s="8"/>
      <c r="AM678" s="8"/>
      <c r="AN678" s="8"/>
      <c r="AO678" s="8"/>
      <c r="AP678" s="8"/>
      <c r="AQ678" s="8"/>
      <c r="AR678" s="8"/>
      <c r="AS678" s="8"/>
      <c r="AT678" s="8"/>
      <c r="AU678" s="8"/>
      <c r="AV678" s="8"/>
      <c r="AW678" s="8"/>
      <c r="AX678" s="8"/>
      <c r="AY678" s="8"/>
      <c r="AZ678" s="8"/>
      <c r="BA678" s="8"/>
      <c r="BB678" s="8"/>
      <c r="BC678" s="8"/>
      <c r="BD678" s="8"/>
      <c r="BE678" s="8"/>
      <c r="BF678" s="8"/>
      <c r="BG678" s="8"/>
      <c r="BH678" s="8"/>
      <c r="BI678" s="8"/>
      <c r="BJ678" s="8"/>
      <c r="BK678" s="8"/>
      <c r="BL678" s="8"/>
      <c r="BM678" s="8"/>
      <c r="BN678" s="8"/>
      <c r="BO678" s="8"/>
      <c r="BP678" s="8"/>
      <c r="BQ678" s="8"/>
      <c r="BR678" s="8"/>
      <c r="BS678" s="8"/>
      <c r="BT678" s="8"/>
      <c r="BU678" s="8"/>
      <c r="BV678" s="8"/>
      <c r="BW678" s="8"/>
      <c r="BX678" s="8"/>
      <c r="BY678" s="8"/>
      <c r="BZ678" s="8"/>
      <c r="CA678" s="8"/>
      <c r="CB678" s="8"/>
      <c r="CC678" s="8"/>
      <c r="CD678" s="8"/>
      <c r="CE678" s="8"/>
      <c r="CF678" s="8"/>
      <c r="CG678" s="8"/>
      <c r="CH678" s="8"/>
      <c r="CI678" s="8"/>
      <c r="CJ678" s="8"/>
      <c r="CK678" s="8"/>
      <c r="CL678" s="8"/>
      <c r="CM678" s="8"/>
      <c r="CN678" s="8"/>
      <c r="CO678" s="8"/>
      <c r="CP678" s="8"/>
      <c r="CQ678" s="8"/>
      <c r="CR678" s="8"/>
      <c r="CS678" s="8"/>
      <c r="CT678" s="8"/>
      <c r="CU678" s="8"/>
      <c r="CV678" s="8"/>
      <c r="CW678" s="8"/>
      <c r="CX678" s="8"/>
    </row>
    <row r="679" spans="3:102" x14ac:dyDescent="0.3"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W679" s="8"/>
      <c r="AX679" s="8"/>
      <c r="AY679" s="8"/>
      <c r="AZ679" s="8"/>
      <c r="BA679" s="8"/>
      <c r="BB679" s="8"/>
      <c r="BC679" s="8"/>
      <c r="BD679" s="8"/>
      <c r="BE679" s="8"/>
      <c r="BF679" s="8"/>
      <c r="BG679" s="8"/>
      <c r="BH679" s="8"/>
      <c r="BI679" s="8"/>
      <c r="BJ679" s="8"/>
      <c r="BK679" s="8"/>
      <c r="BL679" s="8"/>
      <c r="BM679" s="8"/>
      <c r="BN679" s="8"/>
      <c r="BO679" s="8"/>
      <c r="BP679" s="8"/>
      <c r="BQ679" s="8"/>
      <c r="BR679" s="8"/>
      <c r="BS679" s="8"/>
      <c r="BT679" s="8"/>
      <c r="BU679" s="8"/>
      <c r="BV679" s="8"/>
      <c r="BW679" s="8"/>
      <c r="BX679" s="8"/>
      <c r="BY679" s="8"/>
      <c r="BZ679" s="8"/>
      <c r="CA679" s="8"/>
      <c r="CB679" s="8"/>
      <c r="CC679" s="8"/>
      <c r="CD679" s="8"/>
      <c r="CE679" s="8"/>
      <c r="CF679" s="8"/>
      <c r="CG679" s="8"/>
      <c r="CH679" s="8"/>
      <c r="CI679" s="8"/>
      <c r="CJ679" s="8"/>
      <c r="CK679" s="8"/>
      <c r="CL679" s="8"/>
      <c r="CM679" s="8"/>
      <c r="CN679" s="8"/>
      <c r="CO679" s="8"/>
      <c r="CP679" s="8"/>
      <c r="CQ679" s="8"/>
      <c r="CR679" s="8"/>
      <c r="CS679" s="8"/>
      <c r="CT679" s="8"/>
      <c r="CU679" s="8"/>
      <c r="CV679" s="8"/>
      <c r="CW679" s="8"/>
      <c r="CX679" s="8"/>
    </row>
    <row r="680" spans="3:102" x14ac:dyDescent="0.3"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8"/>
      <c r="AH680" s="8"/>
      <c r="AI680" s="8"/>
      <c r="AJ680" s="8"/>
      <c r="AK680" s="8"/>
      <c r="AL680" s="8"/>
      <c r="AM680" s="8"/>
      <c r="AN680" s="8"/>
      <c r="AO680" s="8"/>
      <c r="AP680" s="8"/>
      <c r="AQ680" s="8"/>
      <c r="AR680" s="8"/>
      <c r="AS680" s="8"/>
      <c r="AT680" s="8"/>
      <c r="AU680" s="8"/>
      <c r="AV680" s="8"/>
      <c r="AW680" s="8"/>
      <c r="AX680" s="8"/>
      <c r="AY680" s="8"/>
      <c r="AZ680" s="8"/>
      <c r="BA680" s="8"/>
      <c r="BB680" s="8"/>
      <c r="BC680" s="8"/>
      <c r="BD680" s="8"/>
      <c r="BE680" s="8"/>
      <c r="BF680" s="8"/>
      <c r="BG680" s="8"/>
      <c r="BH680" s="8"/>
      <c r="BI680" s="8"/>
      <c r="BJ680" s="8"/>
      <c r="BK680" s="8"/>
      <c r="BL680" s="8"/>
      <c r="BM680" s="8"/>
      <c r="BN680" s="8"/>
      <c r="BO680" s="8"/>
      <c r="BP680" s="8"/>
      <c r="BQ680" s="8"/>
      <c r="BR680" s="8"/>
      <c r="BS680" s="8"/>
      <c r="BT680" s="8"/>
      <c r="BU680" s="8"/>
      <c r="BV680" s="8"/>
      <c r="BW680" s="8"/>
      <c r="BX680" s="8"/>
      <c r="BY680" s="8"/>
      <c r="BZ680" s="8"/>
      <c r="CA680" s="8"/>
      <c r="CB680" s="8"/>
      <c r="CC680" s="8"/>
      <c r="CD680" s="8"/>
      <c r="CE680" s="8"/>
      <c r="CF680" s="8"/>
      <c r="CG680" s="8"/>
      <c r="CH680" s="8"/>
      <c r="CI680" s="8"/>
      <c r="CJ680" s="8"/>
      <c r="CK680" s="8"/>
      <c r="CL680" s="8"/>
      <c r="CM680" s="8"/>
      <c r="CN680" s="8"/>
      <c r="CO680" s="8"/>
      <c r="CP680" s="8"/>
      <c r="CQ680" s="8"/>
      <c r="CR680" s="8"/>
      <c r="CS680" s="8"/>
      <c r="CT680" s="8"/>
      <c r="CU680" s="8"/>
      <c r="CV680" s="8"/>
      <c r="CW680" s="8"/>
      <c r="CX680" s="8"/>
    </row>
    <row r="681" spans="3:102" x14ac:dyDescent="0.3"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W681" s="8"/>
      <c r="AX681" s="8"/>
      <c r="AY681" s="8"/>
      <c r="AZ681" s="8"/>
      <c r="BA681" s="8"/>
      <c r="BB681" s="8"/>
      <c r="BC681" s="8"/>
      <c r="BD681" s="8"/>
      <c r="BE681" s="8"/>
      <c r="BF681" s="8"/>
      <c r="BG681" s="8"/>
      <c r="BH681" s="8"/>
      <c r="BI681" s="8"/>
      <c r="BJ681" s="8"/>
      <c r="BK681" s="8"/>
      <c r="BL681" s="8"/>
      <c r="BM681" s="8"/>
      <c r="BN681" s="8"/>
      <c r="BO681" s="8"/>
      <c r="BP681" s="8"/>
      <c r="BQ681" s="8"/>
      <c r="BR681" s="8"/>
      <c r="BS681" s="8"/>
      <c r="BT681" s="8"/>
      <c r="BU681" s="8"/>
      <c r="BV681" s="8"/>
      <c r="BW681" s="8"/>
      <c r="BX681" s="8"/>
      <c r="BY681" s="8"/>
      <c r="BZ681" s="8"/>
      <c r="CA681" s="8"/>
      <c r="CB681" s="8"/>
      <c r="CC681" s="8"/>
      <c r="CD681" s="8"/>
      <c r="CE681" s="8"/>
      <c r="CF681" s="8"/>
      <c r="CG681" s="8"/>
      <c r="CH681" s="8"/>
      <c r="CI681" s="8"/>
      <c r="CJ681" s="8"/>
      <c r="CK681" s="8"/>
      <c r="CL681" s="8"/>
      <c r="CM681" s="8"/>
      <c r="CN681" s="8"/>
      <c r="CO681" s="8"/>
      <c r="CP681" s="8"/>
      <c r="CQ681" s="8"/>
      <c r="CR681" s="8"/>
      <c r="CS681" s="8"/>
      <c r="CT681" s="8"/>
      <c r="CU681" s="8"/>
      <c r="CV681" s="8"/>
      <c r="CW681" s="8"/>
      <c r="CX681" s="8"/>
    </row>
    <row r="682" spans="3:102" x14ac:dyDescent="0.3"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W682" s="8"/>
      <c r="AX682" s="8"/>
      <c r="AY682" s="8"/>
      <c r="AZ682" s="8"/>
      <c r="BA682" s="8"/>
      <c r="BB682" s="8"/>
      <c r="BC682" s="8"/>
      <c r="BD682" s="8"/>
      <c r="BE682" s="8"/>
      <c r="BF682" s="8"/>
      <c r="BG682" s="8"/>
      <c r="BH682" s="8"/>
      <c r="BI682" s="8"/>
      <c r="BJ682" s="8"/>
      <c r="BK682" s="8"/>
      <c r="BL682" s="8"/>
      <c r="BM682" s="8"/>
      <c r="BN682" s="8"/>
      <c r="BO682" s="8"/>
      <c r="BP682" s="8"/>
      <c r="BQ682" s="8"/>
      <c r="BR682" s="8"/>
      <c r="BS682" s="8"/>
      <c r="BT682" s="8"/>
      <c r="BU682" s="8"/>
      <c r="BV682" s="8"/>
      <c r="BW682" s="8"/>
      <c r="BX682" s="8"/>
      <c r="BY682" s="8"/>
      <c r="BZ682" s="8"/>
      <c r="CA682" s="8"/>
      <c r="CB682" s="8"/>
      <c r="CC682" s="8"/>
      <c r="CD682" s="8"/>
      <c r="CE682" s="8"/>
      <c r="CF682" s="8"/>
      <c r="CG682" s="8"/>
      <c r="CH682" s="8"/>
      <c r="CI682" s="8"/>
      <c r="CJ682" s="8"/>
      <c r="CK682" s="8"/>
      <c r="CL682" s="8"/>
      <c r="CM682" s="8"/>
      <c r="CN682" s="8"/>
      <c r="CO682" s="8"/>
      <c r="CP682" s="8"/>
      <c r="CQ682" s="8"/>
      <c r="CR682" s="8"/>
      <c r="CS682" s="8"/>
      <c r="CT682" s="8"/>
      <c r="CU682" s="8"/>
      <c r="CV682" s="8"/>
      <c r="CW682" s="8"/>
      <c r="CX682" s="8"/>
    </row>
    <row r="683" spans="3:102" x14ac:dyDescent="0.3"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W683" s="8"/>
      <c r="AX683" s="8"/>
      <c r="AY683" s="8"/>
      <c r="AZ683" s="8"/>
      <c r="BA683" s="8"/>
      <c r="BB683" s="8"/>
      <c r="BC683" s="8"/>
      <c r="BD683" s="8"/>
      <c r="BE683" s="8"/>
      <c r="BF683" s="8"/>
      <c r="BG683" s="8"/>
      <c r="BH683" s="8"/>
      <c r="BI683" s="8"/>
      <c r="BJ683" s="8"/>
      <c r="BK683" s="8"/>
      <c r="BL683" s="8"/>
      <c r="BM683" s="8"/>
      <c r="BN683" s="8"/>
      <c r="BO683" s="8"/>
      <c r="BP683" s="8"/>
      <c r="BQ683" s="8"/>
      <c r="BR683" s="8"/>
      <c r="BS683" s="8"/>
      <c r="BT683" s="8"/>
      <c r="BU683" s="8"/>
      <c r="BV683" s="8"/>
      <c r="BW683" s="8"/>
      <c r="BX683" s="8"/>
      <c r="BY683" s="8"/>
      <c r="BZ683" s="8"/>
      <c r="CA683" s="8"/>
      <c r="CB683" s="8"/>
      <c r="CC683" s="8"/>
      <c r="CD683" s="8"/>
      <c r="CE683" s="8"/>
      <c r="CF683" s="8"/>
      <c r="CG683" s="8"/>
      <c r="CH683" s="8"/>
      <c r="CI683" s="8"/>
      <c r="CJ683" s="8"/>
      <c r="CK683" s="8"/>
      <c r="CL683" s="8"/>
      <c r="CM683" s="8"/>
      <c r="CN683" s="8"/>
      <c r="CO683" s="8"/>
      <c r="CP683" s="8"/>
      <c r="CQ683" s="8"/>
      <c r="CR683" s="8"/>
      <c r="CS683" s="8"/>
      <c r="CT683" s="8"/>
      <c r="CU683" s="8"/>
      <c r="CV683" s="8"/>
      <c r="CW683" s="8"/>
      <c r="CX683" s="8"/>
    </row>
    <row r="684" spans="3:102" x14ac:dyDescent="0.3"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8"/>
      <c r="AH684" s="8"/>
      <c r="AI684" s="8"/>
      <c r="AJ684" s="8"/>
      <c r="AK684" s="8"/>
      <c r="AL684" s="8"/>
      <c r="AM684" s="8"/>
      <c r="AN684" s="8"/>
      <c r="AO684" s="8"/>
      <c r="AP684" s="8"/>
      <c r="AQ684" s="8"/>
      <c r="AR684" s="8"/>
      <c r="AS684" s="8"/>
      <c r="AT684" s="8"/>
      <c r="AU684" s="8"/>
      <c r="AV684" s="8"/>
      <c r="AW684" s="8"/>
      <c r="AX684" s="8"/>
      <c r="AY684" s="8"/>
      <c r="AZ684" s="8"/>
      <c r="BA684" s="8"/>
      <c r="BB684" s="8"/>
      <c r="BC684" s="8"/>
      <c r="BD684" s="8"/>
      <c r="BE684" s="8"/>
      <c r="BF684" s="8"/>
      <c r="BG684" s="8"/>
      <c r="BH684" s="8"/>
      <c r="BI684" s="8"/>
      <c r="BJ684" s="8"/>
      <c r="BK684" s="8"/>
      <c r="BL684" s="8"/>
      <c r="BM684" s="8"/>
      <c r="BN684" s="8"/>
      <c r="BO684" s="8"/>
      <c r="BP684" s="8"/>
      <c r="BQ684" s="8"/>
      <c r="BR684" s="8"/>
      <c r="BS684" s="8"/>
      <c r="BT684" s="8"/>
      <c r="BU684" s="8"/>
      <c r="BV684" s="8"/>
      <c r="BW684" s="8"/>
      <c r="BX684" s="8"/>
      <c r="BY684" s="8"/>
      <c r="BZ684" s="8"/>
      <c r="CA684" s="8"/>
      <c r="CB684" s="8"/>
      <c r="CC684" s="8"/>
      <c r="CD684" s="8"/>
      <c r="CE684" s="8"/>
      <c r="CF684" s="8"/>
      <c r="CG684" s="8"/>
      <c r="CH684" s="8"/>
      <c r="CI684" s="8"/>
      <c r="CJ684" s="8"/>
      <c r="CK684" s="8"/>
      <c r="CL684" s="8"/>
      <c r="CM684" s="8"/>
      <c r="CN684" s="8"/>
      <c r="CO684" s="8"/>
      <c r="CP684" s="8"/>
      <c r="CQ684" s="8"/>
      <c r="CR684" s="8"/>
      <c r="CS684" s="8"/>
      <c r="CT684" s="8"/>
      <c r="CU684" s="8"/>
      <c r="CV684" s="8"/>
      <c r="CW684" s="8"/>
      <c r="CX684" s="8"/>
    </row>
    <row r="685" spans="3:102" x14ac:dyDescent="0.3"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W685" s="8"/>
      <c r="AX685" s="8"/>
      <c r="AY685" s="8"/>
      <c r="AZ685" s="8"/>
      <c r="BA685" s="8"/>
      <c r="BB685" s="8"/>
      <c r="BC685" s="8"/>
      <c r="BD685" s="8"/>
      <c r="BE685" s="8"/>
      <c r="BF685" s="8"/>
      <c r="BG685" s="8"/>
      <c r="BH685" s="8"/>
      <c r="BI685" s="8"/>
      <c r="BJ685" s="8"/>
      <c r="BK685" s="8"/>
      <c r="BL685" s="8"/>
      <c r="BM685" s="8"/>
      <c r="BN685" s="8"/>
      <c r="BO685" s="8"/>
      <c r="BP685" s="8"/>
      <c r="BQ685" s="8"/>
      <c r="BR685" s="8"/>
      <c r="BS685" s="8"/>
      <c r="BT685" s="8"/>
      <c r="BU685" s="8"/>
      <c r="BV685" s="8"/>
      <c r="BW685" s="8"/>
      <c r="BX685" s="8"/>
      <c r="BY685" s="8"/>
      <c r="BZ685" s="8"/>
      <c r="CA685" s="8"/>
      <c r="CB685" s="8"/>
      <c r="CC685" s="8"/>
      <c r="CD685" s="8"/>
      <c r="CE685" s="8"/>
      <c r="CF685" s="8"/>
      <c r="CG685" s="8"/>
      <c r="CH685" s="8"/>
      <c r="CI685" s="8"/>
      <c r="CJ685" s="8"/>
      <c r="CK685" s="8"/>
      <c r="CL685" s="8"/>
      <c r="CM685" s="8"/>
      <c r="CN685" s="8"/>
      <c r="CO685" s="8"/>
      <c r="CP685" s="8"/>
      <c r="CQ685" s="8"/>
      <c r="CR685" s="8"/>
      <c r="CS685" s="8"/>
      <c r="CT685" s="8"/>
      <c r="CU685" s="8"/>
      <c r="CV685" s="8"/>
      <c r="CW685" s="8"/>
      <c r="CX685" s="8"/>
    </row>
    <row r="686" spans="3:102" x14ac:dyDescent="0.3"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W686" s="8"/>
      <c r="AX686" s="8"/>
      <c r="AY686" s="8"/>
      <c r="AZ686" s="8"/>
      <c r="BA686" s="8"/>
      <c r="BB686" s="8"/>
      <c r="BC686" s="8"/>
      <c r="BD686" s="8"/>
      <c r="BE686" s="8"/>
      <c r="BF686" s="8"/>
      <c r="BG686" s="8"/>
      <c r="BH686" s="8"/>
      <c r="BI686" s="8"/>
      <c r="BJ686" s="8"/>
      <c r="BK686" s="8"/>
      <c r="BL686" s="8"/>
      <c r="BM686" s="8"/>
      <c r="BN686" s="8"/>
      <c r="BO686" s="8"/>
      <c r="BP686" s="8"/>
      <c r="BQ686" s="8"/>
      <c r="BR686" s="8"/>
      <c r="BS686" s="8"/>
      <c r="BT686" s="8"/>
      <c r="BU686" s="8"/>
      <c r="BV686" s="8"/>
      <c r="BW686" s="8"/>
      <c r="BX686" s="8"/>
      <c r="BY686" s="8"/>
      <c r="BZ686" s="8"/>
      <c r="CA686" s="8"/>
      <c r="CB686" s="8"/>
      <c r="CC686" s="8"/>
      <c r="CD686" s="8"/>
      <c r="CE686" s="8"/>
      <c r="CF686" s="8"/>
      <c r="CG686" s="8"/>
      <c r="CH686" s="8"/>
      <c r="CI686" s="8"/>
      <c r="CJ686" s="8"/>
      <c r="CK686" s="8"/>
      <c r="CL686" s="8"/>
      <c r="CM686" s="8"/>
      <c r="CN686" s="8"/>
      <c r="CO686" s="8"/>
      <c r="CP686" s="8"/>
      <c r="CQ686" s="8"/>
      <c r="CR686" s="8"/>
      <c r="CS686" s="8"/>
      <c r="CT686" s="8"/>
      <c r="CU686" s="8"/>
      <c r="CV686" s="8"/>
      <c r="CW686" s="8"/>
      <c r="CX686" s="8"/>
    </row>
    <row r="687" spans="3:102" x14ac:dyDescent="0.3"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W687" s="8"/>
      <c r="AX687" s="8"/>
      <c r="AY687" s="8"/>
      <c r="AZ687" s="8"/>
      <c r="BA687" s="8"/>
      <c r="BB687" s="8"/>
      <c r="BC687" s="8"/>
      <c r="BD687" s="8"/>
      <c r="BE687" s="8"/>
      <c r="BF687" s="8"/>
      <c r="BG687" s="8"/>
      <c r="BH687" s="8"/>
      <c r="BI687" s="8"/>
      <c r="BJ687" s="8"/>
      <c r="BK687" s="8"/>
      <c r="BL687" s="8"/>
      <c r="BM687" s="8"/>
      <c r="BN687" s="8"/>
      <c r="BO687" s="8"/>
      <c r="BP687" s="8"/>
      <c r="BQ687" s="8"/>
      <c r="BR687" s="8"/>
      <c r="BS687" s="8"/>
      <c r="BT687" s="8"/>
      <c r="BU687" s="8"/>
      <c r="BV687" s="8"/>
      <c r="BW687" s="8"/>
      <c r="BX687" s="8"/>
      <c r="BY687" s="8"/>
      <c r="BZ687" s="8"/>
      <c r="CA687" s="8"/>
      <c r="CB687" s="8"/>
      <c r="CC687" s="8"/>
      <c r="CD687" s="8"/>
      <c r="CE687" s="8"/>
      <c r="CF687" s="8"/>
      <c r="CG687" s="8"/>
      <c r="CH687" s="8"/>
      <c r="CI687" s="8"/>
      <c r="CJ687" s="8"/>
      <c r="CK687" s="8"/>
      <c r="CL687" s="8"/>
      <c r="CM687" s="8"/>
      <c r="CN687" s="8"/>
      <c r="CO687" s="8"/>
      <c r="CP687" s="8"/>
      <c r="CQ687" s="8"/>
      <c r="CR687" s="8"/>
      <c r="CS687" s="8"/>
      <c r="CT687" s="8"/>
      <c r="CU687" s="8"/>
      <c r="CV687" s="8"/>
      <c r="CW687" s="8"/>
      <c r="CX687" s="8"/>
    </row>
    <row r="688" spans="3:102" x14ac:dyDescent="0.3"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8"/>
      <c r="AH688" s="8"/>
      <c r="AI688" s="8"/>
      <c r="AJ688" s="8"/>
      <c r="AK688" s="8"/>
      <c r="AL688" s="8"/>
      <c r="AM688" s="8"/>
      <c r="AN688" s="8"/>
      <c r="AO688" s="8"/>
      <c r="AP688" s="8"/>
      <c r="AQ688" s="8"/>
      <c r="AR688" s="8"/>
      <c r="AS688" s="8"/>
      <c r="AT688" s="8"/>
      <c r="AU688" s="8"/>
      <c r="AV688" s="8"/>
      <c r="AW688" s="8"/>
      <c r="AX688" s="8"/>
      <c r="AY688" s="8"/>
      <c r="AZ688" s="8"/>
      <c r="BA688" s="8"/>
      <c r="BB688" s="8"/>
      <c r="BC688" s="8"/>
      <c r="BD688" s="8"/>
      <c r="BE688" s="8"/>
      <c r="BF688" s="8"/>
      <c r="BG688" s="8"/>
      <c r="BH688" s="8"/>
      <c r="BI688" s="8"/>
      <c r="BJ688" s="8"/>
      <c r="BK688" s="8"/>
      <c r="BL688" s="8"/>
      <c r="BM688" s="8"/>
      <c r="BN688" s="8"/>
      <c r="BO688" s="8"/>
      <c r="BP688" s="8"/>
      <c r="BQ688" s="8"/>
      <c r="BR688" s="8"/>
      <c r="BS688" s="8"/>
      <c r="BT688" s="8"/>
      <c r="BU688" s="8"/>
      <c r="BV688" s="8"/>
      <c r="BW688" s="8"/>
      <c r="BX688" s="8"/>
      <c r="BY688" s="8"/>
      <c r="BZ688" s="8"/>
      <c r="CA688" s="8"/>
      <c r="CB688" s="8"/>
      <c r="CC688" s="8"/>
      <c r="CD688" s="8"/>
      <c r="CE688" s="8"/>
      <c r="CF688" s="8"/>
      <c r="CG688" s="8"/>
      <c r="CH688" s="8"/>
      <c r="CI688" s="8"/>
      <c r="CJ688" s="8"/>
      <c r="CK688" s="8"/>
      <c r="CL688" s="8"/>
      <c r="CM688" s="8"/>
      <c r="CN688" s="8"/>
      <c r="CO688" s="8"/>
      <c r="CP688" s="8"/>
      <c r="CQ688" s="8"/>
      <c r="CR688" s="8"/>
      <c r="CS688" s="8"/>
      <c r="CT688" s="8"/>
      <c r="CU688" s="8"/>
      <c r="CV688" s="8"/>
      <c r="CW688" s="8"/>
      <c r="CX688" s="8"/>
    </row>
    <row r="689" spans="3:102" x14ac:dyDescent="0.3"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W689" s="8"/>
      <c r="AX689" s="8"/>
      <c r="AY689" s="8"/>
      <c r="AZ689" s="8"/>
      <c r="BA689" s="8"/>
      <c r="BB689" s="8"/>
      <c r="BC689" s="8"/>
      <c r="BD689" s="8"/>
      <c r="BE689" s="8"/>
      <c r="BF689" s="8"/>
      <c r="BG689" s="8"/>
      <c r="BH689" s="8"/>
      <c r="BI689" s="8"/>
      <c r="BJ689" s="8"/>
      <c r="BK689" s="8"/>
      <c r="BL689" s="8"/>
      <c r="BM689" s="8"/>
      <c r="BN689" s="8"/>
      <c r="BO689" s="8"/>
      <c r="BP689" s="8"/>
      <c r="BQ689" s="8"/>
      <c r="BR689" s="8"/>
      <c r="BS689" s="8"/>
      <c r="BT689" s="8"/>
      <c r="BU689" s="8"/>
      <c r="BV689" s="8"/>
      <c r="BW689" s="8"/>
      <c r="BX689" s="8"/>
      <c r="BY689" s="8"/>
      <c r="BZ689" s="8"/>
      <c r="CA689" s="8"/>
      <c r="CB689" s="8"/>
      <c r="CC689" s="8"/>
      <c r="CD689" s="8"/>
      <c r="CE689" s="8"/>
      <c r="CF689" s="8"/>
      <c r="CG689" s="8"/>
      <c r="CH689" s="8"/>
      <c r="CI689" s="8"/>
      <c r="CJ689" s="8"/>
      <c r="CK689" s="8"/>
      <c r="CL689" s="8"/>
      <c r="CM689" s="8"/>
      <c r="CN689" s="8"/>
      <c r="CO689" s="8"/>
      <c r="CP689" s="8"/>
      <c r="CQ689" s="8"/>
      <c r="CR689" s="8"/>
      <c r="CS689" s="8"/>
      <c r="CT689" s="8"/>
      <c r="CU689" s="8"/>
      <c r="CV689" s="8"/>
      <c r="CW689" s="8"/>
      <c r="CX689" s="8"/>
    </row>
    <row r="690" spans="3:102" x14ac:dyDescent="0.3"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W690" s="8"/>
      <c r="AX690" s="8"/>
      <c r="AY690" s="8"/>
      <c r="AZ690" s="8"/>
      <c r="BA690" s="8"/>
      <c r="BB690" s="8"/>
      <c r="BC690" s="8"/>
      <c r="BD690" s="8"/>
      <c r="BE690" s="8"/>
      <c r="BF690" s="8"/>
      <c r="BG690" s="8"/>
      <c r="BH690" s="8"/>
      <c r="BI690" s="8"/>
      <c r="BJ690" s="8"/>
      <c r="BK690" s="8"/>
      <c r="BL690" s="8"/>
      <c r="BM690" s="8"/>
      <c r="BN690" s="8"/>
      <c r="BO690" s="8"/>
      <c r="BP690" s="8"/>
      <c r="BQ690" s="8"/>
      <c r="BR690" s="8"/>
      <c r="BS690" s="8"/>
      <c r="BT690" s="8"/>
      <c r="BU690" s="8"/>
      <c r="BV690" s="8"/>
      <c r="BW690" s="8"/>
      <c r="BX690" s="8"/>
      <c r="BY690" s="8"/>
      <c r="BZ690" s="8"/>
      <c r="CA690" s="8"/>
      <c r="CB690" s="8"/>
      <c r="CC690" s="8"/>
      <c r="CD690" s="8"/>
      <c r="CE690" s="8"/>
      <c r="CF690" s="8"/>
      <c r="CG690" s="8"/>
      <c r="CH690" s="8"/>
      <c r="CI690" s="8"/>
      <c r="CJ690" s="8"/>
      <c r="CK690" s="8"/>
      <c r="CL690" s="8"/>
      <c r="CM690" s="8"/>
      <c r="CN690" s="8"/>
      <c r="CO690" s="8"/>
      <c r="CP690" s="8"/>
      <c r="CQ690" s="8"/>
      <c r="CR690" s="8"/>
      <c r="CS690" s="8"/>
      <c r="CT690" s="8"/>
      <c r="CU690" s="8"/>
      <c r="CV690" s="8"/>
      <c r="CW690" s="8"/>
      <c r="CX690" s="8"/>
    </row>
    <row r="691" spans="3:102" x14ac:dyDescent="0.3"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8"/>
      <c r="AH691" s="8"/>
      <c r="AI691" s="8"/>
      <c r="AJ691" s="8"/>
      <c r="AK691" s="8"/>
      <c r="AL691" s="8"/>
      <c r="AM691" s="8"/>
      <c r="AN691" s="8"/>
      <c r="AO691" s="8"/>
      <c r="AP691" s="8"/>
      <c r="AQ691" s="8"/>
      <c r="AR691" s="8"/>
      <c r="AS691" s="8"/>
      <c r="AT691" s="8"/>
      <c r="AU691" s="8"/>
      <c r="AV691" s="8"/>
      <c r="AW691" s="8"/>
      <c r="AX691" s="8"/>
      <c r="AY691" s="8"/>
      <c r="AZ691" s="8"/>
      <c r="BA691" s="8"/>
      <c r="BB691" s="8"/>
      <c r="BC691" s="8"/>
      <c r="BD691" s="8"/>
      <c r="BE691" s="8"/>
      <c r="BF691" s="8"/>
      <c r="BG691" s="8"/>
      <c r="BH691" s="8"/>
      <c r="BI691" s="8"/>
      <c r="BJ691" s="8"/>
      <c r="BK691" s="8"/>
      <c r="BL691" s="8"/>
      <c r="BM691" s="8"/>
      <c r="BN691" s="8"/>
      <c r="BO691" s="8"/>
      <c r="BP691" s="8"/>
      <c r="BQ691" s="8"/>
      <c r="BR691" s="8"/>
      <c r="BS691" s="8"/>
      <c r="BT691" s="8"/>
      <c r="BU691" s="8"/>
      <c r="BV691" s="8"/>
      <c r="BW691" s="8"/>
      <c r="BX691" s="8"/>
      <c r="BY691" s="8"/>
      <c r="BZ691" s="8"/>
      <c r="CA691" s="8"/>
      <c r="CB691" s="8"/>
      <c r="CC691" s="8"/>
      <c r="CD691" s="8"/>
      <c r="CE691" s="8"/>
      <c r="CF691" s="8"/>
      <c r="CG691" s="8"/>
      <c r="CH691" s="8"/>
      <c r="CI691" s="8"/>
      <c r="CJ691" s="8"/>
      <c r="CK691" s="8"/>
      <c r="CL691" s="8"/>
      <c r="CM691" s="8"/>
      <c r="CN691" s="8"/>
      <c r="CO691" s="8"/>
      <c r="CP691" s="8"/>
      <c r="CQ691" s="8"/>
      <c r="CR691" s="8"/>
      <c r="CS691" s="8"/>
      <c r="CT691" s="8"/>
      <c r="CU691" s="8"/>
      <c r="CV691" s="8"/>
      <c r="CW691" s="8"/>
      <c r="CX691" s="8"/>
    </row>
    <row r="692" spans="3:102" x14ac:dyDescent="0.3"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8"/>
      <c r="AH692" s="8"/>
      <c r="AI692" s="8"/>
      <c r="AJ692" s="8"/>
      <c r="AK692" s="8"/>
      <c r="AL692" s="8"/>
      <c r="AM692" s="8"/>
      <c r="AN692" s="8"/>
      <c r="AO692" s="8"/>
      <c r="AP692" s="8"/>
      <c r="AQ692" s="8"/>
      <c r="AR692" s="8"/>
      <c r="AS692" s="8"/>
      <c r="AT692" s="8"/>
      <c r="AU692" s="8"/>
      <c r="AV692" s="8"/>
      <c r="AW692" s="8"/>
      <c r="AX692" s="8"/>
      <c r="AY692" s="8"/>
      <c r="AZ692" s="8"/>
      <c r="BA692" s="8"/>
      <c r="BB692" s="8"/>
      <c r="BC692" s="8"/>
      <c r="BD692" s="8"/>
      <c r="BE692" s="8"/>
      <c r="BF692" s="8"/>
      <c r="BG692" s="8"/>
      <c r="BH692" s="8"/>
      <c r="BI692" s="8"/>
      <c r="BJ692" s="8"/>
      <c r="BK692" s="8"/>
      <c r="BL692" s="8"/>
      <c r="BM692" s="8"/>
      <c r="BN692" s="8"/>
      <c r="BO692" s="8"/>
      <c r="BP692" s="8"/>
      <c r="BQ692" s="8"/>
      <c r="BR692" s="8"/>
      <c r="BS692" s="8"/>
      <c r="BT692" s="8"/>
      <c r="BU692" s="8"/>
      <c r="BV692" s="8"/>
      <c r="BW692" s="8"/>
      <c r="BX692" s="8"/>
      <c r="BY692" s="8"/>
      <c r="BZ692" s="8"/>
      <c r="CA692" s="8"/>
      <c r="CB692" s="8"/>
      <c r="CC692" s="8"/>
      <c r="CD692" s="8"/>
      <c r="CE692" s="8"/>
      <c r="CF692" s="8"/>
      <c r="CG692" s="8"/>
      <c r="CH692" s="8"/>
      <c r="CI692" s="8"/>
      <c r="CJ692" s="8"/>
      <c r="CK692" s="8"/>
      <c r="CL692" s="8"/>
      <c r="CM692" s="8"/>
      <c r="CN692" s="8"/>
      <c r="CO692" s="8"/>
      <c r="CP692" s="8"/>
      <c r="CQ692" s="8"/>
      <c r="CR692" s="8"/>
      <c r="CS692" s="8"/>
      <c r="CT692" s="8"/>
      <c r="CU692" s="8"/>
      <c r="CV692" s="8"/>
      <c r="CW692" s="8"/>
      <c r="CX692" s="8"/>
    </row>
    <row r="693" spans="3:102" x14ac:dyDescent="0.3"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8"/>
      <c r="AH693" s="8"/>
      <c r="AI693" s="8"/>
      <c r="AJ693" s="8"/>
      <c r="AK693" s="8"/>
      <c r="AL693" s="8"/>
      <c r="AM693" s="8"/>
      <c r="AN693" s="8"/>
      <c r="AO693" s="8"/>
      <c r="AP693" s="8"/>
      <c r="AQ693" s="8"/>
      <c r="AR693" s="8"/>
      <c r="AS693" s="8"/>
      <c r="AT693" s="8"/>
      <c r="AU693" s="8"/>
      <c r="AV693" s="8"/>
      <c r="AW693" s="8"/>
      <c r="AX693" s="8"/>
      <c r="AY693" s="8"/>
      <c r="AZ693" s="8"/>
      <c r="BA693" s="8"/>
      <c r="BB693" s="8"/>
      <c r="BC693" s="8"/>
      <c r="BD693" s="8"/>
      <c r="BE693" s="8"/>
      <c r="BF693" s="8"/>
      <c r="BG693" s="8"/>
      <c r="BH693" s="8"/>
      <c r="BI693" s="8"/>
      <c r="BJ693" s="8"/>
      <c r="BK693" s="8"/>
      <c r="BL693" s="8"/>
      <c r="BM693" s="8"/>
      <c r="BN693" s="8"/>
      <c r="BO693" s="8"/>
      <c r="BP693" s="8"/>
      <c r="BQ693" s="8"/>
      <c r="BR693" s="8"/>
      <c r="BS693" s="8"/>
      <c r="BT693" s="8"/>
      <c r="BU693" s="8"/>
      <c r="BV693" s="8"/>
      <c r="BW693" s="8"/>
      <c r="BX693" s="8"/>
      <c r="BY693" s="8"/>
      <c r="BZ693" s="8"/>
      <c r="CA693" s="8"/>
      <c r="CB693" s="8"/>
      <c r="CC693" s="8"/>
      <c r="CD693" s="8"/>
      <c r="CE693" s="8"/>
      <c r="CF693" s="8"/>
      <c r="CG693" s="8"/>
      <c r="CH693" s="8"/>
      <c r="CI693" s="8"/>
      <c r="CJ693" s="8"/>
      <c r="CK693" s="8"/>
      <c r="CL693" s="8"/>
      <c r="CM693" s="8"/>
      <c r="CN693" s="8"/>
      <c r="CO693" s="8"/>
      <c r="CP693" s="8"/>
      <c r="CQ693" s="8"/>
      <c r="CR693" s="8"/>
      <c r="CS693" s="8"/>
      <c r="CT693" s="8"/>
      <c r="CU693" s="8"/>
      <c r="CV693" s="8"/>
      <c r="CW693" s="8"/>
      <c r="CX693" s="8"/>
    </row>
    <row r="694" spans="3:102" x14ac:dyDescent="0.3"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8"/>
      <c r="AH694" s="8"/>
      <c r="AI694" s="8"/>
      <c r="AJ694" s="8"/>
      <c r="AK694" s="8"/>
      <c r="AL694" s="8"/>
      <c r="AM694" s="8"/>
      <c r="AN694" s="8"/>
      <c r="AO694" s="8"/>
      <c r="AP694" s="8"/>
      <c r="AQ694" s="8"/>
      <c r="AR694" s="8"/>
      <c r="AS694" s="8"/>
      <c r="AT694" s="8"/>
      <c r="AU694" s="8"/>
      <c r="AV694" s="8"/>
      <c r="AW694" s="8"/>
      <c r="AX694" s="8"/>
      <c r="AY694" s="8"/>
      <c r="AZ694" s="8"/>
      <c r="BA694" s="8"/>
      <c r="BB694" s="8"/>
      <c r="BC694" s="8"/>
      <c r="BD694" s="8"/>
      <c r="BE694" s="8"/>
      <c r="BF694" s="8"/>
      <c r="BG694" s="8"/>
      <c r="BH694" s="8"/>
      <c r="BI694" s="8"/>
      <c r="BJ694" s="8"/>
      <c r="BK694" s="8"/>
      <c r="BL694" s="8"/>
      <c r="BM694" s="8"/>
      <c r="BN694" s="8"/>
      <c r="BO694" s="8"/>
      <c r="BP694" s="8"/>
      <c r="BQ694" s="8"/>
      <c r="BR694" s="8"/>
      <c r="BS694" s="8"/>
      <c r="BT694" s="8"/>
      <c r="BU694" s="8"/>
      <c r="BV694" s="8"/>
      <c r="BW694" s="8"/>
      <c r="BX694" s="8"/>
      <c r="BY694" s="8"/>
      <c r="BZ694" s="8"/>
      <c r="CA694" s="8"/>
      <c r="CB694" s="8"/>
      <c r="CC694" s="8"/>
      <c r="CD694" s="8"/>
      <c r="CE694" s="8"/>
      <c r="CF694" s="8"/>
      <c r="CG694" s="8"/>
      <c r="CH694" s="8"/>
      <c r="CI694" s="8"/>
      <c r="CJ694" s="8"/>
      <c r="CK694" s="8"/>
      <c r="CL694" s="8"/>
      <c r="CM694" s="8"/>
      <c r="CN694" s="8"/>
      <c r="CO694" s="8"/>
      <c r="CP694" s="8"/>
      <c r="CQ694" s="8"/>
      <c r="CR694" s="8"/>
      <c r="CS694" s="8"/>
      <c r="CT694" s="8"/>
      <c r="CU694" s="8"/>
      <c r="CV694" s="8"/>
      <c r="CW694" s="8"/>
      <c r="CX694" s="8"/>
    </row>
    <row r="695" spans="3:102" x14ac:dyDescent="0.3"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8"/>
      <c r="AH695" s="8"/>
      <c r="AI695" s="8"/>
      <c r="AJ695" s="8"/>
      <c r="AK695" s="8"/>
      <c r="AL695" s="8"/>
      <c r="AM695" s="8"/>
      <c r="AN695" s="8"/>
      <c r="AO695" s="8"/>
      <c r="AP695" s="8"/>
      <c r="AQ695" s="8"/>
      <c r="AR695" s="8"/>
      <c r="AS695" s="8"/>
      <c r="AT695" s="8"/>
      <c r="AU695" s="8"/>
      <c r="AV695" s="8"/>
      <c r="AW695" s="8"/>
      <c r="AX695" s="8"/>
      <c r="AY695" s="8"/>
      <c r="AZ695" s="8"/>
      <c r="BA695" s="8"/>
      <c r="BB695" s="8"/>
      <c r="BC695" s="8"/>
      <c r="BD695" s="8"/>
      <c r="BE695" s="8"/>
      <c r="BF695" s="8"/>
      <c r="BG695" s="8"/>
      <c r="BH695" s="8"/>
      <c r="BI695" s="8"/>
      <c r="BJ695" s="8"/>
      <c r="BK695" s="8"/>
      <c r="BL695" s="8"/>
      <c r="BM695" s="8"/>
      <c r="BN695" s="8"/>
      <c r="BO695" s="8"/>
      <c r="BP695" s="8"/>
      <c r="BQ695" s="8"/>
      <c r="BR695" s="8"/>
      <c r="BS695" s="8"/>
      <c r="BT695" s="8"/>
      <c r="BU695" s="8"/>
      <c r="BV695" s="8"/>
      <c r="BW695" s="8"/>
      <c r="BX695" s="8"/>
      <c r="BY695" s="8"/>
      <c r="BZ695" s="8"/>
      <c r="CA695" s="8"/>
      <c r="CB695" s="8"/>
      <c r="CC695" s="8"/>
      <c r="CD695" s="8"/>
      <c r="CE695" s="8"/>
      <c r="CF695" s="8"/>
      <c r="CG695" s="8"/>
      <c r="CH695" s="8"/>
      <c r="CI695" s="8"/>
      <c r="CJ695" s="8"/>
      <c r="CK695" s="8"/>
      <c r="CL695" s="8"/>
      <c r="CM695" s="8"/>
      <c r="CN695" s="8"/>
      <c r="CO695" s="8"/>
      <c r="CP695" s="8"/>
      <c r="CQ695" s="8"/>
      <c r="CR695" s="8"/>
      <c r="CS695" s="8"/>
      <c r="CT695" s="8"/>
      <c r="CU695" s="8"/>
      <c r="CV695" s="8"/>
      <c r="CW695" s="8"/>
      <c r="CX695" s="8"/>
    </row>
    <row r="696" spans="3:102" x14ac:dyDescent="0.3"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8"/>
      <c r="AH696" s="8"/>
      <c r="AI696" s="8"/>
      <c r="AJ696" s="8"/>
      <c r="AK696" s="8"/>
      <c r="AL696" s="8"/>
      <c r="AM696" s="8"/>
      <c r="AN696" s="8"/>
      <c r="AO696" s="8"/>
      <c r="AP696" s="8"/>
      <c r="AQ696" s="8"/>
      <c r="AR696" s="8"/>
      <c r="AS696" s="8"/>
      <c r="AT696" s="8"/>
      <c r="AU696" s="8"/>
      <c r="AV696" s="8"/>
      <c r="AW696" s="8"/>
      <c r="AX696" s="8"/>
      <c r="AY696" s="8"/>
      <c r="AZ696" s="8"/>
      <c r="BA696" s="8"/>
      <c r="BB696" s="8"/>
      <c r="BC696" s="8"/>
      <c r="BD696" s="8"/>
      <c r="BE696" s="8"/>
      <c r="BF696" s="8"/>
      <c r="BG696" s="8"/>
      <c r="BH696" s="8"/>
      <c r="BI696" s="8"/>
      <c r="BJ696" s="8"/>
      <c r="BK696" s="8"/>
      <c r="BL696" s="8"/>
      <c r="BM696" s="8"/>
      <c r="BN696" s="8"/>
      <c r="BO696" s="8"/>
      <c r="BP696" s="8"/>
      <c r="BQ696" s="8"/>
      <c r="BR696" s="8"/>
      <c r="BS696" s="8"/>
      <c r="BT696" s="8"/>
      <c r="BU696" s="8"/>
      <c r="BV696" s="8"/>
      <c r="BW696" s="8"/>
      <c r="BX696" s="8"/>
      <c r="BY696" s="8"/>
      <c r="BZ696" s="8"/>
      <c r="CA696" s="8"/>
      <c r="CB696" s="8"/>
      <c r="CC696" s="8"/>
      <c r="CD696" s="8"/>
      <c r="CE696" s="8"/>
      <c r="CF696" s="8"/>
      <c r="CG696" s="8"/>
      <c r="CH696" s="8"/>
      <c r="CI696" s="8"/>
      <c r="CJ696" s="8"/>
      <c r="CK696" s="8"/>
      <c r="CL696" s="8"/>
      <c r="CM696" s="8"/>
      <c r="CN696" s="8"/>
      <c r="CO696" s="8"/>
      <c r="CP696" s="8"/>
      <c r="CQ696" s="8"/>
      <c r="CR696" s="8"/>
      <c r="CS696" s="8"/>
      <c r="CT696" s="8"/>
      <c r="CU696" s="8"/>
      <c r="CV696" s="8"/>
      <c r="CW696" s="8"/>
      <c r="CX696" s="8"/>
    </row>
    <row r="697" spans="3:102" x14ac:dyDescent="0.3"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8"/>
      <c r="AH697" s="8"/>
      <c r="AI697" s="8"/>
      <c r="AJ697" s="8"/>
      <c r="AK697" s="8"/>
      <c r="AL697" s="8"/>
      <c r="AM697" s="8"/>
      <c r="AN697" s="8"/>
      <c r="AO697" s="8"/>
      <c r="AP697" s="8"/>
      <c r="AQ697" s="8"/>
      <c r="AR697" s="8"/>
      <c r="AS697" s="8"/>
      <c r="AT697" s="8"/>
      <c r="AU697" s="8"/>
      <c r="AV697" s="8"/>
      <c r="AW697" s="8"/>
      <c r="AX697" s="8"/>
      <c r="AY697" s="8"/>
      <c r="AZ697" s="8"/>
      <c r="BA697" s="8"/>
      <c r="BB697" s="8"/>
      <c r="BC697" s="8"/>
      <c r="BD697" s="8"/>
      <c r="BE697" s="8"/>
      <c r="BF697" s="8"/>
      <c r="BG697" s="8"/>
      <c r="BH697" s="8"/>
      <c r="BI697" s="8"/>
      <c r="BJ697" s="8"/>
      <c r="BK697" s="8"/>
      <c r="BL697" s="8"/>
      <c r="BM697" s="8"/>
      <c r="BN697" s="8"/>
      <c r="BO697" s="8"/>
      <c r="BP697" s="8"/>
      <c r="BQ697" s="8"/>
      <c r="BR697" s="8"/>
      <c r="BS697" s="8"/>
      <c r="BT697" s="8"/>
      <c r="BU697" s="8"/>
      <c r="BV697" s="8"/>
      <c r="BW697" s="8"/>
      <c r="BX697" s="8"/>
      <c r="BY697" s="8"/>
      <c r="BZ697" s="8"/>
      <c r="CA697" s="8"/>
      <c r="CB697" s="8"/>
      <c r="CC697" s="8"/>
      <c r="CD697" s="8"/>
      <c r="CE697" s="8"/>
      <c r="CF697" s="8"/>
      <c r="CG697" s="8"/>
      <c r="CH697" s="8"/>
      <c r="CI697" s="8"/>
      <c r="CJ697" s="8"/>
      <c r="CK697" s="8"/>
      <c r="CL697" s="8"/>
      <c r="CM697" s="8"/>
      <c r="CN697" s="8"/>
      <c r="CO697" s="8"/>
      <c r="CP697" s="8"/>
      <c r="CQ697" s="8"/>
      <c r="CR697" s="8"/>
      <c r="CS697" s="8"/>
      <c r="CT697" s="8"/>
      <c r="CU697" s="8"/>
      <c r="CV697" s="8"/>
      <c r="CW697" s="8"/>
      <c r="CX697" s="8"/>
    </row>
    <row r="698" spans="3:102" x14ac:dyDescent="0.3"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W698" s="8"/>
      <c r="AX698" s="8"/>
      <c r="AY698" s="8"/>
      <c r="AZ698" s="8"/>
      <c r="BA698" s="8"/>
      <c r="BB698" s="8"/>
      <c r="BC698" s="8"/>
      <c r="BD698" s="8"/>
      <c r="BE698" s="8"/>
      <c r="BF698" s="8"/>
      <c r="BG698" s="8"/>
      <c r="BH698" s="8"/>
      <c r="BI698" s="8"/>
      <c r="BJ698" s="8"/>
      <c r="BK698" s="8"/>
      <c r="BL698" s="8"/>
      <c r="BM698" s="8"/>
      <c r="BN698" s="8"/>
      <c r="BO698" s="8"/>
      <c r="BP698" s="8"/>
      <c r="BQ698" s="8"/>
      <c r="BR698" s="8"/>
      <c r="BS698" s="8"/>
      <c r="BT698" s="8"/>
      <c r="BU698" s="8"/>
      <c r="BV698" s="8"/>
      <c r="BW698" s="8"/>
      <c r="BX698" s="8"/>
      <c r="BY698" s="8"/>
      <c r="BZ698" s="8"/>
      <c r="CA698" s="8"/>
      <c r="CB698" s="8"/>
      <c r="CC698" s="8"/>
      <c r="CD698" s="8"/>
      <c r="CE698" s="8"/>
      <c r="CF698" s="8"/>
      <c r="CG698" s="8"/>
      <c r="CH698" s="8"/>
      <c r="CI698" s="8"/>
      <c r="CJ698" s="8"/>
      <c r="CK698" s="8"/>
      <c r="CL698" s="8"/>
      <c r="CM698" s="8"/>
      <c r="CN698" s="8"/>
      <c r="CO698" s="8"/>
      <c r="CP698" s="8"/>
      <c r="CQ698" s="8"/>
      <c r="CR698" s="8"/>
      <c r="CS698" s="8"/>
      <c r="CT698" s="8"/>
      <c r="CU698" s="8"/>
      <c r="CV698" s="8"/>
      <c r="CW698" s="8"/>
      <c r="CX698" s="8"/>
    </row>
    <row r="699" spans="3:102" x14ac:dyDescent="0.3"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8"/>
      <c r="AH699" s="8"/>
      <c r="AI699" s="8"/>
      <c r="AJ699" s="8"/>
      <c r="AK699" s="8"/>
      <c r="AL699" s="8"/>
      <c r="AM699" s="8"/>
      <c r="AN699" s="8"/>
      <c r="AO699" s="8"/>
      <c r="AP699" s="8"/>
      <c r="AQ699" s="8"/>
      <c r="AR699" s="8"/>
      <c r="AS699" s="8"/>
      <c r="AT699" s="8"/>
      <c r="AU699" s="8"/>
      <c r="AV699" s="8"/>
      <c r="AW699" s="8"/>
      <c r="AX699" s="8"/>
      <c r="AY699" s="8"/>
      <c r="AZ699" s="8"/>
      <c r="BA699" s="8"/>
      <c r="BB699" s="8"/>
      <c r="BC699" s="8"/>
      <c r="BD699" s="8"/>
      <c r="BE699" s="8"/>
      <c r="BF699" s="8"/>
      <c r="BG699" s="8"/>
      <c r="BH699" s="8"/>
      <c r="BI699" s="8"/>
      <c r="BJ699" s="8"/>
      <c r="BK699" s="8"/>
      <c r="BL699" s="8"/>
      <c r="BM699" s="8"/>
      <c r="BN699" s="8"/>
      <c r="BO699" s="8"/>
      <c r="BP699" s="8"/>
      <c r="BQ699" s="8"/>
      <c r="BR699" s="8"/>
      <c r="BS699" s="8"/>
      <c r="BT699" s="8"/>
      <c r="BU699" s="8"/>
      <c r="BV699" s="8"/>
      <c r="BW699" s="8"/>
      <c r="BX699" s="8"/>
      <c r="BY699" s="8"/>
      <c r="BZ699" s="8"/>
      <c r="CA699" s="8"/>
      <c r="CB699" s="8"/>
      <c r="CC699" s="8"/>
      <c r="CD699" s="8"/>
      <c r="CE699" s="8"/>
      <c r="CF699" s="8"/>
      <c r="CG699" s="8"/>
      <c r="CH699" s="8"/>
      <c r="CI699" s="8"/>
      <c r="CJ699" s="8"/>
      <c r="CK699" s="8"/>
      <c r="CL699" s="8"/>
      <c r="CM699" s="8"/>
      <c r="CN699" s="8"/>
      <c r="CO699" s="8"/>
      <c r="CP699" s="8"/>
      <c r="CQ699" s="8"/>
      <c r="CR699" s="8"/>
      <c r="CS699" s="8"/>
      <c r="CT699" s="8"/>
      <c r="CU699" s="8"/>
      <c r="CV699" s="8"/>
      <c r="CW699" s="8"/>
      <c r="CX699" s="8"/>
    </row>
    <row r="700" spans="3:102" x14ac:dyDescent="0.3"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W700" s="8"/>
      <c r="AX700" s="8"/>
      <c r="AY700" s="8"/>
      <c r="AZ700" s="8"/>
      <c r="BA700" s="8"/>
      <c r="BB700" s="8"/>
      <c r="BC700" s="8"/>
      <c r="BD700" s="8"/>
      <c r="BE700" s="8"/>
      <c r="BF700" s="8"/>
      <c r="BG700" s="8"/>
      <c r="BH700" s="8"/>
      <c r="BI700" s="8"/>
      <c r="BJ700" s="8"/>
      <c r="BK700" s="8"/>
      <c r="BL700" s="8"/>
      <c r="BM700" s="8"/>
      <c r="BN700" s="8"/>
      <c r="BO700" s="8"/>
      <c r="BP700" s="8"/>
      <c r="BQ700" s="8"/>
      <c r="BR700" s="8"/>
      <c r="BS700" s="8"/>
      <c r="BT700" s="8"/>
      <c r="BU700" s="8"/>
      <c r="BV700" s="8"/>
      <c r="BW700" s="8"/>
      <c r="BX700" s="8"/>
      <c r="BY700" s="8"/>
      <c r="BZ700" s="8"/>
      <c r="CA700" s="8"/>
      <c r="CB700" s="8"/>
      <c r="CC700" s="8"/>
      <c r="CD700" s="8"/>
      <c r="CE700" s="8"/>
      <c r="CF700" s="8"/>
      <c r="CG700" s="8"/>
      <c r="CH700" s="8"/>
      <c r="CI700" s="8"/>
      <c r="CJ700" s="8"/>
      <c r="CK700" s="8"/>
      <c r="CL700" s="8"/>
      <c r="CM700" s="8"/>
      <c r="CN700" s="8"/>
      <c r="CO700" s="8"/>
      <c r="CP700" s="8"/>
      <c r="CQ700" s="8"/>
      <c r="CR700" s="8"/>
      <c r="CS700" s="8"/>
      <c r="CT700" s="8"/>
      <c r="CU700" s="8"/>
      <c r="CV700" s="8"/>
      <c r="CW700" s="8"/>
      <c r="CX700" s="8"/>
    </row>
    <row r="701" spans="3:102" x14ac:dyDescent="0.3"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8"/>
      <c r="AH701" s="8"/>
      <c r="AI701" s="8"/>
      <c r="AJ701" s="8"/>
      <c r="AK701" s="8"/>
      <c r="AL701" s="8"/>
      <c r="AM701" s="8"/>
      <c r="AN701" s="8"/>
      <c r="AO701" s="8"/>
      <c r="AP701" s="8"/>
      <c r="AQ701" s="8"/>
      <c r="AR701" s="8"/>
      <c r="AS701" s="8"/>
      <c r="AT701" s="8"/>
      <c r="AU701" s="8"/>
      <c r="AV701" s="8"/>
      <c r="AW701" s="8"/>
      <c r="AX701" s="8"/>
      <c r="AY701" s="8"/>
      <c r="AZ701" s="8"/>
      <c r="BA701" s="8"/>
      <c r="BB701" s="8"/>
      <c r="BC701" s="8"/>
      <c r="BD701" s="8"/>
      <c r="BE701" s="8"/>
      <c r="BF701" s="8"/>
      <c r="BG701" s="8"/>
      <c r="BH701" s="8"/>
      <c r="BI701" s="8"/>
      <c r="BJ701" s="8"/>
      <c r="BK701" s="8"/>
      <c r="BL701" s="8"/>
      <c r="BM701" s="8"/>
      <c r="BN701" s="8"/>
      <c r="BO701" s="8"/>
      <c r="BP701" s="8"/>
      <c r="BQ701" s="8"/>
      <c r="BR701" s="8"/>
      <c r="BS701" s="8"/>
      <c r="BT701" s="8"/>
      <c r="BU701" s="8"/>
      <c r="BV701" s="8"/>
      <c r="BW701" s="8"/>
      <c r="BX701" s="8"/>
      <c r="BY701" s="8"/>
      <c r="BZ701" s="8"/>
      <c r="CA701" s="8"/>
      <c r="CB701" s="8"/>
      <c r="CC701" s="8"/>
      <c r="CD701" s="8"/>
      <c r="CE701" s="8"/>
      <c r="CF701" s="8"/>
      <c r="CG701" s="8"/>
      <c r="CH701" s="8"/>
      <c r="CI701" s="8"/>
      <c r="CJ701" s="8"/>
      <c r="CK701" s="8"/>
      <c r="CL701" s="8"/>
      <c r="CM701" s="8"/>
      <c r="CN701" s="8"/>
      <c r="CO701" s="8"/>
      <c r="CP701" s="8"/>
      <c r="CQ701" s="8"/>
      <c r="CR701" s="8"/>
      <c r="CS701" s="8"/>
      <c r="CT701" s="8"/>
      <c r="CU701" s="8"/>
      <c r="CV701" s="8"/>
      <c r="CW701" s="8"/>
      <c r="CX701" s="8"/>
    </row>
    <row r="702" spans="3:102" x14ac:dyDescent="0.3"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W702" s="8"/>
      <c r="AX702" s="8"/>
      <c r="AY702" s="8"/>
      <c r="AZ702" s="8"/>
      <c r="BA702" s="8"/>
      <c r="BB702" s="8"/>
      <c r="BC702" s="8"/>
      <c r="BD702" s="8"/>
      <c r="BE702" s="8"/>
      <c r="BF702" s="8"/>
      <c r="BG702" s="8"/>
      <c r="BH702" s="8"/>
      <c r="BI702" s="8"/>
      <c r="BJ702" s="8"/>
      <c r="BK702" s="8"/>
      <c r="BL702" s="8"/>
      <c r="BM702" s="8"/>
      <c r="BN702" s="8"/>
      <c r="BO702" s="8"/>
      <c r="BP702" s="8"/>
      <c r="BQ702" s="8"/>
      <c r="BR702" s="8"/>
      <c r="BS702" s="8"/>
      <c r="BT702" s="8"/>
      <c r="BU702" s="8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</row>
    <row r="703" spans="3:102" x14ac:dyDescent="0.3"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W703" s="8"/>
      <c r="AX703" s="8"/>
      <c r="AY703" s="8"/>
      <c r="AZ703" s="8"/>
      <c r="BA703" s="8"/>
      <c r="BB703" s="8"/>
      <c r="BC703" s="8"/>
      <c r="BD703" s="8"/>
      <c r="BE703" s="8"/>
      <c r="BF703" s="8"/>
      <c r="BG703" s="8"/>
      <c r="BH703" s="8"/>
      <c r="BI703" s="8"/>
      <c r="BJ703" s="8"/>
      <c r="BK703" s="8"/>
      <c r="BL703" s="8"/>
      <c r="BM703" s="8"/>
      <c r="BN703" s="8"/>
      <c r="BO703" s="8"/>
      <c r="BP703" s="8"/>
      <c r="BQ703" s="8"/>
      <c r="BR703" s="8"/>
      <c r="BS703" s="8"/>
      <c r="BT703" s="8"/>
      <c r="BU703" s="8"/>
      <c r="BV703" s="8"/>
      <c r="BW703" s="8"/>
      <c r="BX703" s="8"/>
      <c r="BY703" s="8"/>
      <c r="BZ703" s="8"/>
      <c r="CA703" s="8"/>
      <c r="CB703" s="8"/>
      <c r="CC703" s="8"/>
      <c r="CD703" s="8"/>
      <c r="CE703" s="8"/>
      <c r="CF703" s="8"/>
      <c r="CG703" s="8"/>
      <c r="CH703" s="8"/>
      <c r="CI703" s="8"/>
      <c r="CJ703" s="8"/>
      <c r="CK703" s="8"/>
      <c r="CL703" s="8"/>
      <c r="CM703" s="8"/>
      <c r="CN703" s="8"/>
      <c r="CO703" s="8"/>
      <c r="CP703" s="8"/>
      <c r="CQ703" s="8"/>
      <c r="CR703" s="8"/>
      <c r="CS703" s="8"/>
      <c r="CT703" s="8"/>
      <c r="CU703" s="8"/>
      <c r="CV703" s="8"/>
      <c r="CW703" s="8"/>
      <c r="CX703" s="8"/>
    </row>
    <row r="704" spans="3:102" x14ac:dyDescent="0.3"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8"/>
      <c r="AH704" s="8"/>
      <c r="AI704" s="8"/>
      <c r="AJ704" s="8"/>
      <c r="AK704" s="8"/>
      <c r="AL704" s="8"/>
      <c r="AM704" s="8"/>
      <c r="AN704" s="8"/>
      <c r="AO704" s="8"/>
      <c r="AP704" s="8"/>
      <c r="AQ704" s="8"/>
      <c r="AR704" s="8"/>
      <c r="AS704" s="8"/>
      <c r="AT704" s="8"/>
      <c r="AU704" s="8"/>
      <c r="AV704" s="8"/>
      <c r="AW704" s="8"/>
      <c r="AX704" s="8"/>
      <c r="AY704" s="8"/>
      <c r="AZ704" s="8"/>
      <c r="BA704" s="8"/>
      <c r="BB704" s="8"/>
      <c r="BC704" s="8"/>
      <c r="BD704" s="8"/>
      <c r="BE704" s="8"/>
      <c r="BF704" s="8"/>
      <c r="BG704" s="8"/>
      <c r="BH704" s="8"/>
      <c r="BI704" s="8"/>
      <c r="BJ704" s="8"/>
      <c r="BK704" s="8"/>
      <c r="BL704" s="8"/>
      <c r="BM704" s="8"/>
      <c r="BN704" s="8"/>
      <c r="BO704" s="8"/>
      <c r="BP704" s="8"/>
      <c r="BQ704" s="8"/>
      <c r="BR704" s="8"/>
      <c r="BS704" s="8"/>
      <c r="BT704" s="8"/>
      <c r="BU704" s="8"/>
      <c r="BV704" s="8"/>
      <c r="BW704" s="8"/>
      <c r="BX704" s="8"/>
      <c r="BY704" s="8"/>
      <c r="BZ704" s="8"/>
      <c r="CA704" s="8"/>
      <c r="CB704" s="8"/>
      <c r="CC704" s="8"/>
      <c r="CD704" s="8"/>
      <c r="CE704" s="8"/>
      <c r="CF704" s="8"/>
      <c r="CG704" s="8"/>
      <c r="CH704" s="8"/>
      <c r="CI704" s="8"/>
      <c r="CJ704" s="8"/>
      <c r="CK704" s="8"/>
      <c r="CL704" s="8"/>
      <c r="CM704" s="8"/>
      <c r="CN704" s="8"/>
      <c r="CO704" s="8"/>
      <c r="CP704" s="8"/>
      <c r="CQ704" s="8"/>
      <c r="CR704" s="8"/>
      <c r="CS704" s="8"/>
      <c r="CT704" s="8"/>
      <c r="CU704" s="8"/>
      <c r="CV704" s="8"/>
      <c r="CW704" s="8"/>
      <c r="CX704" s="8"/>
    </row>
    <row r="705" spans="3:102" x14ac:dyDescent="0.3"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8"/>
      <c r="AH705" s="8"/>
      <c r="AI705" s="8"/>
      <c r="AJ705" s="8"/>
      <c r="AK705" s="8"/>
      <c r="AL705" s="8"/>
      <c r="AM705" s="8"/>
      <c r="AN705" s="8"/>
      <c r="AO705" s="8"/>
      <c r="AP705" s="8"/>
      <c r="AQ705" s="8"/>
      <c r="AR705" s="8"/>
      <c r="AS705" s="8"/>
      <c r="AT705" s="8"/>
      <c r="AU705" s="8"/>
      <c r="AV705" s="8"/>
      <c r="AW705" s="8"/>
      <c r="AX705" s="8"/>
      <c r="AY705" s="8"/>
      <c r="AZ705" s="8"/>
      <c r="BA705" s="8"/>
      <c r="BB705" s="8"/>
      <c r="BC705" s="8"/>
      <c r="BD705" s="8"/>
      <c r="BE705" s="8"/>
      <c r="BF705" s="8"/>
      <c r="BG705" s="8"/>
      <c r="BH705" s="8"/>
      <c r="BI705" s="8"/>
      <c r="BJ705" s="8"/>
      <c r="BK705" s="8"/>
      <c r="BL705" s="8"/>
      <c r="BM705" s="8"/>
      <c r="BN705" s="8"/>
      <c r="BO705" s="8"/>
      <c r="BP705" s="8"/>
      <c r="BQ705" s="8"/>
      <c r="BR705" s="8"/>
      <c r="BS705" s="8"/>
      <c r="BT705" s="8"/>
      <c r="BU705" s="8"/>
      <c r="BV705" s="8"/>
      <c r="BW705" s="8"/>
      <c r="BX705" s="8"/>
      <c r="BY705" s="8"/>
      <c r="BZ705" s="8"/>
      <c r="CA705" s="8"/>
      <c r="CB705" s="8"/>
      <c r="CC705" s="8"/>
      <c r="CD705" s="8"/>
      <c r="CE705" s="8"/>
      <c r="CF705" s="8"/>
      <c r="CG705" s="8"/>
      <c r="CH705" s="8"/>
      <c r="CI705" s="8"/>
      <c r="CJ705" s="8"/>
      <c r="CK705" s="8"/>
      <c r="CL705" s="8"/>
      <c r="CM705" s="8"/>
      <c r="CN705" s="8"/>
      <c r="CO705" s="8"/>
      <c r="CP705" s="8"/>
      <c r="CQ705" s="8"/>
      <c r="CR705" s="8"/>
      <c r="CS705" s="8"/>
      <c r="CT705" s="8"/>
      <c r="CU705" s="8"/>
      <c r="CV705" s="8"/>
      <c r="CW705" s="8"/>
      <c r="CX705" s="8"/>
    </row>
    <row r="706" spans="3:102" x14ac:dyDescent="0.3"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8"/>
      <c r="AH706" s="8"/>
      <c r="AI706" s="8"/>
      <c r="AJ706" s="8"/>
      <c r="AK706" s="8"/>
      <c r="AL706" s="8"/>
      <c r="AM706" s="8"/>
      <c r="AN706" s="8"/>
      <c r="AO706" s="8"/>
      <c r="AP706" s="8"/>
      <c r="AQ706" s="8"/>
      <c r="AR706" s="8"/>
      <c r="AS706" s="8"/>
      <c r="AT706" s="8"/>
      <c r="AU706" s="8"/>
      <c r="AV706" s="8"/>
      <c r="AW706" s="8"/>
      <c r="AX706" s="8"/>
      <c r="AY706" s="8"/>
      <c r="AZ706" s="8"/>
      <c r="BA706" s="8"/>
      <c r="BB706" s="8"/>
      <c r="BC706" s="8"/>
      <c r="BD706" s="8"/>
      <c r="BE706" s="8"/>
      <c r="BF706" s="8"/>
      <c r="BG706" s="8"/>
      <c r="BH706" s="8"/>
      <c r="BI706" s="8"/>
      <c r="BJ706" s="8"/>
      <c r="BK706" s="8"/>
      <c r="BL706" s="8"/>
      <c r="BM706" s="8"/>
      <c r="BN706" s="8"/>
      <c r="BO706" s="8"/>
      <c r="BP706" s="8"/>
      <c r="BQ706" s="8"/>
      <c r="BR706" s="8"/>
      <c r="BS706" s="8"/>
      <c r="BT706" s="8"/>
      <c r="BU706" s="8"/>
      <c r="BV706" s="8"/>
      <c r="BW706" s="8"/>
      <c r="BX706" s="8"/>
      <c r="BY706" s="8"/>
      <c r="BZ706" s="8"/>
      <c r="CA706" s="8"/>
      <c r="CB706" s="8"/>
      <c r="CC706" s="8"/>
      <c r="CD706" s="8"/>
      <c r="CE706" s="8"/>
      <c r="CF706" s="8"/>
      <c r="CG706" s="8"/>
      <c r="CH706" s="8"/>
      <c r="CI706" s="8"/>
      <c r="CJ706" s="8"/>
      <c r="CK706" s="8"/>
      <c r="CL706" s="8"/>
      <c r="CM706" s="8"/>
      <c r="CN706" s="8"/>
      <c r="CO706" s="8"/>
      <c r="CP706" s="8"/>
      <c r="CQ706" s="8"/>
      <c r="CR706" s="8"/>
      <c r="CS706" s="8"/>
      <c r="CT706" s="8"/>
      <c r="CU706" s="8"/>
      <c r="CV706" s="8"/>
      <c r="CW706" s="8"/>
      <c r="CX706" s="8"/>
    </row>
    <row r="707" spans="3:102" x14ac:dyDescent="0.3"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8"/>
      <c r="AH707" s="8"/>
      <c r="AI707" s="8"/>
      <c r="AJ707" s="8"/>
      <c r="AK707" s="8"/>
      <c r="AL707" s="8"/>
      <c r="AM707" s="8"/>
      <c r="AN707" s="8"/>
      <c r="AO707" s="8"/>
      <c r="AP707" s="8"/>
      <c r="AQ707" s="8"/>
      <c r="AR707" s="8"/>
      <c r="AS707" s="8"/>
      <c r="AT707" s="8"/>
      <c r="AU707" s="8"/>
      <c r="AV707" s="8"/>
      <c r="AW707" s="8"/>
      <c r="AX707" s="8"/>
      <c r="AY707" s="8"/>
      <c r="AZ707" s="8"/>
      <c r="BA707" s="8"/>
      <c r="BB707" s="8"/>
      <c r="BC707" s="8"/>
      <c r="BD707" s="8"/>
      <c r="BE707" s="8"/>
      <c r="BF707" s="8"/>
      <c r="BG707" s="8"/>
      <c r="BH707" s="8"/>
      <c r="BI707" s="8"/>
      <c r="BJ707" s="8"/>
      <c r="BK707" s="8"/>
      <c r="BL707" s="8"/>
      <c r="BM707" s="8"/>
      <c r="BN707" s="8"/>
      <c r="BO707" s="8"/>
      <c r="BP707" s="8"/>
      <c r="BQ707" s="8"/>
      <c r="BR707" s="8"/>
      <c r="BS707" s="8"/>
      <c r="BT707" s="8"/>
      <c r="BU707" s="8"/>
      <c r="BV707" s="8"/>
      <c r="BW707" s="8"/>
      <c r="BX707" s="8"/>
      <c r="BY707" s="8"/>
      <c r="BZ707" s="8"/>
      <c r="CA707" s="8"/>
      <c r="CB707" s="8"/>
      <c r="CC707" s="8"/>
      <c r="CD707" s="8"/>
      <c r="CE707" s="8"/>
      <c r="CF707" s="8"/>
      <c r="CG707" s="8"/>
      <c r="CH707" s="8"/>
      <c r="CI707" s="8"/>
      <c r="CJ707" s="8"/>
      <c r="CK707" s="8"/>
      <c r="CL707" s="8"/>
      <c r="CM707" s="8"/>
      <c r="CN707" s="8"/>
      <c r="CO707" s="8"/>
      <c r="CP707" s="8"/>
      <c r="CQ707" s="8"/>
      <c r="CR707" s="8"/>
      <c r="CS707" s="8"/>
      <c r="CT707" s="8"/>
      <c r="CU707" s="8"/>
      <c r="CV707" s="8"/>
      <c r="CW707" s="8"/>
      <c r="CX707" s="8"/>
    </row>
    <row r="708" spans="3:102" x14ac:dyDescent="0.3"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W708" s="8"/>
      <c r="AX708" s="8"/>
      <c r="AY708" s="8"/>
      <c r="AZ708" s="8"/>
      <c r="BA708" s="8"/>
      <c r="BB708" s="8"/>
      <c r="BC708" s="8"/>
      <c r="BD708" s="8"/>
      <c r="BE708" s="8"/>
      <c r="BF708" s="8"/>
      <c r="BG708" s="8"/>
      <c r="BH708" s="8"/>
      <c r="BI708" s="8"/>
      <c r="BJ708" s="8"/>
      <c r="BK708" s="8"/>
      <c r="BL708" s="8"/>
      <c r="BM708" s="8"/>
      <c r="BN708" s="8"/>
      <c r="BO708" s="8"/>
      <c r="BP708" s="8"/>
      <c r="BQ708" s="8"/>
      <c r="BR708" s="8"/>
      <c r="BS708" s="8"/>
      <c r="BT708" s="8"/>
      <c r="BU708" s="8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</row>
    <row r="709" spans="3:102" x14ac:dyDescent="0.3"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8"/>
      <c r="AH709" s="8"/>
      <c r="AI709" s="8"/>
      <c r="AJ709" s="8"/>
      <c r="AK709" s="8"/>
      <c r="AL709" s="8"/>
      <c r="AM709" s="8"/>
      <c r="AN709" s="8"/>
      <c r="AO709" s="8"/>
      <c r="AP709" s="8"/>
      <c r="AQ709" s="8"/>
      <c r="AR709" s="8"/>
      <c r="AS709" s="8"/>
      <c r="AT709" s="8"/>
      <c r="AU709" s="8"/>
      <c r="AV709" s="8"/>
      <c r="AW709" s="8"/>
      <c r="AX709" s="8"/>
      <c r="AY709" s="8"/>
      <c r="AZ709" s="8"/>
      <c r="BA709" s="8"/>
      <c r="BB709" s="8"/>
      <c r="BC709" s="8"/>
      <c r="BD709" s="8"/>
      <c r="BE709" s="8"/>
      <c r="BF709" s="8"/>
      <c r="BG709" s="8"/>
      <c r="BH709" s="8"/>
      <c r="BI709" s="8"/>
      <c r="BJ709" s="8"/>
      <c r="BK709" s="8"/>
      <c r="BL709" s="8"/>
      <c r="BM709" s="8"/>
      <c r="BN709" s="8"/>
      <c r="BO709" s="8"/>
      <c r="BP709" s="8"/>
      <c r="BQ709" s="8"/>
      <c r="BR709" s="8"/>
      <c r="BS709" s="8"/>
      <c r="BT709" s="8"/>
      <c r="BU709" s="8"/>
      <c r="BV709" s="8"/>
      <c r="BW709" s="8"/>
      <c r="BX709" s="8"/>
      <c r="BY709" s="8"/>
      <c r="BZ709" s="8"/>
      <c r="CA709" s="8"/>
      <c r="CB709" s="8"/>
      <c r="CC709" s="8"/>
      <c r="CD709" s="8"/>
      <c r="CE709" s="8"/>
      <c r="CF709" s="8"/>
      <c r="CG709" s="8"/>
      <c r="CH709" s="8"/>
      <c r="CI709" s="8"/>
      <c r="CJ709" s="8"/>
      <c r="CK709" s="8"/>
      <c r="CL709" s="8"/>
      <c r="CM709" s="8"/>
      <c r="CN709" s="8"/>
      <c r="CO709" s="8"/>
      <c r="CP709" s="8"/>
      <c r="CQ709" s="8"/>
      <c r="CR709" s="8"/>
      <c r="CS709" s="8"/>
      <c r="CT709" s="8"/>
      <c r="CU709" s="8"/>
      <c r="CV709" s="8"/>
      <c r="CW709" s="8"/>
      <c r="CX709" s="8"/>
    </row>
    <row r="710" spans="3:102" x14ac:dyDescent="0.3"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8"/>
      <c r="AH710" s="8"/>
      <c r="AI710" s="8"/>
      <c r="AJ710" s="8"/>
      <c r="AK710" s="8"/>
      <c r="AL710" s="8"/>
      <c r="AM710" s="8"/>
      <c r="AN710" s="8"/>
      <c r="AO710" s="8"/>
      <c r="AP710" s="8"/>
      <c r="AQ710" s="8"/>
      <c r="AR710" s="8"/>
      <c r="AS710" s="8"/>
      <c r="AT710" s="8"/>
      <c r="AU710" s="8"/>
      <c r="AV710" s="8"/>
      <c r="AW710" s="8"/>
      <c r="AX710" s="8"/>
      <c r="AY710" s="8"/>
      <c r="AZ710" s="8"/>
      <c r="BA710" s="8"/>
      <c r="BB710" s="8"/>
      <c r="BC710" s="8"/>
      <c r="BD710" s="8"/>
      <c r="BE710" s="8"/>
      <c r="BF710" s="8"/>
      <c r="BG710" s="8"/>
      <c r="BH710" s="8"/>
      <c r="BI710" s="8"/>
      <c r="BJ710" s="8"/>
      <c r="BK710" s="8"/>
      <c r="BL710" s="8"/>
      <c r="BM710" s="8"/>
      <c r="BN710" s="8"/>
      <c r="BO710" s="8"/>
      <c r="BP710" s="8"/>
      <c r="BQ710" s="8"/>
      <c r="BR710" s="8"/>
      <c r="BS710" s="8"/>
      <c r="BT710" s="8"/>
      <c r="BU710" s="8"/>
      <c r="BV710" s="8"/>
      <c r="BW710" s="8"/>
      <c r="BX710" s="8"/>
      <c r="BY710" s="8"/>
      <c r="BZ710" s="8"/>
      <c r="CA710" s="8"/>
      <c r="CB710" s="8"/>
      <c r="CC710" s="8"/>
      <c r="CD710" s="8"/>
      <c r="CE710" s="8"/>
      <c r="CF710" s="8"/>
      <c r="CG710" s="8"/>
      <c r="CH710" s="8"/>
      <c r="CI710" s="8"/>
      <c r="CJ710" s="8"/>
      <c r="CK710" s="8"/>
      <c r="CL710" s="8"/>
      <c r="CM710" s="8"/>
      <c r="CN710" s="8"/>
      <c r="CO710" s="8"/>
      <c r="CP710" s="8"/>
      <c r="CQ710" s="8"/>
      <c r="CR710" s="8"/>
      <c r="CS710" s="8"/>
      <c r="CT710" s="8"/>
      <c r="CU710" s="8"/>
      <c r="CV710" s="8"/>
      <c r="CW710" s="8"/>
      <c r="CX710" s="8"/>
    </row>
    <row r="711" spans="3:102" x14ac:dyDescent="0.3"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8"/>
      <c r="AH711" s="8"/>
      <c r="AI711" s="8"/>
      <c r="AJ711" s="8"/>
      <c r="AK711" s="8"/>
      <c r="AL711" s="8"/>
      <c r="AM711" s="8"/>
      <c r="AN711" s="8"/>
      <c r="AO711" s="8"/>
      <c r="AP711" s="8"/>
      <c r="AQ711" s="8"/>
      <c r="AR711" s="8"/>
      <c r="AS711" s="8"/>
      <c r="AT711" s="8"/>
      <c r="AU711" s="8"/>
      <c r="AV711" s="8"/>
      <c r="AW711" s="8"/>
      <c r="AX711" s="8"/>
      <c r="AY711" s="8"/>
      <c r="AZ711" s="8"/>
      <c r="BA711" s="8"/>
      <c r="BB711" s="8"/>
      <c r="BC711" s="8"/>
      <c r="BD711" s="8"/>
      <c r="BE711" s="8"/>
      <c r="BF711" s="8"/>
      <c r="BG711" s="8"/>
      <c r="BH711" s="8"/>
      <c r="BI711" s="8"/>
      <c r="BJ711" s="8"/>
      <c r="BK711" s="8"/>
      <c r="BL711" s="8"/>
      <c r="BM711" s="8"/>
      <c r="BN711" s="8"/>
      <c r="BO711" s="8"/>
      <c r="BP711" s="8"/>
      <c r="BQ711" s="8"/>
      <c r="BR711" s="8"/>
      <c r="BS711" s="8"/>
      <c r="BT711" s="8"/>
      <c r="BU711" s="8"/>
      <c r="BV711" s="8"/>
      <c r="BW711" s="8"/>
      <c r="BX711" s="8"/>
      <c r="BY711" s="8"/>
      <c r="BZ711" s="8"/>
      <c r="CA711" s="8"/>
      <c r="CB711" s="8"/>
      <c r="CC711" s="8"/>
      <c r="CD711" s="8"/>
      <c r="CE711" s="8"/>
      <c r="CF711" s="8"/>
      <c r="CG711" s="8"/>
      <c r="CH711" s="8"/>
      <c r="CI711" s="8"/>
      <c r="CJ711" s="8"/>
      <c r="CK711" s="8"/>
      <c r="CL711" s="8"/>
      <c r="CM711" s="8"/>
      <c r="CN711" s="8"/>
      <c r="CO711" s="8"/>
      <c r="CP711" s="8"/>
      <c r="CQ711" s="8"/>
      <c r="CR711" s="8"/>
      <c r="CS711" s="8"/>
      <c r="CT711" s="8"/>
      <c r="CU711" s="8"/>
      <c r="CV711" s="8"/>
      <c r="CW711" s="8"/>
      <c r="CX711" s="8"/>
    </row>
    <row r="712" spans="3:102" x14ac:dyDescent="0.3"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8"/>
      <c r="AH712" s="8"/>
      <c r="AI712" s="8"/>
      <c r="AJ712" s="8"/>
      <c r="AK712" s="8"/>
      <c r="AL712" s="8"/>
      <c r="AM712" s="8"/>
      <c r="AN712" s="8"/>
      <c r="AO712" s="8"/>
      <c r="AP712" s="8"/>
      <c r="AQ712" s="8"/>
      <c r="AR712" s="8"/>
      <c r="AS712" s="8"/>
      <c r="AT712" s="8"/>
      <c r="AU712" s="8"/>
      <c r="AV712" s="8"/>
      <c r="AW712" s="8"/>
      <c r="AX712" s="8"/>
      <c r="AY712" s="8"/>
      <c r="AZ712" s="8"/>
      <c r="BA712" s="8"/>
      <c r="BB712" s="8"/>
      <c r="BC712" s="8"/>
      <c r="BD712" s="8"/>
      <c r="BE712" s="8"/>
      <c r="BF712" s="8"/>
      <c r="BG712" s="8"/>
      <c r="BH712" s="8"/>
      <c r="BI712" s="8"/>
      <c r="BJ712" s="8"/>
      <c r="BK712" s="8"/>
      <c r="BL712" s="8"/>
      <c r="BM712" s="8"/>
      <c r="BN712" s="8"/>
      <c r="BO712" s="8"/>
      <c r="BP712" s="8"/>
      <c r="BQ712" s="8"/>
      <c r="BR712" s="8"/>
      <c r="BS712" s="8"/>
      <c r="BT712" s="8"/>
      <c r="BU712" s="8"/>
      <c r="BV712" s="8"/>
      <c r="BW712" s="8"/>
      <c r="BX712" s="8"/>
      <c r="BY712" s="8"/>
      <c r="BZ712" s="8"/>
      <c r="CA712" s="8"/>
      <c r="CB712" s="8"/>
      <c r="CC712" s="8"/>
      <c r="CD712" s="8"/>
      <c r="CE712" s="8"/>
      <c r="CF712" s="8"/>
      <c r="CG712" s="8"/>
      <c r="CH712" s="8"/>
      <c r="CI712" s="8"/>
      <c r="CJ712" s="8"/>
      <c r="CK712" s="8"/>
      <c r="CL712" s="8"/>
      <c r="CM712" s="8"/>
      <c r="CN712" s="8"/>
      <c r="CO712" s="8"/>
      <c r="CP712" s="8"/>
      <c r="CQ712" s="8"/>
      <c r="CR712" s="8"/>
      <c r="CS712" s="8"/>
      <c r="CT712" s="8"/>
      <c r="CU712" s="8"/>
      <c r="CV712" s="8"/>
      <c r="CW712" s="8"/>
      <c r="CX712" s="8"/>
    </row>
    <row r="713" spans="3:102" x14ac:dyDescent="0.3"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8"/>
      <c r="AH713" s="8"/>
      <c r="AI713" s="8"/>
      <c r="AJ713" s="8"/>
      <c r="AK713" s="8"/>
      <c r="AL713" s="8"/>
      <c r="AM713" s="8"/>
      <c r="AN713" s="8"/>
      <c r="AO713" s="8"/>
      <c r="AP713" s="8"/>
      <c r="AQ713" s="8"/>
      <c r="AR713" s="8"/>
      <c r="AS713" s="8"/>
      <c r="AT713" s="8"/>
      <c r="AU713" s="8"/>
      <c r="AV713" s="8"/>
      <c r="AW713" s="8"/>
      <c r="AX713" s="8"/>
      <c r="AY713" s="8"/>
      <c r="AZ713" s="8"/>
      <c r="BA713" s="8"/>
      <c r="BB713" s="8"/>
      <c r="BC713" s="8"/>
      <c r="BD713" s="8"/>
      <c r="BE713" s="8"/>
      <c r="BF713" s="8"/>
      <c r="BG713" s="8"/>
      <c r="BH713" s="8"/>
      <c r="BI713" s="8"/>
      <c r="BJ713" s="8"/>
      <c r="BK713" s="8"/>
      <c r="BL713" s="8"/>
      <c r="BM713" s="8"/>
      <c r="BN713" s="8"/>
      <c r="BO713" s="8"/>
      <c r="BP713" s="8"/>
      <c r="BQ713" s="8"/>
      <c r="BR713" s="8"/>
      <c r="BS713" s="8"/>
      <c r="BT713" s="8"/>
      <c r="BU713" s="8"/>
      <c r="BV713" s="8"/>
      <c r="BW713" s="8"/>
      <c r="BX713" s="8"/>
      <c r="BY713" s="8"/>
      <c r="BZ713" s="8"/>
      <c r="CA713" s="8"/>
      <c r="CB713" s="8"/>
      <c r="CC713" s="8"/>
      <c r="CD713" s="8"/>
      <c r="CE713" s="8"/>
      <c r="CF713" s="8"/>
      <c r="CG713" s="8"/>
      <c r="CH713" s="8"/>
      <c r="CI713" s="8"/>
      <c r="CJ713" s="8"/>
      <c r="CK713" s="8"/>
      <c r="CL713" s="8"/>
      <c r="CM713" s="8"/>
      <c r="CN713" s="8"/>
      <c r="CO713" s="8"/>
      <c r="CP713" s="8"/>
      <c r="CQ713" s="8"/>
      <c r="CR713" s="8"/>
      <c r="CS713" s="8"/>
      <c r="CT713" s="8"/>
      <c r="CU713" s="8"/>
      <c r="CV713" s="8"/>
      <c r="CW713" s="8"/>
      <c r="CX713" s="8"/>
    </row>
    <row r="714" spans="3:102" x14ac:dyDescent="0.3"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8"/>
      <c r="AH714" s="8"/>
      <c r="AI714" s="8"/>
      <c r="AJ714" s="8"/>
      <c r="AK714" s="8"/>
      <c r="AL714" s="8"/>
      <c r="AM714" s="8"/>
      <c r="AN714" s="8"/>
      <c r="AO714" s="8"/>
      <c r="AP714" s="8"/>
      <c r="AQ714" s="8"/>
      <c r="AR714" s="8"/>
      <c r="AS714" s="8"/>
      <c r="AT714" s="8"/>
      <c r="AU714" s="8"/>
      <c r="AV714" s="8"/>
      <c r="AW714" s="8"/>
      <c r="AX714" s="8"/>
      <c r="AY714" s="8"/>
      <c r="AZ714" s="8"/>
      <c r="BA714" s="8"/>
      <c r="BB714" s="8"/>
      <c r="BC714" s="8"/>
      <c r="BD714" s="8"/>
      <c r="BE714" s="8"/>
      <c r="BF714" s="8"/>
      <c r="BG714" s="8"/>
      <c r="BH714" s="8"/>
      <c r="BI714" s="8"/>
      <c r="BJ714" s="8"/>
      <c r="BK714" s="8"/>
      <c r="BL714" s="8"/>
      <c r="BM714" s="8"/>
      <c r="BN714" s="8"/>
      <c r="BO714" s="8"/>
      <c r="BP714" s="8"/>
      <c r="BQ714" s="8"/>
      <c r="BR714" s="8"/>
      <c r="BS714" s="8"/>
      <c r="BT714" s="8"/>
      <c r="BU714" s="8"/>
      <c r="BV714" s="8"/>
      <c r="BW714" s="8"/>
      <c r="BX714" s="8"/>
      <c r="BY714" s="8"/>
      <c r="BZ714" s="8"/>
      <c r="CA714" s="8"/>
      <c r="CB714" s="8"/>
      <c r="CC714" s="8"/>
      <c r="CD714" s="8"/>
      <c r="CE714" s="8"/>
      <c r="CF714" s="8"/>
      <c r="CG714" s="8"/>
      <c r="CH714" s="8"/>
      <c r="CI714" s="8"/>
      <c r="CJ714" s="8"/>
      <c r="CK714" s="8"/>
      <c r="CL714" s="8"/>
      <c r="CM714" s="8"/>
      <c r="CN714" s="8"/>
      <c r="CO714" s="8"/>
      <c r="CP714" s="8"/>
      <c r="CQ714" s="8"/>
      <c r="CR714" s="8"/>
      <c r="CS714" s="8"/>
      <c r="CT714" s="8"/>
      <c r="CU714" s="8"/>
      <c r="CV714" s="8"/>
      <c r="CW714" s="8"/>
      <c r="CX714" s="8"/>
    </row>
    <row r="715" spans="3:102" x14ac:dyDescent="0.3"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W715" s="8"/>
      <c r="AX715" s="8"/>
      <c r="AY715" s="8"/>
      <c r="AZ715" s="8"/>
      <c r="BA715" s="8"/>
      <c r="BB715" s="8"/>
      <c r="BC715" s="8"/>
      <c r="BD715" s="8"/>
      <c r="BE715" s="8"/>
      <c r="BF715" s="8"/>
      <c r="BG715" s="8"/>
      <c r="BH715" s="8"/>
      <c r="BI715" s="8"/>
      <c r="BJ715" s="8"/>
      <c r="BK715" s="8"/>
      <c r="BL715" s="8"/>
      <c r="BM715" s="8"/>
      <c r="BN715" s="8"/>
      <c r="BO715" s="8"/>
      <c r="BP715" s="8"/>
      <c r="BQ715" s="8"/>
      <c r="BR715" s="8"/>
      <c r="BS715" s="8"/>
      <c r="BT715" s="8"/>
      <c r="BU715" s="8"/>
      <c r="BV715" s="8"/>
      <c r="BW715" s="8"/>
      <c r="BX715" s="8"/>
      <c r="BY715" s="8"/>
      <c r="BZ715" s="8"/>
      <c r="CA715" s="8"/>
      <c r="CB715" s="8"/>
      <c r="CC715" s="8"/>
      <c r="CD715" s="8"/>
      <c r="CE715" s="8"/>
      <c r="CF715" s="8"/>
      <c r="CG715" s="8"/>
      <c r="CH715" s="8"/>
      <c r="CI715" s="8"/>
      <c r="CJ715" s="8"/>
      <c r="CK715" s="8"/>
      <c r="CL715" s="8"/>
      <c r="CM715" s="8"/>
      <c r="CN715" s="8"/>
      <c r="CO715" s="8"/>
      <c r="CP715" s="8"/>
      <c r="CQ715" s="8"/>
      <c r="CR715" s="8"/>
      <c r="CS715" s="8"/>
      <c r="CT715" s="8"/>
      <c r="CU715" s="8"/>
      <c r="CV715" s="8"/>
      <c r="CW715" s="8"/>
      <c r="CX715" s="8"/>
    </row>
    <row r="716" spans="3:102" x14ac:dyDescent="0.3"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W716" s="8"/>
      <c r="AX716" s="8"/>
      <c r="AY716" s="8"/>
      <c r="AZ716" s="8"/>
      <c r="BA716" s="8"/>
      <c r="BB716" s="8"/>
      <c r="BC716" s="8"/>
      <c r="BD716" s="8"/>
      <c r="BE716" s="8"/>
      <c r="BF716" s="8"/>
      <c r="BG716" s="8"/>
      <c r="BH716" s="8"/>
      <c r="BI716" s="8"/>
      <c r="BJ716" s="8"/>
      <c r="BK716" s="8"/>
      <c r="BL716" s="8"/>
      <c r="BM716" s="8"/>
      <c r="BN716" s="8"/>
      <c r="BO716" s="8"/>
      <c r="BP716" s="8"/>
      <c r="BQ716" s="8"/>
      <c r="BR716" s="8"/>
      <c r="BS716" s="8"/>
      <c r="BT716" s="8"/>
      <c r="BU716" s="8"/>
      <c r="BV716" s="8"/>
      <c r="BW716" s="8"/>
      <c r="BX716" s="8"/>
      <c r="BY716" s="8"/>
      <c r="BZ716" s="8"/>
      <c r="CA716" s="8"/>
      <c r="CB716" s="8"/>
      <c r="CC716" s="8"/>
      <c r="CD716" s="8"/>
      <c r="CE716" s="8"/>
      <c r="CF716" s="8"/>
      <c r="CG716" s="8"/>
      <c r="CH716" s="8"/>
      <c r="CI716" s="8"/>
      <c r="CJ716" s="8"/>
      <c r="CK716" s="8"/>
      <c r="CL716" s="8"/>
      <c r="CM716" s="8"/>
      <c r="CN716" s="8"/>
      <c r="CO716" s="8"/>
      <c r="CP716" s="8"/>
      <c r="CQ716" s="8"/>
      <c r="CR716" s="8"/>
      <c r="CS716" s="8"/>
      <c r="CT716" s="8"/>
      <c r="CU716" s="8"/>
      <c r="CV716" s="8"/>
      <c r="CW716" s="8"/>
      <c r="CX716" s="8"/>
    </row>
    <row r="717" spans="3:102" x14ac:dyDescent="0.3"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8"/>
      <c r="AH717" s="8"/>
      <c r="AI717" s="8"/>
      <c r="AJ717" s="8"/>
      <c r="AK717" s="8"/>
      <c r="AL717" s="8"/>
      <c r="AM717" s="8"/>
      <c r="AN717" s="8"/>
      <c r="AO717" s="8"/>
      <c r="AP717" s="8"/>
      <c r="AQ717" s="8"/>
      <c r="AR717" s="8"/>
      <c r="AS717" s="8"/>
      <c r="AT717" s="8"/>
      <c r="AU717" s="8"/>
      <c r="AV717" s="8"/>
      <c r="AW717" s="8"/>
      <c r="AX717" s="8"/>
      <c r="AY717" s="8"/>
      <c r="AZ717" s="8"/>
      <c r="BA717" s="8"/>
      <c r="BB717" s="8"/>
      <c r="BC717" s="8"/>
      <c r="BD717" s="8"/>
      <c r="BE717" s="8"/>
      <c r="BF717" s="8"/>
      <c r="BG717" s="8"/>
      <c r="BH717" s="8"/>
      <c r="BI717" s="8"/>
      <c r="BJ717" s="8"/>
      <c r="BK717" s="8"/>
      <c r="BL717" s="8"/>
      <c r="BM717" s="8"/>
      <c r="BN717" s="8"/>
      <c r="BO717" s="8"/>
      <c r="BP717" s="8"/>
      <c r="BQ717" s="8"/>
      <c r="BR717" s="8"/>
      <c r="BS717" s="8"/>
      <c r="BT717" s="8"/>
      <c r="BU717" s="8"/>
      <c r="BV717" s="8"/>
      <c r="BW717" s="8"/>
      <c r="BX717" s="8"/>
      <c r="BY717" s="8"/>
      <c r="BZ717" s="8"/>
      <c r="CA717" s="8"/>
      <c r="CB717" s="8"/>
      <c r="CC717" s="8"/>
      <c r="CD717" s="8"/>
      <c r="CE717" s="8"/>
      <c r="CF717" s="8"/>
      <c r="CG717" s="8"/>
      <c r="CH717" s="8"/>
      <c r="CI717" s="8"/>
      <c r="CJ717" s="8"/>
      <c r="CK717" s="8"/>
      <c r="CL717" s="8"/>
      <c r="CM717" s="8"/>
      <c r="CN717" s="8"/>
      <c r="CO717" s="8"/>
      <c r="CP717" s="8"/>
      <c r="CQ717" s="8"/>
      <c r="CR717" s="8"/>
      <c r="CS717" s="8"/>
      <c r="CT717" s="8"/>
      <c r="CU717" s="8"/>
      <c r="CV717" s="8"/>
      <c r="CW717" s="8"/>
      <c r="CX717" s="8"/>
    </row>
    <row r="718" spans="3:102" x14ac:dyDescent="0.3"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W718" s="8"/>
      <c r="AX718" s="8"/>
      <c r="AY718" s="8"/>
      <c r="AZ718" s="8"/>
      <c r="BA718" s="8"/>
      <c r="BB718" s="8"/>
      <c r="BC718" s="8"/>
      <c r="BD718" s="8"/>
      <c r="BE718" s="8"/>
      <c r="BF718" s="8"/>
      <c r="BG718" s="8"/>
      <c r="BH718" s="8"/>
      <c r="BI718" s="8"/>
      <c r="BJ718" s="8"/>
      <c r="BK718" s="8"/>
      <c r="BL718" s="8"/>
      <c r="BM718" s="8"/>
      <c r="BN718" s="8"/>
      <c r="BO718" s="8"/>
      <c r="BP718" s="8"/>
      <c r="BQ718" s="8"/>
      <c r="BR718" s="8"/>
      <c r="BS718" s="8"/>
      <c r="BT718" s="8"/>
      <c r="BU718" s="8"/>
      <c r="BV718" s="8"/>
      <c r="BW718" s="8"/>
      <c r="BX718" s="8"/>
      <c r="BY718" s="8"/>
      <c r="BZ718" s="8"/>
      <c r="CA718" s="8"/>
      <c r="CB718" s="8"/>
      <c r="CC718" s="8"/>
      <c r="CD718" s="8"/>
      <c r="CE718" s="8"/>
      <c r="CF718" s="8"/>
      <c r="CG718" s="8"/>
      <c r="CH718" s="8"/>
      <c r="CI718" s="8"/>
      <c r="CJ718" s="8"/>
      <c r="CK718" s="8"/>
      <c r="CL718" s="8"/>
      <c r="CM718" s="8"/>
      <c r="CN718" s="8"/>
      <c r="CO718" s="8"/>
      <c r="CP718" s="8"/>
      <c r="CQ718" s="8"/>
      <c r="CR718" s="8"/>
      <c r="CS718" s="8"/>
      <c r="CT718" s="8"/>
      <c r="CU718" s="8"/>
      <c r="CV718" s="8"/>
      <c r="CW718" s="8"/>
      <c r="CX718" s="8"/>
    </row>
    <row r="719" spans="3:102" x14ac:dyDescent="0.3"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8"/>
      <c r="AH719" s="8"/>
      <c r="AI719" s="8"/>
      <c r="AJ719" s="8"/>
      <c r="AK719" s="8"/>
      <c r="AL719" s="8"/>
      <c r="AM719" s="8"/>
      <c r="AN719" s="8"/>
      <c r="AO719" s="8"/>
      <c r="AP719" s="8"/>
      <c r="AQ719" s="8"/>
      <c r="AR719" s="8"/>
      <c r="AS719" s="8"/>
      <c r="AT719" s="8"/>
      <c r="AU719" s="8"/>
      <c r="AV719" s="8"/>
      <c r="AW719" s="8"/>
      <c r="AX719" s="8"/>
      <c r="AY719" s="8"/>
      <c r="AZ719" s="8"/>
      <c r="BA719" s="8"/>
      <c r="BB719" s="8"/>
      <c r="BC719" s="8"/>
      <c r="BD719" s="8"/>
      <c r="BE719" s="8"/>
      <c r="BF719" s="8"/>
      <c r="BG719" s="8"/>
      <c r="BH719" s="8"/>
      <c r="BI719" s="8"/>
      <c r="BJ719" s="8"/>
      <c r="BK719" s="8"/>
      <c r="BL719" s="8"/>
      <c r="BM719" s="8"/>
      <c r="BN719" s="8"/>
      <c r="BO719" s="8"/>
      <c r="BP719" s="8"/>
      <c r="BQ719" s="8"/>
      <c r="BR719" s="8"/>
      <c r="BS719" s="8"/>
      <c r="BT719" s="8"/>
      <c r="BU719" s="8"/>
      <c r="BV719" s="8"/>
      <c r="BW719" s="8"/>
      <c r="BX719" s="8"/>
      <c r="BY719" s="8"/>
      <c r="BZ719" s="8"/>
      <c r="CA719" s="8"/>
      <c r="CB719" s="8"/>
      <c r="CC719" s="8"/>
      <c r="CD719" s="8"/>
      <c r="CE719" s="8"/>
      <c r="CF719" s="8"/>
      <c r="CG719" s="8"/>
      <c r="CH719" s="8"/>
      <c r="CI719" s="8"/>
      <c r="CJ719" s="8"/>
      <c r="CK719" s="8"/>
      <c r="CL719" s="8"/>
      <c r="CM719" s="8"/>
      <c r="CN719" s="8"/>
      <c r="CO719" s="8"/>
      <c r="CP719" s="8"/>
      <c r="CQ719" s="8"/>
      <c r="CR719" s="8"/>
      <c r="CS719" s="8"/>
      <c r="CT719" s="8"/>
      <c r="CU719" s="8"/>
      <c r="CV719" s="8"/>
      <c r="CW719" s="8"/>
      <c r="CX719" s="8"/>
    </row>
    <row r="720" spans="3:102" x14ac:dyDescent="0.3"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W720" s="8"/>
      <c r="AX720" s="8"/>
      <c r="AY720" s="8"/>
      <c r="AZ720" s="8"/>
      <c r="BA720" s="8"/>
      <c r="BB720" s="8"/>
      <c r="BC720" s="8"/>
      <c r="BD720" s="8"/>
      <c r="BE720" s="8"/>
      <c r="BF720" s="8"/>
      <c r="BG720" s="8"/>
      <c r="BH720" s="8"/>
      <c r="BI720" s="8"/>
      <c r="BJ720" s="8"/>
      <c r="BK720" s="8"/>
      <c r="BL720" s="8"/>
      <c r="BM720" s="8"/>
      <c r="BN720" s="8"/>
      <c r="BO720" s="8"/>
      <c r="BP720" s="8"/>
      <c r="BQ720" s="8"/>
      <c r="BR720" s="8"/>
      <c r="BS720" s="8"/>
      <c r="BT720" s="8"/>
      <c r="BU720" s="8"/>
      <c r="BV720" s="8"/>
      <c r="BW720" s="8"/>
      <c r="BX720" s="8"/>
      <c r="BY720" s="8"/>
      <c r="BZ720" s="8"/>
      <c r="CA720" s="8"/>
      <c r="CB720" s="8"/>
      <c r="CC720" s="8"/>
      <c r="CD720" s="8"/>
      <c r="CE720" s="8"/>
      <c r="CF720" s="8"/>
      <c r="CG720" s="8"/>
      <c r="CH720" s="8"/>
      <c r="CI720" s="8"/>
      <c r="CJ720" s="8"/>
      <c r="CK720" s="8"/>
      <c r="CL720" s="8"/>
      <c r="CM720" s="8"/>
      <c r="CN720" s="8"/>
      <c r="CO720" s="8"/>
      <c r="CP720" s="8"/>
      <c r="CQ720" s="8"/>
      <c r="CR720" s="8"/>
      <c r="CS720" s="8"/>
      <c r="CT720" s="8"/>
      <c r="CU720" s="8"/>
      <c r="CV720" s="8"/>
      <c r="CW720" s="8"/>
      <c r="CX720" s="8"/>
    </row>
    <row r="721" spans="3:102" x14ac:dyDescent="0.3"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8"/>
      <c r="AH721" s="8"/>
      <c r="AI721" s="8"/>
      <c r="AJ721" s="8"/>
      <c r="AK721" s="8"/>
      <c r="AL721" s="8"/>
      <c r="AM721" s="8"/>
      <c r="AN721" s="8"/>
      <c r="AO721" s="8"/>
      <c r="AP721" s="8"/>
      <c r="AQ721" s="8"/>
      <c r="AR721" s="8"/>
      <c r="AS721" s="8"/>
      <c r="AT721" s="8"/>
      <c r="AU721" s="8"/>
      <c r="AV721" s="8"/>
      <c r="AW721" s="8"/>
      <c r="AX721" s="8"/>
      <c r="AY721" s="8"/>
      <c r="AZ721" s="8"/>
      <c r="BA721" s="8"/>
      <c r="BB721" s="8"/>
      <c r="BC721" s="8"/>
      <c r="BD721" s="8"/>
      <c r="BE721" s="8"/>
      <c r="BF721" s="8"/>
      <c r="BG721" s="8"/>
      <c r="BH721" s="8"/>
      <c r="BI721" s="8"/>
      <c r="BJ721" s="8"/>
      <c r="BK721" s="8"/>
      <c r="BL721" s="8"/>
      <c r="BM721" s="8"/>
      <c r="BN721" s="8"/>
      <c r="BO721" s="8"/>
      <c r="BP721" s="8"/>
      <c r="BQ721" s="8"/>
      <c r="BR721" s="8"/>
      <c r="BS721" s="8"/>
      <c r="BT721" s="8"/>
      <c r="BU721" s="8"/>
      <c r="BV721" s="8"/>
      <c r="BW721" s="8"/>
      <c r="BX721" s="8"/>
      <c r="BY721" s="8"/>
      <c r="BZ721" s="8"/>
      <c r="CA721" s="8"/>
      <c r="CB721" s="8"/>
      <c r="CC721" s="8"/>
      <c r="CD721" s="8"/>
      <c r="CE721" s="8"/>
      <c r="CF721" s="8"/>
      <c r="CG721" s="8"/>
      <c r="CH721" s="8"/>
      <c r="CI721" s="8"/>
      <c r="CJ721" s="8"/>
      <c r="CK721" s="8"/>
      <c r="CL721" s="8"/>
      <c r="CM721" s="8"/>
      <c r="CN721" s="8"/>
      <c r="CO721" s="8"/>
      <c r="CP721" s="8"/>
      <c r="CQ721" s="8"/>
      <c r="CR721" s="8"/>
      <c r="CS721" s="8"/>
      <c r="CT721" s="8"/>
      <c r="CU721" s="8"/>
      <c r="CV721" s="8"/>
      <c r="CW721" s="8"/>
      <c r="CX721" s="8"/>
    </row>
    <row r="722" spans="3:102" x14ac:dyDescent="0.3"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8"/>
      <c r="AH722" s="8"/>
      <c r="AI722" s="8"/>
      <c r="AJ722" s="8"/>
      <c r="AK722" s="8"/>
      <c r="AL722" s="8"/>
      <c r="AM722" s="8"/>
      <c r="AN722" s="8"/>
      <c r="AO722" s="8"/>
      <c r="AP722" s="8"/>
      <c r="AQ722" s="8"/>
      <c r="AR722" s="8"/>
      <c r="AS722" s="8"/>
      <c r="AT722" s="8"/>
      <c r="AU722" s="8"/>
      <c r="AV722" s="8"/>
      <c r="AW722" s="8"/>
      <c r="AX722" s="8"/>
      <c r="AY722" s="8"/>
      <c r="AZ722" s="8"/>
      <c r="BA722" s="8"/>
      <c r="BB722" s="8"/>
      <c r="BC722" s="8"/>
      <c r="BD722" s="8"/>
      <c r="BE722" s="8"/>
      <c r="BF722" s="8"/>
      <c r="BG722" s="8"/>
      <c r="BH722" s="8"/>
      <c r="BI722" s="8"/>
      <c r="BJ722" s="8"/>
      <c r="BK722" s="8"/>
      <c r="BL722" s="8"/>
      <c r="BM722" s="8"/>
      <c r="BN722" s="8"/>
      <c r="BO722" s="8"/>
      <c r="BP722" s="8"/>
      <c r="BQ722" s="8"/>
      <c r="BR722" s="8"/>
      <c r="BS722" s="8"/>
      <c r="BT722" s="8"/>
      <c r="BU722" s="8"/>
      <c r="BV722" s="8"/>
      <c r="BW722" s="8"/>
      <c r="BX722" s="8"/>
      <c r="BY722" s="8"/>
      <c r="BZ722" s="8"/>
      <c r="CA722" s="8"/>
      <c r="CB722" s="8"/>
      <c r="CC722" s="8"/>
      <c r="CD722" s="8"/>
      <c r="CE722" s="8"/>
      <c r="CF722" s="8"/>
      <c r="CG722" s="8"/>
      <c r="CH722" s="8"/>
      <c r="CI722" s="8"/>
      <c r="CJ722" s="8"/>
      <c r="CK722" s="8"/>
      <c r="CL722" s="8"/>
      <c r="CM722" s="8"/>
      <c r="CN722" s="8"/>
      <c r="CO722" s="8"/>
      <c r="CP722" s="8"/>
      <c r="CQ722" s="8"/>
      <c r="CR722" s="8"/>
      <c r="CS722" s="8"/>
      <c r="CT722" s="8"/>
      <c r="CU722" s="8"/>
      <c r="CV722" s="8"/>
      <c r="CW722" s="8"/>
      <c r="CX722" s="8"/>
    </row>
    <row r="723" spans="3:102" x14ac:dyDescent="0.3"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8"/>
      <c r="AH723" s="8"/>
      <c r="AI723" s="8"/>
      <c r="AJ723" s="8"/>
      <c r="AK723" s="8"/>
      <c r="AL723" s="8"/>
      <c r="AM723" s="8"/>
      <c r="AN723" s="8"/>
      <c r="AO723" s="8"/>
      <c r="AP723" s="8"/>
      <c r="AQ723" s="8"/>
      <c r="AR723" s="8"/>
      <c r="AS723" s="8"/>
      <c r="AT723" s="8"/>
      <c r="AU723" s="8"/>
      <c r="AV723" s="8"/>
      <c r="AW723" s="8"/>
      <c r="AX723" s="8"/>
      <c r="AY723" s="8"/>
      <c r="AZ723" s="8"/>
      <c r="BA723" s="8"/>
      <c r="BB723" s="8"/>
      <c r="BC723" s="8"/>
      <c r="BD723" s="8"/>
      <c r="BE723" s="8"/>
      <c r="BF723" s="8"/>
      <c r="BG723" s="8"/>
      <c r="BH723" s="8"/>
      <c r="BI723" s="8"/>
      <c r="BJ723" s="8"/>
      <c r="BK723" s="8"/>
      <c r="BL723" s="8"/>
      <c r="BM723" s="8"/>
      <c r="BN723" s="8"/>
      <c r="BO723" s="8"/>
      <c r="BP723" s="8"/>
      <c r="BQ723" s="8"/>
      <c r="BR723" s="8"/>
      <c r="BS723" s="8"/>
      <c r="BT723" s="8"/>
      <c r="BU723" s="8"/>
      <c r="BV723" s="8"/>
      <c r="BW723" s="8"/>
      <c r="BX723" s="8"/>
      <c r="BY723" s="8"/>
      <c r="BZ723" s="8"/>
      <c r="CA723" s="8"/>
      <c r="CB723" s="8"/>
      <c r="CC723" s="8"/>
      <c r="CD723" s="8"/>
      <c r="CE723" s="8"/>
      <c r="CF723" s="8"/>
      <c r="CG723" s="8"/>
      <c r="CH723" s="8"/>
      <c r="CI723" s="8"/>
      <c r="CJ723" s="8"/>
      <c r="CK723" s="8"/>
      <c r="CL723" s="8"/>
      <c r="CM723" s="8"/>
      <c r="CN723" s="8"/>
      <c r="CO723" s="8"/>
      <c r="CP723" s="8"/>
      <c r="CQ723" s="8"/>
      <c r="CR723" s="8"/>
      <c r="CS723" s="8"/>
      <c r="CT723" s="8"/>
      <c r="CU723" s="8"/>
      <c r="CV723" s="8"/>
      <c r="CW723" s="8"/>
      <c r="CX723" s="8"/>
    </row>
    <row r="724" spans="3:102" x14ac:dyDescent="0.3"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8"/>
      <c r="AH724" s="8"/>
      <c r="AI724" s="8"/>
      <c r="AJ724" s="8"/>
      <c r="AK724" s="8"/>
      <c r="AL724" s="8"/>
      <c r="AM724" s="8"/>
      <c r="AN724" s="8"/>
      <c r="AO724" s="8"/>
      <c r="AP724" s="8"/>
      <c r="AQ724" s="8"/>
      <c r="AR724" s="8"/>
      <c r="AS724" s="8"/>
      <c r="AT724" s="8"/>
      <c r="AU724" s="8"/>
      <c r="AV724" s="8"/>
      <c r="AW724" s="8"/>
      <c r="AX724" s="8"/>
      <c r="AY724" s="8"/>
      <c r="AZ724" s="8"/>
      <c r="BA724" s="8"/>
      <c r="BB724" s="8"/>
      <c r="BC724" s="8"/>
      <c r="BD724" s="8"/>
      <c r="BE724" s="8"/>
      <c r="BF724" s="8"/>
      <c r="BG724" s="8"/>
      <c r="BH724" s="8"/>
      <c r="BI724" s="8"/>
      <c r="BJ724" s="8"/>
      <c r="BK724" s="8"/>
      <c r="BL724" s="8"/>
      <c r="BM724" s="8"/>
      <c r="BN724" s="8"/>
      <c r="BO724" s="8"/>
      <c r="BP724" s="8"/>
      <c r="BQ724" s="8"/>
      <c r="BR724" s="8"/>
      <c r="BS724" s="8"/>
      <c r="BT724" s="8"/>
      <c r="BU724" s="8"/>
      <c r="BV724" s="8"/>
      <c r="BW724" s="8"/>
      <c r="BX724" s="8"/>
      <c r="BY724" s="8"/>
      <c r="BZ724" s="8"/>
      <c r="CA724" s="8"/>
      <c r="CB724" s="8"/>
      <c r="CC724" s="8"/>
      <c r="CD724" s="8"/>
      <c r="CE724" s="8"/>
      <c r="CF724" s="8"/>
      <c r="CG724" s="8"/>
      <c r="CH724" s="8"/>
      <c r="CI724" s="8"/>
      <c r="CJ724" s="8"/>
      <c r="CK724" s="8"/>
      <c r="CL724" s="8"/>
      <c r="CM724" s="8"/>
      <c r="CN724" s="8"/>
      <c r="CO724" s="8"/>
      <c r="CP724" s="8"/>
      <c r="CQ724" s="8"/>
      <c r="CR724" s="8"/>
      <c r="CS724" s="8"/>
      <c r="CT724" s="8"/>
      <c r="CU724" s="8"/>
      <c r="CV724" s="8"/>
      <c r="CW724" s="8"/>
      <c r="CX724" s="8"/>
    </row>
    <row r="725" spans="3:102" x14ac:dyDescent="0.3"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8"/>
      <c r="AH725" s="8"/>
      <c r="AI725" s="8"/>
      <c r="AJ725" s="8"/>
      <c r="AK725" s="8"/>
      <c r="AL725" s="8"/>
      <c r="AM725" s="8"/>
      <c r="AN725" s="8"/>
      <c r="AO725" s="8"/>
      <c r="AP725" s="8"/>
      <c r="AQ725" s="8"/>
      <c r="AR725" s="8"/>
      <c r="AS725" s="8"/>
      <c r="AT725" s="8"/>
      <c r="AU725" s="8"/>
      <c r="AV725" s="8"/>
      <c r="AW725" s="8"/>
      <c r="AX725" s="8"/>
      <c r="AY725" s="8"/>
      <c r="AZ725" s="8"/>
      <c r="BA725" s="8"/>
      <c r="BB725" s="8"/>
      <c r="BC725" s="8"/>
      <c r="BD725" s="8"/>
      <c r="BE725" s="8"/>
      <c r="BF725" s="8"/>
      <c r="BG725" s="8"/>
      <c r="BH725" s="8"/>
      <c r="BI725" s="8"/>
      <c r="BJ725" s="8"/>
      <c r="BK725" s="8"/>
      <c r="BL725" s="8"/>
      <c r="BM725" s="8"/>
      <c r="BN725" s="8"/>
      <c r="BO725" s="8"/>
      <c r="BP725" s="8"/>
      <c r="BQ725" s="8"/>
      <c r="BR725" s="8"/>
      <c r="BS725" s="8"/>
      <c r="BT725" s="8"/>
      <c r="BU725" s="8"/>
      <c r="BV725" s="8"/>
      <c r="BW725" s="8"/>
      <c r="BX725" s="8"/>
      <c r="BY725" s="8"/>
      <c r="BZ725" s="8"/>
      <c r="CA725" s="8"/>
      <c r="CB725" s="8"/>
      <c r="CC725" s="8"/>
      <c r="CD725" s="8"/>
      <c r="CE725" s="8"/>
      <c r="CF725" s="8"/>
      <c r="CG725" s="8"/>
      <c r="CH725" s="8"/>
      <c r="CI725" s="8"/>
      <c r="CJ725" s="8"/>
      <c r="CK725" s="8"/>
      <c r="CL725" s="8"/>
      <c r="CM725" s="8"/>
      <c r="CN725" s="8"/>
      <c r="CO725" s="8"/>
      <c r="CP725" s="8"/>
      <c r="CQ725" s="8"/>
      <c r="CR725" s="8"/>
      <c r="CS725" s="8"/>
      <c r="CT725" s="8"/>
      <c r="CU725" s="8"/>
      <c r="CV725" s="8"/>
      <c r="CW725" s="8"/>
      <c r="CX725" s="8"/>
    </row>
    <row r="726" spans="3:102" x14ac:dyDescent="0.3"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8"/>
      <c r="AH726" s="8"/>
      <c r="AI726" s="8"/>
      <c r="AJ726" s="8"/>
      <c r="AK726" s="8"/>
      <c r="AL726" s="8"/>
      <c r="AM726" s="8"/>
      <c r="AN726" s="8"/>
      <c r="AO726" s="8"/>
      <c r="AP726" s="8"/>
      <c r="AQ726" s="8"/>
      <c r="AR726" s="8"/>
      <c r="AS726" s="8"/>
      <c r="AT726" s="8"/>
      <c r="AU726" s="8"/>
      <c r="AV726" s="8"/>
      <c r="AW726" s="8"/>
      <c r="AX726" s="8"/>
      <c r="AY726" s="8"/>
      <c r="AZ726" s="8"/>
      <c r="BA726" s="8"/>
      <c r="BB726" s="8"/>
      <c r="BC726" s="8"/>
      <c r="BD726" s="8"/>
      <c r="BE726" s="8"/>
      <c r="BF726" s="8"/>
      <c r="BG726" s="8"/>
      <c r="BH726" s="8"/>
      <c r="BI726" s="8"/>
      <c r="BJ726" s="8"/>
      <c r="BK726" s="8"/>
      <c r="BL726" s="8"/>
      <c r="BM726" s="8"/>
      <c r="BN726" s="8"/>
      <c r="BO726" s="8"/>
      <c r="BP726" s="8"/>
      <c r="BQ726" s="8"/>
      <c r="BR726" s="8"/>
      <c r="BS726" s="8"/>
      <c r="BT726" s="8"/>
      <c r="BU726" s="8"/>
      <c r="BV726" s="8"/>
      <c r="BW726" s="8"/>
      <c r="BX726" s="8"/>
      <c r="BY726" s="8"/>
      <c r="BZ726" s="8"/>
      <c r="CA726" s="8"/>
      <c r="CB726" s="8"/>
      <c r="CC726" s="8"/>
      <c r="CD726" s="8"/>
      <c r="CE726" s="8"/>
      <c r="CF726" s="8"/>
      <c r="CG726" s="8"/>
      <c r="CH726" s="8"/>
      <c r="CI726" s="8"/>
      <c r="CJ726" s="8"/>
      <c r="CK726" s="8"/>
      <c r="CL726" s="8"/>
      <c r="CM726" s="8"/>
      <c r="CN726" s="8"/>
      <c r="CO726" s="8"/>
      <c r="CP726" s="8"/>
      <c r="CQ726" s="8"/>
      <c r="CR726" s="8"/>
      <c r="CS726" s="8"/>
      <c r="CT726" s="8"/>
      <c r="CU726" s="8"/>
      <c r="CV726" s="8"/>
      <c r="CW726" s="8"/>
      <c r="CX726" s="8"/>
    </row>
    <row r="727" spans="3:102" x14ac:dyDescent="0.3"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8"/>
      <c r="AH727" s="8"/>
      <c r="AI727" s="8"/>
      <c r="AJ727" s="8"/>
      <c r="AK727" s="8"/>
      <c r="AL727" s="8"/>
      <c r="AM727" s="8"/>
      <c r="AN727" s="8"/>
      <c r="AO727" s="8"/>
      <c r="AP727" s="8"/>
      <c r="AQ727" s="8"/>
      <c r="AR727" s="8"/>
      <c r="AS727" s="8"/>
      <c r="AT727" s="8"/>
      <c r="AU727" s="8"/>
      <c r="AV727" s="8"/>
      <c r="AW727" s="8"/>
      <c r="AX727" s="8"/>
      <c r="AY727" s="8"/>
      <c r="AZ727" s="8"/>
      <c r="BA727" s="8"/>
      <c r="BB727" s="8"/>
      <c r="BC727" s="8"/>
      <c r="BD727" s="8"/>
      <c r="BE727" s="8"/>
      <c r="BF727" s="8"/>
      <c r="BG727" s="8"/>
      <c r="BH727" s="8"/>
      <c r="BI727" s="8"/>
      <c r="BJ727" s="8"/>
      <c r="BK727" s="8"/>
      <c r="BL727" s="8"/>
      <c r="BM727" s="8"/>
      <c r="BN727" s="8"/>
      <c r="BO727" s="8"/>
      <c r="BP727" s="8"/>
      <c r="BQ727" s="8"/>
      <c r="BR727" s="8"/>
      <c r="BS727" s="8"/>
      <c r="BT727" s="8"/>
      <c r="BU727" s="8"/>
      <c r="BV727" s="8"/>
      <c r="BW727" s="8"/>
      <c r="BX727" s="8"/>
      <c r="BY727" s="8"/>
      <c r="BZ727" s="8"/>
      <c r="CA727" s="8"/>
      <c r="CB727" s="8"/>
      <c r="CC727" s="8"/>
      <c r="CD727" s="8"/>
      <c r="CE727" s="8"/>
      <c r="CF727" s="8"/>
      <c r="CG727" s="8"/>
      <c r="CH727" s="8"/>
      <c r="CI727" s="8"/>
      <c r="CJ727" s="8"/>
      <c r="CK727" s="8"/>
      <c r="CL727" s="8"/>
      <c r="CM727" s="8"/>
      <c r="CN727" s="8"/>
      <c r="CO727" s="8"/>
      <c r="CP727" s="8"/>
      <c r="CQ727" s="8"/>
      <c r="CR727" s="8"/>
      <c r="CS727" s="8"/>
      <c r="CT727" s="8"/>
      <c r="CU727" s="8"/>
      <c r="CV727" s="8"/>
      <c r="CW727" s="8"/>
      <c r="CX727" s="8"/>
    </row>
    <row r="728" spans="3:102" x14ac:dyDescent="0.3"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8"/>
      <c r="AH728" s="8"/>
      <c r="AI728" s="8"/>
      <c r="AJ728" s="8"/>
      <c r="AK728" s="8"/>
      <c r="AL728" s="8"/>
      <c r="AM728" s="8"/>
      <c r="AN728" s="8"/>
      <c r="AO728" s="8"/>
      <c r="AP728" s="8"/>
      <c r="AQ728" s="8"/>
      <c r="AR728" s="8"/>
      <c r="AS728" s="8"/>
      <c r="AT728" s="8"/>
      <c r="AU728" s="8"/>
      <c r="AV728" s="8"/>
      <c r="AW728" s="8"/>
      <c r="AX728" s="8"/>
      <c r="AY728" s="8"/>
      <c r="AZ728" s="8"/>
      <c r="BA728" s="8"/>
      <c r="BB728" s="8"/>
      <c r="BC728" s="8"/>
      <c r="BD728" s="8"/>
      <c r="BE728" s="8"/>
      <c r="BF728" s="8"/>
      <c r="BG728" s="8"/>
      <c r="BH728" s="8"/>
      <c r="BI728" s="8"/>
      <c r="BJ728" s="8"/>
      <c r="BK728" s="8"/>
      <c r="BL728" s="8"/>
      <c r="BM728" s="8"/>
      <c r="BN728" s="8"/>
      <c r="BO728" s="8"/>
      <c r="BP728" s="8"/>
      <c r="BQ728" s="8"/>
      <c r="BR728" s="8"/>
      <c r="BS728" s="8"/>
      <c r="BT728" s="8"/>
      <c r="BU728" s="8"/>
      <c r="BV728" s="8"/>
      <c r="BW728" s="8"/>
      <c r="BX728" s="8"/>
      <c r="BY728" s="8"/>
      <c r="BZ728" s="8"/>
      <c r="CA728" s="8"/>
      <c r="CB728" s="8"/>
      <c r="CC728" s="8"/>
      <c r="CD728" s="8"/>
      <c r="CE728" s="8"/>
      <c r="CF728" s="8"/>
      <c r="CG728" s="8"/>
      <c r="CH728" s="8"/>
      <c r="CI728" s="8"/>
      <c r="CJ728" s="8"/>
      <c r="CK728" s="8"/>
      <c r="CL728" s="8"/>
      <c r="CM728" s="8"/>
      <c r="CN728" s="8"/>
      <c r="CO728" s="8"/>
      <c r="CP728" s="8"/>
      <c r="CQ728" s="8"/>
      <c r="CR728" s="8"/>
      <c r="CS728" s="8"/>
      <c r="CT728" s="8"/>
      <c r="CU728" s="8"/>
      <c r="CV728" s="8"/>
      <c r="CW728" s="8"/>
      <c r="CX728" s="8"/>
    </row>
  </sheetData>
  <sheetProtection algorithmName="SHA-512" hashValue="1h9A7J1mob/dzQOU+ONsYi9adoh1WEWCUhm8Puzh+ha2nuGe6VFh6b+TzFalsZCeB/jU5Ed6/uXwzlGSPvsF3Q==" saltValue="+FAF6m853naFsp4R0WKlaA==" spinCount="100000" sheet="1" objects="1" scenarios="1"/>
  <mergeCells count="13">
    <mergeCell ref="A54:A58"/>
    <mergeCell ref="A60:A62"/>
    <mergeCell ref="A77:A79"/>
    <mergeCell ref="A5:A8"/>
    <mergeCell ref="A10:A14"/>
    <mergeCell ref="A16:A18"/>
    <mergeCell ref="A23:A25"/>
    <mergeCell ref="A45:A47"/>
    <mergeCell ref="A67:A69"/>
    <mergeCell ref="A27:A30"/>
    <mergeCell ref="A32:A36"/>
    <mergeCell ref="A38:A40"/>
    <mergeCell ref="A49:A5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zoomScaleNormal="100" workbookViewId="0"/>
  </sheetViews>
  <sheetFormatPr defaultColWidth="9.140625" defaultRowHeight="14.25" x14ac:dyDescent="0.3"/>
  <cols>
    <col min="1" max="16384" width="9.140625" style="72"/>
  </cols>
  <sheetData>
    <row r="2" spans="1:1" ht="15.75" x14ac:dyDescent="0.3">
      <c r="A2" s="73" t="s">
        <v>50</v>
      </c>
    </row>
    <row r="4" spans="1:1" x14ac:dyDescent="0.3">
      <c r="A4" s="72" t="s">
        <v>51</v>
      </c>
    </row>
    <row r="6" spans="1:1" x14ac:dyDescent="0.3">
      <c r="A6" s="72" t="s">
        <v>52</v>
      </c>
    </row>
    <row r="7" spans="1:1" x14ac:dyDescent="0.3">
      <c r="A7" s="72" t="s">
        <v>53</v>
      </c>
    </row>
    <row r="8" spans="1:1" x14ac:dyDescent="0.3">
      <c r="A8" s="72" t="s">
        <v>72</v>
      </c>
    </row>
    <row r="9" spans="1:1" x14ac:dyDescent="0.3">
      <c r="A9" s="72" t="s">
        <v>73</v>
      </c>
    </row>
  </sheetData>
  <sheetProtection algorithmName="SHA-512" hashValue="feD120IBk2nDlTndATrm/Qk2xbG+E/x3J2jjX+40TuzpAtbLxXX5WC4w242I6Zz1OniUlWPQOE4yxYSBLC0TIA==" saltValue="TDurZAQCnIwXmOse1Y81cg==" spinCount="100000" sheet="1" objects="1" scenarios="1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28</vt:i4>
      </vt:variant>
    </vt:vector>
  </HeadingPairs>
  <TitlesOfParts>
    <vt:vector size="32" baseType="lpstr">
      <vt:lpstr>Nutidsværdiberegning</vt:lpstr>
      <vt:lpstr>Årlig ækvivalent annuitet</vt:lpstr>
      <vt:lpstr>Baggrundsberegning</vt:lpstr>
      <vt:lpstr>Disclaimer</vt:lpstr>
      <vt:lpstr>Beløb_vedl_A_I</vt:lpstr>
      <vt:lpstr>Beløb_vedl_A_II</vt:lpstr>
      <vt:lpstr>Beløb_vedl_A_III</vt:lpstr>
      <vt:lpstr>Beløb_vedl_B_I</vt:lpstr>
      <vt:lpstr>Beløb_vedl_B_II</vt:lpstr>
      <vt:lpstr>Beløb_vedl_B_III</vt:lpstr>
      <vt:lpstr>Beløb_vedl_C_I</vt:lpstr>
      <vt:lpstr>Beløb_vedl_C_II</vt:lpstr>
      <vt:lpstr>Beløb_vedl_C_III</vt:lpstr>
      <vt:lpstr>Interval_vedl_A_I</vt:lpstr>
      <vt:lpstr>Interval_vedl_A_II</vt:lpstr>
      <vt:lpstr>Interval_vedl_A_III</vt:lpstr>
      <vt:lpstr>Interval_vedl_B_I</vt:lpstr>
      <vt:lpstr>Interval_vedl_B_II</vt:lpstr>
      <vt:lpstr>Interval_vedl_B_III</vt:lpstr>
      <vt:lpstr>Interval_vedl_C_I</vt:lpstr>
      <vt:lpstr>Interval_vedl_C_II</vt:lpstr>
      <vt:lpstr>Interval_vedl_C_III</vt:lpstr>
      <vt:lpstr>Kalkulationsrente</vt:lpstr>
      <vt:lpstr>levetid_A</vt:lpstr>
      <vt:lpstr>levetid_B</vt:lpstr>
      <vt:lpstr>levetid_C</vt:lpstr>
      <vt:lpstr>navn_A</vt:lpstr>
      <vt:lpstr>navn_B</vt:lpstr>
      <vt:lpstr>navn_C</vt:lpstr>
      <vt:lpstr>scrap_A</vt:lpstr>
      <vt:lpstr>scrap_B</vt:lpstr>
      <vt:lpstr>scrap_C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Wilke</dc:creator>
  <cp:lastModifiedBy>Morten Esketveit Rasmussen</cp:lastModifiedBy>
  <dcterms:created xsi:type="dcterms:W3CDTF">2012-02-06T19:50:47Z</dcterms:created>
  <dcterms:modified xsi:type="dcterms:W3CDTF">2018-06-28T13:22:08Z</dcterms:modified>
</cp:coreProperties>
</file>