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63878\Desktop\"/>
    </mc:Choice>
  </mc:AlternateContent>
  <xr:revisionPtr revIDLastSave="0" documentId="13_ncr:1_{BE706137-DAB0-43D6-8571-4E31658C27B4}" xr6:coauthVersionLast="36" xr6:coauthVersionMax="36" xr10:uidLastSave="{00000000-0000-0000-0000-000000000000}"/>
  <workbookProtection workbookAlgorithmName="SHA-512" workbookHashValue="2coUbBrmNpDKb8P/7HRooQRqxJmBD0FJOZiZD6fSUmZ+OCJDL6Y1szlf4aqB0HZEtmrmaP0AQoSejmWOuD5wPA==" workbookSaltValue="FBKE4WQpxTWswUdFXix09g==" workbookSpinCount="100000" lockStructure="1"/>
  <bookViews>
    <workbookView xWindow="0" yWindow="0" windowWidth="28800" windowHeight="10890" tabRatio="789" activeTab="1" xr2:uid="{00000000-000D-0000-FFFF-FFFF00000000}"/>
  </bookViews>
  <sheets>
    <sheet name="Stamdata" sheetId="2" r:id="rId1"/>
    <sheet name="Kravopfyldelse" sheetId="10" r:id="rId2"/>
    <sheet name="EPT22_CO2udledning" sheetId="17" state="hidden" r:id="rId3"/>
    <sheet name="Produktionsform" sheetId="12" state="hidden" r:id="rId4"/>
    <sheet name="Brændsler" sheetId="11" state="hidden" r:id="rId5"/>
    <sheet name="Navne på FV-net" sheetId="1" state="hidden" r:id="rId6"/>
    <sheet name="antal værker pr net" sheetId="3" state="hidden" r:id="rId7"/>
    <sheet name="Værkdata" sheetId="4" state="hidden" r:id="rId8"/>
    <sheet name="Teknologier" sheetId="9" state="hidden" r:id="rId9"/>
    <sheet name="EffektivFVnet" sheetId="16" state="hidden" r:id="rId10"/>
    <sheet name="Selskabsliste" sheetId="6" state="hidden" r:id="rId11"/>
  </sheets>
  <definedNames>
    <definedName name="_xlnm._FilterDatabase" localSheetId="9" hidden="1">EffektivFVnet!#REF!</definedName>
    <definedName name="_xlnm._FilterDatabase" localSheetId="7" hidden="1">Værkdata!$A$1:$G$1042</definedName>
    <definedName name="antalværker">'antal værker pr net'!$A$1:$B$363</definedName>
    <definedName name="effektivFV">EffektivFVnet!$A$1:$J$369</definedName>
    <definedName name="fjernvarmenetnummer">Stamdata!$F$6</definedName>
    <definedName name="FVnetnavne">'Navne på FV-net'!$A$3:$B$364</definedName>
    <definedName name="net_værk_kobling">Værkdata!$A$2:$B$1042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2" i="4"/>
  <c r="F6" i="2"/>
  <c r="M5" i="10" l="1"/>
  <c r="M6" i="10"/>
  <c r="M7" i="10"/>
  <c r="M8" i="10"/>
  <c r="M9" i="10"/>
  <c r="M10" i="10"/>
  <c r="M11" i="10"/>
  <c r="M12" i="10"/>
  <c r="M13" i="10"/>
  <c r="M14" i="10"/>
  <c r="M4" i="10"/>
  <c r="T5" i="10" l="1"/>
  <c r="T6" i="10"/>
  <c r="T7" i="10"/>
  <c r="T8" i="10"/>
  <c r="T9" i="10"/>
  <c r="T10" i="10"/>
  <c r="T11" i="10"/>
  <c r="T12" i="10"/>
  <c r="T13" i="10"/>
  <c r="T14" i="10"/>
  <c r="T4" i="10"/>
  <c r="F38" i="10" l="1"/>
  <c r="F44" i="10"/>
  <c r="G44" i="10" s="1"/>
  <c r="F43" i="10"/>
  <c r="G43" i="10" s="1"/>
  <c r="G45" i="10" l="1"/>
  <c r="J27" i="10"/>
  <c r="C12" i="2" l="1"/>
  <c r="Q12" i="10" l="1"/>
  <c r="R12" i="10"/>
  <c r="Q13" i="10"/>
  <c r="R13" i="10"/>
  <c r="Q14" i="10"/>
  <c r="R14" i="10"/>
  <c r="P12" i="10" l="1"/>
  <c r="P13" i="10"/>
  <c r="P14" i="10"/>
  <c r="F17" i="10"/>
  <c r="P5" i="10"/>
  <c r="P6" i="10"/>
  <c r="P7" i="10"/>
  <c r="P8" i="10"/>
  <c r="P9" i="10"/>
  <c r="P10" i="10"/>
  <c r="P11" i="10"/>
  <c r="P4" i="10"/>
  <c r="F27" i="10" l="1"/>
  <c r="S12" i="10"/>
  <c r="S14" i="10"/>
  <c r="S13" i="10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9" i="2"/>
  <c r="C9" i="2"/>
  <c r="D9" i="2"/>
  <c r="E9" i="2"/>
  <c r="C10" i="2"/>
  <c r="D10" i="2"/>
  <c r="E10" i="2"/>
  <c r="B11" i="2"/>
  <c r="C11" i="2"/>
  <c r="D11" i="2"/>
  <c r="E11" i="2"/>
  <c r="B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C28" i="2"/>
  <c r="D28" i="2"/>
  <c r="E28" i="2"/>
  <c r="C29" i="2"/>
  <c r="D29" i="2"/>
  <c r="E29" i="2"/>
  <c r="B43" i="2"/>
  <c r="Q4" i="10" l="1"/>
  <c r="F26" i="10" l="1"/>
  <c r="F28" i="10" s="1"/>
  <c r="G26" i="10"/>
  <c r="J26" i="10"/>
  <c r="F37" i="10" s="1"/>
  <c r="H26" i="10"/>
  <c r="G6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B44" i="2"/>
  <c r="B45" i="2"/>
  <c r="B46" i="2"/>
  <c r="B47" i="2"/>
  <c r="B48" i="2"/>
  <c r="B49" i="2"/>
  <c r="J28" i="10" l="1"/>
  <c r="F39" i="10" s="1"/>
  <c r="R5" i="10"/>
  <c r="R6" i="10"/>
  <c r="R7" i="10"/>
  <c r="R8" i="10"/>
  <c r="R9" i="10"/>
  <c r="R10" i="10"/>
  <c r="R11" i="10"/>
  <c r="R4" i="10"/>
  <c r="Q5" i="10"/>
  <c r="Q6" i="10"/>
  <c r="Q7" i="10"/>
  <c r="Q8" i="10"/>
  <c r="Q9" i="10"/>
  <c r="Q10" i="10"/>
  <c r="Q11" i="10"/>
  <c r="S4" i="10" l="1"/>
  <c r="H27" i="10"/>
  <c r="H28" i="10" s="1"/>
  <c r="F29" i="10"/>
  <c r="H43" i="10"/>
  <c r="I43" i="10" s="1"/>
  <c r="H44" i="10"/>
  <c r="I44" i="10" s="1"/>
  <c r="K28" i="10"/>
  <c r="G27" i="10"/>
  <c r="G28" i="10" s="1"/>
  <c r="S5" i="10"/>
  <c r="S10" i="10"/>
  <c r="S11" i="10"/>
  <c r="S7" i="10"/>
  <c r="S9" i="10"/>
  <c r="S6" i="10"/>
  <c r="S8" i="10"/>
  <c r="H45" i="10" l="1"/>
  <c r="I45" i="10"/>
  <c r="H29" i="10"/>
  <c r="F19" i="10"/>
  <c r="I26" i="10" s="1"/>
  <c r="G29" i="10"/>
  <c r="I27" i="10" l="1"/>
  <c r="I28" i="10" s="1"/>
  <c r="I29" i="10" s="1"/>
  <c r="I31" i="10" s="1"/>
  <c r="F31" i="10"/>
  <c r="H31" i="10"/>
  <c r="G31" i="10"/>
  <c r="E34" i="10" l="1"/>
</calcChain>
</file>

<file path=xl/sharedStrings.xml><?xml version="1.0" encoding="utf-8"?>
<sst xmlns="http://schemas.openxmlformats.org/spreadsheetml/2006/main" count="6155" uniqueCount="3682">
  <si>
    <t>FV_Net</t>
  </si>
  <si>
    <t>FV_Net_Navn</t>
  </si>
  <si>
    <t>Storkøbenhavns Fjernvarme</t>
  </si>
  <si>
    <t>Smørumnedre Fjernvarme</t>
  </si>
  <si>
    <t>DTU-Holte-Nærum Fjernvarme (inkl. Øverød, Teknikerbyen, Skodsborg)</t>
  </si>
  <si>
    <t>Frederikssund Fjernvarme</t>
  </si>
  <si>
    <t>Frederiksværk Fjernvarme</t>
  </si>
  <si>
    <t>Gilleleje Fjernvarme</t>
  </si>
  <si>
    <t>Græsted Fjernvarme</t>
  </si>
  <si>
    <t>Helsinge Fjernvarme</t>
  </si>
  <si>
    <t>Nordøstsjællands Fjernvarme</t>
  </si>
  <si>
    <t>Hillerød-Farum-Værløse</t>
  </si>
  <si>
    <t>Hundested Fjernvarme</t>
  </si>
  <si>
    <t>Kyndby Fjernvarme</t>
  </si>
  <si>
    <t>Slangerup Fjernvarme</t>
  </si>
  <si>
    <t>Hvalsø Fjernvarme</t>
  </si>
  <si>
    <t>Borup Fjernvarme</t>
  </si>
  <si>
    <t>Svebølle-Viskinge Fjernvarme</t>
  </si>
  <si>
    <t>Fuglebjerg Fjernvarme</t>
  </si>
  <si>
    <t>Haslev Fjernvarme</t>
  </si>
  <si>
    <t>Hvidebæk Fjernvarme</t>
  </si>
  <si>
    <t>Høng Fjernvarme</t>
  </si>
  <si>
    <t>Kalundborg Fjernvarme</t>
  </si>
  <si>
    <t>Korsør Fjernvarme</t>
  </si>
  <si>
    <t>Nykøbing Sjælland Fjernvarme</t>
  </si>
  <si>
    <t>Ringsted Fjernvarme</t>
  </si>
  <si>
    <t>Slagelse Fjernvarme</t>
  </si>
  <si>
    <t>Sorø Fjernvarme</t>
  </si>
  <si>
    <t>Jyderup Fjernvarme</t>
  </si>
  <si>
    <t>Mørkøv Fjernvarme</t>
  </si>
  <si>
    <t>Store Merløse Fjernvarme</t>
  </si>
  <si>
    <t>Faxe Fjernvarme</t>
  </si>
  <si>
    <t>Holeby Fjernvarme</t>
  </si>
  <si>
    <t>Fensmark Fjernvarme</t>
  </si>
  <si>
    <t>Søllested Fjernvarme</t>
  </si>
  <si>
    <t>Maribo Fjernvarme</t>
  </si>
  <si>
    <t>Stege Fjernvarme</t>
  </si>
  <si>
    <t>Nakskov Fjernvarme</t>
  </si>
  <si>
    <t>Nykøbing Falster Fjernvarme</t>
  </si>
  <si>
    <t>Sundby-Øster Toreby Fjernvarme</t>
  </si>
  <si>
    <t>Nysted Fjernvarme</t>
  </si>
  <si>
    <t>Næstved Fjernvarme</t>
  </si>
  <si>
    <t>Nørre Alslev Fjernvarme</t>
  </si>
  <si>
    <t>Præstø Fjernvarme</t>
  </si>
  <si>
    <t>Rødby Fjernvarme</t>
  </si>
  <si>
    <t>Rødbyhavn Fjernvarme</t>
  </si>
  <si>
    <t>Stubbekøbing Fjernvarme</t>
  </si>
  <si>
    <t>Horbelev Fjernvarme</t>
  </si>
  <si>
    <t>Væggerløse Fjernvarme</t>
  </si>
  <si>
    <t>Gedser Fjernvarme</t>
  </si>
  <si>
    <t>Vordingborg Fjernvarme</t>
  </si>
  <si>
    <t>Klemensker Fjernvarme</t>
  </si>
  <si>
    <t>Neksø Fjernvarme</t>
  </si>
  <si>
    <t>Rønne Fjernvarme</t>
  </si>
  <si>
    <t>Aakirkeby og Lobbæk Fjernvarme</t>
  </si>
  <si>
    <t>Assens Fjernvarme</t>
  </si>
  <si>
    <t>Bogense Fjernvarme</t>
  </si>
  <si>
    <t>Stenstrup Fjernvarme</t>
  </si>
  <si>
    <t>Ejby Fjernvarme</t>
  </si>
  <si>
    <t>Faaborg Fjernvarme</t>
  </si>
  <si>
    <t>Glamsbjerg-Haarby Fjernvarme</t>
  </si>
  <si>
    <t>Fjernvarme Fyn</t>
  </si>
  <si>
    <t>Marstal Fjernvarme</t>
  </si>
  <si>
    <t>TVIS</t>
  </si>
  <si>
    <t>Nyborg Fjernvarme</t>
  </si>
  <si>
    <t>Ringe Fjernvarme</t>
  </si>
  <si>
    <t>Rudkøbing Fjernvarme</t>
  </si>
  <si>
    <t>Kværndrup Fjernvarme</t>
  </si>
  <si>
    <t>Svendborg Fjernvarme</t>
  </si>
  <si>
    <t>Skårup Fjernvarme</t>
  </si>
  <si>
    <t>Tommerup Fjernvarme I/S (fusion af Tommerup by Fjernvarme og Tommerup Stationsby Fjernvarme)</t>
  </si>
  <si>
    <t>Ullerslev Fjernvarme</t>
  </si>
  <si>
    <t>Ærøskøbing Fjernvarme</t>
  </si>
  <si>
    <t>Augustenborg Fjernvarme</t>
  </si>
  <si>
    <t>Padborg-Bov Fjernvarme</t>
  </si>
  <si>
    <t>Bredebro Fjernvarme</t>
  </si>
  <si>
    <t>Broager Fjernvarme</t>
  </si>
  <si>
    <t>Christiansfeld-Tyrstrup Fjernv</t>
  </si>
  <si>
    <t>Gram Fjernvarme</t>
  </si>
  <si>
    <t>Gråsten Fjernvarme</t>
  </si>
  <si>
    <t>Haderslev Fjernvarme</t>
  </si>
  <si>
    <t>Løgumkloster Fjernvarme</t>
  </si>
  <si>
    <t>Toftlund Fjernvarme</t>
  </si>
  <si>
    <t>Rødding Fjernvarme (Sdr.Jyll)</t>
  </si>
  <si>
    <t>Skærbæk Fjernvarme</t>
  </si>
  <si>
    <t>Sønderborg Fjernvarme</t>
  </si>
  <si>
    <t>Tønder Fjernvarme</t>
  </si>
  <si>
    <t>Vojens Fjernvarme</t>
  </si>
  <si>
    <t>Aabenrå - Rødekro - Hjordkær Fjernvarme</t>
  </si>
  <si>
    <t>Løjt Kirkeby Fjernvarme</t>
  </si>
  <si>
    <t>Billund Fjernvarme</t>
  </si>
  <si>
    <t>Nørre-Nebel Fjernvarme</t>
  </si>
  <si>
    <t>Outrup Fjernvarme</t>
  </si>
  <si>
    <t>Oksbøl Fjernvarme</t>
  </si>
  <si>
    <t>Bramming Fjernvarme</t>
  </si>
  <si>
    <t>Gørding Fjernvarme</t>
  </si>
  <si>
    <t>Brørup Fjernvarme</t>
  </si>
  <si>
    <t>Esbjerg-Varde Fjernvarme</t>
  </si>
  <si>
    <t>Grindsted Fjernvarme</t>
  </si>
  <si>
    <t>Sønder Omme Fjernvarme</t>
  </si>
  <si>
    <t>Hejnsvig Fjernvarme</t>
  </si>
  <si>
    <t>Holsted Fjernvarme</t>
  </si>
  <si>
    <t>Ribe Fjernvarme</t>
  </si>
  <si>
    <t>Sig Fjernvarme</t>
  </si>
  <si>
    <t>Vejen Fjernvarme</t>
  </si>
  <si>
    <t>Ølgod Fjernvarme</t>
  </si>
  <si>
    <t>Tistrup Fjernvarme</t>
  </si>
  <si>
    <t>Skovlund Fjernvarme</t>
  </si>
  <si>
    <t>Ansager Fjernvarme</t>
  </si>
  <si>
    <t>Brædstrup Fjernvarme</t>
  </si>
  <si>
    <t>Egtved Fjernvarme</t>
  </si>
  <si>
    <t>Hovedgård Fjernvarme</t>
  </si>
  <si>
    <t>Østbirk Fjernvarme</t>
  </si>
  <si>
    <t>Give Fjernvarme</t>
  </si>
  <si>
    <t>Hedensted Fjernvarme</t>
  </si>
  <si>
    <t>Løsning Fjernvarme</t>
  </si>
  <si>
    <t>Horsens Fjernvarme</t>
  </si>
  <si>
    <t>Ejstrupholm Fjernvarme</t>
  </si>
  <si>
    <t>Nørre Snede Fjernvarme</t>
  </si>
  <si>
    <t>Tørring Fjernvarme</t>
  </si>
  <si>
    <t>Uldum Fjernvarme</t>
  </si>
  <si>
    <t>Vamdrup Fjernvarme</t>
  </si>
  <si>
    <t>Aulum Fjernvarme</t>
  </si>
  <si>
    <t>Hodsager Fjernvarme</t>
  </si>
  <si>
    <t>Brande Fjernvarme</t>
  </si>
  <si>
    <t>Tarm Fjernvarme (fra 2013 incl. Ådum)</t>
  </si>
  <si>
    <t>Herning-Ikast Fjernvarme</t>
  </si>
  <si>
    <t>Høgild Fjernvarme</t>
  </si>
  <si>
    <t>Fasterholt Fjernvarme</t>
  </si>
  <si>
    <t>Arnborg Fjernvarme</t>
  </si>
  <si>
    <t>Haunstrup Fjernvarme</t>
  </si>
  <si>
    <t>Sinding Fjernvarme</t>
  </si>
  <si>
    <t>Simmmelkær Fjernvarme</t>
  </si>
  <si>
    <t>Hvide Sande Fjervarme</t>
  </si>
  <si>
    <t>Holstebro-Struer Fjernvarme</t>
  </si>
  <si>
    <t>Engesvang-Moselund Fjernvarme</t>
  </si>
  <si>
    <t>Lemvig Fjernvarme</t>
  </si>
  <si>
    <t>Ramme Fjernvarme</t>
  </si>
  <si>
    <t>Bøvlingbjerg Fjernvarme</t>
  </si>
  <si>
    <t>Ringkøbing Fjernvarme</t>
  </si>
  <si>
    <t>Lem Fjernvarme (Ringkøbing)</t>
  </si>
  <si>
    <t>Tim Fjernvarme</t>
  </si>
  <si>
    <t>Skjern Fjernvarme</t>
  </si>
  <si>
    <t>Harboøre Fjernvarme</t>
  </si>
  <si>
    <t>Hvidbjerg Fjernvarme</t>
  </si>
  <si>
    <t>Vildbjerg Fjernvarme</t>
  </si>
  <si>
    <t>Vemb Fjernvarme</t>
  </si>
  <si>
    <t>Ulfborg Fjernvarme</t>
  </si>
  <si>
    <t>Videbæk Fjernvarme</t>
  </si>
  <si>
    <t>Spjald Fjernvarme</t>
  </si>
  <si>
    <t>Troldhede Fjernvarme</t>
  </si>
  <si>
    <t>Ørnhøj-Grønbjerg Fjernvarme</t>
  </si>
  <si>
    <t>Vinderup - Sevel Fjernvarme</t>
  </si>
  <si>
    <t>Kibæk Fjernvarme</t>
  </si>
  <si>
    <t>Sønder Felding Fjernvarme</t>
  </si>
  <si>
    <t>Ebeltoft Fjernvarme</t>
  </si>
  <si>
    <t>Galten Fjernvarme</t>
  </si>
  <si>
    <t>Grenå Fjernvarme</t>
  </si>
  <si>
    <t>Hadsten Fjernvarme</t>
  </si>
  <si>
    <t>Hammel Fjernvarme</t>
  </si>
  <si>
    <t>Århus Fjernvarme</t>
  </si>
  <si>
    <t>Langå Fjernvarme</t>
  </si>
  <si>
    <t>Laurbjerg Fjernvarme</t>
  </si>
  <si>
    <t>Assens (v. Mariager) Fjernvarme</t>
  </si>
  <si>
    <t>Mariager Fjernvarme</t>
  </si>
  <si>
    <t>Kolind Fjernvarme</t>
  </si>
  <si>
    <t>Ryomgård Fjernvarme</t>
  </si>
  <si>
    <t>Mejlby Fjernvarme</t>
  </si>
  <si>
    <t>Gjerlev Fjernvarme</t>
  </si>
  <si>
    <t>Mellerup Fjernvarme</t>
  </si>
  <si>
    <t>Randers Fjernvarme</t>
  </si>
  <si>
    <t>Mørke Fjernvarme</t>
  </si>
  <si>
    <t>Allingåbro Fjernvarme</t>
  </si>
  <si>
    <t>Ørsted Fjernvarme</t>
  </si>
  <si>
    <t>Vivild Fjernvarme</t>
  </si>
  <si>
    <t>Ry Fjernvarme</t>
  </si>
  <si>
    <t>Rønde By Fjernvarme</t>
  </si>
  <si>
    <t>Thorsager Fjernvarme</t>
  </si>
  <si>
    <t>Tranebjerg Fjernvarme</t>
  </si>
  <si>
    <t>Silkeborg Fjernvarme</t>
  </si>
  <si>
    <t>Auning Fjernvarme</t>
  </si>
  <si>
    <t>Sabro Fjernvarme</t>
  </si>
  <si>
    <t>Harlev-Framlev Fjernvarme</t>
  </si>
  <si>
    <t>Solbjerg Fjernvarme</t>
  </si>
  <si>
    <t>Bjerringbro Fjernvarme</t>
  </si>
  <si>
    <t>Rødekærsbro Fjernvarme</t>
  </si>
  <si>
    <t>Stoholm Fjernvarme</t>
  </si>
  <si>
    <t>Hanstholm Fjernvarme</t>
  </si>
  <si>
    <t>Frøstrup Fjernvarme</t>
  </si>
  <si>
    <t>Thorsø Fjernvarme</t>
  </si>
  <si>
    <t>Frederiks Fjernvarme</t>
  </si>
  <si>
    <t>Karup Fjernvarme</t>
  </si>
  <si>
    <t>Ans Fjernvarme</t>
  </si>
  <si>
    <t>Kjellerup Fjernvarme</t>
  </si>
  <si>
    <t>Nykøbing Mors Fjernvarme</t>
  </si>
  <si>
    <t>Dueholm Fjernvarme</t>
  </si>
  <si>
    <t>Møldrup Fjernvarme</t>
  </si>
  <si>
    <t>Ulbjerg Fjernvarme</t>
  </si>
  <si>
    <t>Skals Fjernvarme</t>
  </si>
  <si>
    <t>Klejtrup Fjernvarme</t>
  </si>
  <si>
    <t>Glyngøre Fjernvarme</t>
  </si>
  <si>
    <t>Durup Fjernvarme</t>
  </si>
  <si>
    <t>Roslev Fjernvarme</t>
  </si>
  <si>
    <t>Skive Fjernvarme</t>
  </si>
  <si>
    <t>Højslev-Nr. Søby Fjernvarme</t>
  </si>
  <si>
    <t>Balling-Rødding Fjernvarmenet</t>
  </si>
  <si>
    <t>Bedsted Fjernvarme</t>
  </si>
  <si>
    <t>Vestervig Fjernvarme</t>
  </si>
  <si>
    <t>Hurup Fjernvarme</t>
  </si>
  <si>
    <t>Thisted Fjernvarme</t>
  </si>
  <si>
    <t>Snedsted Fjernvarme</t>
  </si>
  <si>
    <t>Østerild Fjernvarme</t>
  </si>
  <si>
    <t>Hammershøj Fjernvarme</t>
  </si>
  <si>
    <t>Ørum Fjernvarme (Tjele)</t>
  </si>
  <si>
    <t>Viborg Fjernvarme</t>
  </si>
  <si>
    <t>Løgstrup Fjernvarme</t>
  </si>
  <si>
    <t>Gedsted Fjernvarme</t>
  </si>
  <si>
    <t>Arden Fjernvarme</t>
  </si>
  <si>
    <t>Brovst Fjernvarme</t>
  </si>
  <si>
    <t>Skovsgård Fjernvarme</t>
  </si>
  <si>
    <t>Tranum Fjernvarme</t>
  </si>
  <si>
    <t>Halvrimmen Fjernvarme</t>
  </si>
  <si>
    <t>Brønderslev Fjernvarme</t>
  </si>
  <si>
    <t>Jerslev Fjernvarme</t>
  </si>
  <si>
    <t>Øster Brønderslev Fjernvarme</t>
  </si>
  <si>
    <t>Agersted Fjernvarme</t>
  </si>
  <si>
    <t>Aså Fjernvarme</t>
  </si>
  <si>
    <t>Dronninglund Fjernvarme</t>
  </si>
  <si>
    <t>Flauenskjold Fjernvarme</t>
  </si>
  <si>
    <t>Hjallerup Fjernvarme</t>
  </si>
  <si>
    <t>Farsø Fjernvarme</t>
  </si>
  <si>
    <t>Hvalpsund Fjernvarme</t>
  </si>
  <si>
    <t>Fjerritslev Fjernvarme</t>
  </si>
  <si>
    <t>Frederikshavn Fjernvarme</t>
  </si>
  <si>
    <t>Strandby Fjernvarme</t>
  </si>
  <si>
    <t>Hadsund By Fjernvarme</t>
  </si>
  <si>
    <t>Als Fjernvarme</t>
  </si>
  <si>
    <t>Hals Fjernvarme</t>
  </si>
  <si>
    <t>Ulsted Fjernvarme</t>
  </si>
  <si>
    <t>Aalborg Fjernvarme</t>
  </si>
  <si>
    <t>Bindslev Fjernvarme</t>
  </si>
  <si>
    <t>Tårs Fjernvarme</t>
  </si>
  <si>
    <t>Hobro Fjernvarme</t>
  </si>
  <si>
    <t>Løgstør-Ranum-Vindblæs Fjernvarmenet</t>
  </si>
  <si>
    <t>Vrå Fjernvarme</t>
  </si>
  <si>
    <t>Løkken Fjernvarme</t>
  </si>
  <si>
    <t>Nibe Fjernvarme</t>
  </si>
  <si>
    <t>Jetsmark Fjernvarme</t>
  </si>
  <si>
    <t>Saltum Fjernvarme</t>
  </si>
  <si>
    <t>Vester Hjermitslev Fjernvarme</t>
  </si>
  <si>
    <t>Kongerslev Fjernvarme</t>
  </si>
  <si>
    <t>Mou Fjernvarme</t>
  </si>
  <si>
    <t>Lendum Fjernvarme</t>
  </si>
  <si>
    <t>Skagen Fjernvarme</t>
  </si>
  <si>
    <t>Skørping Fjernvarme</t>
  </si>
  <si>
    <t>Bælum Fjernvarme</t>
  </si>
  <si>
    <t>Terndrup Fjernvarme</t>
  </si>
  <si>
    <t>Blenstrup Fjernvarme</t>
  </si>
  <si>
    <t>Støvring Fjernvarme</t>
  </si>
  <si>
    <t>Øster Hornum Fjernvarme</t>
  </si>
  <si>
    <t>Sæby Fjernvarme</t>
  </si>
  <si>
    <t>Hørby Fjernvarme</t>
  </si>
  <si>
    <t>Dybvad Fjernvarme</t>
  </si>
  <si>
    <t>Aabybro Fjernvarme</t>
  </si>
  <si>
    <t>Sønderholm Fjernvarme</t>
  </si>
  <si>
    <t>Aars Fjernvarme</t>
  </si>
  <si>
    <t>Vegger Fjernvarme</t>
  </si>
  <si>
    <t>Hashøj Fjernvarme</t>
  </si>
  <si>
    <t>Havdrup Fjernvarme</t>
  </si>
  <si>
    <t>Skave-Borbjerg-Hvam Fjernvarme</t>
  </si>
  <si>
    <t>Filskov Fjernvarme</t>
  </si>
  <si>
    <t>Gelsted Fjernvarme</t>
  </si>
  <si>
    <t>Kloster Fjernvarme</t>
  </si>
  <si>
    <t>Voersaa Fjernvarme</t>
  </si>
  <si>
    <t>Gjøl Fjernvarme</t>
  </si>
  <si>
    <t>Ramsing-Lem-Lihme Fjernvarme</t>
  </si>
  <si>
    <t>Karby-Hvidbjerg-Redsted Fjernv</t>
  </si>
  <si>
    <t>Øster Assels Fjernvarme</t>
  </si>
  <si>
    <t>Ørding Fjernvarme</t>
  </si>
  <si>
    <t>Frøslev Fjernvarme</t>
  </si>
  <si>
    <t>Tversted Fjernvarme</t>
  </si>
  <si>
    <t>Vaarst-Fjellerad Fjernvarme</t>
  </si>
  <si>
    <t>Byrum Fjernvarme</t>
  </si>
  <si>
    <t>Glesborg Fjernvarme</t>
  </si>
  <si>
    <t>Ørum Fjernvarme (Nørre Djurs)</t>
  </si>
  <si>
    <t>Bækmarksbro Fjernvarme</t>
  </si>
  <si>
    <t>Thorsminde Fjernvarme</t>
  </si>
  <si>
    <t>Grevinge-Herrestrup Fjernvarme</t>
  </si>
  <si>
    <t>Sydlangeland Fjernvarme</t>
  </si>
  <si>
    <t>Lohals Fjernvarme</t>
  </si>
  <si>
    <t>Thyborøn Fjernvarme</t>
  </si>
  <si>
    <t>Havndal Fjernvarme</t>
  </si>
  <si>
    <t>Feldborg Fjernvarme</t>
  </si>
  <si>
    <t>Haderup Fjernvarme</t>
  </si>
  <si>
    <t>Gassum-Hvidsten Fjernvarme</t>
  </si>
  <si>
    <t>Manna-Tiese Fjernvarme</t>
  </si>
  <si>
    <t>Astrup Fjernvarme</t>
  </si>
  <si>
    <t>Rostrup Fjernvarme</t>
  </si>
  <si>
    <t>Oue Fjernvarme</t>
  </si>
  <si>
    <t>Farstrup-Kølby Fjernvarme</t>
  </si>
  <si>
    <t>Ravnkilde Nysum Fjernvarme</t>
  </si>
  <si>
    <t>Vorupør Fjernvarme</t>
  </si>
  <si>
    <t>Jægerspris Fjernvarme</t>
  </si>
  <si>
    <t>Humlebæk Fjernvarme</t>
  </si>
  <si>
    <t>Ørslev-Terslev Fjernvarme</t>
  </si>
  <si>
    <t>Ejsing Fjernvarme</t>
  </si>
  <si>
    <t>Værum-Ørum Fjernvarme</t>
  </si>
  <si>
    <t>Hallund Fjernvarme</t>
  </si>
  <si>
    <t>Vesløs Fjernvarme</t>
  </si>
  <si>
    <t>Hou Fjernvarme</t>
  </si>
  <si>
    <t>Snertinge, Særslev, Føllenslev</t>
  </si>
  <si>
    <t>Hellevad Fjernvarme</t>
  </si>
  <si>
    <t>Genner Fjernvarme</t>
  </si>
  <si>
    <t>Hovslund Fjernvarme</t>
  </si>
  <si>
    <t>Skuldelev Fjernvarme</t>
  </si>
  <si>
    <t>Stenderup-Krogager Fjernvarme</t>
  </si>
  <si>
    <t>Nederby-Debel Fjernvarme</t>
  </si>
  <si>
    <t>Horreby Fjernvarme</t>
  </si>
  <si>
    <t>Rejsby Fjernvarme</t>
  </si>
  <si>
    <t>Brøns Fjernvarme</t>
  </si>
  <si>
    <t>Frifelt Fjernvarme</t>
  </si>
  <si>
    <t>Gylling-Ørting-Falling Fjernv.</t>
  </si>
  <si>
    <t>Hundslund-Oldrup Fjernvarme</t>
  </si>
  <si>
    <t>Balle, Hoed og Glatved</t>
  </si>
  <si>
    <t>Gl. Rye</t>
  </si>
  <si>
    <t>Hov-Boulstrup</t>
  </si>
  <si>
    <t>Ø.Hurup</t>
  </si>
  <si>
    <t>Menstrup</t>
  </si>
  <si>
    <t>Hyllinge</t>
  </si>
  <si>
    <t>Blåhøj</t>
  </si>
  <si>
    <t>Trustrup-Lyngby</t>
  </si>
  <si>
    <t>Søndbjerg</t>
  </si>
  <si>
    <t>Hemmet</t>
  </si>
  <si>
    <t>Stenvad</t>
  </si>
  <si>
    <t>Vejby-Tisvilde</t>
  </si>
  <si>
    <t>Sandved-Tornemark Fjervarme</t>
  </si>
  <si>
    <t>Gølstrup-Hundelev-Vittrup</t>
  </si>
  <si>
    <t>Slagslunde</t>
  </si>
  <si>
    <t>Tirstrup</t>
  </si>
  <si>
    <t>Højby, Svinninge, Nr.Asmindrup</t>
  </si>
  <si>
    <t>Vig</t>
  </si>
  <si>
    <t>Rosmus</t>
  </si>
  <si>
    <t>Nordby-Mårup</t>
  </si>
  <si>
    <t>Ballen-Brundby-Kolby-Permelill</t>
  </si>
  <si>
    <t>Gjerrild</t>
  </si>
  <si>
    <t>Mesballe</t>
  </si>
  <si>
    <t>St-Rise/Dunkær</t>
  </si>
  <si>
    <t>Voldby</t>
  </si>
  <si>
    <t>Sdr. Nissum</t>
  </si>
  <si>
    <t>Onsbjerg Fjernvarme</t>
  </si>
  <si>
    <t>Hasle Fjernvarme (Bornholms Forsyning tidl. Vestbornholms)</t>
  </si>
  <si>
    <t>Havneby Fjernvarme (Rømø)</t>
  </si>
  <si>
    <t>Egedal fjernvarmenet</t>
  </si>
  <si>
    <t>Føns Fjernvarmenet</t>
  </si>
  <si>
    <t>Nimtofte og Omegns Fjernvarmeforsyning (NOFF)</t>
  </si>
  <si>
    <t>FV-net nr</t>
  </si>
  <si>
    <t>antal værker</t>
  </si>
  <si>
    <t>AntalOfVaerk_ID</t>
  </si>
  <si>
    <t>Vaerk_ID</t>
  </si>
  <si>
    <t>Værk_Navn</t>
  </si>
  <si>
    <t>Værk_Adresse</t>
  </si>
  <si>
    <t>Værk_Postnr</t>
  </si>
  <si>
    <t>Værk_Postdistrikt</t>
  </si>
  <si>
    <t>Albertslund Varmeværk</t>
  </si>
  <si>
    <t>Vognporten 9</t>
  </si>
  <si>
    <t>Albertslund</t>
  </si>
  <si>
    <t>CTR, Nybrovej Centralen</t>
  </si>
  <si>
    <t>Hagedornsvej 2</t>
  </si>
  <si>
    <t>Gentofte</t>
  </si>
  <si>
    <t>CTR, Spidslastcentral Phistersvej</t>
  </si>
  <si>
    <t>Phistersvej 51</t>
  </si>
  <si>
    <t>Hellerup</t>
  </si>
  <si>
    <t>Frederiksberg Varmecentral</t>
  </si>
  <si>
    <t>Stæhr Johansens Vej 36</t>
  </si>
  <si>
    <t>Frederiksberg</t>
  </si>
  <si>
    <t>I/S Amager Ressourcecenter</t>
  </si>
  <si>
    <t>Vindmøllevej 6</t>
  </si>
  <si>
    <t>København S</t>
  </si>
  <si>
    <t>ARGO Roskilde KraftVarmeVærk</t>
  </si>
  <si>
    <t>Håndværkervej 70</t>
  </si>
  <si>
    <t>Roskilde</t>
  </si>
  <si>
    <t>Avedøreværket</t>
  </si>
  <si>
    <t>Hammerholmen 50</t>
  </si>
  <si>
    <t>Hvidovre</t>
  </si>
  <si>
    <t>I/S Vestforbrænding</t>
  </si>
  <si>
    <t>Ejby Mosevej 219</t>
  </si>
  <si>
    <t>Glostrup</t>
  </si>
  <si>
    <t>Ishøj Kommunes Varmeforsyning/Ishøj Varmeværk</t>
  </si>
  <si>
    <t>Industrivangen 34</t>
  </si>
  <si>
    <t>Ishøj</t>
  </si>
  <si>
    <t>Amagerværket</t>
  </si>
  <si>
    <t>Kraftværksvej 37</t>
  </si>
  <si>
    <t>H.C. Ørsted Værket</t>
  </si>
  <si>
    <t>Tømmergravsgade 4</t>
  </si>
  <si>
    <t>København SV</t>
  </si>
  <si>
    <t>Svanemølleværket</t>
  </si>
  <si>
    <t>Lautrupsgade 1</t>
  </si>
  <si>
    <t>København Ø</t>
  </si>
  <si>
    <t>Ølby Center Varmecentral</t>
  </si>
  <si>
    <t>Nørre Centervej 64</t>
  </si>
  <si>
    <t>Køge</t>
  </si>
  <si>
    <t>Roskilde Varme A/S, Hovedcentralen</t>
  </si>
  <si>
    <t>Rådmandshaven 4</t>
  </si>
  <si>
    <t>Roskilde Varme A/S, Central Lillevang</t>
  </si>
  <si>
    <t>Navervej 14</t>
  </si>
  <si>
    <t>Rensningsanlægget Lynetten</t>
  </si>
  <si>
    <t>Refshalevej 250</t>
  </si>
  <si>
    <t>København K</t>
  </si>
  <si>
    <t>Høje Gladsaxe Varmecentral</t>
  </si>
  <si>
    <t>Gyngemosevej 3</t>
  </si>
  <si>
    <t>Søborg</t>
  </si>
  <si>
    <t>Damagercentralen</t>
  </si>
  <si>
    <t>Blågårdsvej 96</t>
  </si>
  <si>
    <t>Greve</t>
  </si>
  <si>
    <t>Hundige Fjernvarmeværk</t>
  </si>
  <si>
    <t>Over Bølgen 4</t>
  </si>
  <si>
    <t>Køge Kraftvarmeværk</t>
  </si>
  <si>
    <t>Værftsvej 2</t>
  </si>
  <si>
    <t>CP Kelco ApS</t>
  </si>
  <si>
    <t>Ved Banen 16</t>
  </si>
  <si>
    <t>Lille Skensved</t>
  </si>
  <si>
    <t>Spildevandscenter Avedøre</t>
  </si>
  <si>
    <t>Kanalholmen 28</t>
  </si>
  <si>
    <t>Damhusåen Renseanlæg</t>
  </si>
  <si>
    <t>Parkstien 10</t>
  </si>
  <si>
    <t>Roskilde Varmeforsyning</t>
  </si>
  <si>
    <t>H H Kochs Vej 2</t>
  </si>
  <si>
    <t>VEKS - Solrød Kedelcentral</t>
  </si>
  <si>
    <t>Lerbækvej 17</t>
  </si>
  <si>
    <t>Solrød Strand</t>
  </si>
  <si>
    <t>HOFOR - Lygten Varmecentral</t>
  </si>
  <si>
    <t>Lygten 20</t>
  </si>
  <si>
    <t>København NV</t>
  </si>
  <si>
    <t>HOFOR - Østre varmecentral</t>
  </si>
  <si>
    <t>Øster Allé 6</t>
  </si>
  <si>
    <t>HOFOR - Sundholm varmecentral</t>
  </si>
  <si>
    <t>Brydes Allé 2</t>
  </si>
  <si>
    <t>Gladsaxe Spidslastanlæg</t>
  </si>
  <si>
    <t>Transformervej 9A</t>
  </si>
  <si>
    <t>Sankt Hans Varmecentral</t>
  </si>
  <si>
    <t>Borserupvej 7</t>
  </si>
  <si>
    <t>CTR, Utterslev Varmecentral</t>
  </si>
  <si>
    <t>Bellahøjvej 14</t>
  </si>
  <si>
    <t>Brønshøj</t>
  </si>
  <si>
    <t>DSB Klargøring</t>
  </si>
  <si>
    <t>Kystvejen 15</t>
  </si>
  <si>
    <t>Kastrup</t>
  </si>
  <si>
    <t>Svogerslev Fjernvarmecentral</t>
  </si>
  <si>
    <t>Stamvejen 11</t>
  </si>
  <si>
    <t>Fjernvarmecentralen Avedøre Holme</t>
  </si>
  <si>
    <t>Nordholmen 1</t>
  </si>
  <si>
    <t>Hvidovre Midt Amba</t>
  </si>
  <si>
    <t>Arnold Nielsens Boulevard 26</t>
  </si>
  <si>
    <t>Hvidovre Hospital</t>
  </si>
  <si>
    <t>Kettegård Alle 30</t>
  </si>
  <si>
    <t>Brøndbyøster Fjernvarmecentral</t>
  </si>
  <si>
    <t>Brøndbyøster Boulevard 29</t>
  </si>
  <si>
    <t>Brøndby</t>
  </si>
  <si>
    <t>Brøndbyvester Fjernvarmecentral</t>
  </si>
  <si>
    <t>Kirkebjerg Allé 92A</t>
  </si>
  <si>
    <t>Brøndby Strand Fjernvarmecentral</t>
  </si>
  <si>
    <t>Daruplund 60</t>
  </si>
  <si>
    <t>Brøndby Strand</t>
  </si>
  <si>
    <t>Avedøre Fjernvarme A.m.b.a</t>
  </si>
  <si>
    <t>Rebslagerporten 125</t>
  </si>
  <si>
    <t>Hedegårdens varmecentral (I/S Vestforbrænding)</t>
  </si>
  <si>
    <t>Magleparken 9</t>
  </si>
  <si>
    <t>Ballerup</t>
  </si>
  <si>
    <t>Priorparkens Varmecentral</t>
  </si>
  <si>
    <t>Priorparken 525</t>
  </si>
  <si>
    <t>Brokær Varmecentral</t>
  </si>
  <si>
    <t>Nykær 67</t>
  </si>
  <si>
    <t>CTR, KLC2 - Københavns Lufthavn</t>
  </si>
  <si>
    <t>Kystvejen 13</t>
  </si>
  <si>
    <t>Geotermisk anlæg, Amagerværket</t>
  </si>
  <si>
    <t>Høje Taastrup Fjernvarme - Malervej-centralen</t>
  </si>
  <si>
    <t>Malervej 7a</t>
  </si>
  <si>
    <t>Taastrup</t>
  </si>
  <si>
    <t>Høje Taastrup Fjernvarme - Mølleholmen-centralen</t>
  </si>
  <si>
    <t>Mølleholmen 5</t>
  </si>
  <si>
    <t>Hedehusene</t>
  </si>
  <si>
    <t>Helgeshøj-Centralen</t>
  </si>
  <si>
    <t>Hørskætten 22</t>
  </si>
  <si>
    <t>CTR I/S GRC (Gladsaxe Ringvej Centralen)</t>
  </si>
  <si>
    <t>Tobaksvejen 4</t>
  </si>
  <si>
    <t>Måløv Spids- og Reservelastcentral</t>
  </si>
  <si>
    <t>Måløv Byvej 229</t>
  </si>
  <si>
    <t>Måløv</t>
  </si>
  <si>
    <t>Smedeland 32</t>
  </si>
  <si>
    <t>Solvarmecentral Vesterled</t>
  </si>
  <si>
    <t>Vesterled 5</t>
  </si>
  <si>
    <t>Novo Nordisk overskudsvarme</t>
  </si>
  <si>
    <t>Vandtårnsvej 108</t>
  </si>
  <si>
    <t>Ballerup Krematorium - overskudsvarme</t>
  </si>
  <si>
    <t>Digterparken 1</t>
  </si>
  <si>
    <t>Overskudsvarme til Glostrup FV</t>
  </si>
  <si>
    <t>Langagervej 60</t>
  </si>
  <si>
    <t>Smørum Kraftvarme</t>
  </si>
  <si>
    <t>Skebjergvej 25</t>
  </si>
  <si>
    <t>Smørum</t>
  </si>
  <si>
    <t>Råbrovej 56</t>
  </si>
  <si>
    <t>Nærumcentralen</t>
  </si>
  <si>
    <t>Fyrrevejen 4</t>
  </si>
  <si>
    <t>Nærum</t>
  </si>
  <si>
    <t>Øverødcentralen</t>
  </si>
  <si>
    <t>Skovlytoften 7</t>
  </si>
  <si>
    <t>Holte</t>
  </si>
  <si>
    <t>DTU Kraftvarmeværk</t>
  </si>
  <si>
    <t>Energivej 411</t>
  </si>
  <si>
    <t>Kongens Lyngby</t>
  </si>
  <si>
    <t>Teknikerbycentralen</t>
  </si>
  <si>
    <t>Teknikerbyen 42</t>
  </si>
  <si>
    <t>Virum</t>
  </si>
  <si>
    <t>Energivej 415</t>
  </si>
  <si>
    <t>Skodsborgcentralen</t>
  </si>
  <si>
    <t>Skodsborgparken 64</t>
  </si>
  <si>
    <t>Skodsborg</t>
  </si>
  <si>
    <t>Vejlesøparkcentralen</t>
  </si>
  <si>
    <t>Vejlesøparken 11</t>
  </si>
  <si>
    <t>Frederikssund Kraftvarmeværk</t>
  </si>
  <si>
    <t>Løgismose 1</t>
  </si>
  <si>
    <t>Frederikssund</t>
  </si>
  <si>
    <t>Haldor Topsøe A/S</t>
  </si>
  <si>
    <t>Heimdalsvej 4</t>
  </si>
  <si>
    <t>Halsnæs Forsyning A/S (Havnevej)</t>
  </si>
  <si>
    <t>Havnevej 8</t>
  </si>
  <si>
    <t>Frederiksværk</t>
  </si>
  <si>
    <t>Halsnæs Forsyning A/S (Sportsvej)</t>
  </si>
  <si>
    <t>Sportsvej 5B</t>
  </si>
  <si>
    <t>Gilleleje Fjernvarmeselskab, Fiskerengen 2</t>
  </si>
  <si>
    <t>Fiskerengen 2</t>
  </si>
  <si>
    <t>Gilleleje</t>
  </si>
  <si>
    <t>Græsted Fjernvarme A.m.b.a</t>
  </si>
  <si>
    <t>Mesterbuen 8</t>
  </si>
  <si>
    <t>Græsted</t>
  </si>
  <si>
    <t>Skovgårdsvej 4A</t>
  </si>
  <si>
    <t>Helsinge</t>
  </si>
  <si>
    <t>Engholm Varmecentral, Allerød Kommune</t>
  </si>
  <si>
    <t>Rådhusvej 1A</t>
  </si>
  <si>
    <t>Allerød</t>
  </si>
  <si>
    <t>Central Vest</t>
  </si>
  <si>
    <t>H P Christensens Vej 14</t>
  </si>
  <si>
    <t>Helsingør</t>
  </si>
  <si>
    <t>Central Mads Holmsvej</t>
  </si>
  <si>
    <t>Mads Holms Vej 51</t>
  </si>
  <si>
    <t>Hornbæk Fjernvarme</t>
  </si>
  <si>
    <t>Lille Evaldsvej 5</t>
  </si>
  <si>
    <t>Hornbæk</t>
  </si>
  <si>
    <t>Opnæsgård</t>
  </si>
  <si>
    <t>Opnæsgård Spidslastcentral 0</t>
  </si>
  <si>
    <t>Hørsholm</t>
  </si>
  <si>
    <t>I/S Norfors</t>
  </si>
  <si>
    <t>Kærvej 1</t>
  </si>
  <si>
    <t>Helsingør Kraftvarmeværk</t>
  </si>
  <si>
    <t>Energivej 19</t>
  </si>
  <si>
    <t>Lillerød Øst Fjernvarmecentral - Motor</t>
  </si>
  <si>
    <t>Solvang 27</t>
  </si>
  <si>
    <t>SCION DTU</t>
  </si>
  <si>
    <t>Dr Neergaards Vej 15</t>
  </si>
  <si>
    <t>Svaneparken</t>
  </si>
  <si>
    <t>Biskop Svanes Vej 59</t>
  </si>
  <si>
    <t>Birkerød</t>
  </si>
  <si>
    <t>Nivå fjernvarme</t>
  </si>
  <si>
    <t>Nivå Center 1</t>
  </si>
  <si>
    <t>Nivå</t>
  </si>
  <si>
    <t>Engholm Varmecentral - Motor</t>
  </si>
  <si>
    <t>- -</t>
  </si>
  <si>
    <t>Lillerød Øst Fjernvarmecentral</t>
  </si>
  <si>
    <t>Hammerbakken 10</t>
  </si>
  <si>
    <t>Farum Fjernvarme, Stavnsholtvej 33</t>
  </si>
  <si>
    <t>Stavnsholtvej 33</t>
  </si>
  <si>
    <t>Farum</t>
  </si>
  <si>
    <t>Farum Fjernvarme, Rugmarken 25</t>
  </si>
  <si>
    <t>Rugmarken 25</t>
  </si>
  <si>
    <t>Frederiksgade Varmecentral</t>
  </si>
  <si>
    <t>Frederiksgade 10</t>
  </si>
  <si>
    <t>Hillerød</t>
  </si>
  <si>
    <t>Ullerød Varmecentral</t>
  </si>
  <si>
    <t>Kirsebæralle 15</t>
  </si>
  <si>
    <t>Kgs. Vænge Varmecentral</t>
  </si>
  <si>
    <t>Centervænget 3</t>
  </si>
  <si>
    <t>Elmegaarden Varmecentral</t>
  </si>
  <si>
    <t>Kornvænget 1</t>
  </si>
  <si>
    <t>Hillerød Kraftvarmeværk</t>
  </si>
  <si>
    <t>Hestehavevej 1</t>
  </si>
  <si>
    <t>Værløse Varmeværk</t>
  </si>
  <si>
    <t>Klostergårdsvej 59</t>
  </si>
  <si>
    <t>Værløse</t>
  </si>
  <si>
    <t>Skævinge Kommunes Fjernvarmeforsyning</t>
  </si>
  <si>
    <t>Harløsevej 17A</t>
  </si>
  <si>
    <t>Skævinge</t>
  </si>
  <si>
    <t>Meløse-St.Lyngby Energiselskab Amba</t>
  </si>
  <si>
    <t>Skolevej 7B</t>
  </si>
  <si>
    <t>Gørløse</t>
  </si>
  <si>
    <t>Bondestien 1</t>
  </si>
  <si>
    <t>Krakasvej Varmecentral</t>
  </si>
  <si>
    <t>Krakasvej 12</t>
  </si>
  <si>
    <t>Solfanger Ullerødbyen</t>
  </si>
  <si>
    <t>Månepletvej 1</t>
  </si>
  <si>
    <t>Fliskedel Krakasvej</t>
  </si>
  <si>
    <t>Krakasvej 14</t>
  </si>
  <si>
    <t>Nordisk Perlite ApS</t>
  </si>
  <si>
    <t>Hammersholt Erhvervspark 1</t>
  </si>
  <si>
    <t>Hillerød Biokraftvarmeværk (BKV)</t>
  </si>
  <si>
    <t>Krakasvej 14B</t>
  </si>
  <si>
    <t>Hillerød Spildevand A/S HCR-syd</t>
  </si>
  <si>
    <t>Hundested varmeværk</t>
  </si>
  <si>
    <t>Håndværksvej 14</t>
  </si>
  <si>
    <t>Hundested</t>
  </si>
  <si>
    <t>Kyndbyværket</t>
  </si>
  <si>
    <t>Kyndbyvej 90</t>
  </si>
  <si>
    <t>Jægerspris</t>
  </si>
  <si>
    <t>Slangerup Kraftvarmeværk</t>
  </si>
  <si>
    <t>Slangerupgårdsvej 4</t>
  </si>
  <si>
    <t>Slangerup</t>
  </si>
  <si>
    <t>Hvalsø Kraftvarmeværk</t>
  </si>
  <si>
    <t>Åsvejen 12</t>
  </si>
  <si>
    <t>Hvalsø</t>
  </si>
  <si>
    <t>Hvalsø savværk varmeværk</t>
  </si>
  <si>
    <t>Bentsensvej 4</t>
  </si>
  <si>
    <t>Borup Varmeværk Amba</t>
  </si>
  <si>
    <t>Bækgårdsvej 16</t>
  </si>
  <si>
    <t>Borup</t>
  </si>
  <si>
    <t>Halmvarmeværket Borup</t>
  </si>
  <si>
    <t>Bækgårdsvej 62</t>
  </si>
  <si>
    <t>Svebølle-Viskinge Fjernvarmeselskab</t>
  </si>
  <si>
    <t>Frederiksberg 1D</t>
  </si>
  <si>
    <t>Svebølle</t>
  </si>
  <si>
    <t>JSJ Aps</t>
  </si>
  <si>
    <t>Sandvedvej 31A</t>
  </si>
  <si>
    <t>Fuglebjerg</t>
  </si>
  <si>
    <t>Nygade 68</t>
  </si>
  <si>
    <t>Haslev</t>
  </si>
  <si>
    <t>Haslev Kraftvarmeværk</t>
  </si>
  <si>
    <t>Energivej 35</t>
  </si>
  <si>
    <t>Humlevænget 1</t>
  </si>
  <si>
    <t>Hvidebæk Fjernvarmeforsyning A.m.b.a.</t>
  </si>
  <si>
    <t>Hovvej 37A</t>
  </si>
  <si>
    <t>Jerslev Sjælland</t>
  </si>
  <si>
    <t>Høng Varmeværk, Banemarken 8</t>
  </si>
  <si>
    <t>Banemarken 8</t>
  </si>
  <si>
    <t>Høng</t>
  </si>
  <si>
    <t>Asnæsværket</t>
  </si>
  <si>
    <t>Asnæsvej 16</t>
  </si>
  <si>
    <t>Kalundborg</t>
  </si>
  <si>
    <t>Kalundborg Kommunale Værker (Skolegade)</t>
  </si>
  <si>
    <t>J.H. Petersens Allé 9</t>
  </si>
  <si>
    <t>Varmpepumpe Kalundborg</t>
  </si>
  <si>
    <t>Dokhavnsvej 15</t>
  </si>
  <si>
    <t>SK-Varme A/S - Norbrinken</t>
  </si>
  <si>
    <t>Norbrinken 5</t>
  </si>
  <si>
    <t>Korsør</t>
  </si>
  <si>
    <t>SK-Varme A/S - Gasværksvej Korsør</t>
  </si>
  <si>
    <t>Gasværksvej 5</t>
  </si>
  <si>
    <t>Halsskov halmvarmeværk</t>
  </si>
  <si>
    <t>Energivej 11</t>
  </si>
  <si>
    <t>Nykøbing S. Varmeværk, Billesvej 8-10</t>
  </si>
  <si>
    <t>Billesvej 8</t>
  </si>
  <si>
    <t>Nykøbing Sj</t>
  </si>
  <si>
    <t>Annebergparken</t>
  </si>
  <si>
    <t>Annebergparken 35</t>
  </si>
  <si>
    <t>Nykøbing S. Varmeværk, Fregat 4</t>
  </si>
  <si>
    <t>Fregat 4</t>
  </si>
  <si>
    <t>Getsøvej 16</t>
  </si>
  <si>
    <t>Nykøbing Sjælland</t>
  </si>
  <si>
    <t>Ringsted Kraftvarmeværk</t>
  </si>
  <si>
    <t>Ringsted</t>
  </si>
  <si>
    <t>Ringsted Fjernvarme,Ahorn Alle 46</t>
  </si>
  <si>
    <t>Ahorn Alle 46</t>
  </si>
  <si>
    <t>Ringsted Fjernvarme, Nørregade 57 B</t>
  </si>
  <si>
    <t>Nørregade 57B</t>
  </si>
  <si>
    <t>Ringsted Halmvarmeværk, Ringsted Fjernvarme</t>
  </si>
  <si>
    <t>Jættevej 1</t>
  </si>
  <si>
    <t>Ringsted Fjernvarme, hovedcentral</t>
  </si>
  <si>
    <t>Rønnedevej 7</t>
  </si>
  <si>
    <t>Fælleskrematoriet</t>
  </si>
  <si>
    <t>Kærup Parkvej 1</t>
  </si>
  <si>
    <t>SK-Varme A/S - Slagelse Kraftvarmeværk</t>
  </si>
  <si>
    <t>Assensvej 1</t>
  </si>
  <si>
    <t>Slagelse</t>
  </si>
  <si>
    <t>SK-Varme A/S - Idagårdsvej</t>
  </si>
  <si>
    <t>Idagårdsvej 5</t>
  </si>
  <si>
    <t>SK-Varme A/S, Færøvej 21</t>
  </si>
  <si>
    <t>Færøvej 21</t>
  </si>
  <si>
    <t>SK-Varme A/S, Rosenkildevej 45</t>
  </si>
  <si>
    <t>Rosenkildevej 45</t>
  </si>
  <si>
    <t>SK-Varme A/S - Sdr. Stationsvej</t>
  </si>
  <si>
    <t>Sdr.Stationsvej 1</t>
  </si>
  <si>
    <t>Slagelse Renseanlæg</t>
  </si>
  <si>
    <t>Dalsvinget 7</t>
  </si>
  <si>
    <t>Slagelse Affaldsenergi</t>
  </si>
  <si>
    <t>Dalsvinget 11</t>
  </si>
  <si>
    <t>SK Varme A/S, Trafikcenter Allé 32</t>
  </si>
  <si>
    <t>Trafikcenter Alle 32</t>
  </si>
  <si>
    <t>Frederiksberg Kraftvarmeanlæg</t>
  </si>
  <si>
    <t>Smedevej 32</t>
  </si>
  <si>
    <t>Sorø</t>
  </si>
  <si>
    <t>NVE, Kirkevej 41 A</t>
  </si>
  <si>
    <t>Kirkevej 41A</t>
  </si>
  <si>
    <t>NVE, Vedelsgade 47</t>
  </si>
  <si>
    <t>Vedelsgade 47</t>
  </si>
  <si>
    <t>NVE, Katrinelystvej 11 F</t>
  </si>
  <si>
    <t>Katrinelystvej 11F</t>
  </si>
  <si>
    <t>Sorø Kraftvarmeanlæg</t>
  </si>
  <si>
    <t>Industrivej 9</t>
  </si>
  <si>
    <t>Jyderup Varmeværk</t>
  </si>
  <si>
    <t>Lyngvej 6</t>
  </si>
  <si>
    <t>Jyderup</t>
  </si>
  <si>
    <t>Mørkøv Varmeværk Amba</t>
  </si>
  <si>
    <t>Holbækvej 236</t>
  </si>
  <si>
    <t>Mørkøv</t>
  </si>
  <si>
    <t>St.Merløs Varmeværk</t>
  </si>
  <si>
    <t>Tåstrupvej 11</t>
  </si>
  <si>
    <t>Store Merløse</t>
  </si>
  <si>
    <t>Faxe Fjernvarmeselskab, Knudsvej 2</t>
  </si>
  <si>
    <t>Knudsvej 2</t>
  </si>
  <si>
    <t>Faxe</t>
  </si>
  <si>
    <t>Fakse Renseanlæg</t>
  </si>
  <si>
    <t>Lindegårdsvej 9</t>
  </si>
  <si>
    <t>Fakse</t>
  </si>
  <si>
    <t>Faxe Kalk Ovnanlægget Stubberup</t>
  </si>
  <si>
    <t>Gl Strandvej 14</t>
  </si>
  <si>
    <t>Faxe Fjernvarmeselskab, Schjølervej 7</t>
  </si>
  <si>
    <t>Schjølervej 7</t>
  </si>
  <si>
    <t>Holeby Fjernvarme Amba</t>
  </si>
  <si>
    <t>Industrivej 1</t>
  </si>
  <si>
    <t>Holeby</t>
  </si>
  <si>
    <t>Industrivej 7</t>
  </si>
  <si>
    <t>Fensmark Fjernvarmeværk</t>
  </si>
  <si>
    <t>Engvej 4</t>
  </si>
  <si>
    <t>Holmegaard</t>
  </si>
  <si>
    <t>Ardagh Glass Holmegaard A/S</t>
  </si>
  <si>
    <t>Glasværksvej 52</t>
  </si>
  <si>
    <t>Lolland Varme A/S, Søllested</t>
  </si>
  <si>
    <t>Jernbanegade 25</t>
  </si>
  <si>
    <t>Søllested</t>
  </si>
  <si>
    <t>Nakskov</t>
  </si>
  <si>
    <t>Maribo Varmeværk, C. E. Christiansensvej 40</t>
  </si>
  <si>
    <t>C. E. Christiansens Vej 40</t>
  </si>
  <si>
    <t>Maribo</t>
  </si>
  <si>
    <t>Sakskøbing Fjernvarme</t>
  </si>
  <si>
    <t>Lillemark 25</t>
  </si>
  <si>
    <t>Sakskøbing</t>
  </si>
  <si>
    <t>Maribo-Sakskøbing Kraftvarmeværk</t>
  </si>
  <si>
    <t>Tømmervej 1</t>
  </si>
  <si>
    <t>Flisværket</t>
  </si>
  <si>
    <t>C. E. Christiansens Vej 23A</t>
  </si>
  <si>
    <t>Gammel Havevej 4</t>
  </si>
  <si>
    <t>Stege</t>
  </si>
  <si>
    <t>Stege Halmvarmeværk</t>
  </si>
  <si>
    <t>Elmevej 1D</t>
  </si>
  <si>
    <t>Stege Solvarme</t>
  </si>
  <si>
    <t>Kobbelvej 56</t>
  </si>
  <si>
    <t>Lolland Varme A/S, Svingelsvej 2</t>
  </si>
  <si>
    <t>Svingelsvej 2</t>
  </si>
  <si>
    <t>Lolland Varme A/S, Stensø</t>
  </si>
  <si>
    <t>Savnsøvej 4</t>
  </si>
  <si>
    <t>Lolland Varme A/S, Drammenvej 1</t>
  </si>
  <si>
    <t>Drammenvej 1</t>
  </si>
  <si>
    <t>Affaldsforbrændingsanlæg I/S REFA</t>
  </si>
  <si>
    <t>Energivej 4</t>
  </si>
  <si>
    <t>Nykøbing F</t>
  </si>
  <si>
    <t>Guldborgsund Varme Fjernvarmecentral Nord</t>
  </si>
  <si>
    <t>Ndr Ringvej 15</t>
  </si>
  <si>
    <t>Guldborgsund Varme Fjernvarmecentral Øst</t>
  </si>
  <si>
    <t>Aage Sørensensgade 16</t>
  </si>
  <si>
    <t>Nordic Sugar, Nykøbing Sukkerfabrik</t>
  </si>
  <si>
    <t>Østerbrogade 2</t>
  </si>
  <si>
    <t>Bioenergi, Nyk. F.</t>
  </si>
  <si>
    <t>Skovalleen 42</t>
  </si>
  <si>
    <t>Øster Toreby Varmeværk Amba</t>
  </si>
  <si>
    <t>Agrovej 3</t>
  </si>
  <si>
    <t>Metalcolour A/S</t>
  </si>
  <si>
    <t>Agrovej 6</t>
  </si>
  <si>
    <t>Nysted Varmeværk A.m.b.a.</t>
  </si>
  <si>
    <t>Egevænget 1</t>
  </si>
  <si>
    <t>Nysted</t>
  </si>
  <si>
    <t>Nysted Bioenergi Aps</t>
  </si>
  <si>
    <t>Fuglegårdsvej 10</t>
  </si>
  <si>
    <t>Kettinge</t>
  </si>
  <si>
    <t>Næstved Affaldsenergi SYD</t>
  </si>
  <si>
    <t>Ved Fjorden 13</t>
  </si>
  <si>
    <t>Næstved</t>
  </si>
  <si>
    <t>Næstved Fjernvarme, Åderupvej 22-24</t>
  </si>
  <si>
    <t>Åderupvej 22</t>
  </si>
  <si>
    <t>Næstved Fjernvarme, H. C. Andersensvej 28</t>
  </si>
  <si>
    <t>H C Andersens Vej 28</t>
  </si>
  <si>
    <t>Næstved Fjernvarme, Ejlersvej 24</t>
  </si>
  <si>
    <t>Ejlersvej 24</t>
  </si>
  <si>
    <t>Næstved Fjernvarme, Kanalvej 9</t>
  </si>
  <si>
    <t>Kanalvej 9</t>
  </si>
  <si>
    <t>Næstved Fjernvarme, Østre Ringvej 98</t>
  </si>
  <si>
    <t>Østre Ringvej 98</t>
  </si>
  <si>
    <t>Næstved Affaldsenergi</t>
  </si>
  <si>
    <t>Ved Fjorden 20</t>
  </si>
  <si>
    <t>Næstved Fjernvarme, Ringstedgade 61</t>
  </si>
  <si>
    <t>Ringstedgade 61</t>
  </si>
  <si>
    <t>Nørre Alslev Fjernvarmeværk (Peter L Jensens Vej)</t>
  </si>
  <si>
    <t>Peter L Jensens Vej 4A</t>
  </si>
  <si>
    <t>Nørre Alslev</t>
  </si>
  <si>
    <t>Nørre Alslev Fjernvarmeværk (Kæpgårdsvej)</t>
  </si>
  <si>
    <t>Kæpgårdsvej 5</t>
  </si>
  <si>
    <t>Special Waste System A/S</t>
  </si>
  <si>
    <t>Herthadalvej 4A</t>
  </si>
  <si>
    <t>Præstø Kraftvarmeværk</t>
  </si>
  <si>
    <t>Værkstedsvej 3</t>
  </si>
  <si>
    <t>Præstø</t>
  </si>
  <si>
    <t>Rødby Varmeværk a.m.b.a</t>
  </si>
  <si>
    <t>Grønvej 7B</t>
  </si>
  <si>
    <t>Rødby</t>
  </si>
  <si>
    <t>Rødbyhavn Fjernvarme, Jøncksvej 1</t>
  </si>
  <si>
    <t>Jøncksvej 1</t>
  </si>
  <si>
    <t>Rødbyhavn Fjernvarme, Sverigesvej 16</t>
  </si>
  <si>
    <t>Sverigesvej 16</t>
  </si>
  <si>
    <t>REFA Stubbekøbing Fjernvarme A/S (Sivmosevej)</t>
  </si>
  <si>
    <t>Sivmosevej 2</t>
  </si>
  <si>
    <t>Stubbekøbing</t>
  </si>
  <si>
    <t>REFA Horbelev Fjernvarme</t>
  </si>
  <si>
    <t>Søndrevej 1</t>
  </si>
  <si>
    <t>Horbelev</t>
  </si>
  <si>
    <t>Sydfalster Varmeværk Amba</t>
  </si>
  <si>
    <t>Håndværkervænget 16</t>
  </si>
  <si>
    <t>Væggerløse</t>
  </si>
  <si>
    <t>REFA Gedser Fjernvarme A/S</t>
  </si>
  <si>
    <t>Børsholmsvej 3</t>
  </si>
  <si>
    <t>Gedser</t>
  </si>
  <si>
    <t>Smedevej 6</t>
  </si>
  <si>
    <t>Masnedø Gasturbine</t>
  </si>
  <si>
    <t>Brovejen 10</t>
  </si>
  <si>
    <t>Vordingborg</t>
  </si>
  <si>
    <t>Bødkervænget Varmecentral</t>
  </si>
  <si>
    <t>Bødkervænget 4</t>
  </si>
  <si>
    <t>Varmecentral Nyvej</t>
  </si>
  <si>
    <t>Nyvej 4</t>
  </si>
  <si>
    <t>Vordingborg Kraftvarme</t>
  </si>
  <si>
    <t>Klemensker Halmvarmeværk</t>
  </si>
  <si>
    <t>Industrivej 8</t>
  </si>
  <si>
    <t>Klemensker</t>
  </si>
  <si>
    <t>Nexø Halmvarmeværk</t>
  </si>
  <si>
    <t>Halmvænget 2</t>
  </si>
  <si>
    <t>Nexø</t>
  </si>
  <si>
    <t>Bornholms El-Produktion</t>
  </si>
  <si>
    <t>Skansevej 2</t>
  </si>
  <si>
    <t>Rønne</t>
  </si>
  <si>
    <t>Bornholms Affaldsbehandling</t>
  </si>
  <si>
    <t>Almegårdsvej 8</t>
  </si>
  <si>
    <t>Rønne Varme A/S, reserve og spidslastcentral</t>
  </si>
  <si>
    <t>Ved Lunden 5</t>
  </si>
  <si>
    <t>Lobbæk Varmeværk</t>
  </si>
  <si>
    <t>Rønnevej 76</t>
  </si>
  <si>
    <t>Aakirkeby</t>
  </si>
  <si>
    <t>Bornholms Bioenergi</t>
  </si>
  <si>
    <t>Rønnevej 48</t>
  </si>
  <si>
    <t>Aakirkeby Flisvarmeværk</t>
  </si>
  <si>
    <t>Brovangen 9</t>
  </si>
  <si>
    <t>Assens Fjernvarme Stejlebjergvej</t>
  </si>
  <si>
    <t>Stejlebjergvej 4</t>
  </si>
  <si>
    <t>Assens</t>
  </si>
  <si>
    <t>Assens Fjernvarme Hardersvej</t>
  </si>
  <si>
    <t>Hardersvej 1</t>
  </si>
  <si>
    <t>Energi Fyn Produktion - Assens</t>
  </si>
  <si>
    <t>Stejlebjergvej 12</t>
  </si>
  <si>
    <t>Bogense Forsyningsselskab</t>
  </si>
  <si>
    <t>Fynsvej 5</t>
  </si>
  <si>
    <t>Bogense</t>
  </si>
  <si>
    <t>Stenstrup Fjernvarme, Hostrupvej 28</t>
  </si>
  <si>
    <t>Hostrupvej 18</t>
  </si>
  <si>
    <t>Stenstrup</t>
  </si>
  <si>
    <t>Stenstrup Fjernvarme, Nordre Ringvej 51</t>
  </si>
  <si>
    <t>Nordre Ringvej 51</t>
  </si>
  <si>
    <t>Ejby Fjernvarme A.m.b.a.</t>
  </si>
  <si>
    <t>Nørregade 21A</t>
  </si>
  <si>
    <t>Ejby</t>
  </si>
  <si>
    <t>FFV Varme A/S</t>
  </si>
  <si>
    <t>Sundvænget 5</t>
  </si>
  <si>
    <t>Faaborg</t>
  </si>
  <si>
    <t>FFV Varme</t>
  </si>
  <si>
    <t>L. Frandsensvej 1</t>
  </si>
  <si>
    <t>Teglværksvej 10</t>
  </si>
  <si>
    <t>Glamsbjerg</t>
  </si>
  <si>
    <t>Toftevej 5</t>
  </si>
  <si>
    <t>Haarby</t>
  </si>
  <si>
    <t>Fredensvej 19</t>
  </si>
  <si>
    <t>Toftegårdsvej 17</t>
  </si>
  <si>
    <t>Bækskov Fjernvarmecentral</t>
  </si>
  <si>
    <t>Bækskov 23A</t>
  </si>
  <si>
    <t>Marslev</t>
  </si>
  <si>
    <t>Fangel Bioenergi</t>
  </si>
  <si>
    <t>Østermarksvej 70</t>
  </si>
  <si>
    <t>Odense S</t>
  </si>
  <si>
    <t>Ferritslev Fjernvarmeværk</t>
  </si>
  <si>
    <t>Krystalvænget 10</t>
  </si>
  <si>
    <t>Ferritslev Fyn</t>
  </si>
  <si>
    <t>Fjernvarme Fyn Produktion A/S</t>
  </si>
  <si>
    <t>Havnegade 120</t>
  </si>
  <si>
    <t>Odense C</t>
  </si>
  <si>
    <t>Kerteminde Fjernvarme</t>
  </si>
  <si>
    <t>Langegade 115A</t>
  </si>
  <si>
    <t>Kerteminde</t>
  </si>
  <si>
    <t>Langeskov Fjernvarme</t>
  </si>
  <si>
    <t>Langeskov Centret 12A</t>
  </si>
  <si>
    <t>Langeskov</t>
  </si>
  <si>
    <t>Munkebo Kommunale Værker</t>
  </si>
  <si>
    <t>Nørrevænget 1</t>
  </si>
  <si>
    <t>Munkebo</t>
  </si>
  <si>
    <t>Nr. Broby Varmecentral</t>
  </si>
  <si>
    <t>Stationsvej 14</t>
  </si>
  <si>
    <t>Broby</t>
  </si>
  <si>
    <t>Bellinge Varmecentral</t>
  </si>
  <si>
    <t>Kratholmvej 52A</t>
  </si>
  <si>
    <t>Billedskærervej Varmecentral</t>
  </si>
  <si>
    <t>Billedskærervej 9</t>
  </si>
  <si>
    <t>Odense M</t>
  </si>
  <si>
    <t>Bolbro Varmecentral</t>
  </si>
  <si>
    <t>Møllemarksvej 37</t>
  </si>
  <si>
    <t>Odense V</t>
  </si>
  <si>
    <t>Odense Kommune VC Bullerup</t>
  </si>
  <si>
    <t>Brolandsvænget 20</t>
  </si>
  <si>
    <t>Agedrup</t>
  </si>
  <si>
    <t>Centrum Varmecentral</t>
  </si>
  <si>
    <t>Enggade 13</t>
  </si>
  <si>
    <t>Dyrup Varmecentral</t>
  </si>
  <si>
    <t>Højmevej 15</t>
  </si>
  <si>
    <t>Odense SV</t>
  </si>
  <si>
    <t>Dalum Varmecentral</t>
  </si>
  <si>
    <t>Zachariasvænget 40</t>
  </si>
  <si>
    <t>Odense Kommune VC Fangel</t>
  </si>
  <si>
    <t>Borrebyvej 7</t>
  </si>
  <si>
    <t>Odense Kommune VC Højby</t>
  </si>
  <si>
    <t>Knullen 28A</t>
  </si>
  <si>
    <t>Korup Varmecentral</t>
  </si>
  <si>
    <t>Sandvadvej 1</t>
  </si>
  <si>
    <t>Odense NV</t>
  </si>
  <si>
    <t>Odense Kommune VC Lumby</t>
  </si>
  <si>
    <t>Slettensvej 351</t>
  </si>
  <si>
    <t>Odense N</t>
  </si>
  <si>
    <t>Næsby Varmecentral</t>
  </si>
  <si>
    <t>Højløkke Allé 59</t>
  </si>
  <si>
    <t>Odense Kommune VC Næsbyhoved Broby</t>
  </si>
  <si>
    <t>Sandgravvej 3</t>
  </si>
  <si>
    <t>Pårup Varmecentral</t>
  </si>
  <si>
    <t>Havrevænget 2</t>
  </si>
  <si>
    <t>Sanderum Varmecentral</t>
  </si>
  <si>
    <t>Sanderumvej 81</t>
  </si>
  <si>
    <t>Odense Kommune VC Stige</t>
  </si>
  <si>
    <t>Nistedvej 40</t>
  </si>
  <si>
    <t>Sydøst Varmecentral</t>
  </si>
  <si>
    <t>Ørbækvej 418</t>
  </si>
  <si>
    <t>Odense SØ</t>
  </si>
  <si>
    <t>Vollsmose Varmecentral</t>
  </si>
  <si>
    <t>Kildegårdsvej 45</t>
  </si>
  <si>
    <t>Odense NØ</t>
  </si>
  <si>
    <t>Otterup Varmecentral</t>
  </si>
  <si>
    <t>Bøgevej 2</t>
  </si>
  <si>
    <t>Otterup</t>
  </si>
  <si>
    <t>Vissenbjerg Fjernvarme</t>
  </si>
  <si>
    <t>Nyvej 9</t>
  </si>
  <si>
    <t>Vissenbjerg</t>
  </si>
  <si>
    <t>Ejby Mølle Renseanlæg</t>
  </si>
  <si>
    <t>Ejby Møllevej 22</t>
  </si>
  <si>
    <t>Industrivej 4B</t>
  </si>
  <si>
    <t>Hindsholm Kraftvarmeværk</t>
  </si>
  <si>
    <t>Møllegyden 32</t>
  </si>
  <si>
    <t>Dalby</t>
  </si>
  <si>
    <t>Odense Kommune Transportabel 7</t>
  </si>
  <si>
    <t>Klosterbakken 12</t>
  </si>
  <si>
    <t>Fjernvarme Fyn Affaldsenergi</t>
  </si>
  <si>
    <t>Sygehusets Varmecentral</t>
  </si>
  <si>
    <t>Heden 3Z</t>
  </si>
  <si>
    <t>Energi Fyn Produktion - Kratholm</t>
  </si>
  <si>
    <t>Kratholmvej 50</t>
  </si>
  <si>
    <t>Langeskov Plantecenter</t>
  </si>
  <si>
    <t>Nyborgvej 32</t>
  </si>
  <si>
    <t>Energi Fyn Produktion - OUH_Nød og regulerkraftanlæg</t>
  </si>
  <si>
    <t>Heden 3z</t>
  </si>
  <si>
    <t>Lindø Kraftvarmeværk</t>
  </si>
  <si>
    <t>Kystvejen 100</t>
  </si>
  <si>
    <t>Dalum Kraftvarme</t>
  </si>
  <si>
    <t>Dalumvej 116</t>
  </si>
  <si>
    <t>Stige Ø</t>
  </si>
  <si>
    <t>Østre Kanalvej 23</t>
  </si>
  <si>
    <t>Jagtvej 2</t>
  </si>
  <si>
    <t>Marstal</t>
  </si>
  <si>
    <t>Skolevej 13</t>
  </si>
  <si>
    <t>Skolevej 15</t>
  </si>
  <si>
    <t>Egeskovvej 265</t>
  </si>
  <si>
    <t>Fredericia</t>
  </si>
  <si>
    <t>Vejle Fjernvarme a.m.b.a., Central Langelinie</t>
  </si>
  <si>
    <t>Langelinie 60</t>
  </si>
  <si>
    <t>Vejle</t>
  </si>
  <si>
    <t>Fredericia Fjernvarme, Danmarksgade 37</t>
  </si>
  <si>
    <t>Danmarksgade 37</t>
  </si>
  <si>
    <t>Fredericia Fjernvarme, Venusvej 12</t>
  </si>
  <si>
    <t>Venusvej 14A</t>
  </si>
  <si>
    <t>Fredericia Fjernvarme, Indre Ringvej 93</t>
  </si>
  <si>
    <t>Indre Ringvej 93</t>
  </si>
  <si>
    <t>Fredericia Fjernvarme, Zartmannsvej 29</t>
  </si>
  <si>
    <t>Zartmannsvej 29</t>
  </si>
  <si>
    <t>Gauerslund Fjernvarme, Industrivej 2c</t>
  </si>
  <si>
    <t>Industrivej 2C</t>
  </si>
  <si>
    <t>Børkop</t>
  </si>
  <si>
    <t>Gauerslund Fjernvarme, Brejning Søndergade 30</t>
  </si>
  <si>
    <t>Brejning Søndergade 30</t>
  </si>
  <si>
    <t>Skærbækværket</t>
  </si>
  <si>
    <t>Klippehagevej 22</t>
  </si>
  <si>
    <t>Kolding Varmeværk Syd</t>
  </si>
  <si>
    <t>Rømøvej 8</t>
  </si>
  <si>
    <t>Kolding</t>
  </si>
  <si>
    <t>Kolding Varmeværk Vest</t>
  </si>
  <si>
    <t>Georg Brandes Vej 1</t>
  </si>
  <si>
    <t>Kolding Varmeværk Dampcentralen</t>
  </si>
  <si>
    <t>Sct. Jørgens Gade 1</t>
  </si>
  <si>
    <t>Kolding Varmeværk Brogården</t>
  </si>
  <si>
    <t>Platinvej 11</t>
  </si>
  <si>
    <t>Kolding Varmeværk Skovparken</t>
  </si>
  <si>
    <t>Skovvangen 8A</t>
  </si>
  <si>
    <t>Bronzevej 6</t>
  </si>
  <si>
    <t>Kolding Varmeværk Øst</t>
  </si>
  <si>
    <t>Kolding Åpark 5</t>
  </si>
  <si>
    <t>Kolding Varmeværk Strandhuse</t>
  </si>
  <si>
    <t>Lyshøj Alle 4</t>
  </si>
  <si>
    <t>Kolding Varmeværk Hvidsminde</t>
  </si>
  <si>
    <t>Sommerfuglvej 6A</t>
  </si>
  <si>
    <t>Lunderskov Varmeværk</t>
  </si>
  <si>
    <t>Toftegade 4</t>
  </si>
  <si>
    <t>Lunderskov</t>
  </si>
  <si>
    <t>Mølholm Varmeværk</t>
  </si>
  <si>
    <t>Mølholm Landevej 14</t>
  </si>
  <si>
    <t>Middelfart Fjernvarme a.m.b.a. - Kraftvarmeværk</t>
  </si>
  <si>
    <t>Grønnegade 7</t>
  </si>
  <si>
    <t>Nørre Aaby</t>
  </si>
  <si>
    <t>Vejle Centralrenseanlæg</t>
  </si>
  <si>
    <t>Toldbodvej 20</t>
  </si>
  <si>
    <t>Fredericia Centralrensningsanlæg</t>
  </si>
  <si>
    <t>Røde Banke 16</t>
  </si>
  <si>
    <t>CARLSBERG SUPPLY A/S TUBORG FB/TERMINAL - Vestre Ringvej</t>
  </si>
  <si>
    <t>Vestre Ringvej 111</t>
  </si>
  <si>
    <t>Fredericia Varmeværk, Erritsø</t>
  </si>
  <si>
    <t>Gl. Landevej 84</t>
  </si>
  <si>
    <t>Vejle Varmeværk Bredballe kedelcentral</t>
  </si>
  <si>
    <t>Skelvang 46</t>
  </si>
  <si>
    <t>Vejle Øst</t>
  </si>
  <si>
    <t>Vejle Varmeværk Hovergården Varmecentral</t>
  </si>
  <si>
    <t>Storegårdsvej 1</t>
  </si>
  <si>
    <t>Vejle Varmeværk Nørremarkens Kedelcentral</t>
  </si>
  <si>
    <t>Niels Finsensvej 6A</t>
  </si>
  <si>
    <t>Vejle Varmeværk Søndermarkens Kedelcentral</t>
  </si>
  <si>
    <t>Diskovej 8</t>
  </si>
  <si>
    <t>Kellers Park Varmeværk</t>
  </si>
  <si>
    <t>H.O. Wildenskovsvej 14A</t>
  </si>
  <si>
    <t>Middelfart Fjernvarme, Hovedcentral</t>
  </si>
  <si>
    <t>Hessgade 21B</t>
  </si>
  <si>
    <t>Middelfart</t>
  </si>
  <si>
    <t>Middelfart Fjernvarme, Central Øst</t>
  </si>
  <si>
    <t>Fynsvej 52</t>
  </si>
  <si>
    <t>Vejle Fjernvarme a.m.b.a., Central Stribæk</t>
  </si>
  <si>
    <t>Svendsgade 137</t>
  </si>
  <si>
    <t>Middelfart Fjernvarme - Biomassecentral</t>
  </si>
  <si>
    <t>Grandvej 3</t>
  </si>
  <si>
    <t>Containercentral</t>
  </si>
  <si>
    <t>Langholtgårdsvej -</t>
  </si>
  <si>
    <t>Central Taulov</t>
  </si>
  <si>
    <t>Adelvej 57</t>
  </si>
  <si>
    <t>Central Skærbæk</t>
  </si>
  <si>
    <t>Overgade 49</t>
  </si>
  <si>
    <t>Central Ullerup</t>
  </si>
  <si>
    <t>Parallelvej 2</t>
  </si>
  <si>
    <t>Central Egeskov</t>
  </si>
  <si>
    <t>Egeskovvej 343</t>
  </si>
  <si>
    <t>Central Snoghøj</t>
  </si>
  <si>
    <t>Gl. Færgevej 20</t>
  </si>
  <si>
    <t>Vejle Fjernvarme a.m.b.a., Central Toldbodvej</t>
  </si>
  <si>
    <t>Vejle Fjernvarme a.m.b.a, Central Uhrhøj</t>
  </si>
  <si>
    <t>Hovertoften 28</t>
  </si>
  <si>
    <t>Central CON20</t>
  </si>
  <si>
    <t>Dandyvej 1</t>
  </si>
  <si>
    <t>Central CON30</t>
  </si>
  <si>
    <t>Dronningens Kvarter 14</t>
  </si>
  <si>
    <t>Central CON40</t>
  </si>
  <si>
    <t>Tandholtvej 55</t>
  </si>
  <si>
    <t>Central CON50</t>
  </si>
  <si>
    <t>Central Vester Nebel</t>
  </si>
  <si>
    <t>Solgårdsparken 22</t>
  </si>
  <si>
    <t>Egtved</t>
  </si>
  <si>
    <t>FWS, DK</t>
  </si>
  <si>
    <t>Lindholmvej 3</t>
  </si>
  <si>
    <t>Nyborg</t>
  </si>
  <si>
    <t>Nyborg Forsyning og Service, Central Gasværksvej</t>
  </si>
  <si>
    <t>Gasværksvej 10</t>
  </si>
  <si>
    <t>Nyborg Forsyning og Service A/S, Lindholmvej 12</t>
  </si>
  <si>
    <t>Lindholmvej 12</t>
  </si>
  <si>
    <t>Nyborg Forsyning og Service A/S, Skaboeshusevej 115</t>
  </si>
  <si>
    <t>Skaboeshusevej 115</t>
  </si>
  <si>
    <t>Nyborg Forsyning og Service A/S, Halvej 4</t>
  </si>
  <si>
    <t>Halvej 4</t>
  </si>
  <si>
    <t>Ullerslev Kraftvarmeværk</t>
  </si>
  <si>
    <t>Solholm 16</t>
  </si>
  <si>
    <t>Ullerslev</t>
  </si>
  <si>
    <t>Nyborg Forsyning og Service A/S, Langelandsvej 20</t>
  </si>
  <si>
    <t>Langelandsvej 20</t>
  </si>
  <si>
    <t>Nyborg Renseanlæg</t>
  </si>
  <si>
    <t>Lindholmvej 14</t>
  </si>
  <si>
    <t>Koppers Denmark ApS</t>
  </si>
  <si>
    <t>Avernakke 1</t>
  </si>
  <si>
    <t>Ringe Fjernvarmeselskab, Bakkevej 4</t>
  </si>
  <si>
    <t>Bakkevej 4</t>
  </si>
  <si>
    <t>Ringe</t>
  </si>
  <si>
    <t>Ringe Fjernvarmeselskab, Kielbergvej 2</t>
  </si>
  <si>
    <t>Kielbergvej 2</t>
  </si>
  <si>
    <t>Solvarme 31000m2</t>
  </si>
  <si>
    <t>Stegshavevej 40</t>
  </si>
  <si>
    <t>Rudkøbing Kraftvarmeværk</t>
  </si>
  <si>
    <t>Spodsbjergvej 147D</t>
  </si>
  <si>
    <t>Rudkøbing</t>
  </si>
  <si>
    <t>Rudkøbing Varmeværk</t>
  </si>
  <si>
    <t>Strandlystvej 12</t>
  </si>
  <si>
    <t>Tullebølle Fjernvarme</t>
  </si>
  <si>
    <t>Industrivej 4</t>
  </si>
  <si>
    <t>Tranekær</t>
  </si>
  <si>
    <t>Bøjdenvej 22B</t>
  </si>
  <si>
    <t>Kværndrup</t>
  </si>
  <si>
    <t>Svendborg Fjernvarme, Central Bagergade</t>
  </si>
  <si>
    <t>Bagergade 40A</t>
  </si>
  <si>
    <t>Svendborg</t>
  </si>
  <si>
    <t>Svendborg Fjernvarme, Vestre Central</t>
  </si>
  <si>
    <t>A P Møllers Vej 41</t>
  </si>
  <si>
    <t>Svendborg Kraftvarme A/S</t>
  </si>
  <si>
    <t>Bodøvej 15</t>
  </si>
  <si>
    <t>Svendborg Fjernvarme, Nordre Central</t>
  </si>
  <si>
    <t>Traverskiftet 1</t>
  </si>
  <si>
    <t>Skårup Fyn</t>
  </si>
  <si>
    <t>Solvarme - Nyborgvej</t>
  </si>
  <si>
    <t>Nyborgvej 438A</t>
  </si>
  <si>
    <t>Tommerup Bys Fjernvarmeforsyning</t>
  </si>
  <si>
    <t>Stadionvænget 6</t>
  </si>
  <si>
    <t>Tommerup</t>
  </si>
  <si>
    <t>Tommerup St. Bys Varmeforsyning</t>
  </si>
  <si>
    <t>Bannervej 22</t>
  </si>
  <si>
    <t>Tommerup Solvarme</t>
  </si>
  <si>
    <t>Tværvej 13A</t>
  </si>
  <si>
    <t>Hindemaevej 76</t>
  </si>
  <si>
    <t>Ærøskøbing Fjernvarme, Halmfyringsanlægget</t>
  </si>
  <si>
    <t>Lerbækken 23</t>
  </si>
  <si>
    <t>Ærøskøbing</t>
  </si>
  <si>
    <t>Ærøskøbing Fjernvarme, Kalkovnsvej 1</t>
  </si>
  <si>
    <t>Kalkovnsvej 1</t>
  </si>
  <si>
    <t>Augustenborg Fjernvarme, Møllegade</t>
  </si>
  <si>
    <t>Møllegade 18</t>
  </si>
  <si>
    <t>Augustenborg</t>
  </si>
  <si>
    <t>Augustenborg Fjernvarme, Industrivej</t>
  </si>
  <si>
    <t>Industrivej 6</t>
  </si>
  <si>
    <t>Padborg Fjernvarme A.m.b.a.</t>
  </si>
  <si>
    <t>Haraldsdalvej 11B</t>
  </si>
  <si>
    <t>Padborg</t>
  </si>
  <si>
    <t>Agri-Norcold A/S - Padborg</t>
  </si>
  <si>
    <t>Padborg Fjernvarme - Solvarmecentral</t>
  </si>
  <si>
    <t>Spølbækvej 10</t>
  </si>
  <si>
    <t>Visherredsvej 2</t>
  </si>
  <si>
    <t>Bredebro Varmeværk, Søndergade</t>
  </si>
  <si>
    <t>Søndergade 8</t>
  </si>
  <si>
    <t>Bredebro</t>
  </si>
  <si>
    <t>Bredebro Varmeværk, Langagervej</t>
  </si>
  <si>
    <t>Langagervej 55</t>
  </si>
  <si>
    <t>Broager Fjernvarmeselskab</t>
  </si>
  <si>
    <t>Østergade 21</t>
  </si>
  <si>
    <t>Broager</t>
  </si>
  <si>
    <t>Broager FV - Solvarmeanlæg</t>
  </si>
  <si>
    <t>Banestien 4 6310 Broager 4</t>
  </si>
  <si>
    <t>Christiansfeld Fjernvarmeselskab Amba</t>
  </si>
  <si>
    <t>Kongensgade 6A</t>
  </si>
  <si>
    <t>Christiansfeld</t>
  </si>
  <si>
    <t>Christiansfeld-Tyrstrup Fjernvarme</t>
  </si>
  <si>
    <t>Ravnhavevej 2</t>
  </si>
  <si>
    <t>Sønderbyvej 24</t>
  </si>
  <si>
    <t>Gram</t>
  </si>
  <si>
    <t>Egetæpper Gram</t>
  </si>
  <si>
    <t>Industrivej 3</t>
  </si>
  <si>
    <t>Sønderborg Varme A/S</t>
  </si>
  <si>
    <t>Bocks Bjerg 5A</t>
  </si>
  <si>
    <t>Gråsten</t>
  </si>
  <si>
    <t>Gråsten Varme, Halmværk</t>
  </si>
  <si>
    <t>Sønderborg Landevej 3</t>
  </si>
  <si>
    <t>Haderslev Fjernvarme, Posthussvinget 1</t>
  </si>
  <si>
    <t>Posthussvinget 1</t>
  </si>
  <si>
    <t>Haderslev</t>
  </si>
  <si>
    <t>Haderslev Fjernvarme, Fjordagervej 15-17</t>
  </si>
  <si>
    <t>Fjordagervej 15</t>
  </si>
  <si>
    <t>Haderslev Fjernvarme, Nederbyvænget 442</t>
  </si>
  <si>
    <t>Nederbyvænget 442</t>
  </si>
  <si>
    <t>Niels Finsensvej central</t>
  </si>
  <si>
    <t>Niels Finsens Vej 6</t>
  </si>
  <si>
    <t>Knokbjerg - Haderslev Fjernvarme A.m.b.a.</t>
  </si>
  <si>
    <t>Dybkær 2</t>
  </si>
  <si>
    <t>Løgumkloster Fjernvarme (Søndermarksvej)</t>
  </si>
  <si>
    <t>Søndermarksvej 3</t>
  </si>
  <si>
    <t>Løgumkloster</t>
  </si>
  <si>
    <t>Driftscentral Søndermarksvej</t>
  </si>
  <si>
    <t>Søndermarksvej 1</t>
  </si>
  <si>
    <t>Nordborg</t>
  </si>
  <si>
    <t>Østerlund varme A/S</t>
  </si>
  <si>
    <t>Tangsholmvej 10</t>
  </si>
  <si>
    <t>Nordborg Kraftvarme</t>
  </si>
  <si>
    <t>Mellemvej 31</t>
  </si>
  <si>
    <t>Toftlund Fjernvarmecentral</t>
  </si>
  <si>
    <t>Østerdalen 3</t>
  </si>
  <si>
    <t>Toftlund</t>
  </si>
  <si>
    <t>Rødding Fjernvarme, Bakkevej 31</t>
  </si>
  <si>
    <t>Bakkevej 31</t>
  </si>
  <si>
    <t>Rødding</t>
  </si>
  <si>
    <t>Aps Gammelmark 20</t>
  </si>
  <si>
    <t>Tornumvej 15</t>
  </si>
  <si>
    <t>Lintrup</t>
  </si>
  <si>
    <t>Rødding Fjernvarme, Halmværk</t>
  </si>
  <si>
    <t>Vestermarksvej 2B</t>
  </si>
  <si>
    <t>Skolestien 2</t>
  </si>
  <si>
    <t>Skærbæk</t>
  </si>
  <si>
    <t>Skærbæk Fjernvarme A.m.b.a.</t>
  </si>
  <si>
    <t>Læssevej 7</t>
  </si>
  <si>
    <t>Sønderborg Varme, Sundquist</t>
  </si>
  <si>
    <t>Sundquistsgade 15</t>
  </si>
  <si>
    <t>Sønderborg</t>
  </si>
  <si>
    <t>Sønderborg Fjernvarme, Nørrekobbel</t>
  </si>
  <si>
    <t>Kærhaven 1</t>
  </si>
  <si>
    <t>Sønderborg Fjernvarme, Frydendal</t>
  </si>
  <si>
    <t>Bøffelkobbelvej 11</t>
  </si>
  <si>
    <t>Sønderborg Varme, Rojum</t>
  </si>
  <si>
    <t>Kløvermarken 3</t>
  </si>
  <si>
    <t>Vestermark 16</t>
  </si>
  <si>
    <t>Sønderborg Fjernvarme, Vollerup - Solparken</t>
  </si>
  <si>
    <t>Mommarkvej 81</t>
  </si>
  <si>
    <t>Sønderborg Fjernvarme, Vestermark</t>
  </si>
  <si>
    <t>Vestermark 14B</t>
  </si>
  <si>
    <t>Sønderborg Fjernvarme, Geotermi</t>
  </si>
  <si>
    <t>Augustenborg Landevej 81</t>
  </si>
  <si>
    <t>Tønder Fjernvarmeselskab Amba (Østergade)</t>
  </si>
  <si>
    <t>Østergade 83</t>
  </si>
  <si>
    <t>Tønder</t>
  </si>
  <si>
    <t>Brødrene Hartmann A/S</t>
  </si>
  <si>
    <t>Hartmannsvej 2</t>
  </si>
  <si>
    <t>Tønder Fjernvarmeselskab Amba (Grønnevej)</t>
  </si>
  <si>
    <t>Grønnevej 10B</t>
  </si>
  <si>
    <t>Tønder fjernvarmeselskab Amba (Energivej)</t>
  </si>
  <si>
    <t>Energivej 2</t>
  </si>
  <si>
    <t>Varmepumpecentral</t>
  </si>
  <si>
    <t>Hydrovej 9</t>
  </si>
  <si>
    <t>Vojens Fjernvarme Hejmdals Brovej</t>
  </si>
  <si>
    <t>Hejmdals brovej 285</t>
  </si>
  <si>
    <t>Vojens</t>
  </si>
  <si>
    <t>Vojens Fjernvarme Sdr. Ringvej</t>
  </si>
  <si>
    <t>Søndre Ringvej 7</t>
  </si>
  <si>
    <t>Vojens Fjernvarme Tingvejen</t>
  </si>
  <si>
    <t>Tingvejen 47</t>
  </si>
  <si>
    <t>Hjordkær Fjernvarmeværk</t>
  </si>
  <si>
    <t>Grønhøj 13</t>
  </si>
  <si>
    <t>Rødekro</t>
  </si>
  <si>
    <t>Skånevej 12</t>
  </si>
  <si>
    <t>Aabenraa</t>
  </si>
  <si>
    <t>Aabenraa-Rødekro Fjernvarme - Rådmandsløkken central</t>
  </si>
  <si>
    <t>Stegholt 3</t>
  </si>
  <si>
    <t>Aabenraa-Rødekro Fjernvarme, Langrode Central</t>
  </si>
  <si>
    <t>Langrode 42</t>
  </si>
  <si>
    <t>Aabenraa-Rødekro Fjernvarme, Styrtom Central</t>
  </si>
  <si>
    <t>Hvid's Vej 7</t>
  </si>
  <si>
    <t>Aabenraa-Rødekro Fjernvarme, Stubbæk Central</t>
  </si>
  <si>
    <t>Lundsbjerg Industrivej 151</t>
  </si>
  <si>
    <t>Aabenraa-Rødekro Fjernvarme, Lindbjerg Central</t>
  </si>
  <si>
    <t>Lindehave 5</t>
  </si>
  <si>
    <t>Aabenraa-Rødekro Fjernvarme, Egelund</t>
  </si>
  <si>
    <t>Egelund 60</t>
  </si>
  <si>
    <t>Aabenraa-Rødekro Fjernvarme, Lundsbjerg Industrivej</t>
  </si>
  <si>
    <t>Lundsbjerg Industrivej 149</t>
  </si>
  <si>
    <t>Løjt Kirkeby Fjernvarmeforsyning</t>
  </si>
  <si>
    <t>Skovbyvej 44</t>
  </si>
  <si>
    <t>Billund Varmeværk I</t>
  </si>
  <si>
    <t>Højmarksvej 1</t>
  </si>
  <si>
    <t>Billund</t>
  </si>
  <si>
    <t>Billund Varmeværk II</t>
  </si>
  <si>
    <t>Møllevej 9</t>
  </si>
  <si>
    <t>Billund Varmeværk III</t>
  </si>
  <si>
    <t>Cargo centervej -</t>
  </si>
  <si>
    <t>Billund Varmeværk IV</t>
  </si>
  <si>
    <t>Rugmarken 2</t>
  </si>
  <si>
    <t>Nørre Nebel Fjernvarme</t>
  </si>
  <si>
    <t>Præstbølvej 9</t>
  </si>
  <si>
    <t>Nørre Nebel</t>
  </si>
  <si>
    <t>Outrup Varmeværk</t>
  </si>
  <si>
    <t>Centrum 2</t>
  </si>
  <si>
    <t>Outrup</t>
  </si>
  <si>
    <t>Outrup Varmeværk Varmepumpecentral</t>
  </si>
  <si>
    <t>Gartnervænget 22</t>
  </si>
  <si>
    <t>Oksbøl Varmeværk</t>
  </si>
  <si>
    <t>Industrivej 10</t>
  </si>
  <si>
    <t>Oksbøl</t>
  </si>
  <si>
    <t>Bramming Fjernvarme A.m.b.a.</t>
  </si>
  <si>
    <t>Grønningen 7</t>
  </si>
  <si>
    <t>Bramming</t>
  </si>
  <si>
    <t>Gørding Varmeværk, Nørregade 55</t>
  </si>
  <si>
    <t>Nørregade 55</t>
  </si>
  <si>
    <t>Gørding</t>
  </si>
  <si>
    <t>Gørding Varmeværk, Annesmindevej 7</t>
  </si>
  <si>
    <t>Annesmindevej 7</t>
  </si>
  <si>
    <t>Vandværksvej 5</t>
  </si>
  <si>
    <t>Brørup</t>
  </si>
  <si>
    <t>Vester Nebel Varmeværk</t>
  </si>
  <si>
    <t>Hygumvej 23</t>
  </si>
  <si>
    <t>Esbjerg N</t>
  </si>
  <si>
    <t>Esbjerg Ø</t>
  </si>
  <si>
    <t>Tarp Varmeværk</t>
  </si>
  <si>
    <t>Hammeren 7</t>
  </si>
  <si>
    <t>Hjerting Varmeværk</t>
  </si>
  <si>
    <t>Bytoften 4</t>
  </si>
  <si>
    <t>Esbjerg V</t>
  </si>
  <si>
    <t>Gjesing Varmecentral</t>
  </si>
  <si>
    <t>Østervangsvej 18</t>
  </si>
  <si>
    <t>Sædding Varmeværk</t>
  </si>
  <si>
    <t>Sædding Ringvej 9</t>
  </si>
  <si>
    <t>Tjæreborg Varmeværk</t>
  </si>
  <si>
    <t>Skolevej 5</t>
  </si>
  <si>
    <t>Tjæreborg</t>
  </si>
  <si>
    <t>Andrup Varmeværk</t>
  </si>
  <si>
    <t>Majgårdsparken 7</t>
  </si>
  <si>
    <t>Varmecentral Søndermarken</t>
  </si>
  <si>
    <t>Brolæggervej 2</t>
  </si>
  <si>
    <t>Varde</t>
  </si>
  <si>
    <t>Varmecentral Toften</t>
  </si>
  <si>
    <t>Toften 1</t>
  </si>
  <si>
    <t>Esbjerg Vest Renseanlæg</t>
  </si>
  <si>
    <t>Vognsbøl Engvej 7</t>
  </si>
  <si>
    <t>Esbjerg</t>
  </si>
  <si>
    <t>Esbjergværket</t>
  </si>
  <si>
    <t>Amerikavej 7</t>
  </si>
  <si>
    <t>Esbjerg Øst Renseanlæg</t>
  </si>
  <si>
    <t>Mådevej 52</t>
  </si>
  <si>
    <t>Nordby Varmeværk</t>
  </si>
  <si>
    <t>Engvejen 2</t>
  </si>
  <si>
    <t>Fanø</t>
  </si>
  <si>
    <t>Sky-Light A/S</t>
  </si>
  <si>
    <t>Tømrervej 36</t>
  </si>
  <si>
    <t>Måde Industrivej 35</t>
  </si>
  <si>
    <t>Citycentralen</t>
  </si>
  <si>
    <t>Stikvejen 5</t>
  </si>
  <si>
    <t>Novrup Krematorium</t>
  </si>
  <si>
    <t>Novrupvej 47</t>
  </si>
  <si>
    <t>Storstrømsvej 49</t>
  </si>
  <si>
    <t>Mobil central</t>
  </si>
  <si>
    <t>Ulvsundvej 1</t>
  </si>
  <si>
    <t>Varde laks</t>
  </si>
  <si>
    <t>Snedkervej 2</t>
  </si>
  <si>
    <t>Sydvestjysk Pelscenter</t>
  </si>
  <si>
    <t>Lerpøtvej 56</t>
  </si>
  <si>
    <t>DuPont Nutrition Biosciences, Grindsted</t>
  </si>
  <si>
    <t>Tårnvej 25</t>
  </si>
  <si>
    <t>Grindsted</t>
  </si>
  <si>
    <t>KVV Grønningen-Central 2</t>
  </si>
  <si>
    <t>Grønningen 1</t>
  </si>
  <si>
    <t>GEV Varme AS, Sydtoften 600</t>
  </si>
  <si>
    <t>Sydtoften 600</t>
  </si>
  <si>
    <t>Grindsted Landevej 40</t>
  </si>
  <si>
    <t>KVV Tårnvej</t>
  </si>
  <si>
    <t>Tårnvej 24</t>
  </si>
  <si>
    <t>Tingvejen 396</t>
  </si>
  <si>
    <t>Sønder Omme Varmeværk Nedergårdsvej</t>
  </si>
  <si>
    <t>Nedergårdsvej 30</t>
  </si>
  <si>
    <t>Sønder Omme</t>
  </si>
  <si>
    <t>Hejnsvig Varmeværk A.m.b.a.</t>
  </si>
  <si>
    <t>Østermarksvej 25</t>
  </si>
  <si>
    <t>Hejnsvig</t>
  </si>
  <si>
    <t>Holsted Varmeværk</t>
  </si>
  <si>
    <t>Overgade 11</t>
  </si>
  <si>
    <t>Holsted</t>
  </si>
  <si>
    <t>Holsted solvarme</t>
  </si>
  <si>
    <t>Vestermarken 11</t>
  </si>
  <si>
    <t>Ribe Fjernvarmecentral</t>
  </si>
  <si>
    <t>Sct Nicolaj Gade 23</t>
  </si>
  <si>
    <t>Ribe</t>
  </si>
  <si>
    <t>Ribe Kraftvarmeværk</t>
  </si>
  <si>
    <t>Mosevej 100</t>
  </si>
  <si>
    <t>Dansk Træemballage A/S</t>
  </si>
  <si>
    <t>Sig Varmeværk</t>
  </si>
  <si>
    <t>Sct Gertrudsvej 6B</t>
  </si>
  <si>
    <t>Vejen Varmeværk</t>
  </si>
  <si>
    <t>Gørtlervej 99</t>
  </si>
  <si>
    <t>Vejen</t>
  </si>
  <si>
    <t>Vejen Varmeværk (Koldingvej)</t>
  </si>
  <si>
    <t>Koldingvej 30B</t>
  </si>
  <si>
    <t>Vejen Varmeværk (Grønvang)</t>
  </si>
  <si>
    <t>Jacob Gades Allé -</t>
  </si>
  <si>
    <t>Agri-Norcold A/S - Vejen</t>
  </si>
  <si>
    <t>Park Alle 17</t>
  </si>
  <si>
    <t>Ølgod</t>
  </si>
  <si>
    <t>Ølgod Fjernvarmeselskab Amba., Industrivej 11</t>
  </si>
  <si>
    <t>Industrivej 11</t>
  </si>
  <si>
    <t>Ølgod Fjernvarmeselskab Amba., Industrivej 9</t>
  </si>
  <si>
    <t>Tistrup Varmeværk</t>
  </si>
  <si>
    <t>Kastanievej 1</t>
  </si>
  <si>
    <t>Tistrup</t>
  </si>
  <si>
    <t>Skovlund Kraftvarme</t>
  </si>
  <si>
    <t>Nørremarken 20</t>
  </si>
  <si>
    <t>Ansager</t>
  </si>
  <si>
    <t>Ansager Varmeværk</t>
  </si>
  <si>
    <t>Østre Alle 2</t>
  </si>
  <si>
    <t>Tiphedevej central</t>
  </si>
  <si>
    <t>Tiphedevej 2A</t>
  </si>
  <si>
    <t>Brædstrup Totalenergianlæg AS</t>
  </si>
  <si>
    <t>Fjernvarmevej 2</t>
  </si>
  <si>
    <t>Brædstrup</t>
  </si>
  <si>
    <t>Egtved Varmeværk, Søndergade 35</t>
  </si>
  <si>
    <t>Søndergade 35</t>
  </si>
  <si>
    <t>Egtved Varmeværk, Lergårdvej 9</t>
  </si>
  <si>
    <t>Lergårdvej 9</t>
  </si>
  <si>
    <t>Bredsten-Balle Kraftvarmeværk A.m.b.a.</t>
  </si>
  <si>
    <t>Engvej 2</t>
  </si>
  <si>
    <t>Bredsten</t>
  </si>
  <si>
    <t>Hovedgård Fjernvarme amba</t>
  </si>
  <si>
    <t>Frydsvej 18</t>
  </si>
  <si>
    <t>Hovedgård</t>
  </si>
  <si>
    <t>Østbirk Varmeværk a.m.b.a, Industrivej 9</t>
  </si>
  <si>
    <t>Østbirk</t>
  </si>
  <si>
    <t>Give Fjernvarme (Energivej 3)</t>
  </si>
  <si>
    <t>Energivej 3</t>
  </si>
  <si>
    <t>Give</t>
  </si>
  <si>
    <t>Give Energianlæg ApS (Energivej 8)</t>
  </si>
  <si>
    <t>Energivej 8</t>
  </si>
  <si>
    <t>Give Energianlæg (Østerhovedvej)</t>
  </si>
  <si>
    <t>Østerhovedvej 4</t>
  </si>
  <si>
    <t>Hedensted Fjernvarme, Løsningvej 26</t>
  </si>
  <si>
    <t>Løsningvej 26</t>
  </si>
  <si>
    <t>Hedensted</t>
  </si>
  <si>
    <t>Jacobsens Backery Ltd. A/S</t>
  </si>
  <si>
    <t>Nilanvej 1</t>
  </si>
  <si>
    <t>SuperBrugsen Hedensted</t>
  </si>
  <si>
    <t>Bytorvet 30</t>
  </si>
  <si>
    <t>Satellit Centralen Hedensted</t>
  </si>
  <si>
    <t>Overholmvej 36</t>
  </si>
  <si>
    <t>Løsning Fjernvarme A.m.b.a.</t>
  </si>
  <si>
    <t>Fasanvej 2</t>
  </si>
  <si>
    <t>Løsning</t>
  </si>
  <si>
    <t>Daka Denmark A/S, Dakavej 10</t>
  </si>
  <si>
    <t>Dakavej 10</t>
  </si>
  <si>
    <t>Fjernvarme Horsens A/S - Glentevej</t>
  </si>
  <si>
    <t>Glentevej 8</t>
  </si>
  <si>
    <t>Horsens</t>
  </si>
  <si>
    <t>Fjernvarme Horsens A/S - Østergade 14</t>
  </si>
  <si>
    <t>Østergade 14</t>
  </si>
  <si>
    <t>Fjernvarme Horsens A/S - Langmarksvej 84</t>
  </si>
  <si>
    <t>Langmarksvej 84</t>
  </si>
  <si>
    <t>Fjernvarme Horsens A/S - Kraftvarmeværket</t>
  </si>
  <si>
    <t>Endelavevej 7</t>
  </si>
  <si>
    <t>Horsens Vand Energi A/S</t>
  </si>
  <si>
    <t>Alrøvej 10</t>
  </si>
  <si>
    <t>Fjernvarme Horsens A/S - Høegh Guldbergs Gade 20</t>
  </si>
  <si>
    <t>Høegh Guldbergs Gade 20</t>
  </si>
  <si>
    <t>Fjernvarme Horsens A/S - Flisværket</t>
  </si>
  <si>
    <t>Jelling Varmeværk, Grønnegade 3</t>
  </si>
  <si>
    <t>Grønnegade 3</t>
  </si>
  <si>
    <t>Jelling</t>
  </si>
  <si>
    <t>Jelling Varmeværk, Nordkrogen 20 B</t>
  </si>
  <si>
    <t>Nordkrogen 20B</t>
  </si>
  <si>
    <t>Ejstrupholm Varmeværk</t>
  </si>
  <si>
    <t>Vandværksvej 12</t>
  </si>
  <si>
    <t>Ejstrupholm</t>
  </si>
  <si>
    <t>Nørre Snede</t>
  </si>
  <si>
    <t>Horsensvej 19</t>
  </si>
  <si>
    <t>Nørre-Snede Kraftvarme</t>
  </si>
  <si>
    <t>Tørring Kraftvarmeværk</t>
  </si>
  <si>
    <t>Bygade 5a</t>
  </si>
  <si>
    <t>Tørring</t>
  </si>
  <si>
    <t>Tørring Kraftvarmeværk - Solvarme</t>
  </si>
  <si>
    <t>Søndre Fælledvej 8</t>
  </si>
  <si>
    <t>Rask Mølle Kraftvarmeværk I/S</t>
  </si>
  <si>
    <t>Vandværksvej 4</t>
  </si>
  <si>
    <t>Rask Mølle</t>
  </si>
  <si>
    <t>Uldum Varmeværk</t>
  </si>
  <si>
    <t>Industrisvinget 9</t>
  </si>
  <si>
    <t>Uldum</t>
  </si>
  <si>
    <t>Rask Mølle varmeværk</t>
  </si>
  <si>
    <t>Nygade 6</t>
  </si>
  <si>
    <t>Vamdrup</t>
  </si>
  <si>
    <t>Vamdrup Fjernvarme (reserve)</t>
  </si>
  <si>
    <t>Bavnevej 30</t>
  </si>
  <si>
    <t>Rockwool A/S, Vamdrup</t>
  </si>
  <si>
    <t>Aulum Fjernvarme A.m.b.a. (Rugbjergvej 3)</t>
  </si>
  <si>
    <t>Rugbjergvej 3</t>
  </si>
  <si>
    <t>Aulum</t>
  </si>
  <si>
    <t>Aulum Fjernvarme A.m.b.a. (Kulvej 5)</t>
  </si>
  <si>
    <t>Kulvej 5</t>
  </si>
  <si>
    <t>Verdo Varme Herning, Hodsager</t>
  </si>
  <si>
    <t>Hestbjergvej 1A</t>
  </si>
  <si>
    <t>Brande Fjernvarme A.m.b.a.</t>
  </si>
  <si>
    <t>Præstevænget 11</t>
  </si>
  <si>
    <t>Brande</t>
  </si>
  <si>
    <t>Brande Fjernvarme - Myl Erichsensvej</t>
  </si>
  <si>
    <t>Myl Erichsensvej 39</t>
  </si>
  <si>
    <t>Tarm Varmeværk (Skolegade)</t>
  </si>
  <si>
    <t>Skolegade 23</t>
  </si>
  <si>
    <t>Tarm</t>
  </si>
  <si>
    <t>Tarm Varmeværk (Tværvej)</t>
  </si>
  <si>
    <t>Tværvej 3</t>
  </si>
  <si>
    <t>Skodsbølvej 6</t>
  </si>
  <si>
    <t>Ikast El- og Varmeværk, Marsvej 4</t>
  </si>
  <si>
    <t>Marsvej 4</t>
  </si>
  <si>
    <t>Ikast</t>
  </si>
  <si>
    <t>Ikast El- og Varmeværk, Bygaden 5</t>
  </si>
  <si>
    <t>Bygaden 5</t>
  </si>
  <si>
    <t>Ikast Værkerne Varme A/S - Bording Kraftvarmeværk</t>
  </si>
  <si>
    <t>Højgade 7</t>
  </si>
  <si>
    <t>Bording</t>
  </si>
  <si>
    <t>Verdo Varme Herning, Holstebrovej</t>
  </si>
  <si>
    <t>Ålykkevej 1</t>
  </si>
  <si>
    <t>Herning</t>
  </si>
  <si>
    <t>Verdo Varme Herning, Nord varmecentral</t>
  </si>
  <si>
    <t>Krarupsvej 3</t>
  </si>
  <si>
    <t>Verdo Varme Herning, Lind</t>
  </si>
  <si>
    <t>Kristiansvænget 1</t>
  </si>
  <si>
    <t>Verdo Varme Herning, Kølkær</t>
  </si>
  <si>
    <t>Kølkær Hovedgade 101</t>
  </si>
  <si>
    <t>Verdo Varme Herning, Hammerum</t>
  </si>
  <si>
    <t>Hammerum Hovedgade 76A</t>
  </si>
  <si>
    <t>Herningværket</t>
  </si>
  <si>
    <t>Miljøvej 6</t>
  </si>
  <si>
    <t>Sunds Varmeværk, Teglgårdvej 7A</t>
  </si>
  <si>
    <t>Teglgårdvej 7A</t>
  </si>
  <si>
    <t>Sunds</t>
  </si>
  <si>
    <t>Sunds Varmeværk, Linåvej 17</t>
  </si>
  <si>
    <t>Øster Linåvej 17</t>
  </si>
  <si>
    <t>Verdo Varme Herning, Gjellerup</t>
  </si>
  <si>
    <t>Virkelyst 62</t>
  </si>
  <si>
    <t>Verdo Varme Herning, Snejbjerg</t>
  </si>
  <si>
    <t>Nordgaden 4</t>
  </si>
  <si>
    <t>Verdo Varme Herning, Vest</t>
  </si>
  <si>
    <t>Møllevænget 11</t>
  </si>
  <si>
    <t>Verdo Varme Herning, Baggeskærvej</t>
  </si>
  <si>
    <t>Baggeskærvej 4</t>
  </si>
  <si>
    <t>Egetæpper Herning</t>
  </si>
  <si>
    <t>Industrivej Nord 25</t>
  </si>
  <si>
    <t>Verdo Varme Herning, Nødforsyningskedel</t>
  </si>
  <si>
    <t>HI-park -</t>
  </si>
  <si>
    <t>Verdo Varme Herning, Ilskov</t>
  </si>
  <si>
    <t>Skaphusvej 50A</t>
  </si>
  <si>
    <t>Effektmarked DK ApS</t>
  </si>
  <si>
    <t>Nygade 29</t>
  </si>
  <si>
    <t>Verdo Varme Herning, HI-Park</t>
  </si>
  <si>
    <t>Hi-Park 455</t>
  </si>
  <si>
    <t>Verdo Varme Herning, Høgild</t>
  </si>
  <si>
    <t>Skomagerbakken 15</t>
  </si>
  <si>
    <t>Verdo Varme Herning, Fasterholt</t>
  </si>
  <si>
    <t>Enighedsvej 10</t>
  </si>
  <si>
    <t>Verdo Varme Herning, Arnborg Varmecentral</t>
  </si>
  <si>
    <t>Sportsvej 13</t>
  </si>
  <si>
    <t>Verdo Varme Herning, Haunstrup</t>
  </si>
  <si>
    <t>Fjelstervangvej 15</t>
  </si>
  <si>
    <t>Verdo Varme Herning, Sinding</t>
  </si>
  <si>
    <t>Ørrevænget 6</t>
  </si>
  <si>
    <t>Verdo Varme Herning, Simmelkær</t>
  </si>
  <si>
    <t>Simmelkær Hovedgade 7D</t>
  </si>
  <si>
    <t>Hvide Sande Fjernvarme</t>
  </si>
  <si>
    <t>Numitvej 25</t>
  </si>
  <si>
    <t>Hvide Sande</t>
  </si>
  <si>
    <t>Hvide Sande Fjernvarme - solvarme</t>
  </si>
  <si>
    <t>Beddingsvej 63</t>
  </si>
  <si>
    <t>Vestforsyning Varme A/S, Central H</t>
  </si>
  <si>
    <t>Helgolandsgade 20</t>
  </si>
  <si>
    <t>Holstebro</t>
  </si>
  <si>
    <t>Vestforsyning Varme A/S, Central Nord</t>
  </si>
  <si>
    <t>Nørre Boulevard 1</t>
  </si>
  <si>
    <t>Vestforsyning Varme A/S, Central Ellebæk</t>
  </si>
  <si>
    <t>Chopinsvej 1</t>
  </si>
  <si>
    <t>Vestforsyning Varme A/S, Central Vest</t>
  </si>
  <si>
    <t>Bisgårdmark 5</t>
  </si>
  <si>
    <t>Vestforsyning Varme A/S, Central Øst</t>
  </si>
  <si>
    <t>Agerbækvej 15</t>
  </si>
  <si>
    <t>Vestforsyning Varme A/S, Tvis Møllevej 3</t>
  </si>
  <si>
    <t>Tvis Møllevej 3</t>
  </si>
  <si>
    <t>Vestforsyning Varme A/S, Kirkevænget 9-11, Tvis</t>
  </si>
  <si>
    <t>Kirkevænget 9</t>
  </si>
  <si>
    <t>Humlum Varmeværk, Struer Forsyning</t>
  </si>
  <si>
    <t>Vesterbrogade 6</t>
  </si>
  <si>
    <t>Struer</t>
  </si>
  <si>
    <t>Måbjergværket</t>
  </si>
  <si>
    <t>Gimsing, Struer Forsyning Fjernvarme A/S</t>
  </si>
  <si>
    <t>Gimsinglundvej 22B</t>
  </si>
  <si>
    <t>Hjerm, Struer Forsyning Fjernvarme A/S</t>
  </si>
  <si>
    <t>Vestre Hovedgade 29B</t>
  </si>
  <si>
    <t>Hjerm</t>
  </si>
  <si>
    <t>Central Vest,Struer Forsyning Fjernvarme A/S</t>
  </si>
  <si>
    <t>Struergårdvej 19</t>
  </si>
  <si>
    <t>Sydvest, Struer Forsyning Fjernvarme A/S</t>
  </si>
  <si>
    <t>Treskel 10</t>
  </si>
  <si>
    <t>Bremdal,Struer Forsyning Fjernvarme A/S</t>
  </si>
  <si>
    <t>Fjordvejen 22B</t>
  </si>
  <si>
    <t>Vestforsyning Varme A/S, Central Sletten</t>
  </si>
  <si>
    <t>Sletten 2</t>
  </si>
  <si>
    <t>Vestforsyning Varme A/S Flytbar Central</t>
  </si>
  <si>
    <t>Nupark 51</t>
  </si>
  <si>
    <t>Vejrum varmecentral</t>
  </si>
  <si>
    <t>Hardsysselvej 2A</t>
  </si>
  <si>
    <t>MEC BioGas A/S</t>
  </si>
  <si>
    <t>Energivej 13</t>
  </si>
  <si>
    <t>Holstebro Mejeri</t>
  </si>
  <si>
    <t>Hjermvej 24-26</t>
  </si>
  <si>
    <t>Engesvang Moselund K.V.V.</t>
  </si>
  <si>
    <t>Birkevej 34</t>
  </si>
  <si>
    <t>Engesvang</t>
  </si>
  <si>
    <t>Engesvang-Moselund - Biomasseværk (STEA)</t>
  </si>
  <si>
    <t>Løhdesvej 10</t>
  </si>
  <si>
    <t>Lemvig Varmeværk Industrivej</t>
  </si>
  <si>
    <t>Lemvig</t>
  </si>
  <si>
    <t>Nørre Nissum Kraftvarme A.m.b.a.</t>
  </si>
  <si>
    <t>Seminarievej 70</t>
  </si>
  <si>
    <t>Klinkby Kraftvarme</t>
  </si>
  <si>
    <t>Kirkebyvej 5</t>
  </si>
  <si>
    <t>Lemvig Biogasanlæg A.M.B.A</t>
  </si>
  <si>
    <t>Pillevej 12</t>
  </si>
  <si>
    <t>Lemvig Varmeværk Vestavej</t>
  </si>
  <si>
    <t>Vestavej 2</t>
  </si>
  <si>
    <t>Ramme Varmeværk</t>
  </si>
  <si>
    <t>Sejrsvej 6</t>
  </si>
  <si>
    <t>Bøvling Varmeværk</t>
  </si>
  <si>
    <t>Marievej 3A</t>
  </si>
  <si>
    <t>Bøvlingbjerg</t>
  </si>
  <si>
    <t>Ringkøbing Værket</t>
  </si>
  <si>
    <t>Kongevejen 19B</t>
  </si>
  <si>
    <t>Ringkøbing</t>
  </si>
  <si>
    <t>Rindum Værket</t>
  </si>
  <si>
    <t>Isagervej 41</t>
  </si>
  <si>
    <t>Lem Varmeværk</t>
  </si>
  <si>
    <t>Askevej 5</t>
  </si>
  <si>
    <t>Lem St</t>
  </si>
  <si>
    <t>Solvarme</t>
  </si>
  <si>
    <t>Solagervej 2</t>
  </si>
  <si>
    <t>Tim Kraftvarmeværk</t>
  </si>
  <si>
    <t>Høbrovej 9F</t>
  </si>
  <si>
    <t>Tim</t>
  </si>
  <si>
    <t>Skjern Fjernvarmecentral afd. Øst</t>
  </si>
  <si>
    <t>Nykærsvej 2</t>
  </si>
  <si>
    <t>Skjern</t>
  </si>
  <si>
    <t>Skjern Paper A/S</t>
  </si>
  <si>
    <t>Birkvej 14</t>
  </si>
  <si>
    <t>Skjern Fjernvarmecentral afd. Syd</t>
  </si>
  <si>
    <t>Ånumvej 30</t>
  </si>
  <si>
    <t>Harboøre Varmeværk A.m.b.A.</t>
  </si>
  <si>
    <t>Harboøre</t>
  </si>
  <si>
    <t>Hvidbjerg Fjernvarme A.m.b.a., Håndværkervej 2</t>
  </si>
  <si>
    <t>Håndværkervej 2</t>
  </si>
  <si>
    <t>Thyholm</t>
  </si>
  <si>
    <t>Islandsvej 2</t>
  </si>
  <si>
    <t>Vildbjerg</t>
  </si>
  <si>
    <t>Vemb Varmeværk</t>
  </si>
  <si>
    <t>Vestergade 17</t>
  </si>
  <si>
    <t>Vemb</t>
  </si>
  <si>
    <t>Ulfborg Fjernvarmeværk A.m.b.a.</t>
  </si>
  <si>
    <t>Sportsvej 2</t>
  </si>
  <si>
    <t>Ulfborg</t>
  </si>
  <si>
    <t>Videbæk Varme A/S, Godthåbsvej</t>
  </si>
  <si>
    <t>Godthaabsvej 3</t>
  </si>
  <si>
    <t>Videbæk</t>
  </si>
  <si>
    <t>Videbæk Varme A/S, Kraftvarmeværk</t>
  </si>
  <si>
    <t>Håndværkervej 9</t>
  </si>
  <si>
    <t>Arla Foods Energy A/S. Afd. Danmark Protein A/S</t>
  </si>
  <si>
    <t>Sønderupvej 26</t>
  </si>
  <si>
    <t>Arla Foods Energy A/S, Arinco Afdeling</t>
  </si>
  <si>
    <t>Mælkevejen 4</t>
  </si>
  <si>
    <t>Spjald Fjernvarme- og Vandværk</t>
  </si>
  <si>
    <t>Rørvej 1</t>
  </si>
  <si>
    <t>Spjald</t>
  </si>
  <si>
    <t>Troldhede Varmeværk I/S</t>
  </si>
  <si>
    <t>Åkjærvej 24A</t>
  </si>
  <si>
    <t>Ørnhøj Grønbjerg Kraftvarmeværk A.m.b.a.</t>
  </si>
  <si>
    <t>Kjærs Vej 13</t>
  </si>
  <si>
    <t>Ørnhøj</t>
  </si>
  <si>
    <t>Vinderup Varmeværk</t>
  </si>
  <si>
    <t>Sevelvej 67a</t>
  </si>
  <si>
    <t>Vinderup</t>
  </si>
  <si>
    <t>Sevel Kraftvarmeværk</t>
  </si>
  <si>
    <t>Nautrupvej 8</t>
  </si>
  <si>
    <t>Kibæk Varmeværk, Kastaniealle 10</t>
  </si>
  <si>
    <t>Kastanie Alle 10</t>
  </si>
  <si>
    <t>Kibæk</t>
  </si>
  <si>
    <t>Kibæk Varmeværk, Energivej 6</t>
  </si>
  <si>
    <t>Energivej 6</t>
  </si>
  <si>
    <t>An/S Sønder Felding Varmeværk</t>
  </si>
  <si>
    <t>Bjergevej 33</t>
  </si>
  <si>
    <t>Sønder Felding</t>
  </si>
  <si>
    <t>Ebeltoft Fjernvarmeværk</t>
  </si>
  <si>
    <t>Hans Winthers Vej 9</t>
  </si>
  <si>
    <t>Ebeltoft</t>
  </si>
  <si>
    <t>Kvicly Ebeltoft</t>
  </si>
  <si>
    <t>Østeralle 16</t>
  </si>
  <si>
    <t>Galten Varmeværk, Skolebakken 29</t>
  </si>
  <si>
    <t>Skolebakken 29</t>
  </si>
  <si>
    <t>Galten</t>
  </si>
  <si>
    <t>Galten Varmeværk, Rødikvej 87</t>
  </si>
  <si>
    <t>Røddikvej 87</t>
  </si>
  <si>
    <t>Grenaa</t>
  </si>
  <si>
    <t>Grenå Varmeværk</t>
  </si>
  <si>
    <t>Violskrænten 8B</t>
  </si>
  <si>
    <t>Grenå Varmeværk AMBA - Bredstrup Varmeværk</t>
  </si>
  <si>
    <t>Søndre Skole Varmeværk (SSV)</t>
  </si>
  <si>
    <t>Åboulevarden 60</t>
  </si>
  <si>
    <t>Fuglsang Varmeværk</t>
  </si>
  <si>
    <t>Ravnholtvej 2</t>
  </si>
  <si>
    <t>Grenå Fjernvarme - Sol 1</t>
  </si>
  <si>
    <t>Bredstrupvej 44</t>
  </si>
  <si>
    <t>Grenå</t>
  </si>
  <si>
    <t>Grenå Varme - Flisværk</t>
  </si>
  <si>
    <t>Grenå Varme - Sol 2</t>
  </si>
  <si>
    <t>Bredstrupvej 42A</t>
  </si>
  <si>
    <t>Hadsten Varmeværk, Central Syd</t>
  </si>
  <si>
    <t>Toftegårdsvej 30A</t>
  </si>
  <si>
    <t>Hadsten</t>
  </si>
  <si>
    <t>Hadsten Varmeværk Hovvej</t>
  </si>
  <si>
    <t>Hovvej 86</t>
  </si>
  <si>
    <t>Hadsten Varmeværk, solvarme (25.000 m2)</t>
  </si>
  <si>
    <t>Toftegårdsvej 15</t>
  </si>
  <si>
    <t>Fårvang Varmeværk</t>
  </si>
  <si>
    <t>Lærkevej 8</t>
  </si>
  <si>
    <t>Fårvang</t>
  </si>
  <si>
    <t>Gjern Varmeværk</t>
  </si>
  <si>
    <t>Bjerrehaven 7</t>
  </si>
  <si>
    <t>Gjern</t>
  </si>
  <si>
    <t>Hinnerup Fjernvarme, Fanøvej 15</t>
  </si>
  <si>
    <t>Fanøvej 15</t>
  </si>
  <si>
    <t>Hinnerup</t>
  </si>
  <si>
    <t>Hinnerup Fjernvarme, Århusvej 3</t>
  </si>
  <si>
    <t>Århusvej 3</t>
  </si>
  <si>
    <t>Hammel Fjernvarmeselskab</t>
  </si>
  <si>
    <t>Irlandsvej 6</t>
  </si>
  <si>
    <t>Hammel</t>
  </si>
  <si>
    <t>Hammel Fjernvarme Amba</t>
  </si>
  <si>
    <t>Godthåbsvej 7</t>
  </si>
  <si>
    <t>Lading-Fajstrup Varmeforsyningsselskab a.m.b.a</t>
  </si>
  <si>
    <t>Mandhusvej 18</t>
  </si>
  <si>
    <t>Sabro</t>
  </si>
  <si>
    <t>Finlandsvej 3A</t>
  </si>
  <si>
    <t>Hinnerup Fjernvarme, Skanderborgvej -</t>
  </si>
  <si>
    <t>Løgten-Skødstrup Fjernvarmeværk A.m.b.a., Landlyst 4</t>
  </si>
  <si>
    <t>Landlyst 4</t>
  </si>
  <si>
    <t>Skødstrup</t>
  </si>
  <si>
    <t>Løgten-Skødstrup Fjernvarmeværk A.m.b.a., Stationsvangen 97</t>
  </si>
  <si>
    <t>Stationsvangen 97</t>
  </si>
  <si>
    <t>Vejlby Fjernvarmecentral</t>
  </si>
  <si>
    <t>Tranekærvej 56</t>
  </si>
  <si>
    <t>Risskov</t>
  </si>
  <si>
    <t>Ølstedvej 20</t>
  </si>
  <si>
    <t>Århus N</t>
  </si>
  <si>
    <t>Hørning Fjernvarme, Højgaardsvej 32</t>
  </si>
  <si>
    <t>Højgaardsvej 32</t>
  </si>
  <si>
    <t>Hørning</t>
  </si>
  <si>
    <t>Hørning Fjernvarme, Toftevej 24 A</t>
  </si>
  <si>
    <t>Toftevej 24A</t>
  </si>
  <si>
    <t>Kalkværksvej 14</t>
  </si>
  <si>
    <t>Aarhus C</t>
  </si>
  <si>
    <t>Studstrupværket</t>
  </si>
  <si>
    <t>Ny Studstrupvej 14</t>
  </si>
  <si>
    <t>Skanderborg</t>
  </si>
  <si>
    <t>Malling Varmeværk</t>
  </si>
  <si>
    <t>Dampmøllevej 1A</t>
  </si>
  <si>
    <t>Malling</t>
  </si>
  <si>
    <t>Odder Varmeværk, Skovdalsvej 8</t>
  </si>
  <si>
    <t>Skovdalsvej 8</t>
  </si>
  <si>
    <t>Odder</t>
  </si>
  <si>
    <t>Odder Varmeværk, Østermarksvej 19</t>
  </si>
  <si>
    <t>Østermarksvej 19</t>
  </si>
  <si>
    <t>Skanderborg-Hørning Fjernvarme, Møllegade 29</t>
  </si>
  <si>
    <t>Møllegade 29</t>
  </si>
  <si>
    <t>Tranbjerg Varmeværk</t>
  </si>
  <si>
    <t>Jegstrupvænget 630</t>
  </si>
  <si>
    <t>Tranbjerg J</t>
  </si>
  <si>
    <t>Tværmarksvej 18</t>
  </si>
  <si>
    <t>Hjortshøj</t>
  </si>
  <si>
    <t>Jens Juuls Vej 4</t>
  </si>
  <si>
    <t>Viby J</t>
  </si>
  <si>
    <t>Bjørnholms Alle 1B</t>
  </si>
  <si>
    <t>Stenvej 31</t>
  </si>
  <si>
    <t>Højbjerg</t>
  </si>
  <si>
    <t>Edwin Rahrs Vej 30A</t>
  </si>
  <si>
    <t>Brabrand</t>
  </si>
  <si>
    <t>Byvej 10</t>
  </si>
  <si>
    <t>Beder</t>
  </si>
  <si>
    <t>Kolt Skovvej 1</t>
  </si>
  <si>
    <t>Hasselager</t>
  </si>
  <si>
    <t>Ny Studstrupvej 14A</t>
  </si>
  <si>
    <t>Rydevænget 2</t>
  </si>
  <si>
    <t>Århus V</t>
  </si>
  <si>
    <t>Kolt Kraftvarmeværk</t>
  </si>
  <si>
    <t>Fuglekærvej 115A</t>
  </si>
  <si>
    <t>Skanderborg-Hørning Fjernvarme, Industritoften 21</t>
  </si>
  <si>
    <t>Industritoften 21</t>
  </si>
  <si>
    <t>Marselisborg Renseværk</t>
  </si>
  <si>
    <t>Sumatravej 4</t>
  </si>
  <si>
    <t>Århus C</t>
  </si>
  <si>
    <t>Lystrup Fjernvarme Amba</t>
  </si>
  <si>
    <t>Hovmarken 2</t>
  </si>
  <si>
    <t>Lystrup</t>
  </si>
  <si>
    <t>Holme Lundshøj Fjernvarme amba</t>
  </si>
  <si>
    <t>Holme Byvej 14</t>
  </si>
  <si>
    <t>Rundhøj Fjernvarme</t>
  </si>
  <si>
    <t>Holmevej 202</t>
  </si>
  <si>
    <t>Geding Byvej 22B</t>
  </si>
  <si>
    <t>Tilst</t>
  </si>
  <si>
    <t>Bredevej 16</t>
  </si>
  <si>
    <t>Egå</t>
  </si>
  <si>
    <t>Rosbjergvej 100</t>
  </si>
  <si>
    <t>Åby Renseanlæg</t>
  </si>
  <si>
    <t>Søren Frichs Vej 41</t>
  </si>
  <si>
    <t>Åbyhøj</t>
  </si>
  <si>
    <t>Egå Renseanlæg</t>
  </si>
  <si>
    <t>Mosevej 57</t>
  </si>
  <si>
    <t>Nordalim A/S</t>
  </si>
  <si>
    <t>Samoavej 1</t>
  </si>
  <si>
    <t>Fortum - Århus</t>
  </si>
  <si>
    <t>Oliehavnsvej 18</t>
  </si>
  <si>
    <t>DLG Aarhus</t>
  </si>
  <si>
    <t>Jegstrupvej 96B</t>
  </si>
  <si>
    <t>Aarhus Krematorium</t>
  </si>
  <si>
    <t>Viborgvej 47A</t>
  </si>
  <si>
    <t>Aarhus V</t>
  </si>
  <si>
    <t>Biomassefyret Kraftvarmeværk</t>
  </si>
  <si>
    <t>Aarhus N</t>
  </si>
  <si>
    <t>Langå Varmeværk</t>
  </si>
  <si>
    <t>Borgergade 6</t>
  </si>
  <si>
    <t>Langå</t>
  </si>
  <si>
    <t>Langaa Varmeværk - Solvarmecentral</t>
  </si>
  <si>
    <t>Randersvej 37</t>
  </si>
  <si>
    <t>Laurbjerg Kraftvarmeværk A.m.b.a.</t>
  </si>
  <si>
    <t>Hvidtjørnevej 25</t>
  </si>
  <si>
    <t>OL BIOGAS ApS</t>
  </si>
  <si>
    <t>Løjstrupvej 12B</t>
  </si>
  <si>
    <t>Assens Fjernvarme (Mariagerfjord)</t>
  </si>
  <si>
    <t>Fabriksvej 5</t>
  </si>
  <si>
    <t>Mariager</t>
  </si>
  <si>
    <t>Mariager Fjernvarmeværk</t>
  </si>
  <si>
    <t>Klostermarken 5</t>
  </si>
  <si>
    <t>Kolind Fjernvarmeværk</t>
  </si>
  <si>
    <t>Nyhåbsvej 7</t>
  </si>
  <si>
    <t>Kolind</t>
  </si>
  <si>
    <t>Ryomgaard Fjernvarmeværk</t>
  </si>
  <si>
    <t>Frederikslundvej 1</t>
  </si>
  <si>
    <t>Ryomgård</t>
  </si>
  <si>
    <t>Mejlby Fjernvarmecentral</t>
  </si>
  <si>
    <t>Dyssevej 17</t>
  </si>
  <si>
    <t>Spentrup</t>
  </si>
  <si>
    <t>Gjerlev Varmeværk</t>
  </si>
  <si>
    <t>Mercurvej 12</t>
  </si>
  <si>
    <t>Gjerlev J</t>
  </si>
  <si>
    <t>Lodsvejen 29</t>
  </si>
  <si>
    <t>Randers NØ</t>
  </si>
  <si>
    <t>Verdo Produktion - Kulholmsvej</t>
  </si>
  <si>
    <t>Kulholmsvej 12</t>
  </si>
  <si>
    <t>Verdo Produktion - Ydervangen</t>
  </si>
  <si>
    <t>Ydervangen 12</t>
  </si>
  <si>
    <t>Randers NV</t>
  </si>
  <si>
    <t>Verdo Produktion - Katholmvej</t>
  </si>
  <si>
    <t>Katholmvej 3</t>
  </si>
  <si>
    <t>Verdo Produktion - Bronzevej</t>
  </si>
  <si>
    <t>Bronzevej 2</t>
  </si>
  <si>
    <t>Randers SV</t>
  </si>
  <si>
    <t>Mørke</t>
  </si>
  <si>
    <t>Mørke Fjernvarme, Fabriksvej 20</t>
  </si>
  <si>
    <t>Fabriksvej 20</t>
  </si>
  <si>
    <t>Allingåbro Varmeværk</t>
  </si>
  <si>
    <t>Granbakkevej 1</t>
  </si>
  <si>
    <t>Allingåbro</t>
  </si>
  <si>
    <t>Ørsted Fjernvarmeværk</t>
  </si>
  <si>
    <t>Rougsøvej 61D</t>
  </si>
  <si>
    <t>Ørsted</t>
  </si>
  <si>
    <t>Vivild Varmeværk, Søndermarksvej 39</t>
  </si>
  <si>
    <t>Søndermarksvej 39</t>
  </si>
  <si>
    <t>Vivild Varmeværk, Nørregade 21</t>
  </si>
  <si>
    <t>Nørregade 21</t>
  </si>
  <si>
    <t>Ry</t>
  </si>
  <si>
    <t>Ry Varmeværk A.m.b.a.</t>
  </si>
  <si>
    <t>Bakkelyvej 3</t>
  </si>
  <si>
    <t>Rønde Fjernvarme</t>
  </si>
  <si>
    <t>Skrejrupvej 9C</t>
  </si>
  <si>
    <t>Rønde</t>
  </si>
  <si>
    <t>Thorsager Fjernvarmeværk</t>
  </si>
  <si>
    <t>Nørregade 26</t>
  </si>
  <si>
    <t>Tranebjerg Fjernvarmeværk</t>
  </si>
  <si>
    <t>Industrivej 5</t>
  </si>
  <si>
    <t>Samsø</t>
  </si>
  <si>
    <t>Silkeborg Varme A/S - Varmeværket Hostrupsgade</t>
  </si>
  <si>
    <t>Hostrupsgade 45</t>
  </si>
  <si>
    <t>Silkeborg</t>
  </si>
  <si>
    <t>Silkeborg Varme A/S - Varmeværket Kejlstrupvej</t>
  </si>
  <si>
    <t>Kejlstrupvej 38</t>
  </si>
  <si>
    <t>Silkeborg Varme A/S - Arendalsvej</t>
  </si>
  <si>
    <t>Arendalsvej 2A</t>
  </si>
  <si>
    <t>Silkeborg Varme A/S - Kraftvarmeværket</t>
  </si>
  <si>
    <t>Kejlstrup Tværvej 14</t>
  </si>
  <si>
    <t>Affaldscenter Tandskov</t>
  </si>
  <si>
    <t>Tandskovvej 17C</t>
  </si>
  <si>
    <t>Solvarme - Bjørnholtvej</t>
  </si>
  <si>
    <t>Bjørnholtvej 3</t>
  </si>
  <si>
    <t>Auning Varmeværk</t>
  </si>
  <si>
    <t>Energivej 18</t>
  </si>
  <si>
    <t>Auning</t>
  </si>
  <si>
    <t>Hvidtjørnvej 1</t>
  </si>
  <si>
    <t>Lilleringvej 32</t>
  </si>
  <si>
    <t>Harlev J</t>
  </si>
  <si>
    <t>Lillering 32</t>
  </si>
  <si>
    <t>Kærgårdsvej 8</t>
  </si>
  <si>
    <t>Solbjerg</t>
  </si>
  <si>
    <t>Solbjerg Hedevej 1</t>
  </si>
  <si>
    <t>Bjerringbro Varmeværk</t>
  </si>
  <si>
    <t>Realskolevej 18</t>
  </si>
  <si>
    <t>Bjerringbro</t>
  </si>
  <si>
    <t>Bjerringbro Kraftvarmeværk</t>
  </si>
  <si>
    <t>Jørgens Alle 40</t>
  </si>
  <si>
    <t>Energicentral Grundfoss</t>
  </si>
  <si>
    <t>Jørgens Alle 32</t>
  </si>
  <si>
    <t>Rødkærsbro Fjernvarmeværk</t>
  </si>
  <si>
    <t>Brandstrupvej 4A</t>
  </si>
  <si>
    <t>Rødkærsbro</t>
  </si>
  <si>
    <t>ARLA FOODS ENERGY A/S Biogasanlæg, Rødkærsbro</t>
  </si>
  <si>
    <t>Århusvej 15</t>
  </si>
  <si>
    <t>Stoholm Fjernvarmeværk Amba</t>
  </si>
  <si>
    <t>Skolegade 3</t>
  </si>
  <si>
    <t>Stoholm Jyll</t>
  </si>
  <si>
    <t>Stoholm Fjernvarme, Industrivej</t>
  </si>
  <si>
    <t>Industrivej 16</t>
  </si>
  <si>
    <t>Hanstholm Varmeværk</t>
  </si>
  <si>
    <t>Molevej 13</t>
  </si>
  <si>
    <t>Hanstholm</t>
  </si>
  <si>
    <t>Hanstholm Kraftvarme,</t>
  </si>
  <si>
    <t>Industrivangen 41</t>
  </si>
  <si>
    <t>FF Skagen A/S</t>
  </si>
  <si>
    <t>Nordre Strandvej 54</t>
  </si>
  <si>
    <t>Frøstrup Varmeværk</t>
  </si>
  <si>
    <t>Håndværkervej 11</t>
  </si>
  <si>
    <t>Frøstrup</t>
  </si>
  <si>
    <t>Dolle A/S</t>
  </si>
  <si>
    <t>Vestergade 47</t>
  </si>
  <si>
    <t>Ulstrup Varmeværk</t>
  </si>
  <si>
    <t>Fredensvej 6</t>
  </si>
  <si>
    <t>Ulstrup</t>
  </si>
  <si>
    <t>Thorsø Fjernvarmeværk</t>
  </si>
  <si>
    <t>Thorsølundvej 6</t>
  </si>
  <si>
    <t>Thorsø</t>
  </si>
  <si>
    <t>Frederiks Varmeværk</t>
  </si>
  <si>
    <t>Vestergade 5</t>
  </si>
  <si>
    <t>Karup J</t>
  </si>
  <si>
    <t>Karup Varmeværk</t>
  </si>
  <si>
    <t>Godthaabsvej 2</t>
  </si>
  <si>
    <t>Kølvrå Fjernvarmecentral</t>
  </si>
  <si>
    <t>Skolestien 10</t>
  </si>
  <si>
    <t>Ans Kraftvarmeværk</t>
  </si>
  <si>
    <t>Søgade 6</t>
  </si>
  <si>
    <t>Ans By</t>
  </si>
  <si>
    <t>Kjellerup Fjernvarme, Agertoften 5</t>
  </si>
  <si>
    <t>Agertoften 5</t>
  </si>
  <si>
    <t>Kjellerup</t>
  </si>
  <si>
    <t>Industriparken 10</t>
  </si>
  <si>
    <t>Nykøbing Mors Fjernvarmeværk</t>
  </si>
  <si>
    <t>Kjærgaardsvej 20</t>
  </si>
  <si>
    <t>Nykøbing M</t>
  </si>
  <si>
    <t>Solvarmecentral Færøvej</t>
  </si>
  <si>
    <t>Færøvej 3</t>
  </si>
  <si>
    <t>Dueholm Kommunale Varmecentral</t>
  </si>
  <si>
    <t>H.C. Ørstedsvej 12</t>
  </si>
  <si>
    <t>Morsø Vand A/S</t>
  </si>
  <si>
    <t>H. C. Ørsteds Vej 10</t>
  </si>
  <si>
    <t>Møldrup Varmeværk</t>
  </si>
  <si>
    <t>Bøgevej 1</t>
  </si>
  <si>
    <t>Møldrup</t>
  </si>
  <si>
    <t>Ulbjerg Kraftvarme</t>
  </si>
  <si>
    <t>Håndværkervej 5</t>
  </si>
  <si>
    <t>Skals</t>
  </si>
  <si>
    <t>Skals Kraftvarmeværk</t>
  </si>
  <si>
    <t>Solbakken 1</t>
  </si>
  <si>
    <t>Klejtrup Varmeværk</t>
  </si>
  <si>
    <t>Holger Sørensensvej 1</t>
  </si>
  <si>
    <t>Hobro</t>
  </si>
  <si>
    <t>Glyngøre Fjernvarmeværk</t>
  </si>
  <si>
    <t>Durupvej 22</t>
  </si>
  <si>
    <t>Roslev</t>
  </si>
  <si>
    <t>Møllevej 10</t>
  </si>
  <si>
    <t>Roslev Fjernvarmeselskab</t>
  </si>
  <si>
    <t>Møllebuen 1</t>
  </si>
  <si>
    <t>Skive Fjernvarme, Marius Jensensvej 3</t>
  </si>
  <si>
    <t>Marius Jensens Vej 3</t>
  </si>
  <si>
    <t>Skive</t>
  </si>
  <si>
    <t>Skive Fjernvarme, Thorsvej 11</t>
  </si>
  <si>
    <t>Thorsvej 11</t>
  </si>
  <si>
    <t>Skive Fjernvarme, Højlundsvej 264</t>
  </si>
  <si>
    <t>Højlundsvej 264</t>
  </si>
  <si>
    <t>Højslev Nr. Søby Fjernvarmeværk (Rolighedsvej)</t>
  </si>
  <si>
    <t>Rolighedsvej 6</t>
  </si>
  <si>
    <t>Højslev</t>
  </si>
  <si>
    <t>Højslev Nr. Søby Fjernvarmeværk (Søbyvej)</t>
  </si>
  <si>
    <t>Søbyvej 48A</t>
  </si>
  <si>
    <t>Spøttrup</t>
  </si>
  <si>
    <t>Industrivej 17</t>
  </si>
  <si>
    <t>Balsbyvej 3</t>
  </si>
  <si>
    <t>Bedsted Thy</t>
  </si>
  <si>
    <t>Vestergade 14</t>
  </si>
  <si>
    <t>Vestervig</t>
  </si>
  <si>
    <t>Hurup Fjernvarme, Nygade 22</t>
  </si>
  <si>
    <t>Nygade 22</t>
  </si>
  <si>
    <t>Hurup Thy</t>
  </si>
  <si>
    <t>Hurup Fjernvarme, Erhvervsvej 5</t>
  </si>
  <si>
    <t>Erhvervsvej 5</t>
  </si>
  <si>
    <t>Thisted Varmeforsyning - Geotermisk anlæg</t>
  </si>
  <si>
    <t>Flintborgvej 31A</t>
  </si>
  <si>
    <t>Thisted</t>
  </si>
  <si>
    <t>Thisted Varmeforsyning</t>
  </si>
  <si>
    <t>Møllevej 24</t>
  </si>
  <si>
    <t>Thisted Varmeforsyning - Ringvej</t>
  </si>
  <si>
    <t>Ringvej 26</t>
  </si>
  <si>
    <t>Klitmøller Kraftvarmeværk A.m.b.A.</t>
  </si>
  <si>
    <t>Bolwigsvej 26</t>
  </si>
  <si>
    <t>Hillerslev Kraftvarmeværk A.m.b.A.</t>
  </si>
  <si>
    <t>Ballerumvej 125</t>
  </si>
  <si>
    <t>I/S Kraftvarmeværk Thisted</t>
  </si>
  <si>
    <t>Snedsted Varmeværk</t>
  </si>
  <si>
    <t>Idrætsvej 1</t>
  </si>
  <si>
    <t>Snedsted</t>
  </si>
  <si>
    <t>Hedevej 1</t>
  </si>
  <si>
    <t>Hammershøj Fjernvarmeværk</t>
  </si>
  <si>
    <t>Hylde Alle 10</t>
  </si>
  <si>
    <t>Tjele</t>
  </si>
  <si>
    <t>Hammersøj Fjernvarmeværk Solvarme</t>
  </si>
  <si>
    <t>Nørbækvej 2</t>
  </si>
  <si>
    <t>Ørum Varmeværk (Tjele)</t>
  </si>
  <si>
    <t>Bøgevej 5</t>
  </si>
  <si>
    <t>Ørum Varmeværk Solvarme</t>
  </si>
  <si>
    <t>Østergade 35</t>
  </si>
  <si>
    <t>Farvervej 9</t>
  </si>
  <si>
    <t>Viborg</t>
  </si>
  <si>
    <t>Hamlen 4</t>
  </si>
  <si>
    <t>Gyldenrisvej 7</t>
  </si>
  <si>
    <t>Industrivej 40</t>
  </si>
  <si>
    <t>Kirkebækvej 124 c</t>
  </si>
  <si>
    <t>Hald Ege Varmeværk</t>
  </si>
  <si>
    <t>Videbechs Allé 64</t>
  </si>
  <si>
    <t>Løgstrup Varmeværk, Kølsenvej 14 A</t>
  </si>
  <si>
    <t>Kølsenvej 14A</t>
  </si>
  <si>
    <t>Løgstrup</t>
  </si>
  <si>
    <t>Løgstrup Varmeværk (Solvarmeanlæg)</t>
  </si>
  <si>
    <t>Kølsenvej 33</t>
  </si>
  <si>
    <t>Nørager Varmeværk</t>
  </si>
  <si>
    <t>Jernbanegade 22</t>
  </si>
  <si>
    <t>Nørager</t>
  </si>
  <si>
    <t>Elmegaardsvej 6</t>
  </si>
  <si>
    <t>Aalestrup</t>
  </si>
  <si>
    <t>Aalestrup Varme, Rolighedsvej 2</t>
  </si>
  <si>
    <t>Rolighedsvej 2</t>
  </si>
  <si>
    <t>Solvarme Toftegaardsvej</t>
  </si>
  <si>
    <t>Toftegaardsvej 21B</t>
  </si>
  <si>
    <t>Gedsted Varmeværk</t>
  </si>
  <si>
    <t>Nørrevold 2B</t>
  </si>
  <si>
    <t>Gedsted</t>
  </si>
  <si>
    <t>Arden Varmeværk</t>
  </si>
  <si>
    <t>Myhlenbergvej 64</t>
  </si>
  <si>
    <t>Arden</t>
  </si>
  <si>
    <t>Rockwool A/S Doense</t>
  </si>
  <si>
    <t>Rockwoolvej 2</t>
  </si>
  <si>
    <t>Bøge Bakker 3</t>
  </si>
  <si>
    <t>Brovst</t>
  </si>
  <si>
    <t>Skovsgård Varmeværk An/S</t>
  </si>
  <si>
    <t>Poststræde 28</t>
  </si>
  <si>
    <t>An/S Tranum Kraftvarmeværk</t>
  </si>
  <si>
    <t>Uglevej 1</t>
  </si>
  <si>
    <t>Halvrimmen-Arentsminde Kraftv.værk Amba</t>
  </si>
  <si>
    <t>Lyngvej 16</t>
  </si>
  <si>
    <t>Brønderslev Varme A/S, Eventyrvej 14</t>
  </si>
  <si>
    <t>Eventyrvej 14</t>
  </si>
  <si>
    <t>Brønderslev</t>
  </si>
  <si>
    <t>Brønderslev Varme A/S, Nordens Alle 39</t>
  </si>
  <si>
    <t>Nordens Alle 39</t>
  </si>
  <si>
    <t>Brønderslev Varme A/S - Brønderslev Kraftvarme</t>
  </si>
  <si>
    <t>Virksomhedsvej 20</t>
  </si>
  <si>
    <t>Brønderslev Varme - flis og sol</t>
  </si>
  <si>
    <t>Erhvervsparken 70</t>
  </si>
  <si>
    <t>Bo-Glas overskudsvarme</t>
  </si>
  <si>
    <t>Industrivej 25</t>
  </si>
  <si>
    <t>Jerslev Varmeværk</t>
  </si>
  <si>
    <t>Palægade 6</t>
  </si>
  <si>
    <t>Jerslev J</t>
  </si>
  <si>
    <t>Ø. Brønderslev Kraftvarmeværk</t>
  </si>
  <si>
    <t>Ahornvej 26</t>
  </si>
  <si>
    <t>Agersted Varmeværk</t>
  </si>
  <si>
    <t>Gammel Kongevej 5</t>
  </si>
  <si>
    <t>Dronninglund</t>
  </si>
  <si>
    <t>DLG Food Oil</t>
  </si>
  <si>
    <t>Kvisselholtvej 90</t>
  </si>
  <si>
    <t>Asaa Fjernvarme</t>
  </si>
  <si>
    <t>Bolværksvej 1</t>
  </si>
  <si>
    <t>Asaa</t>
  </si>
  <si>
    <t>Dronninglund Fjernvarme, Tidselbak Alle 18</t>
  </si>
  <si>
    <t>Tidselbak Alle 18</t>
  </si>
  <si>
    <t>Dronninglund Fjernvarme, Søndervangsvej 3</t>
  </si>
  <si>
    <t>Søndervangsvej 3</t>
  </si>
  <si>
    <t>Dronninglund Fjernvarme, Lunderbjerg 6A</t>
  </si>
  <si>
    <t>Lunderbjerg 6A</t>
  </si>
  <si>
    <t>Flauenskjold Varmeværk A.m.b.a</t>
  </si>
  <si>
    <t>Agertoften 12</t>
  </si>
  <si>
    <t>Hjallerup Fjernvarmeselskab</t>
  </si>
  <si>
    <t>Gravensgade 18</t>
  </si>
  <si>
    <t>Hjallerup</t>
  </si>
  <si>
    <t>Klokkerholm Fjernvarme</t>
  </si>
  <si>
    <t>Borgergade 44</t>
  </si>
  <si>
    <t>Hjallerup Bio/solvarme</t>
  </si>
  <si>
    <t>Clausholmvej 1</t>
  </si>
  <si>
    <t>Farsø Fjernvarmeværk</t>
  </si>
  <si>
    <t>J. Skjoldborgs Vej 12</t>
  </si>
  <si>
    <t>Farsø</t>
  </si>
  <si>
    <t>Farsø Varmeværk Fredbjergvej</t>
  </si>
  <si>
    <t>Fredbjergvej 43</t>
  </si>
  <si>
    <t>Hvalpsund Kraftvarme A.m.b.a.</t>
  </si>
  <si>
    <t>Hestbækvej 21</t>
  </si>
  <si>
    <t>Fjerritslev Fjernvarme, Industrivej 27</t>
  </si>
  <si>
    <t>Industrivej 27</t>
  </si>
  <si>
    <t>Fjerritslev</t>
  </si>
  <si>
    <t>Varmecentral Niels Juelsvej</t>
  </si>
  <si>
    <t>Niels Juels Vej 21</t>
  </si>
  <si>
    <t>Frederikshavn</t>
  </si>
  <si>
    <t>Varmecentral Ærøvej</t>
  </si>
  <si>
    <t>Ærøvej 12</t>
  </si>
  <si>
    <t>Frederikshavn Affaldskraftvarmeværk A/S</t>
  </si>
  <si>
    <t>Vendsysselvej 201</t>
  </si>
  <si>
    <t>Frederikshavn Renseanlæg</t>
  </si>
  <si>
    <t>Saltebakken 60</t>
  </si>
  <si>
    <t>MAN Diesel</t>
  </si>
  <si>
    <t>Niels Juels Vej 15</t>
  </si>
  <si>
    <t>Strandby</t>
  </si>
  <si>
    <t>Strandby Varmeværk A.m.b.A.</t>
  </si>
  <si>
    <t>Ravmarken 8</t>
  </si>
  <si>
    <t>Hornbech</t>
  </si>
  <si>
    <t>Hornbechve 3</t>
  </si>
  <si>
    <t>Hadsund</t>
  </si>
  <si>
    <t>Hadsund Fjernvarme a.m.b.a.</t>
  </si>
  <si>
    <t>Fabriksvej 1</t>
  </si>
  <si>
    <t>Hedeparken</t>
  </si>
  <si>
    <t>Gyvelvej 37</t>
  </si>
  <si>
    <t>Transbjergholt</t>
  </si>
  <si>
    <t>Gl Visborgvej 30</t>
  </si>
  <si>
    <t>Veddum, Skelund, Visborg Kraftvarme</t>
  </si>
  <si>
    <t>Pejtervej 14</t>
  </si>
  <si>
    <t>Solvarme - Sandelsmosevej</t>
  </si>
  <si>
    <t>Sandelsmosevej 6</t>
  </si>
  <si>
    <t>SuperBrugsen Hadsund</t>
  </si>
  <si>
    <t>Himmerlandsgade 2</t>
  </si>
  <si>
    <t>Als Fjernvarme, Rørsangervej 3</t>
  </si>
  <si>
    <t>Rørsangervej 3</t>
  </si>
  <si>
    <t>Als Fjernvarme, Rørsangervej 26</t>
  </si>
  <si>
    <t>Rørsangervej 26</t>
  </si>
  <si>
    <t>Bygmestervej 9</t>
  </si>
  <si>
    <t>Hals</t>
  </si>
  <si>
    <t>Skovgårdsvej 18</t>
  </si>
  <si>
    <t>Ulsted Varmeværk</t>
  </si>
  <si>
    <t>Stadionvej 11</t>
  </si>
  <si>
    <t>Aalborg Portland A/S</t>
  </si>
  <si>
    <t>Rørdalsvej 44</t>
  </si>
  <si>
    <t>Aalborg Øst</t>
  </si>
  <si>
    <t>Gandrup - Vester Hassing Varmeforsyning, Meretesvej 6</t>
  </si>
  <si>
    <t>Meretesvej 6</t>
  </si>
  <si>
    <t>Vodskov</t>
  </si>
  <si>
    <t>Gandrup - Vester Hassing Varmeforsyning, Skolegade 1</t>
  </si>
  <si>
    <t>Skolegade 1</t>
  </si>
  <si>
    <t>Gandrup</t>
  </si>
  <si>
    <t>Troensevej 2</t>
  </si>
  <si>
    <t>Langholt Produktion</t>
  </si>
  <si>
    <t>Bjerget 11</t>
  </si>
  <si>
    <t>Tylstrup Fjernvarme</t>
  </si>
  <si>
    <t>Luneborgvej 45A</t>
  </si>
  <si>
    <t>Tylstrup</t>
  </si>
  <si>
    <t>Vestbjerg Varmecentral</t>
  </si>
  <si>
    <t>Marie Grubbes Vej 7</t>
  </si>
  <si>
    <t>Vestbjerg</t>
  </si>
  <si>
    <t>Vodskov Varmecentral</t>
  </si>
  <si>
    <t>Brorsonsvej 8</t>
  </si>
  <si>
    <t>Nørresundby</t>
  </si>
  <si>
    <t>Lyngvej Central</t>
  </si>
  <si>
    <t>Aalborg</t>
  </si>
  <si>
    <t>Svendborgvej Central</t>
  </si>
  <si>
    <t>Svendborgvej 12</t>
  </si>
  <si>
    <t>Borgmester Jørgensensvej Central</t>
  </si>
  <si>
    <t>Borgmester Jørgensens Vej 9</t>
  </si>
  <si>
    <t>Nordjyllandsværket</t>
  </si>
  <si>
    <t>Nefovej 50</t>
  </si>
  <si>
    <t>Grindsted Produktion</t>
  </si>
  <si>
    <t>Energivej 10</t>
  </si>
  <si>
    <t>Ellidshøj-Ferslev Kraftvarme</t>
  </si>
  <si>
    <t>Ferslev Byvej 8</t>
  </si>
  <si>
    <t>Svenstrup J</t>
  </si>
  <si>
    <t>Ålborg Vest Renseanlæg</t>
  </si>
  <si>
    <t>Mølholmsvej 30</t>
  </si>
  <si>
    <t>Vadum Varmecentral</t>
  </si>
  <si>
    <t>Møllevænget 9</t>
  </si>
  <si>
    <t>Vadum</t>
  </si>
  <si>
    <t>Højvang Varmecentral</t>
  </si>
  <si>
    <t>Hellekisten 4</t>
  </si>
  <si>
    <t>Gasværksvej Varmecentral</t>
  </si>
  <si>
    <t>Gasværksvej 28L</t>
  </si>
  <si>
    <t>Nørre Uttrup Varmecentral</t>
  </si>
  <si>
    <t>Teglværket 12</t>
  </si>
  <si>
    <t>Hirtshals Kraftvarmeværk</t>
  </si>
  <si>
    <t>Læssevej 19</t>
  </si>
  <si>
    <t>Hirtshals</t>
  </si>
  <si>
    <t>Skolegade 5</t>
  </si>
  <si>
    <t>Bindslev</t>
  </si>
  <si>
    <t>I. C. Listefabrik A/S</t>
  </si>
  <si>
    <t>Miljøvej 7</t>
  </si>
  <si>
    <t>Hjørring</t>
  </si>
  <si>
    <t>Hjørring Varmeforsyning, Buen 7</t>
  </si>
  <si>
    <t>Buen 7</t>
  </si>
  <si>
    <t>Hjørring Varmeforsyning, Mandøvej 10</t>
  </si>
  <si>
    <t>Mandøvej 10</t>
  </si>
  <si>
    <t>Hjørring Varmeforsyning, Anemonevej 4</t>
  </si>
  <si>
    <t>Anemonevej 4</t>
  </si>
  <si>
    <t>Hjørring Varmeforsyning, Vandværksvej 41</t>
  </si>
  <si>
    <t>Vandværksvej 41</t>
  </si>
  <si>
    <t>Hjørring Varmeforsyning, Aastrupvej 50</t>
  </si>
  <si>
    <t>Åstrupvej 50</t>
  </si>
  <si>
    <t>Hjørring Varmeforsyning, Gasværksbakken 5-7</t>
  </si>
  <si>
    <t>Gasværksbakken 5</t>
  </si>
  <si>
    <t>Grøngas</t>
  </si>
  <si>
    <t>Gårestrupvej 179</t>
  </si>
  <si>
    <t>Lilleheden, Afd. LL</t>
  </si>
  <si>
    <t>Hovedvejen 114</t>
  </si>
  <si>
    <t>Taars Varmeværk Amba</t>
  </si>
  <si>
    <t>Damhusvej 31</t>
  </si>
  <si>
    <t>Tårs</t>
  </si>
  <si>
    <t>Hobro Varmeværk</t>
  </si>
  <si>
    <t>Hostrupvej 39</t>
  </si>
  <si>
    <t>Hobro Varmeværk, Lupinvej</t>
  </si>
  <si>
    <t>Lupinvej 21</t>
  </si>
  <si>
    <t>Agri-Norcold A/S - Hobro</t>
  </si>
  <si>
    <t>Skivevej 43</t>
  </si>
  <si>
    <t>Løgstør Fjernvarmeværk</t>
  </si>
  <si>
    <t>Blekingevej 8</t>
  </si>
  <si>
    <t>Løgstør</t>
  </si>
  <si>
    <t>Ranum Fjernvarmecentral</t>
  </si>
  <si>
    <t>Vesterled 1</t>
  </si>
  <si>
    <t>Ranum</t>
  </si>
  <si>
    <t>Vindblæs fjernvarmecentral (gl. VrkID 1370)</t>
  </si>
  <si>
    <t>Vilstedvej 40A</t>
  </si>
  <si>
    <t>Dankalk - overskudsvarme</t>
  </si>
  <si>
    <t>Aggersundvej 50</t>
  </si>
  <si>
    <t>Vrå Varmeværk</t>
  </si>
  <si>
    <t>Korsgade 9</t>
  </si>
  <si>
    <t>Vrå</t>
  </si>
  <si>
    <t>Solvarmeanlæg</t>
  </si>
  <si>
    <t>Borupvej 69</t>
  </si>
  <si>
    <t>Grøngas, Vraa A/S</t>
  </si>
  <si>
    <t>Grøngasvej 13</t>
  </si>
  <si>
    <t>Ingstrup Fjernvarme</t>
  </si>
  <si>
    <t>Hesteskoen 11</t>
  </si>
  <si>
    <t>Løkken</t>
  </si>
  <si>
    <t>Løkken Varmeværk</t>
  </si>
  <si>
    <t>Industrivej 18</t>
  </si>
  <si>
    <t>SuperBrugsen Løkken - overskudsvarme</t>
  </si>
  <si>
    <t>Jyllandsgade 11</t>
  </si>
  <si>
    <t>Meny Løkken - overskudsvarme</t>
  </si>
  <si>
    <t>Nibe Varmeværk AMBA</t>
  </si>
  <si>
    <t>Hobrovej 46</t>
  </si>
  <si>
    <t>Nibe</t>
  </si>
  <si>
    <t>Jetsmark Energiværk A.m.b.a.</t>
  </si>
  <si>
    <t>Nørregade 81</t>
  </si>
  <si>
    <t>Pandrup</t>
  </si>
  <si>
    <t>Saltum Fjernvarmeværk</t>
  </si>
  <si>
    <t>Th. Jensensvej 5</t>
  </si>
  <si>
    <t>Saltum</t>
  </si>
  <si>
    <t>Vester Hjermitslev Varmeværk</t>
  </si>
  <si>
    <t>Ths. P. Hejlesvej 3</t>
  </si>
  <si>
    <t>Fælledvej 2</t>
  </si>
  <si>
    <t>Kongerslev</t>
  </si>
  <si>
    <t>Kongerslev Fjernvarme, Satelitcentral</t>
  </si>
  <si>
    <t>Danmarksgade 47</t>
  </si>
  <si>
    <t>Mou Kraftvarme</t>
  </si>
  <si>
    <t>Ny Høstemarkvej 28C</t>
  </si>
  <si>
    <t>Storvorde</t>
  </si>
  <si>
    <t>K. Zinck Varme</t>
  </si>
  <si>
    <t>Toften 21</t>
  </si>
  <si>
    <t>Sindal Varmeforsyning</t>
  </si>
  <si>
    <t>Baggesvognsvej 32</t>
  </si>
  <si>
    <t>Sindal</t>
  </si>
  <si>
    <t>Sindal ORC Kraftvarmeværk</t>
  </si>
  <si>
    <t>Gutenbergvej 15</t>
  </si>
  <si>
    <t>Lendum Kraftvarmeværk A.m.b.a.</t>
  </si>
  <si>
    <t>Tårsvej 37B</t>
  </si>
  <si>
    <t>Havnevagtvej 5</t>
  </si>
  <si>
    <t>Skagen</t>
  </si>
  <si>
    <t>Skagen Varmeværk</t>
  </si>
  <si>
    <t>Kirkevej 31</t>
  </si>
  <si>
    <t>Skagen Kraftvarmeværk</t>
  </si>
  <si>
    <t>Ellehammervej 21</t>
  </si>
  <si>
    <t>Skørping Varmeværk A.m.b.a.</t>
  </si>
  <si>
    <t>Rebild Kirkevej 1</t>
  </si>
  <si>
    <t>Skørping</t>
  </si>
  <si>
    <t>Skørping Varmeværk</t>
  </si>
  <si>
    <t>Skørping Nord 11</t>
  </si>
  <si>
    <t>Bælum Varmeværk</t>
  </si>
  <si>
    <t>Grønnegade 4</t>
  </si>
  <si>
    <t>Bælum</t>
  </si>
  <si>
    <t>Industriparken 30</t>
  </si>
  <si>
    <t>Terndrup</t>
  </si>
  <si>
    <t>Blenstrup Kraftvarmeværk A.m.b.a.</t>
  </si>
  <si>
    <t>Vesterbygade 36B</t>
  </si>
  <si>
    <t>Anton Nielsen Halmværk</t>
  </si>
  <si>
    <t>Søtoften 5</t>
  </si>
  <si>
    <t>Støvring Kraftvarmeværk</t>
  </si>
  <si>
    <t>Hjedsbækvej 2</t>
  </si>
  <si>
    <t>Støvring</t>
  </si>
  <si>
    <t>Øster Hornum Varmeværk</t>
  </si>
  <si>
    <t>Tingager 11</t>
  </si>
  <si>
    <t>Sæby Varmeværk</t>
  </si>
  <si>
    <t>Energivej 1</t>
  </si>
  <si>
    <t>Sæby</t>
  </si>
  <si>
    <t>Østervrå Varmeværk</t>
  </si>
  <si>
    <t>Østervrå</t>
  </si>
  <si>
    <t>Hørby Varmeværk</t>
  </si>
  <si>
    <t>Hjørringvej 101</t>
  </si>
  <si>
    <t>Thorshøj Kraftvarmeværk</t>
  </si>
  <si>
    <t>Kobbervænget 4</t>
  </si>
  <si>
    <t>Dybvad Varmeværk Amba</t>
  </si>
  <si>
    <t>Jernbanegade 8A</t>
  </si>
  <si>
    <t>Dybvad</t>
  </si>
  <si>
    <t>Aabybro Fjernvarmeværk</t>
  </si>
  <si>
    <t>Aabybro</t>
  </si>
  <si>
    <t>Sønderholm Varmeværk</t>
  </si>
  <si>
    <t>Vestervej 48</t>
  </si>
  <si>
    <t>Aars Fjernvarme Dybvad Mølle Vej</t>
  </si>
  <si>
    <t>Dybvad Mølle Vej 1</t>
  </si>
  <si>
    <t>Aars</t>
  </si>
  <si>
    <t>Aars Fjernvarmeforsyning, Østre Boulevard 3A</t>
  </si>
  <si>
    <t>Østre Boulevard 3A</t>
  </si>
  <si>
    <t>Aars Fjernvarmeforsyning, Gislum 21B</t>
  </si>
  <si>
    <t>Gislumvej 21B</t>
  </si>
  <si>
    <t>Hornum Fjernvarme</t>
  </si>
  <si>
    <t>Hvalpsundvej 3</t>
  </si>
  <si>
    <t>Haverslev Varmeværk</t>
  </si>
  <si>
    <t>Suldrup Varmeværk</t>
  </si>
  <si>
    <t>Suldrup</t>
  </si>
  <si>
    <t>Energi Vegger A M B A</t>
  </si>
  <si>
    <t>Skivumvej 2</t>
  </si>
  <si>
    <t>Hashøj Kraftvarmeforsyning A.m.b.a.</t>
  </si>
  <si>
    <t>Dalmose</t>
  </si>
  <si>
    <t>Davinde Bioenergi</t>
  </si>
  <si>
    <t>Udlodsgyden 54B</t>
  </si>
  <si>
    <t>Solrød Fjernvarmeværk</t>
  </si>
  <si>
    <t>Møllemarken 131</t>
  </si>
  <si>
    <t>Havdrup</t>
  </si>
  <si>
    <t>Solvarmecentral</t>
  </si>
  <si>
    <t>Havdrup Allé 3</t>
  </si>
  <si>
    <t>Vestforsyning Varme A/S, Central Skave</t>
  </si>
  <si>
    <t>Ravnshøjvej 1</t>
  </si>
  <si>
    <t>Filskov Energiselskab</t>
  </si>
  <si>
    <t>Hjortlundvej 13</t>
  </si>
  <si>
    <t>Gelsted Fjernvarme a.m.b.a.</t>
  </si>
  <si>
    <t>Tømmervej 3</t>
  </si>
  <si>
    <t>Gelsted</t>
  </si>
  <si>
    <t>Klostervej 112</t>
  </si>
  <si>
    <t>Voersaa Kraftvarmeværk A.m.b.a.</t>
  </si>
  <si>
    <t>Kringelhedevej 17B</t>
  </si>
  <si>
    <t>Gjøl Private Kraftvarmeværk A.m.b.a.</t>
  </si>
  <si>
    <t>Drøvten 40</t>
  </si>
  <si>
    <t>Ramsing-Lem-Lihme Kraftvarmeværk</t>
  </si>
  <si>
    <t>Hasselvej 8</t>
  </si>
  <si>
    <t>Sdr. Herreds Kraftvarmeværker, Hvidbjerg</t>
  </si>
  <si>
    <t>Næssundvej 327</t>
  </si>
  <si>
    <t>Karby</t>
  </si>
  <si>
    <t>Limfjorden Bioenergi ApS</t>
  </si>
  <si>
    <t>Næssundvej 236</t>
  </si>
  <si>
    <t>Redsted M</t>
  </si>
  <si>
    <t>KSM Stoker A/S</t>
  </si>
  <si>
    <t>Næssundvej 440</t>
  </si>
  <si>
    <t>Sdr. Herreds Kraftvarmeværker, Ø. Assels</t>
  </si>
  <si>
    <t>Atletikvej 20</t>
  </si>
  <si>
    <t>Øster Assels</t>
  </si>
  <si>
    <t>Sdr. Herreds Kraftvarmeværker, Ørding</t>
  </si>
  <si>
    <t>Kongehøjvej 35</t>
  </si>
  <si>
    <t>Sdr. Herreds Kraftvarmeværker, Frøslev</t>
  </si>
  <si>
    <t>Frøslev Kær 2</t>
  </si>
  <si>
    <t>Tversted Kraftvarmeværk A.m.b.a.</t>
  </si>
  <si>
    <t>Løgtenvej 16</t>
  </si>
  <si>
    <t>Vaarst-Fjellerad Kraftvarme A.m.b.a.</t>
  </si>
  <si>
    <t>Vaarst Engvej 2</t>
  </si>
  <si>
    <t>Gistrup</t>
  </si>
  <si>
    <t>Læsø Varme A/S</t>
  </si>
  <si>
    <t>Gydensvej 2</t>
  </si>
  <si>
    <t>Læsø</t>
  </si>
  <si>
    <t>Glesborg Varmeværk</t>
  </si>
  <si>
    <t>Håndværkervej 3</t>
  </si>
  <si>
    <t>Glesborg</t>
  </si>
  <si>
    <t>Ørum Varmeværk (Djurs)</t>
  </si>
  <si>
    <t>Ørum Djurs</t>
  </si>
  <si>
    <t>Bækmarksbro Varmeværk A.m.b.a.</t>
  </si>
  <si>
    <t>Bækmarksbrovej 4</t>
  </si>
  <si>
    <t>Bækmarksbro</t>
  </si>
  <si>
    <t>Thorsminde Fjernvarme A.m.b.a.</t>
  </si>
  <si>
    <t>Havnevej 11</t>
  </si>
  <si>
    <t>Grevinge-Herrestrup Kraftvarmeværk</t>
  </si>
  <si>
    <t>Grevinge</t>
  </si>
  <si>
    <t>Sydlangeland Fjernvarme A.m.b.a.</t>
  </si>
  <si>
    <t>Østerskovvej 2B</t>
  </si>
  <si>
    <t>Humble</t>
  </si>
  <si>
    <t>Lohals Varmeforsyning A.m.b.a.</t>
  </si>
  <si>
    <t>Bræmlevænget 3</t>
  </si>
  <si>
    <t>Thyborøn Fjernvarme A.m.b.a.</t>
  </si>
  <si>
    <t>Ærøvej 83</t>
  </si>
  <si>
    <t>Thyborøn</t>
  </si>
  <si>
    <t>Havndal Fjernvarme A.m.b.a.</t>
  </si>
  <si>
    <t>Laursensvej 4</t>
  </si>
  <si>
    <t>Havndal</t>
  </si>
  <si>
    <t>Feldborg Kraftvarmeværk A.m.b.a.</t>
  </si>
  <si>
    <t>Møllevej 4</t>
  </si>
  <si>
    <t>Haderup</t>
  </si>
  <si>
    <t>Haderup Kraftvarmeværk</t>
  </si>
  <si>
    <t>Ørnevej 13</t>
  </si>
  <si>
    <t>Gassum-Hvidsten Kraftvarmeværk</t>
  </si>
  <si>
    <t>Mariagervej 497A</t>
  </si>
  <si>
    <t>Manna-Thise Kraftvarmeværk</t>
  </si>
  <si>
    <t>Lagunen 6</t>
  </si>
  <si>
    <t>Astrup Kraftvarmeværk</t>
  </si>
  <si>
    <t>Park Alle 2A</t>
  </si>
  <si>
    <t>Rostrup Kraftvarmeværk</t>
  </si>
  <si>
    <t>Kildevej 4</t>
  </si>
  <si>
    <t>Oue Kraftvarmeværk</t>
  </si>
  <si>
    <t>Mælkevejen 12</t>
  </si>
  <si>
    <t>Farstrup Produktion</t>
  </si>
  <si>
    <t>Nymøllevej 155</t>
  </si>
  <si>
    <t>Ravnkilde Kraftvarmeværk A.m.b.a.</t>
  </si>
  <si>
    <t>Skalborgvej 17</t>
  </si>
  <si>
    <t>Vorupør Kraftvarmeværk AMBA</t>
  </si>
  <si>
    <t>Toosholmvej 6</t>
  </si>
  <si>
    <t>Jægerspris Kraftvarme</t>
  </si>
  <si>
    <t>Humleparken</t>
  </si>
  <si>
    <t>Teglgårdsvej 531</t>
  </si>
  <si>
    <t>Humlebæk</t>
  </si>
  <si>
    <t>Ørslev/Terslev Kraftvarmeforsyning</t>
  </si>
  <si>
    <t>Terslev Skolevej 23</t>
  </si>
  <si>
    <t>HKScan Denmark A/S</t>
  </si>
  <si>
    <t>Tværmosevej 10</t>
  </si>
  <si>
    <t>Ejsing Fjernvarme A.M.B.A.</t>
  </si>
  <si>
    <t>Østparken 52</t>
  </si>
  <si>
    <t>Værum-Ørum Kraftvarmeværk</t>
  </si>
  <si>
    <t>Frisenvoldvej 3A</t>
  </si>
  <si>
    <t>Hallund Kraftvarmeværk A.m.b.a.</t>
  </si>
  <si>
    <t>Blyvej 5</t>
  </si>
  <si>
    <t>Vesløs Fjernvarme Amba</t>
  </si>
  <si>
    <t>Møllebakvej 4</t>
  </si>
  <si>
    <t>Vesløs</t>
  </si>
  <si>
    <t>Hou Kraftvarmeværk</t>
  </si>
  <si>
    <t>Skippervej 50A</t>
  </si>
  <si>
    <t>Snertinge, Særslev, Føllenslev Energisel</t>
  </si>
  <si>
    <t>Kirkemosevej 17</t>
  </si>
  <si>
    <t>Føllenslev</t>
  </si>
  <si>
    <t>Hellevad Kraftvarmeværk</t>
  </si>
  <si>
    <t>Surbækvej 10</t>
  </si>
  <si>
    <t>Genner Kraftvarmeværk</t>
  </si>
  <si>
    <t>Øster Løgumvej 31</t>
  </si>
  <si>
    <t>Hovslund Kraftvarme</t>
  </si>
  <si>
    <t>Hovslundvej 12</t>
  </si>
  <si>
    <t>Skuldelev Energiselskab</t>
  </si>
  <si>
    <t>Egevej 27</t>
  </si>
  <si>
    <t>Skibby</t>
  </si>
  <si>
    <t>GEV Varme AS, Ansager Landevej 9</t>
  </si>
  <si>
    <t>Ansager Landevej 9</t>
  </si>
  <si>
    <t>Hvam Kraftvarme</t>
  </si>
  <si>
    <t>Gl. Viborgvej 84</t>
  </si>
  <si>
    <t>Fur Kraftvarmeværk</t>
  </si>
  <si>
    <t>Vilietoften 4</t>
  </si>
  <si>
    <t>Fur</t>
  </si>
  <si>
    <t>Skamol</t>
  </si>
  <si>
    <t>Fur Landevej 118</t>
  </si>
  <si>
    <t>Ellehavegårdsvej 2</t>
  </si>
  <si>
    <t>Rejsby Kraftvarme</t>
  </si>
  <si>
    <t>Rejsby Landevej 12B</t>
  </si>
  <si>
    <t>Brøns Kraftvarme A.m.b.a.</t>
  </si>
  <si>
    <t>Hovedvejen 8D</t>
  </si>
  <si>
    <t>Frifelt-Roager Kraftvarme AMBA</t>
  </si>
  <si>
    <t>Voddervej 2</t>
  </si>
  <si>
    <t>Persievej 5</t>
  </si>
  <si>
    <t>Hundslund-Oldrup Kraftvarmeværk</t>
  </si>
  <si>
    <t>Guldagervej 4C</t>
  </si>
  <si>
    <t>Hundslund</t>
  </si>
  <si>
    <t>Balle Varmeværk</t>
  </si>
  <si>
    <t>Nyballevej 18</t>
  </si>
  <si>
    <t>Balle</t>
  </si>
  <si>
    <t>Rye Kraftvarmeværk A.m.b.a.</t>
  </si>
  <si>
    <t>Hjarsbækvej 7</t>
  </si>
  <si>
    <t>Boulstrup-Hou Kraftvarme, Møllemarken</t>
  </si>
  <si>
    <t>Møllemarken 4</t>
  </si>
  <si>
    <t>Boulstrup-Hou Kraftvarme, Boulstrupvej</t>
  </si>
  <si>
    <t>Boulstrupvej 10</t>
  </si>
  <si>
    <t>Øster Hurup Kraftvarme</t>
  </si>
  <si>
    <t>Snedkervej 6</t>
  </si>
  <si>
    <t>Øster Hurup Kraftvarme - halmværket</t>
  </si>
  <si>
    <t>Snedkervej 10</t>
  </si>
  <si>
    <t>Hyllinge-Menstrup Kraftvarme</t>
  </si>
  <si>
    <t>Bjergvej 7</t>
  </si>
  <si>
    <t>Hylling-Menstrup Kraftvarme</t>
  </si>
  <si>
    <t>Smedevangen 4</t>
  </si>
  <si>
    <t>Blåhøj Energiselskab Amba</t>
  </si>
  <si>
    <t>Sdr Ommevej 38</t>
  </si>
  <si>
    <t>Trustrup-Lyngby Varmeværk</t>
  </si>
  <si>
    <t>Tværvej 11</t>
  </si>
  <si>
    <t>Trustrup</t>
  </si>
  <si>
    <t>Søndbjerg Fjernvarme Amba</t>
  </si>
  <si>
    <t>Ballevej 17</t>
  </si>
  <si>
    <t>Hemmet Varmeværk</t>
  </si>
  <si>
    <t>Bandsbølvej 28C</t>
  </si>
  <si>
    <t>Stenvad varmeværk</t>
  </si>
  <si>
    <t>Stenvad Bygade 59</t>
  </si>
  <si>
    <t>Vejby-Tisvilde Kraftvarmeværk</t>
  </si>
  <si>
    <t>Møngevej 9B</t>
  </si>
  <si>
    <t>Vejby</t>
  </si>
  <si>
    <t>Sandved-Tornemark Kraftvarme</t>
  </si>
  <si>
    <t>Brandholtvej 6A</t>
  </si>
  <si>
    <t>Sandved</t>
  </si>
  <si>
    <t>Løkkenvejens Kraftvarme</t>
  </si>
  <si>
    <t>Løkkensvej 730</t>
  </si>
  <si>
    <t>Blomstervej 17</t>
  </si>
  <si>
    <t>Stenløse</t>
  </si>
  <si>
    <t>Tirstrup Varmeværk</t>
  </si>
  <si>
    <t>Højby</t>
  </si>
  <si>
    <t>Tinghulevej 8A</t>
  </si>
  <si>
    <t>Uglekildevej 2</t>
  </si>
  <si>
    <t>Rosmus Varmeværk</t>
  </si>
  <si>
    <t>Bispemosevej 5</t>
  </si>
  <si>
    <t>Nordby-Mårup Varmeværk</t>
  </si>
  <si>
    <t>Østermarken 2</t>
  </si>
  <si>
    <t>Ballen-Brundby Fjernvarme</t>
  </si>
  <si>
    <t>Ballenvej 7</t>
  </si>
  <si>
    <t>Thorsagvej 13A</t>
  </si>
  <si>
    <t>Rise Fjernvarme Amba, St.Rise Landevej 2</t>
  </si>
  <si>
    <t>St.Rise Landevej 2</t>
  </si>
  <si>
    <t>Voldby Varmeværk</t>
  </si>
  <si>
    <t>Sangstrupvej 36</t>
  </si>
  <si>
    <t>I/S Henry Toft</t>
  </si>
  <si>
    <t>Kirkebyvej 25</t>
  </si>
  <si>
    <t>Onsbjerg Varmeværk ApS</t>
  </si>
  <si>
    <t>Præstegårdsvej 17</t>
  </si>
  <si>
    <t>Hasle Varmeværk</t>
  </si>
  <si>
    <t>Bykær 6</t>
  </si>
  <si>
    <t>Hasle</t>
  </si>
  <si>
    <t>Hasle reservelast</t>
  </si>
  <si>
    <t>Mulebyvej 40</t>
  </si>
  <si>
    <t>Havneby Varmeværk</t>
  </si>
  <si>
    <t>Flyndervej 4</t>
  </si>
  <si>
    <t>Rømø</t>
  </si>
  <si>
    <t>Stengårdsskolen</t>
  </si>
  <si>
    <t>Stengårds Plads 2</t>
  </si>
  <si>
    <t>Ølstykke</t>
  </si>
  <si>
    <t>Toftehøjskolen</t>
  </si>
  <si>
    <t>Frederiksborgvej 4</t>
  </si>
  <si>
    <t>Stenløse Syd</t>
  </si>
  <si>
    <t>Agertoftegårdsvej 1</t>
  </si>
  <si>
    <t>Stenløse Nord</t>
  </si>
  <si>
    <t>Dam Holme 4B</t>
  </si>
  <si>
    <t>Føns Nærvarme</t>
  </si>
  <si>
    <t>Ronæsbrovej 16</t>
  </si>
  <si>
    <t>Brdr. Thorsen Varmeværk</t>
  </si>
  <si>
    <t>Svenstrupvej 8</t>
  </si>
  <si>
    <t>Nimtofte</t>
  </si>
  <si>
    <t>Selskab_Navn</t>
  </si>
  <si>
    <t>BORUP VARMEVÆRK A M B A</t>
  </si>
  <si>
    <t>Kedel</t>
  </si>
  <si>
    <t>BREDEBRO VARMEVÆRK A M B A</t>
  </si>
  <si>
    <t>Forbrændingsmotor</t>
  </si>
  <si>
    <t>Bredsten-Balle Kraftvarmeværk amba</t>
  </si>
  <si>
    <t>Elpatron</t>
  </si>
  <si>
    <t>BROAGER FJERNVARMESELSKAB AMBA</t>
  </si>
  <si>
    <t>Varmepumpe</t>
  </si>
  <si>
    <t>BROVST FJERNVARME ANDELSSELSKAB</t>
  </si>
  <si>
    <t>Nødstrømsanlæg</t>
  </si>
  <si>
    <t>BRØNDBY FJERNVARME A M B A</t>
  </si>
  <si>
    <t>BOLIGSELSKABET DANBO</t>
  </si>
  <si>
    <t>BÆLUM VARMEVÆRK AMBA</t>
  </si>
  <si>
    <t>BØVLING VARMEVÆRK</t>
  </si>
  <si>
    <t>CTR I/S</t>
  </si>
  <si>
    <t>CHR FELD FJERNVS AMBA</t>
  </si>
  <si>
    <t>Kraftvarme</t>
  </si>
  <si>
    <t>DURUP FJERNVARME</t>
  </si>
  <si>
    <t>DAVINDE BIOENERGI ApS</t>
  </si>
  <si>
    <t>Avedøre Fjernvarme</t>
  </si>
  <si>
    <t>DRONNINGLUND FJERNVARMEVÆRK AMBA</t>
  </si>
  <si>
    <t>Dybvad Varmeværk</t>
  </si>
  <si>
    <t>EJBY FJERNVARMECENTRAL AMBA</t>
  </si>
  <si>
    <t>Ejstrupholm Varmeværk A. m. b. a.</t>
  </si>
  <si>
    <t>ALLERØD KOMMUNE</t>
  </si>
  <si>
    <t>FARUM FJERNVARME A M B A</t>
  </si>
  <si>
    <t>FREDERICIA FJERNVARME A.M.B.A.</t>
  </si>
  <si>
    <t>FANGEL BIOENERGI ApS</t>
  </si>
  <si>
    <t>Farsø Varmeværk A M B A</t>
  </si>
  <si>
    <t>FAXE FJERNVARMESELSKAB A M B A</t>
  </si>
  <si>
    <t>FAXE KALK A/S</t>
  </si>
  <si>
    <t>Overskudsvarme</t>
  </si>
  <si>
    <t>FENSMARK FJERNVARMEVÆRK A M B A</t>
  </si>
  <si>
    <t>FERRITSLEV FJERNVARME A.M.B.A.</t>
  </si>
  <si>
    <t>FF SKAGEN A/S</t>
  </si>
  <si>
    <t>Gasturbine</t>
  </si>
  <si>
    <t>FJERRITSLEV FJERNVARME</t>
  </si>
  <si>
    <t>FREDERIKS VARMEVÆRK A M B A</t>
  </si>
  <si>
    <t>FUGLEBJERG FJERNVARMEVÆRK</t>
  </si>
  <si>
    <t>FFV VARME A/S</t>
  </si>
  <si>
    <t>GAUERSLUND FJERNVARME A M B A</t>
  </si>
  <si>
    <t>GILLELEJE FJERNVARME A M B A</t>
  </si>
  <si>
    <t>GIVE FJERNVARME A M B A</t>
  </si>
  <si>
    <t>GALTEN VARMEVÆRK A M B A</t>
  </si>
  <si>
    <t>GANDRUP - VESTER-HASSING VARMEVÆRK A M B A</t>
  </si>
  <si>
    <t>GEDSTED VARMEVÆRK A M B A</t>
  </si>
  <si>
    <t>GELSTED FJERNVARMECENTRAL</t>
  </si>
  <si>
    <t>GIVE ENERGIANLÆG ApS</t>
  </si>
  <si>
    <t>Gjerlev Varmeværk A.M.B.A</t>
  </si>
  <si>
    <t>GLYNGØRE FJERNVARMEVÆRK AMBA</t>
  </si>
  <si>
    <t>GRENAA FORBRÆNDING A/S</t>
  </si>
  <si>
    <t>GRENÅ VARMEVÆRK A M B A</t>
  </si>
  <si>
    <t>GEV VARME A/S</t>
  </si>
  <si>
    <t>Græsted Fjernvarme AMBA</t>
  </si>
  <si>
    <t>GØRDING VARMEVÆRK A M B A</t>
  </si>
  <si>
    <t>HASLEV FJERNVARME I M B A</t>
  </si>
  <si>
    <t>Dampturbine</t>
  </si>
  <si>
    <t>Hinnerup Fjernvarme</t>
  </si>
  <si>
    <t>HIRTSHALS FJERNVARME</t>
  </si>
  <si>
    <t>HOLTE FJERNVARME A M B A</t>
  </si>
  <si>
    <t>HVIDBJERG FJERNVARME A M B A</t>
  </si>
  <si>
    <t>HADSTEN VARMEVÆRK A M B A</t>
  </si>
  <si>
    <t>Hadsund Fjernvarmeværk A.m.b.a.</t>
  </si>
  <si>
    <t>HALS FJERNVARME A M B A</t>
  </si>
  <si>
    <t>HAMMEL FJERNVARME A M B A</t>
  </si>
  <si>
    <t>HAMMERSHØJ FJERNVARMEVÆRK</t>
  </si>
  <si>
    <t>HANSTHOLM VARMEVÆRK A M B A</t>
  </si>
  <si>
    <t>HEDENSTED FJERNVARME</t>
  </si>
  <si>
    <t>HEJNSVIG VARMEVÆRK A M B A</t>
  </si>
  <si>
    <t>Eniig Varme A/S</t>
  </si>
  <si>
    <t>HJALLERUP FJERNVARMEVÆRK</t>
  </si>
  <si>
    <t>HJORDKÆR FJERNVARMEVÆRK AMBA</t>
  </si>
  <si>
    <t>HJØRRING VARMEFORSYNING A M B A</t>
  </si>
  <si>
    <t>Kombianlæg</t>
  </si>
  <si>
    <t>HOBRO VARMEVÆRK A M B A</t>
  </si>
  <si>
    <t>HOLME-LUNDSHØJ FJERNVARMEV A M B A</t>
  </si>
  <si>
    <t>VESTFORSYNING VARME A/S</t>
  </si>
  <si>
    <t>Holsted Varmeværk Amba</t>
  </si>
  <si>
    <t>Hornbæk Fjernvarme A.m.b.a.</t>
  </si>
  <si>
    <t>Fjernvarme Horsens A.m.b.A</t>
  </si>
  <si>
    <t>HOVEDGÅRD FJERNVARMEVÆRK AMBA</t>
  </si>
  <si>
    <t>NOBIA DENMARK A/S</t>
  </si>
  <si>
    <t>HUNDESTED VARMEVÆRK AMBA</t>
  </si>
  <si>
    <t>Hurup Fjernvarme A m b A</t>
  </si>
  <si>
    <t>Hvalsø Kraftvarmeværk A.m.b.a</t>
  </si>
  <si>
    <t>Hvide Sande Fjernvarme A.M.B.A.</t>
  </si>
  <si>
    <t>HVIDEBÆK FJERNVARMEFORSYNING AMBA</t>
  </si>
  <si>
    <t>Haarby Kraft-Varme Amba</t>
  </si>
  <si>
    <t>HØJE TAASTRUP FJERNVARME A.M.B.A.</t>
  </si>
  <si>
    <t>HØJSLEV NR SØBY FJERNVARME</t>
  </si>
  <si>
    <t>HØNG VARMEVÆRK</t>
  </si>
  <si>
    <t>HØRBY VARMEVÆRK</t>
  </si>
  <si>
    <t>Halm</t>
  </si>
  <si>
    <t>Billund Varmeværk</t>
  </si>
  <si>
    <t>BRÆDSTRUP TOTALENERGIANLÆG A/S</t>
  </si>
  <si>
    <t>BRØRUP FJERNVARME A M B A</t>
  </si>
  <si>
    <t>I/S AffaldPlus</t>
  </si>
  <si>
    <t>Dampkedel</t>
  </si>
  <si>
    <t>HELSINGE FJERNVARME</t>
  </si>
  <si>
    <t>ARGO I/S</t>
  </si>
  <si>
    <t>Middelfart Fjernvarme a.m.b.a.</t>
  </si>
  <si>
    <t>JETSMARK ENERGIVÆRK AMBA</t>
  </si>
  <si>
    <t>I/S REFA</t>
  </si>
  <si>
    <t>Renosyd i/s</t>
  </si>
  <si>
    <t>Troldhede Kraftvarmeværk A.m.b.a.</t>
  </si>
  <si>
    <t>I/S VESTFORBRÆNDING</t>
  </si>
  <si>
    <t>Vildbjerg Varmeværk A.m.b.a.</t>
  </si>
  <si>
    <t>INGSTRUP FJERNVARME ANDELSSELSKAB</t>
  </si>
  <si>
    <t>ISHØJ KOMMUNE</t>
  </si>
  <si>
    <t>JELLING VARMEVÆRK</t>
  </si>
  <si>
    <t>JERSLEV VARMEVÆRK</t>
  </si>
  <si>
    <t>KARUP VARMEVÆRK</t>
  </si>
  <si>
    <t>KIBÆK VARMEVÆRK ADMINISTRATIONSKONTORET</t>
  </si>
  <si>
    <t>KLEJTRUP VARMEVÆRK</t>
  </si>
  <si>
    <t>Fortum Waste Solutions A/S</t>
  </si>
  <si>
    <t>KONGERSLEV FJERNVARMEVÆRK AMBA</t>
  </si>
  <si>
    <t>KØLVRÅ FJERNVARMECENTRAL</t>
  </si>
  <si>
    <t>Lystrup Fjernvarme A.m.b.A.</t>
  </si>
  <si>
    <t>LANGAA VARMEVÆRK AMBA</t>
  </si>
  <si>
    <t>LEM VARMEVÆRK</t>
  </si>
  <si>
    <t>LEMVIG VARMEVÆRK A M B A</t>
  </si>
  <si>
    <t>LØGSTRUP VARMEVÆRK A M B A</t>
  </si>
  <si>
    <t>LØGSTØR FJERNVARMEVÆRK AMBA</t>
  </si>
  <si>
    <t>LØGUMKLOSTER FJERNVARME</t>
  </si>
  <si>
    <t>Løsning Fjernvarme A m b a</t>
  </si>
  <si>
    <t>MARSTAL FJERNVARME A M B A</t>
  </si>
  <si>
    <t>MALLING VARMEVÆRK AMBA</t>
  </si>
  <si>
    <t>MARIAGER FJERNVARME A M B A</t>
  </si>
  <si>
    <t>MOU KRAFTVARME AMBA</t>
  </si>
  <si>
    <t>ANDELSSELSKABET MØLHOLM VARMEVÆRK</t>
  </si>
  <si>
    <t>MØRKE FJERNVARMESELSKAB A M B A</t>
  </si>
  <si>
    <t>MØRKØV VARMEVÆRK AMBA</t>
  </si>
  <si>
    <t>NIBE VARMEVÆRK A M B A</t>
  </si>
  <si>
    <t>NYBORG FORSYNING OG SERVICE A/S</t>
  </si>
  <si>
    <t>NYKØBING M FJERNVARMEVÆRK A M B A</t>
  </si>
  <si>
    <t>Næstved Fjernvarme A.M.B.A.</t>
  </si>
  <si>
    <t>Aalestrup-Nørager Energi A.M.B.A</t>
  </si>
  <si>
    <t>Nørre-Snede Varmeværk A.m.b.a</t>
  </si>
  <si>
    <t>Nørre Alslev Fjernvarmeværk A M B A</t>
  </si>
  <si>
    <t>NØRRE NEBEL FJERNVARME</t>
  </si>
  <si>
    <t>ODDER VARMEVÆRK A M B A</t>
  </si>
  <si>
    <t>FJERNVARME FYN DISTRIBUTION A/S</t>
  </si>
  <si>
    <t>RAMME VARMEVÆRK</t>
  </si>
  <si>
    <t>VERDO PRODUKTION A/S</t>
  </si>
  <si>
    <t>Ribe Fjernvarme AMBA</t>
  </si>
  <si>
    <t>Ringe Fjernvarmeselskab A M B A</t>
  </si>
  <si>
    <t>RINGKØBING FJERNVARMEVÆRK A M B A</t>
  </si>
  <si>
    <t>Roslev Fjernvarmeselskab A.m.b.A.</t>
  </si>
  <si>
    <t>Midtlangeland Fjernvarme A.m.b.a</t>
  </si>
  <si>
    <t>RUNDHØJ FJERNVARME AMBA</t>
  </si>
  <si>
    <t>RY VARMEVÆRK A M B A</t>
  </si>
  <si>
    <t>Ryomgård Fjernvarmeværk Amba</t>
  </si>
  <si>
    <t>Rødby Varmeværk A M B A</t>
  </si>
  <si>
    <t>RØDBYHAVN FJERNVARME A M B A</t>
  </si>
  <si>
    <t>RØDKÆRSBRO FJERNVARMEVÆRK</t>
  </si>
  <si>
    <t>RØNDE FJERNVARMEVÆRK</t>
  </si>
  <si>
    <t>STEGE FJERNVARME AMBA POSTBOX 76</t>
  </si>
  <si>
    <t>SAKSKØBING FJERNVARMESELSKAB A M B A</t>
  </si>
  <si>
    <t>SALTUM FJERNVARMEVÆRK A M B A</t>
  </si>
  <si>
    <t>Sdr. Omme Varmeværk Amba</t>
  </si>
  <si>
    <t>SIG VARMEVÆRK</t>
  </si>
  <si>
    <t>SINDAL VARMEFORSYNING A M B A</t>
  </si>
  <si>
    <t>FREDERIKSHAVN AFFALD A/S</t>
  </si>
  <si>
    <t>SKAGEN VARMEVÆRK AMBA</t>
  </si>
  <si>
    <t>SKALS KRAFTVARMEVÆRK A.M.B.A.</t>
  </si>
  <si>
    <t>Skanderborg-Hørning Fjernvarme</t>
  </si>
  <si>
    <t>Skive Fjernvarme A.m.b.a</t>
  </si>
  <si>
    <t>SKOVLUND VARMEVÆRK</t>
  </si>
  <si>
    <t>SKOVSGAARD VARMEVÆRK</t>
  </si>
  <si>
    <t>SKÅRUP FJERNVARME</t>
  </si>
  <si>
    <t>SKÆRBÆK FJERNVARME A.M.B.A.</t>
  </si>
  <si>
    <t>SK VARME A/S</t>
  </si>
  <si>
    <t>SMØRUM KRAFTVARME AMBA</t>
  </si>
  <si>
    <t>SNEDSTED VARMEVÆRK</t>
  </si>
  <si>
    <t>Solrød Fjernvarme a m b a</t>
  </si>
  <si>
    <t>SPJALD FJERNVARME- OG VANDVÆRK</t>
  </si>
  <si>
    <t>SPØTTRUP FJERNVARMEVÆRK</t>
  </si>
  <si>
    <t>STENSTRUP FJERNVARME AMBA</t>
  </si>
  <si>
    <t>Stoholm Fjernvarmeværk</t>
  </si>
  <si>
    <t>STRANDBY VARMEVÆRK AMBA</t>
  </si>
  <si>
    <t>STRUER FORSYNING FJERNVARME A/S</t>
  </si>
  <si>
    <t>Støvring Kraftvarmeværk A.m.b.a.</t>
  </si>
  <si>
    <t>Sunds Vand- og Varmeværk A.m.b.a.</t>
  </si>
  <si>
    <t>SVEBØLLE-VISKINGE FJERNVARMESELSKAB A.M.B.A. V/SVEND MYLLER</t>
  </si>
  <si>
    <t>Svendborg Fjernvarme A.m.b.a</t>
  </si>
  <si>
    <t>SVENDBORG KRAFTVARME A/S</t>
  </si>
  <si>
    <t>Svogerslev Fjernvarme</t>
  </si>
  <si>
    <t>SÆBY VARMEVÆRK A M B A</t>
  </si>
  <si>
    <t>SØNDERBORG FJERNVARME AMBA</t>
  </si>
  <si>
    <t>Geotermi</t>
  </si>
  <si>
    <t>SØNDERHOLM VARMEVÆRK AMBA</t>
  </si>
  <si>
    <t>THISTED VARMEFORSYNING A M B A</t>
  </si>
  <si>
    <t>THORSAGER FJERNVARMEVÆRK A M B A</t>
  </si>
  <si>
    <t>THORSØ FJERNVARMEVÆRK A M B A</t>
  </si>
  <si>
    <t>TIM KRAFTVARMEVÆRK A M B A</t>
  </si>
  <si>
    <t>TOFTLUND FJERNVARME A.M.B.A.</t>
  </si>
  <si>
    <t>TOMMERUP BYS FJERNVARMEFORSYNING</t>
  </si>
  <si>
    <t>TOMMERUP ST VARMEFORSYNING A M B A</t>
  </si>
  <si>
    <t>TRANBJERG VARMEVÆRK A M B A</t>
  </si>
  <si>
    <t>Tårs Varmeværk</t>
  </si>
  <si>
    <t>TØNDER FJERNVARMESELSKAB A.M.B.A.</t>
  </si>
  <si>
    <t>Tørring Kraftvarmeværk A.M.B.A.</t>
  </si>
  <si>
    <t>Uldum Varmeværk Amba</t>
  </si>
  <si>
    <t>ULFBORG FJERNVARME</t>
  </si>
  <si>
    <t>ULSTED VARMEVÆRK</t>
  </si>
  <si>
    <t>Vamdrup Fjernvarme A m b A</t>
  </si>
  <si>
    <t>VEJEN VARMEVÆRK</t>
  </si>
  <si>
    <t>VESTEGNENS KRAFTVARMESELSKAB I/S</t>
  </si>
  <si>
    <t>VEMB VARMEVÆRK</t>
  </si>
  <si>
    <t>V HJERMITSLEV VARMEVÆRK</t>
  </si>
  <si>
    <t>Vestervig Fjernvarme A.m.b.a</t>
  </si>
  <si>
    <t>VINDERUP VARMEVÆRK A M B A</t>
  </si>
  <si>
    <t>VIVILD VARMEVÆRK A M B A</t>
  </si>
  <si>
    <t>VOJENS FJERNVARME A.M.B.A.</t>
  </si>
  <si>
    <t>VRÅ VARMEVÆRK AMBA</t>
  </si>
  <si>
    <t>VÆRLØSE VARMEVÆRK A M B A</t>
  </si>
  <si>
    <t>Aabenraa - Rødekro Fjernvarme</t>
  </si>
  <si>
    <t>Aarhus Kommune</t>
  </si>
  <si>
    <t>ÆRØSKØBING FJERNVARME</t>
  </si>
  <si>
    <t>Ølgod Fjernvarmeselskab AMBA</t>
  </si>
  <si>
    <t>ØRNHØJ-GRØNBJERG KRAFTVARMEVÆRK AMBA</t>
  </si>
  <si>
    <t>ØRSTED FJERNVARMEVÆRK</t>
  </si>
  <si>
    <t>ØRUM VARMEVÆRK AMBA</t>
  </si>
  <si>
    <t>Østbirk Varmeværk A M B A</t>
  </si>
  <si>
    <t>Ø HORNUM VARMEVÆRK AMBA</t>
  </si>
  <si>
    <t>ØSTERILD FJERNVARMESELSKAB A M B A</t>
  </si>
  <si>
    <t>FRØSTRUP VARMEVÆRK A M B A</t>
  </si>
  <si>
    <t>ULBJERG KRAFT/VARME A M B A</t>
  </si>
  <si>
    <t>Bornholms Regionskommune</t>
  </si>
  <si>
    <t>LØJT KIRKEBY FJERNVARMESELSKAB AMBA</t>
  </si>
  <si>
    <t>MELLERUP KRAFTVARME A.M.B.A</t>
  </si>
  <si>
    <t>DANSK TRÆEMBALLAGE A/S</t>
  </si>
  <si>
    <t>LAURBJERG KRAFTVARMEVÆRK AMBA</t>
  </si>
  <si>
    <t>TERNDRUP FJERNVARME A M B A</t>
  </si>
  <si>
    <t>HARBOØRE VARMEVÆRK A.M.B.A. V/J.J. BIRCH</t>
  </si>
  <si>
    <t>HASHØJ KRAFTVARMEFORSYNING A M B A</t>
  </si>
  <si>
    <t>HVALPSUND KRAFTVARMEVÆRK AMBA</t>
  </si>
  <si>
    <t>DOLLE A/S</t>
  </si>
  <si>
    <t>Mosede Fjernvarmeværk A.M.B.A</t>
  </si>
  <si>
    <t>JOHN RASMUSSEN</t>
  </si>
  <si>
    <t>NRGI LOKALVARME A/S</t>
  </si>
  <si>
    <t>HALVRIMMEN - ARENTSMINDE KRAFTVARMEVÆRK A M B A</t>
  </si>
  <si>
    <t>LENDUM KRAFTVARMEVÆRK AMBA</t>
  </si>
  <si>
    <t>BLENSTRUP KRAFTVARMEVÆRK A.M.B.A.</t>
  </si>
  <si>
    <t>FILSKOV ENERGISELSKAB A M B A</t>
  </si>
  <si>
    <t>I/S KRAFTVARMEVÆRK THISTED</t>
  </si>
  <si>
    <t>SPECIAL WASTE SYSTEM A/S</t>
  </si>
  <si>
    <t>ROCKWOOL A/S</t>
  </si>
  <si>
    <t>Gudenaacentralen A.m.b.a.</t>
  </si>
  <si>
    <t>ENERGI VIBORG KRAFTVARME A/S</t>
  </si>
  <si>
    <t>Vestbirk Vandkraftanlæg</t>
  </si>
  <si>
    <t>MIDTJYLLANDS ELEKTRICITETSFORSYNINGS SELSKAB A.M.B.A.</t>
  </si>
  <si>
    <t>TREFOR VARME A/S</t>
  </si>
  <si>
    <t>Skov- og Naturstyrelsen</t>
  </si>
  <si>
    <t>SEAS-NVE KV-PRODUKTION A/S</t>
  </si>
  <si>
    <t>VOERSÅ KRAFTVARMEVÆRK A M B A</t>
  </si>
  <si>
    <t>GJØL PRIVATE KRAFTVARMEVÆRK AMBA</t>
  </si>
  <si>
    <t>RAMSING LEM LIHME KRAFTVARMEVÆRK AMBA</t>
  </si>
  <si>
    <t>SDR HERREDS KRAFTVARMEVÆRKER AMBA</t>
  </si>
  <si>
    <t>Bækmarksbro Varmeværk A.M.B.A.</t>
  </si>
  <si>
    <t>THORSMINDE VARMEVÆRK A.M.B.A.</t>
  </si>
  <si>
    <t>SYDLANGELAND FJERNVARME A.M.B.A.</t>
  </si>
  <si>
    <t>LOHALS VARMEFORSYNING A.M.B.A.</t>
  </si>
  <si>
    <t>THYBORØN FJERNVARME A.M.B.A.</t>
  </si>
  <si>
    <t>HAVNDAL FJERNVARME A M B A</t>
  </si>
  <si>
    <t>ØLAND KRAFTVARMEVÆRK A M B A</t>
  </si>
  <si>
    <t>FELDBORG KRAFTVARMEVÆRK A.M.B.A.</t>
  </si>
  <si>
    <t>HADERUP KRAFTVARMEVÆRK A.M.B.A.</t>
  </si>
  <si>
    <t>GASSUM-HVIDSTEN KRAFTVARMEVÆRK AMBA</t>
  </si>
  <si>
    <t>ASTRUP KRAFTVARMEVÆRK A.M.B.A.</t>
  </si>
  <si>
    <t>ROSTRUP KRAFTVARMEVÆRK AMBA</t>
  </si>
  <si>
    <t>OUE KRAFTVARMEVÆRK A.M.B.A.</t>
  </si>
  <si>
    <t>MANNA-THISE KRAFTVARMEVÆRK</t>
  </si>
  <si>
    <t>Bioforgasn. m. KE</t>
  </si>
  <si>
    <t>RAVNKILDE KRAFTVARMEVÆRK A M B A</t>
  </si>
  <si>
    <t>Rask Mølle Varmeværk</t>
  </si>
  <si>
    <t>NYSTED VARMEVÆRK A.M.B.A</t>
  </si>
  <si>
    <t>FJERNVARMEFORSYNINGEN I Ø TOREBY, TOREBY, SUNDBY OG NAGELSTI AMBA</t>
  </si>
  <si>
    <t>SYDFALSTER VARMEVÆRK A M B A</t>
  </si>
  <si>
    <t>TVERSTED KRAFTVARMEVÆRK A M B A</t>
  </si>
  <si>
    <t>NORDIC SUGAR A/S</t>
  </si>
  <si>
    <t>BRØDRENE HARTMANN A/S</t>
  </si>
  <si>
    <t>AAK DENMARK A/S</t>
  </si>
  <si>
    <t>CP KELCO ApS</t>
  </si>
  <si>
    <t>PRÆSTBRO KRAFTVARMEVÆRK A M B A</t>
  </si>
  <si>
    <t>RY MØLLE A/S</t>
  </si>
  <si>
    <t>JÆGERSPRIS KRAFTVARME A.M.B.A</t>
  </si>
  <si>
    <t>VORUPØR KRAFTVARMEVÆRK</t>
  </si>
  <si>
    <t>HALLUND KRAFTVARMEVÆRK A M B A</t>
  </si>
  <si>
    <t>ÅDUM KRAFTVARMEVÆRK A.M.B.A.</t>
  </si>
  <si>
    <t>VÆRUM-ØRUM KRAFTVARMEVÆRK AMBA</t>
  </si>
  <si>
    <t>VESLØS FJERNVARME AMBA</t>
  </si>
  <si>
    <t>Forsvaret og Forsvarsministeriets styrelser</t>
  </si>
  <si>
    <t>AFFALDSREGION NORD I/S</t>
  </si>
  <si>
    <t>KØGE AFLØB A/S</t>
  </si>
  <si>
    <t>Carlshøj Varmecentral</t>
  </si>
  <si>
    <t>GYMNASTIK OG IDRÆTSHØJSKOLEN V/VIBORG</t>
  </si>
  <si>
    <t>SOPHUS FUGLSANG. EXPORT-MALTFABRIK A/S</t>
  </si>
  <si>
    <t>GARTNERI PER KORTEGAARD A/S</t>
  </si>
  <si>
    <t>Grundejerforeningen Smørmosen</t>
  </si>
  <si>
    <t>A/S KNUD JEPSEN</t>
  </si>
  <si>
    <t>FÆLLINGGAARD VARMEFORSYNING ApS</t>
  </si>
  <si>
    <t>GENNER, HELLEVAD OG HOVSLUND FORENEDE KRAFT- VARMEVÆRKER A.M.B.A</t>
  </si>
  <si>
    <t>VANDCENTER SYD A/S</t>
  </si>
  <si>
    <t>Rødding Fjernvarme</t>
  </si>
  <si>
    <t>Boligforeningen Dianalund</t>
  </si>
  <si>
    <t>DRAGØR KOMMUNE</t>
  </si>
  <si>
    <t>Sønderborg Kraftvarmeværk I/S</t>
  </si>
  <si>
    <t>SKULDELEV ENERGISELSKAB A M B A</t>
  </si>
  <si>
    <t>VEDDUM-SKELUND-VISBORG KRAFTVARMEVÆRK AMBA</t>
  </si>
  <si>
    <t>HVAM-GL HVAM KRAFTVARMEVÆRK AMBA</t>
  </si>
  <si>
    <t>FUR KRAFTVARMEVÆRK AMBA</t>
  </si>
  <si>
    <t>ALFRED PEDERSEN &amp; SØN ApS</t>
  </si>
  <si>
    <t>GARTNERIET ROSBORG-BELLINGE A/S</t>
  </si>
  <si>
    <t>GARTNERIET "KRONBORG" ApS</t>
  </si>
  <si>
    <t>SVEND NIELSEN</t>
  </si>
  <si>
    <t>Gartneriet Sandet v/Kurt Christiansen</t>
  </si>
  <si>
    <t>PEDERSHAAB CONCRETE TECHNOLOGIES A/S</t>
  </si>
  <si>
    <t>JELD-WEN DANMARK A/S</t>
  </si>
  <si>
    <t>HKSCAN DENMARK A/S</t>
  </si>
  <si>
    <t>GARTNERIEJER LAUST ERIKSEN</t>
  </si>
  <si>
    <t>KURT BÆKGAARD PEDERSEN</t>
  </si>
  <si>
    <t>FELDBORG A/S</t>
  </si>
  <si>
    <t>GARTNERIET NORDFYN ApS</t>
  </si>
  <si>
    <t>MOGENS BØG</t>
  </si>
  <si>
    <t>BANG &amp; OLUFSEN A/S</t>
  </si>
  <si>
    <t>GARTNERNES VARMEFORSYNING I VEMMEDRUP ApS</t>
  </si>
  <si>
    <t>GARTNERIET HEDEGÅRDEN V/R CHRISTIANSEN &amp; L CHRISTIANSEN</t>
  </si>
  <si>
    <t>ESØ DEPONIGAS A/S</t>
  </si>
  <si>
    <t>GOSMER BIOGAS ApS</t>
  </si>
  <si>
    <t>Ellehavegaard Energy I/S v/Peter og Inge-Merete Palle Pedersen</t>
  </si>
  <si>
    <t>REJSBY KRAFTVARMEVÆRK A.M.B.A.</t>
  </si>
  <si>
    <t>BRØNS KRAFTVARMEVÆRK A.M.B.A.</t>
  </si>
  <si>
    <t>FRIFELT/ROAGER KRAFTVARMEVÆRK A.M.B.A.</t>
  </si>
  <si>
    <t>GYLLING-ØRTING-FALLING KRAFTVARMEVÆRK A.M.B.A.</t>
  </si>
  <si>
    <t>Hundslund-Oldrup Kraftvarmeværk Amba</t>
  </si>
  <si>
    <t>Snertinge, Særslev, Føllenslev Energiselskab A.M.B.A.</t>
  </si>
  <si>
    <t>Kolding kommune</t>
  </si>
  <si>
    <t>ENERGI VIBORG VAND A/S</t>
  </si>
  <si>
    <t>Benløseparkens Varmecentral A.M.B.A</t>
  </si>
  <si>
    <t>DYSSEGÅRDSPARKENS KRAFTVARMEVÆRK A M B A</t>
  </si>
  <si>
    <t>Filadelfia</t>
  </si>
  <si>
    <t>GARTNER ERIK HØJVANG JENSEN</t>
  </si>
  <si>
    <t>PARTAS A/S</t>
  </si>
  <si>
    <t>RYE KRAFTVARMEVÆRK A.M.B.A.</t>
  </si>
  <si>
    <t>GARTNERIET ELLELUND I/S</t>
  </si>
  <si>
    <t>ERIK &amp; STEEN MAGNUSSON I/S</t>
  </si>
  <si>
    <t>SVENDBORG ANDELS-BOLIGFORENING</t>
  </si>
  <si>
    <t>NORDBY FJERNVARME A M B A</t>
  </si>
  <si>
    <t>OFFER MADSEN A/S</t>
  </si>
  <si>
    <t>MOGENS EIBERG. ERHVERVSGARTNERI A/S</t>
  </si>
  <si>
    <t>TRE-LÆRKE V/MORTEN FREDERIKSEN</t>
  </si>
  <si>
    <t>BLÅHØJ ENERGISELSKAB A.M.B.A.</t>
  </si>
  <si>
    <t>Gartneriet Krebs/ Morten Krebs</t>
  </si>
  <si>
    <t>Øster Hurup Kraftvarmeværk</t>
  </si>
  <si>
    <t>HYLLINGE-MENSTRUP KRAFTVARMEVÆRKER A M B A</t>
  </si>
  <si>
    <t>I/S RENO-NORD</t>
  </si>
  <si>
    <t>Thorshøj Kraftvarmeværk Amba</t>
  </si>
  <si>
    <t>EIGIL DAM</t>
  </si>
  <si>
    <t>TRUSTRUP-LYNGBY VARMEVÆRK AMBA</t>
  </si>
  <si>
    <t>HEMMET VARMEVÆRK AMBA</t>
  </si>
  <si>
    <t>Nørrevejens Kraftvarmeværk</t>
  </si>
  <si>
    <t>VEJBY-TISVILDE FJERNVARME AMBA</t>
  </si>
  <si>
    <t>SANDVED-TORNEMARK KRAFTVARMEVÆRK AMBA U/STIFT</t>
  </si>
  <si>
    <t>UGGELHUSE-LANGKASTRUP KRAFTVARMEVÆRK AMBA</t>
  </si>
  <si>
    <t>Løkkensvejens Kraftvarmeværk Amba</t>
  </si>
  <si>
    <t>GARTNERIET SVALEN ERWIND HANSEN</t>
  </si>
  <si>
    <t>SILKEBORG GENBRUG OG AFFALD A/S</t>
  </si>
  <si>
    <t>DANFOSS A/S</t>
  </si>
  <si>
    <t>CHEMINOVA A/S</t>
  </si>
  <si>
    <t>ØSTDEPONI GAS OG EL ApS</t>
  </si>
  <si>
    <t>EGETÆPPER A/S</t>
  </si>
  <si>
    <t>SKY-LIGHT A/S</t>
  </si>
  <si>
    <t>HELGE RASMUSSEN</t>
  </si>
  <si>
    <t>OLE KAPPEL</t>
  </si>
  <si>
    <t>EJNAR KIRK</t>
  </si>
  <si>
    <t>LILLEHEDEN A/S</t>
  </si>
  <si>
    <t>THORSØ MILJØ- OG BIOGASANLÆG A.M.B.A.</t>
  </si>
  <si>
    <t>GARTNERIET MARKHAVEN ApS</t>
  </si>
  <si>
    <t>NORDJYDSK MINKFODER A/S</t>
  </si>
  <si>
    <t>Gartner Rasmus Henning Nielsen</t>
  </si>
  <si>
    <t>NIELS MØLLER RASMUSSENS GARTNERIER I/S REGNEMARK</t>
  </si>
  <si>
    <t>LINKOGAS A.M.B.A.</t>
  </si>
  <si>
    <t>MARICOGEN A/S</t>
  </si>
  <si>
    <t>ARNE TRYNSKOV SØRENSEN</t>
  </si>
  <si>
    <t>Brdr.Christensen</t>
  </si>
  <si>
    <t>Steen Sørensen</t>
  </si>
  <si>
    <t>FONDEN BRUUNSHÅB GAMLE PAPFABRIK</t>
  </si>
  <si>
    <t>Eniig City Solutions A/S</t>
  </si>
  <si>
    <t>BRANDE ELVÆRK AF 1976</t>
  </si>
  <si>
    <t>Randbøldal</t>
  </si>
  <si>
    <t>Det Grønske Skovdistrikt</t>
  </si>
  <si>
    <t>A/S GØDDING MØLLE SKOVBRUG</t>
  </si>
  <si>
    <t>HOPBALLE MØLLE V/J B CHRISTENSEN</t>
  </si>
  <si>
    <t>Den Selvejende Institution Tørning Mølle</t>
  </si>
  <si>
    <t>Gdr. Frits Ebbesen</t>
  </si>
  <si>
    <t>GRAM OG NYBØL GODSER A/S</t>
  </si>
  <si>
    <t>ROLFSTED MØLLE JENS RANDBØLL ENGGÅRD RASMUSSEN</t>
  </si>
  <si>
    <t>Å-Møllen</t>
  </si>
  <si>
    <t>Kærsgaard Avlsgaard/Godsejer Hage</t>
  </si>
  <si>
    <t>KIM JENSEN</t>
  </si>
  <si>
    <t>Lundsby Biogas A/S</t>
  </si>
  <si>
    <t>DEPONIGAS ApS</t>
  </si>
  <si>
    <t>VILLEMOES TEGLVÆRK A/S</t>
  </si>
  <si>
    <t>FORSYNINGSVIRKSOMHEDEN GRØNHØJ STRAND A/S</t>
  </si>
  <si>
    <t>Jens Peter Christensen</t>
  </si>
  <si>
    <t>Sdr. Nissum Fjernvarme I/S Henry Toft/Britha Pilgaard Toft</t>
  </si>
  <si>
    <t>UHRENHOLTGAARD V/MORTEN KNUDSGAARD</t>
  </si>
  <si>
    <t>VIKING MALT A/S</t>
  </si>
  <si>
    <t>BOULSTRUP-HOU KRAFTVARMEVÆRK AMBA</t>
  </si>
  <si>
    <t>TREFOR EL-NET A/S</t>
  </si>
  <si>
    <t>Køge Almennyttige Boligselskab Afd Ellemarken</t>
  </si>
  <si>
    <t>Maabjerg Energy Center - BioHeat&amp;Power A/S</t>
  </si>
  <si>
    <t>ARLA FOODS ENERGY A/S</t>
  </si>
  <si>
    <t>SØREN LEEGAARD RIIS</t>
  </si>
  <si>
    <t>Region Hovedstaden</t>
  </si>
  <si>
    <t>KOPPERS DENMARK ApS</t>
  </si>
  <si>
    <t>FLADDER DANMARK A/S</t>
  </si>
  <si>
    <t>HENNING AABRIK</t>
  </si>
  <si>
    <t>Poul Jensen</t>
  </si>
  <si>
    <t>SKRÆDDERGÅRDEN A/S</t>
  </si>
  <si>
    <t>ULSTED BIOGAS ApS</t>
  </si>
  <si>
    <t>HERNING BIOENERGI A/S</t>
  </si>
  <si>
    <t>Træpiller</t>
  </si>
  <si>
    <t>ONSBJERG VARMEVÆRK ApS</t>
  </si>
  <si>
    <t>BØRGE KUHR</t>
  </si>
  <si>
    <t>JENS HENRY CHRISTENSEN</t>
  </si>
  <si>
    <t>GRØNGAS, HJØRRING A/S</t>
  </si>
  <si>
    <t>Claus P Hissel</t>
  </si>
  <si>
    <t>Baunsgaard Biogas</t>
  </si>
  <si>
    <t>ARNE LINDHOLT KRISTENSEN</t>
  </si>
  <si>
    <t>GÅRDEJER BENT PEDERSEN</t>
  </si>
  <si>
    <t>GÅRDEJER CARL CHRISTIAN BÆK</t>
  </si>
  <si>
    <t>2 B BIOGAS A/S</t>
  </si>
  <si>
    <t>MICHAEL SANGILD</t>
  </si>
  <si>
    <t>FJERNVARME FYN AFFALDSENERGI A/S</t>
  </si>
  <si>
    <t>Energnist</t>
  </si>
  <si>
    <t>Proprietær Aksel Kirketerp</t>
  </si>
  <si>
    <t>Feltengård I/S</t>
  </si>
  <si>
    <t>Ringkøbing-Skjern Museum</t>
  </si>
  <si>
    <t>NOVOZYMES A/S</t>
  </si>
  <si>
    <t>ARDAGH GLASS HOLMEGAARD A/S</t>
  </si>
  <si>
    <t>Ørsted Salg &amp; Service A/S</t>
  </si>
  <si>
    <t>GARTNERIET MASNEDØ A/S</t>
  </si>
  <si>
    <t>HALDOR TOPSØE A/S</t>
  </si>
  <si>
    <t>SKJERN PAPIRFABRIK A/S</t>
  </si>
  <si>
    <t>FD Hvidovre AMBA</t>
  </si>
  <si>
    <t>HOFOR FJERNVARME P/S</t>
  </si>
  <si>
    <t>GFE KROGENSKÆR P/S</t>
  </si>
  <si>
    <t>Dammen Bioenergi A/S</t>
  </si>
  <si>
    <t>CILAJ ENERGI A/S</t>
  </si>
  <si>
    <t>HENRIK CLAUSEN</t>
  </si>
  <si>
    <t>Ballen-Brundby Fjernvarme Amba</t>
  </si>
  <si>
    <t>Bindslev Elværk</t>
  </si>
  <si>
    <t>Effektpartner AS</t>
  </si>
  <si>
    <t>ENERGI FYN PRODUKTION A/S</t>
  </si>
  <si>
    <t>LEMVIG BIOGASANLÆG A.M.B.A.</t>
  </si>
  <si>
    <t>ENERGISELSKABET VED ANDELS- SAMFUNDET I HJORTSHØJ</t>
  </si>
  <si>
    <t>Hans Andreas Jørgensen</t>
  </si>
  <si>
    <t>Havneby Varmeværk A.m.b.a.</t>
  </si>
  <si>
    <t>ROULUNDS ENERGY ApS</t>
  </si>
  <si>
    <t>E.ON PRODUKTION DANMARK A/S</t>
  </si>
  <si>
    <t>Skive kommune</t>
  </si>
  <si>
    <t>LARS FOVERSKOV</t>
  </si>
  <si>
    <t>HGS - Hovedstadsområdets Geotermiske Samarbejde</t>
  </si>
  <si>
    <t>HANS LORENZEN</t>
  </si>
  <si>
    <t>BIOKRAFT A/S</t>
  </si>
  <si>
    <t>Ørsted Sales &amp; Distribution A/S</t>
  </si>
  <si>
    <t>FREDERIKSHAVN VARME A/S</t>
  </si>
  <si>
    <t>HALS METAL A/S</t>
  </si>
  <si>
    <t>VÆKST &amp; MILJØ V/ULRIK DAHL</t>
  </si>
  <si>
    <t>MPM INVEST ApS</t>
  </si>
  <si>
    <t>Skou Hansen I/S v/Carl Skou og Lars Peter Skou Hansen</t>
  </si>
  <si>
    <t>FLEXENERGI A/S</t>
  </si>
  <si>
    <t>BÅNLEV BIOGAS A/S</t>
  </si>
  <si>
    <t>Tousgård v/Jens Kirk</t>
  </si>
  <si>
    <t>ZITCOM A/S</t>
  </si>
  <si>
    <t>DK PLANT ApS</t>
  </si>
  <si>
    <t>REGULERKRAFT IKAST ApS</t>
  </si>
  <si>
    <t>LP Springheste Lars Nørgaard Pedersen</t>
  </si>
  <si>
    <t>Region Midtjylland</t>
  </si>
  <si>
    <t>Grenaa Effektreserve AS</t>
  </si>
  <si>
    <t>HJØRRING VANDSELSKAB A/S</t>
  </si>
  <si>
    <t>Sorø kommune</t>
  </si>
  <si>
    <t>Bodil Grønbek</t>
  </si>
  <si>
    <t>DEIF A/S</t>
  </si>
  <si>
    <t>NORDIC BIOENERGY ApS</t>
  </si>
  <si>
    <t>SILKEBORG VARME A/S</t>
  </si>
  <si>
    <t>KOHBERG BAKERY GROUP A/S</t>
  </si>
  <si>
    <t>HILLERØD VARME A/S</t>
  </si>
  <si>
    <t>KØGE VARME A/S</t>
  </si>
  <si>
    <t>Jakob Snedker</t>
  </si>
  <si>
    <t>BORNHOLMS VARME A/S</t>
  </si>
  <si>
    <t>FUZION A/S</t>
  </si>
  <si>
    <t>SILKEBORG SPILDEVAND A/S</t>
  </si>
  <si>
    <t>HVALSØ SAVVÆRK A/S</t>
  </si>
  <si>
    <t>ELMEGÅRD SMEDE &amp; MASKINFORRETNING</t>
  </si>
  <si>
    <t>EWII A/S</t>
  </si>
  <si>
    <t>KERTEMINDE FORSYNING - VARME A/S</t>
  </si>
  <si>
    <t>DUPONT NUTRITION BIOSCIENCES ApS</t>
  </si>
  <si>
    <t>Sulkendrup Vandmølle</t>
  </si>
  <si>
    <t>REFA, STUBBEKØBING FJERNVARME A/S</t>
  </si>
  <si>
    <t>EBELTOFT FJERNVARMEVÆRK</t>
  </si>
  <si>
    <t>MARIBO VARMEVÆRK AMBA</t>
  </si>
  <si>
    <t>KJELLERUP FJERNVARME AMBA</t>
  </si>
  <si>
    <t>LOLLAND VARME A/S</t>
  </si>
  <si>
    <t>TARM VARMEVÆRK A M B A</t>
  </si>
  <si>
    <t>ØSTERMOSE BIOENERGI A/S</t>
  </si>
  <si>
    <t>ASSENS FJERNVARME A M B A</t>
  </si>
  <si>
    <t>DIN Forsyning Varme A/S</t>
  </si>
  <si>
    <t>AARHUS VAND A/S</t>
  </si>
  <si>
    <t>VORDINGBORG FJERNVARME A/S</t>
  </si>
  <si>
    <t>GULDBORGSUND VARME A/S</t>
  </si>
  <si>
    <t>GRÅSTEN VARME A/S</t>
  </si>
  <si>
    <t>HERNING VAND HOLDING A/S</t>
  </si>
  <si>
    <t>FORSYNING HELSINGØR VARME A/S</t>
  </si>
  <si>
    <t>MIDDELFART SPILDEVAND A/S</t>
  </si>
  <si>
    <t>BRØNDERSLEV VARME A/S</t>
  </si>
  <si>
    <t>HØRSHOLM VAND ApS</t>
  </si>
  <si>
    <t>REFA ENERGI A/S</t>
  </si>
  <si>
    <t>TØNDER DEPONI A/S</t>
  </si>
  <si>
    <t>RØNBJERG ATTRAKTIONER OG SERVICES A/S</t>
  </si>
  <si>
    <t>Fyns Affalds Koordinerings Selskab</t>
  </si>
  <si>
    <t>GARTNERIET TORUP ApS</t>
  </si>
  <si>
    <t>VORDINGBORG SPILDEVAND A/S</t>
  </si>
  <si>
    <t>BIO VÆKST A/S</t>
  </si>
  <si>
    <t>MORSØ VARME A/S</t>
  </si>
  <si>
    <t>Tønder kommune</t>
  </si>
  <si>
    <t>HALSNÆS VARME A/S</t>
  </si>
  <si>
    <t>ØSTERLUND VARME A/S</t>
  </si>
  <si>
    <t>NORDBORG KRAFTVARMEVÆRK A/S</t>
  </si>
  <si>
    <t>FORS Varme Holbæk, Jyderup A/S</t>
  </si>
  <si>
    <t>EJENDOMSSELSKABET VANGEDE A/S</t>
  </si>
  <si>
    <t>I/S Tandergård</t>
  </si>
  <si>
    <t>VIDEBÆK VARME A/S</t>
  </si>
  <si>
    <t>RINGKØBING-SKJERN FORSYNING A/S</t>
  </si>
  <si>
    <t>FAXE SPILDEVAND A/S</t>
  </si>
  <si>
    <t>FORSYNING HELSINGØR SPILDEVAND A/S</t>
  </si>
  <si>
    <t>FORS Varme Roskilde A/S</t>
  </si>
  <si>
    <t>HILLERØD KRAFTVARME ApS</t>
  </si>
  <si>
    <t>DIN Forsyning Spildevand A/S</t>
  </si>
  <si>
    <t>HALSTED HALMVARMEVÆRK ApS</t>
  </si>
  <si>
    <t>FORSYNING HELSINGØR AFFALD A/S</t>
  </si>
  <si>
    <t>RØNNE VARME A/S</t>
  </si>
  <si>
    <t>HELSINGØR KRAFTVARMEVÆRK A/S</t>
  </si>
  <si>
    <t>Holbæk Bioenergi I/S</t>
  </si>
  <si>
    <t>ARWOS SPILDEVAND A/S</t>
  </si>
  <si>
    <t>FORS Varme Holbæk, St. Merløse A/S</t>
  </si>
  <si>
    <t>FORS Spildevand Holbæk A/S</t>
  </si>
  <si>
    <t>EFFEKTMARKED.DK A/S</t>
  </si>
  <si>
    <t>RINGSTED KRAFTVARMEVÆRK A/S</t>
  </si>
  <si>
    <t>VORDINGBORG KRAFTVARME A/S</t>
  </si>
  <si>
    <t>HORSENS VAND ENERGI A/S</t>
  </si>
  <si>
    <t>ØSTERVANG SJÆLLAND A/S</t>
  </si>
  <si>
    <t>ARWOS DEPONI A/S</t>
  </si>
  <si>
    <t>REFA, HORBELEV FJERNVARME A/S</t>
  </si>
  <si>
    <t>ODSHERRED VARME A/S</t>
  </si>
  <si>
    <t>GARTNERIET SKOVLUNDEN ApS</t>
  </si>
  <si>
    <t>DC GENERATION A/S</t>
  </si>
  <si>
    <t>FREDERICIA SPILDEVAND OG ENERGI A/S</t>
  </si>
  <si>
    <t>Ørsted Bioenergy &amp; Thermal Power A/S</t>
  </si>
  <si>
    <t>DAKA DENMARK A/S</t>
  </si>
  <si>
    <t>Greve Fjernvarme A.m.b.a.</t>
  </si>
  <si>
    <t>NIMA HALM ApS</t>
  </si>
  <si>
    <t>MÅLØV RENS A/S</t>
  </si>
  <si>
    <t>FURESØ SPILDEVAND A/S</t>
  </si>
  <si>
    <t>ROSALINA A/S</t>
  </si>
  <si>
    <t>HOFOR ENERGIPRODUKTION A/S</t>
  </si>
  <si>
    <t>FJERNVARME HORSENS A/S</t>
  </si>
  <si>
    <t>Kolind Fjernvarmeværk A.M.B.A</t>
  </si>
  <si>
    <t>HJORTEBJERG REAL ESTATE A/S</t>
  </si>
  <si>
    <t>ENERGIGRUPPEN JYLLAND ELPRODUKTION A/S</t>
  </si>
  <si>
    <t>GRAFF KRISTENSEN A/S</t>
  </si>
  <si>
    <t>RINGSTED FJERNVARME A/S</t>
  </si>
  <si>
    <t>BIOFOS SPILDEVANDSCENTER AVEDØRE A/S</t>
  </si>
  <si>
    <t>HILLERØD BIOFORGASNING P/S</t>
  </si>
  <si>
    <t>LIMFJORDENS BIOENERGI ApS</t>
  </si>
  <si>
    <t>MARIAGERFJORD VAND A/S</t>
  </si>
  <si>
    <t>KALUNDBORG VARMEFORSYNING A/S</t>
  </si>
  <si>
    <t>ODENSE RENOVATION A/S</t>
  </si>
  <si>
    <t>BILLUND ENERGI A/S</t>
  </si>
  <si>
    <t>HILLERØD SPILDEVAND A/S</t>
  </si>
  <si>
    <t>SØNDERBORG SPILDEVANDSFORSYNING A/S</t>
  </si>
  <si>
    <t>FJERNVARME FYN PRODUKTION A/S</t>
  </si>
  <si>
    <t>THISTED RENSEANLÆG A/S</t>
  </si>
  <si>
    <t>AALBORG KLOAK A/S</t>
  </si>
  <si>
    <t>NYSTED BIOENERGI ApS</t>
  </si>
  <si>
    <t>Vandmiljø Randers A/S</t>
  </si>
  <si>
    <t>SK SPILDEVAND A/S</t>
  </si>
  <si>
    <t>CARLSBERG SUPPLY COMPANY DANMARK A/S</t>
  </si>
  <si>
    <t>Maabjerg Energy Center - BioGas A/S</t>
  </si>
  <si>
    <t>JENS KROGH</t>
  </si>
  <si>
    <t>TREFOR VAND A/S</t>
  </si>
  <si>
    <t>Skanderborg kommune</t>
  </si>
  <si>
    <t>HANS MARTIN WESTERGAARD</t>
  </si>
  <si>
    <t>Aars Fjernvarme Amba</t>
  </si>
  <si>
    <t>Nordjyllandsværket A/S</t>
  </si>
  <si>
    <t>Aalborg Varme A/S</t>
  </si>
  <si>
    <t>Aalborg Decentrale Værker A/S</t>
  </si>
  <si>
    <t>RIBE BIOGAS A/S</t>
  </si>
  <si>
    <t>Slagslunde Fjernvarme A.m.b.a.</t>
  </si>
  <si>
    <t>PRÆSTØ FJERNVARME</t>
  </si>
  <si>
    <t>BIOFOS LYNETTEFÆLLESSKABET A/S</t>
  </si>
  <si>
    <t>FREDERIKSHAVN FORSYNING A/S</t>
  </si>
  <si>
    <t>JAYNET A/S</t>
  </si>
  <si>
    <t>SEAWEST ATTRAKTIONER &amp; SERVICES ApS</t>
  </si>
  <si>
    <t>ARLA FOODS AMBA</t>
  </si>
  <si>
    <t>MØLLEÅVÆRKET A/S</t>
  </si>
  <si>
    <t>SKOVBOHALLERNE</t>
  </si>
  <si>
    <t>RENO DJURS I/S</t>
  </si>
  <si>
    <t>LÆSØ VARME A/S</t>
  </si>
  <si>
    <t>BlueKolding Energiproduktion A/S</t>
  </si>
  <si>
    <t>Forsvarsministeriet, Departementet</t>
  </si>
  <si>
    <t>EGEDAL FJERNVARME A/S</t>
  </si>
  <si>
    <t>NORDALIM A/S</t>
  </si>
  <si>
    <t>NORDISK PERLITE ApS</t>
  </si>
  <si>
    <t>AGRI-NORCOLD A/S</t>
  </si>
  <si>
    <t>SKAMOL A/S</t>
  </si>
  <si>
    <t>DANSK LANDBRUGS GROVVARESELSKAB A.M.B.A.</t>
  </si>
  <si>
    <t>DSB VEDLIGEHOLD A/S</t>
  </si>
  <si>
    <t>Aarhus Universitet</t>
  </si>
  <si>
    <t>Glamsbjerg-Haarby Varmeværk I/S</t>
  </si>
  <si>
    <t>Ejsing Fjernvarme A.M.B.A</t>
  </si>
  <si>
    <t>AUTOREPARATØR ANTON NIELSEN</t>
  </si>
  <si>
    <t>DAB</t>
  </si>
  <si>
    <t>Føns Nærvarme A.m.b.a.</t>
  </si>
  <si>
    <t>Region Sjælland</t>
  </si>
  <si>
    <t>RF-Anholt ApS</t>
  </si>
  <si>
    <t>BIOMASSEFYRET KRAFTVARMEVÆRK A/S</t>
  </si>
  <si>
    <t>Kongshøj Mølle v/ Lisbeth Larsen</t>
  </si>
  <si>
    <t>Deponiselskabet Bobøl I/S</t>
  </si>
  <si>
    <t>KERTEMINDE BIOGAS ApS</t>
  </si>
  <si>
    <t>SKIVE BIOGAS ApS</t>
  </si>
  <si>
    <t>Steffen Schmidt</t>
  </si>
  <si>
    <t>GRENÅ ANDELSBOLIGFORENING</t>
  </si>
  <si>
    <t>DANKALK K/S</t>
  </si>
  <si>
    <t>Brdr. Thorsen Biogas I/S</t>
  </si>
  <si>
    <t>Brdr. Thorsen Varmeværk I/S</t>
  </si>
  <si>
    <t>Mejlby Fjernvarme AMBA</t>
  </si>
  <si>
    <t>OL Biogas ApS</t>
  </si>
  <si>
    <t>METALCOLOUR A/S</t>
  </si>
  <si>
    <t>JSJ ApS</t>
  </si>
  <si>
    <t>BBB-BOLL ApS</t>
  </si>
  <si>
    <t>CLAUS SØRENSEN A/S</t>
  </si>
  <si>
    <t>Den selvejende institution Kibæk Møllelaug</t>
  </si>
  <si>
    <t>Tågholm Biogas I/S</t>
  </si>
  <si>
    <t>Graugård I/S</t>
  </si>
  <si>
    <t>LBJBIO I/S</t>
  </si>
  <si>
    <t>GARTNERIET THORUPLUND A/S. FRAUGDE</t>
  </si>
  <si>
    <t>FRILAND ÅRSLEV ApS</t>
  </si>
  <si>
    <t>A/S DANSK SHELL</t>
  </si>
  <si>
    <t>AULUM FJERNVARME AMBA</t>
  </si>
  <si>
    <t>AABYBRO FJERNVARME</t>
  </si>
  <si>
    <t>AFFALDSSELSKABET VENDSYSSEL VEST I/S</t>
  </si>
  <si>
    <t>AGERSTED VARMEVÆRK</t>
  </si>
  <si>
    <t>ALBERTSLUND KOMMUNE</t>
  </si>
  <si>
    <t>ALLINGÅBRO VARMEVÆRK A M B A</t>
  </si>
  <si>
    <t>ALS FJERNVARME AMBA</t>
  </si>
  <si>
    <t>Egtved Varmeværk A.M.B.A.</t>
  </si>
  <si>
    <t>Glamsbjerg-Haarby Varmeværk a.m.b.a.</t>
  </si>
  <si>
    <t>Energi Ikast Varme A/S</t>
  </si>
  <si>
    <t>LØGTEN-SKØDSTR FJERNVARMEV A M B A</t>
  </si>
  <si>
    <t>NYKØBING SJ VARMEVÆRK</t>
  </si>
  <si>
    <t>ANDELSSELSKABET OKSBØL VARMEVÆRK</t>
  </si>
  <si>
    <t>PADBORG FJERNVARME A.M.B.A.</t>
  </si>
  <si>
    <t>Anden</t>
  </si>
  <si>
    <t>SDR FELDING VARMEVÆRK</t>
  </si>
  <si>
    <t>TISTRUP VARMEVÆRK</t>
  </si>
  <si>
    <t>TRANUM VARMEVÆRK</t>
  </si>
  <si>
    <t>Vejlby Fjernvarme</t>
  </si>
  <si>
    <t>Vejle Fjernvarme A M B A</t>
  </si>
  <si>
    <t>Ø BRØNDERSLEV FJERNVARMEVÆRK</t>
  </si>
  <si>
    <t>ØSTERVRÅ VARMEVÆRK AMBA</t>
  </si>
  <si>
    <t>Bornholms El-Produktion A/S</t>
  </si>
  <si>
    <t>ANS FJERNVARMEVÆRK A M B A</t>
  </si>
  <si>
    <t>ANSAGER VARMEVÆRK</t>
  </si>
  <si>
    <t>ARDEN VARMEVÆRK AMBA</t>
  </si>
  <si>
    <t>AUGUSTENBORG FJERNVARME A M B A</t>
  </si>
  <si>
    <t>AUNING VARMEVÆRK A M B A</t>
  </si>
  <si>
    <t>Balling-Rødding Varmeværk A.m.b.a.</t>
  </si>
  <si>
    <t>BINDSLEV FJERNVARME A M B A</t>
  </si>
  <si>
    <t>BRAMMING FJERNVARME AMBA</t>
  </si>
  <si>
    <t>LISTEFABRIKKEN I. C. A/S</t>
  </si>
  <si>
    <t>Gudenådalens Energiselskab Amba</t>
  </si>
  <si>
    <t>Durup Fjernvarme A.m.b.a.</t>
  </si>
  <si>
    <t>Ejby Fjernvarmecentral</t>
  </si>
  <si>
    <t>Gelsted Fjernvarme a.m.b.a</t>
  </si>
  <si>
    <t>Hjallerup Fjernvarmeværk A.m.b.a.</t>
  </si>
  <si>
    <t>Kibæk Varmeværk A.m.b.a           Administrationskontoret</t>
  </si>
  <si>
    <t>SØNDERBORG FJERNVARME A.M.B.A.</t>
  </si>
  <si>
    <t>Vejen Varmeværk a.m.b.a.</t>
  </si>
  <si>
    <t>SEAS-NVE Finans A/S</t>
  </si>
  <si>
    <t>Peder Andersen</t>
  </si>
  <si>
    <t>Bornholms Bioenergi ApS</t>
  </si>
  <si>
    <t>Organic Rankine (ORC)</t>
  </si>
  <si>
    <t>REFA Maribo-Sakskøbing Kraftvarmeværk A/S</t>
  </si>
  <si>
    <t>Lyngby Kraftvarmeværk A/S</t>
  </si>
  <si>
    <t>ROSALINA ApS</t>
  </si>
  <si>
    <t>Sentia Denmark A/S</t>
  </si>
  <si>
    <t>J.H. PLANTER ApS</t>
  </si>
  <si>
    <t>KW Energi A/S</t>
  </si>
  <si>
    <t>Nørgård Bioenergi ApS</t>
  </si>
  <si>
    <t>FORS Spildevand Roskilde A/S</t>
  </si>
  <si>
    <t>Brandstrup Agro ApS</t>
  </si>
  <si>
    <t>Sorø Fjernvarme A/S</t>
  </si>
  <si>
    <t>Favrskov kommune</t>
  </si>
  <si>
    <t>Haslev Fjernvarme  A.m.b.a.</t>
  </si>
  <si>
    <t>Hals Fjernvarme AmbA</t>
  </si>
  <si>
    <t>Verdo Varme Herning A/S</t>
  </si>
  <si>
    <t>Billund Varmeværk A.m.b.a.</t>
  </si>
  <si>
    <t>STRUER ENERGI FJERNVARME A/S</t>
  </si>
  <si>
    <t>Aktieselskabet af 1. oktober 1998</t>
  </si>
  <si>
    <t>Viborg Idrætshøjskole S/I</t>
  </si>
  <si>
    <t>FELDBORG ENERGY ApS</t>
  </si>
  <si>
    <t>FELDBORG GROWERS A/S</t>
  </si>
  <si>
    <t>Dyssegårdsparken A M B A</t>
  </si>
  <si>
    <t>Sandved-Tornemark Kraftvarmeværk A.m.b.a</t>
  </si>
  <si>
    <t>Ege Carpets A/S</t>
  </si>
  <si>
    <t>HERNING BIOENERGI ApS</t>
  </si>
  <si>
    <t>SKJERN PAPER A/S</t>
  </si>
  <si>
    <t>Nature Energy Bånlev A/S</t>
  </si>
  <si>
    <t>team.blue Denmark A/S</t>
  </si>
  <si>
    <t>EG Smede &amp; Maskinforretning</t>
  </si>
  <si>
    <t>ØSTERMOSE BIOENERGI ApS</t>
  </si>
  <si>
    <t>Vejle Kommune</t>
  </si>
  <si>
    <t>EFFEKTMARKED.DK ApS</t>
  </si>
  <si>
    <t>Novafos Måløv Rens A/S</t>
  </si>
  <si>
    <t>Novafos Spildevand Furesø A/S</t>
  </si>
  <si>
    <t>EC POWER A/S</t>
  </si>
  <si>
    <t>Selskabet af 15. juni 2019 ApS</t>
  </si>
  <si>
    <t>AffaldVarme Aarhus Biomasse A/S</t>
  </si>
  <si>
    <t>Baunsgaard  Agro ApS</t>
  </si>
  <si>
    <t>LBT AGRO K/S</t>
  </si>
  <si>
    <t>Assens Fjernvarme Produktion A/S</t>
  </si>
  <si>
    <t>VESTHIMMERLANDS VAND A/S</t>
  </si>
  <si>
    <t>Gartneriet Svend Erik Nielsen ApS</t>
  </si>
  <si>
    <t>Novafos Spildevand Hørsholm A/S</t>
  </si>
  <si>
    <t>ApS GAMMELMARK 20</t>
  </si>
  <si>
    <t>Ørbæk Biomasse ApS</t>
  </si>
  <si>
    <t>KOPENHAGEN FUR INTERNATIONAL A/S</t>
  </si>
  <si>
    <t>Glamsbjerg Fjernvarme A.m.b.a.</t>
  </si>
  <si>
    <t>BALLING FJERNVARMEVÆRK AMBA</t>
  </si>
  <si>
    <t>Værk_ID</t>
  </si>
  <si>
    <t>Værknavn</t>
  </si>
  <si>
    <t>Produktionsform</t>
  </si>
  <si>
    <t>Varme</t>
  </si>
  <si>
    <t>Naturgas</t>
  </si>
  <si>
    <t>Solenergi</t>
  </si>
  <si>
    <t>Anlægstype</t>
  </si>
  <si>
    <t>Kul</t>
  </si>
  <si>
    <t>Orimulsion</t>
  </si>
  <si>
    <t>Petrokoks</t>
  </si>
  <si>
    <t>Fuelolie</t>
  </si>
  <si>
    <t>Spildolie</t>
  </si>
  <si>
    <t>Gasolie</t>
  </si>
  <si>
    <t>Raffinaderigas</t>
  </si>
  <si>
    <t>LPG</t>
  </si>
  <si>
    <t>Affald</t>
  </si>
  <si>
    <t>Biogas</t>
  </si>
  <si>
    <t>Skovflis</t>
  </si>
  <si>
    <t>Træ- og biomasseaffald</t>
  </si>
  <si>
    <t>Bio-olie</t>
  </si>
  <si>
    <t>Brændselsfrit</t>
  </si>
  <si>
    <t>Elektricitet</t>
  </si>
  <si>
    <t>VE-andel</t>
  </si>
  <si>
    <t>Brændsel</t>
  </si>
  <si>
    <t>Resultattabel</t>
  </si>
  <si>
    <t>Grænseværdi</t>
  </si>
  <si>
    <t>Definitionsopfyldelse?</t>
  </si>
  <si>
    <t>Anlægsnavn</t>
  </si>
  <si>
    <t>Irrelevant</t>
  </si>
  <si>
    <t>Adresse</t>
  </si>
  <si>
    <t>Forventet VE-andel</t>
  </si>
  <si>
    <t>VE produktion [MWh/år]</t>
  </si>
  <si>
    <t>Kraftvarme [MWh/år]</t>
  </si>
  <si>
    <t>Overskudsvarme [MWh/år]</t>
  </si>
  <si>
    <t>Kombination [MWh/år]</t>
  </si>
  <si>
    <t>Forventet varmeproduktion [MWh/år]</t>
  </si>
  <si>
    <t xml:space="preserve">VE produktion </t>
  </si>
  <si>
    <t>Kombination</t>
  </si>
  <si>
    <t>Andele [%]</t>
  </si>
  <si>
    <t>Opfylder konverteringsprojektet kravet om energieffektiv fjernvarme?</t>
  </si>
  <si>
    <t>Vælg fra dropdown-menuen</t>
  </si>
  <si>
    <t>Varmekapacitet [MW]</t>
  </si>
  <si>
    <t>Hvad er varmekapaciteten på anlægget?</t>
  </si>
  <si>
    <t xml:space="preserve">Hvad er anlæggets forventede årlige graddagskorrigerede energiinput/brændselsforbrug? </t>
  </si>
  <si>
    <t>Hvad er anlæggets forventede årlige graddagskorrigerede varmeproduktion?</t>
  </si>
  <si>
    <t>Tabel 3: Resultattabel</t>
  </si>
  <si>
    <t>Guide:</t>
  </si>
  <si>
    <t>Total varmeproduktion</t>
  </si>
  <si>
    <t>Anlæg 1*</t>
  </si>
  <si>
    <t>Anlæg 2*</t>
  </si>
  <si>
    <t>Anlæg 3*</t>
  </si>
  <si>
    <t>Anlæg 4*</t>
  </si>
  <si>
    <t>Anlæg 5*</t>
  </si>
  <si>
    <t>Anlæg 6*</t>
  </si>
  <si>
    <t>Anlæg 7*</t>
  </si>
  <si>
    <t>Anlæg 8*</t>
  </si>
  <si>
    <t>Anlæg 9*</t>
  </si>
  <si>
    <t>Anlæg 10*</t>
  </si>
  <si>
    <t>Anlæg 11*</t>
  </si>
  <si>
    <t>* Det er et krav, at anlægget er etableret og leverer den forventede varmeproduktion inden konverteringsprojektets afslutning</t>
  </si>
  <si>
    <t>VE_Varme_TJ</t>
  </si>
  <si>
    <t>VE_KV_TJ</t>
  </si>
  <si>
    <t>Overskudsvarme_TJ</t>
  </si>
  <si>
    <t>Fossil_Varme_TJ</t>
  </si>
  <si>
    <t>Fossil_KV_TJ</t>
  </si>
  <si>
    <t>VE_IALT</t>
  </si>
  <si>
    <t>KV_IALT</t>
  </si>
  <si>
    <t>SumOfVarmeLev_TJ</t>
  </si>
  <si>
    <t>VærkID</t>
  </si>
  <si>
    <t>Hjælpetekst</t>
  </si>
  <si>
    <t xml:space="preserve">Klik på tragt-symbolet i celle B6. Fremsøg og vælg fjernvarmenettet, som konverteringsprojektet er tilknyttet. </t>
  </si>
  <si>
    <t>Er der en kombination?</t>
  </si>
  <si>
    <t>Såfremt konverteringsprojektet oprettes som et ø-net, udfyldes feltet med 0. Ved ø-net forstås, at nettet ikke tilknyttes et eksisterende fjernvarmenet.</t>
  </si>
  <si>
    <t>Produktion for samlet fjernvarmenet [TJ/år]</t>
  </si>
  <si>
    <t>Fjernvarmenet</t>
  </si>
  <si>
    <t>Hvad er navnet på det værk, som anlægget etableres på?</t>
  </si>
  <si>
    <t>Adressen på værket, hvor anlægget etableres</t>
  </si>
  <si>
    <t>Tabel 1: Planlagte produktionsanlæg som sættes i drift inden konverteringsprojektets afslutning</t>
  </si>
  <si>
    <t>Energiinput 
[MWh/år]</t>
  </si>
  <si>
    <t>Hvad er anlæggets unikke navn? (Anlæggets navn i daglig tale)</t>
  </si>
  <si>
    <t>Tabel 2: Varmeleverance fra eksisterende anlæg i det tilknyttede fjernvarmenet</t>
  </si>
  <si>
    <t>Forventet produktion på eksisterende anlæg [TJ/år]</t>
  </si>
  <si>
    <t>Forventet produktion på planlagte anlæg [TJ/år]</t>
  </si>
  <si>
    <t>Vandkraft</t>
  </si>
  <si>
    <t>Miljø Teknik (Novozymes A/S)</t>
  </si>
  <si>
    <t>Hallas Alle 1</t>
  </si>
  <si>
    <t>Helgeshøj Alle</t>
  </si>
  <si>
    <t>Helgeshøj Alle 67</t>
  </si>
  <si>
    <t>Østerlars Halmvarmeværk</t>
  </si>
  <si>
    <t>Nybrovej 42B</t>
  </si>
  <si>
    <t>Gudhjem</t>
  </si>
  <si>
    <t>Fjellerup - Andelsbolig</t>
  </si>
  <si>
    <t>Gartnerengen 31</t>
  </si>
  <si>
    <t>Boserupvej 25</t>
  </si>
  <si>
    <t>EC Power</t>
  </si>
  <si>
    <t>Samsøvej 25</t>
  </si>
  <si>
    <t xml:space="preserve">Oliefyr </t>
  </si>
  <si>
    <t>Gasfyr</t>
  </si>
  <si>
    <t>Samlet</t>
  </si>
  <si>
    <t>Kilder</t>
  </si>
  <si>
    <t>Hvis ikke andet er noteret, er koefficient fra Energistatistikken eller blot sat til 0 for visse VE.</t>
  </si>
  <si>
    <t>https://ens.dk/service/hoeringer/hoering-forudsaetningerne-klimastatus-og-fremskrivning-2021</t>
  </si>
  <si>
    <t>Høringsnotat om biogas (og fil med tabeller)</t>
  </si>
  <si>
    <t>CO2-eqvivalenter [Ton/Tj] (gennemsnit for affald og el)</t>
  </si>
  <si>
    <t>Udkast til høringsnotat, der kommer her i linket, er vist ud for gas</t>
  </si>
  <si>
    <t>Noter</t>
  </si>
  <si>
    <t>En gennemsnitlig koefficient</t>
  </si>
  <si>
    <t>En marginal koefficient</t>
  </si>
  <si>
    <t>Effektiviteter for opvarmningsformer</t>
  </si>
  <si>
    <t>Ældre oliefyr, der udskiftes</t>
  </si>
  <si>
    <t>Ældre gasfyr, der udskiftes</t>
  </si>
  <si>
    <t>Emissionsberegninger Fjernvarmenet, baseret på 200%-metoden</t>
  </si>
  <si>
    <t xml:space="preserve"> []</t>
  </si>
  <si>
    <t xml:space="preserve"> [År]</t>
  </si>
  <si>
    <t>FV_NetID [FV_NetID]</t>
  </si>
  <si>
    <t>CO2 - Varme [kg CO2/GJvarme]</t>
  </si>
  <si>
    <t>CO2 [Ton/MWh]</t>
  </si>
  <si>
    <t>CO2-udledning før konvertering [ton/år]</t>
  </si>
  <si>
    <t>CO2-udledning efter konvertering [ton/år]</t>
  </si>
  <si>
    <t>CO2-besparelse [ton/år]</t>
  </si>
  <si>
    <t>CO2-udledning i det eksisterende net [Ton]</t>
  </si>
  <si>
    <t>CO2 udledning fra ny produktion [Ton]</t>
  </si>
  <si>
    <t>CO2-udledning samlet [Ton/MWh]</t>
  </si>
  <si>
    <t>CO2-udledning [Ton]</t>
  </si>
  <si>
    <t>Tabel 4: CO2 udledninger fjernvarmenet</t>
  </si>
  <si>
    <t>Tabel 5: Estimerede CO2-besparelser ved olie- og gasfyrkonverteringerne</t>
  </si>
  <si>
    <t xml:space="preserve">Forventet varmeforbrug inkl. ledningstab for planlagte konverteringer af oliefyr [MWh] </t>
  </si>
  <si>
    <t xml:space="preserve">Forventet varmeforbrug inkl. ledningstab for planlagte konverteringer af gasfyr [MWh] </t>
  </si>
  <si>
    <t>Varme_Lev_til_net [GJ]</t>
  </si>
  <si>
    <t>Sjællandsbroens Pumpestation</t>
  </si>
  <si>
    <t>Ved Slusen 10</t>
  </si>
  <si>
    <t>UNICEF Supply Division</t>
  </si>
  <si>
    <t>Oceanvej 10</t>
  </si>
  <si>
    <t>Nordhavn</t>
  </si>
  <si>
    <t>Novozymes</t>
  </si>
  <si>
    <t>Nordre Fasanvej 235</t>
  </si>
  <si>
    <t>København N</t>
  </si>
  <si>
    <t>Energivejcentralen</t>
  </si>
  <si>
    <t>Høje Taastrup Fjernvarme - Litauen Alle</t>
  </si>
  <si>
    <t>Litauen Alle 13</t>
  </si>
  <si>
    <t>Central Vindinge Vest</t>
  </si>
  <si>
    <t>Tingvej 29D</t>
  </si>
  <si>
    <t>Varmepumpe Bjergmarken Renseanlæg</t>
  </si>
  <si>
    <t>RUC Varmeværk</t>
  </si>
  <si>
    <t>Universitetsvej 1</t>
  </si>
  <si>
    <t>Energianlæg - Råbrovej</t>
  </si>
  <si>
    <t>DTU Kedelcentral B415</t>
  </si>
  <si>
    <t>Solrødgårds Alle 1</t>
  </si>
  <si>
    <t>Nykøbing S Varmeværk, Solvarmecentral, Getsøvej</t>
  </si>
  <si>
    <t>Jættevej 7</t>
  </si>
  <si>
    <t>Marstal Fjernvarme, Sunstore 1 og 2</t>
  </si>
  <si>
    <t>Marstal Fjernvarme, Sunstore 4</t>
  </si>
  <si>
    <t>Energnist Kolding</t>
  </si>
  <si>
    <t>Elmedraget 1</t>
  </si>
  <si>
    <t>Dansk Træemballage (Ulsa)</t>
  </si>
  <si>
    <t>Central Bocks Bjerg</t>
  </si>
  <si>
    <t>Nordals Fjernvarme A/S</t>
  </si>
  <si>
    <t>Lundenvej 7</t>
  </si>
  <si>
    <t>Sønderborg Kraftvarme A/S</t>
  </si>
  <si>
    <t>Energnist Esbjerg</t>
  </si>
  <si>
    <t>Kvickly Varde</t>
  </si>
  <si>
    <t>Østervold 5</t>
  </si>
  <si>
    <t>Superbrugsen Esbjerg Storcentter</t>
  </si>
  <si>
    <t>Gl Vardevej 230</t>
  </si>
  <si>
    <t>Slagter Theilgaard</t>
  </si>
  <si>
    <t>Oddesundvej 25</t>
  </si>
  <si>
    <t>Superbrugsen Tjæreborg</t>
  </si>
  <si>
    <t>Skolevej 45</t>
  </si>
  <si>
    <t>Stampemøllevej 8</t>
  </si>
  <si>
    <t>VP syd (Air liquide)</t>
  </si>
  <si>
    <t>Overholmvej 6</t>
  </si>
  <si>
    <t>Fjernvarme Horsens A/S - Saturnvej</t>
  </si>
  <si>
    <t>Saturnvej 51</t>
  </si>
  <si>
    <t>Nørre snede varmeværk, Mågevej</t>
  </si>
  <si>
    <t>Mågevej 12</t>
  </si>
  <si>
    <t>Tarm Varmeværk - Ådum afdeling</t>
  </si>
  <si>
    <t>Bording Varmepumpecentral - Fabriksvej</t>
  </si>
  <si>
    <t>Fabriksvej 23</t>
  </si>
  <si>
    <t>Vildbjerg Varme A/S</t>
  </si>
  <si>
    <t>Skanderborg-Hørning Fjernvarme, Danmarksvej 15</t>
  </si>
  <si>
    <t>Danmarksvej 15</t>
  </si>
  <si>
    <t>Jens Juuls Vej Varmecentral</t>
  </si>
  <si>
    <t>Viby Varmecentral</t>
  </si>
  <si>
    <t>Gjellerup Varmecentral</t>
  </si>
  <si>
    <t>Østre Omfartsvej</t>
  </si>
  <si>
    <t>Østre Omfartsvej 6</t>
  </si>
  <si>
    <t>Stoholm Fjernvarme, Ågade</t>
  </si>
  <si>
    <t>Ågade 75</t>
  </si>
  <si>
    <t>Thorsø Fjernvarme, Kongensbrovej</t>
  </si>
  <si>
    <t>Kongensbrovej 10</t>
  </si>
  <si>
    <t>Karup Varmeværk, Ericavej</t>
  </si>
  <si>
    <t>Ericavej 1a</t>
  </si>
  <si>
    <t>Erhvervsvej 25</t>
  </si>
  <si>
    <t>Knauf A/S</t>
  </si>
  <si>
    <t>Kløvermarksvej 6</t>
  </si>
  <si>
    <t>Skagen Renseanlæg</t>
  </si>
  <si>
    <t>Buttervej 74</t>
  </si>
  <si>
    <t>Bælum Varmeværks Solvarmeanlæg</t>
  </si>
  <si>
    <t>Kloster Værket</t>
  </si>
  <si>
    <t>Gråskegårdevej 4</t>
  </si>
  <si>
    <t>Fællinggaard Varmeforsyning Aps</t>
  </si>
  <si>
    <t>Ny Vestergade 72A</t>
  </si>
  <si>
    <t>Christiansø Elværk</t>
  </si>
  <si>
    <t>Christiansø 1</t>
  </si>
  <si>
    <t>Energiselskabet v./Andelssamfundet i Hjortshøj</t>
  </si>
  <si>
    <t>Hjortshøj Møllevej 190</t>
  </si>
  <si>
    <t>Laust Eriksen</t>
  </si>
  <si>
    <t>Østergade 51</t>
  </si>
  <si>
    <t>Benløseparken Varmecentral A.m.b.a.</t>
  </si>
  <si>
    <t>Benløseparken 79</t>
  </si>
  <si>
    <t>Forskningscenter Foulum</t>
  </si>
  <si>
    <t>Blichers Alle 20</t>
  </si>
  <si>
    <t>Nørrevejens Kraftvarmeværk A.m.b.a</t>
  </si>
  <si>
    <t>Nørrevej 80</t>
  </si>
  <si>
    <t>Højer</t>
  </si>
  <si>
    <t>Lendemarke Varmeforsyning</t>
  </si>
  <si>
    <t>Kostervej 24</t>
  </si>
  <si>
    <t>Penta-Infra Datacenter Glostrup</t>
  </si>
  <si>
    <t>Haslev Fjernvarme Amba, Nygade 68</t>
  </si>
  <si>
    <t>Haslev Fjernvarme Amba, Humlevænget 1</t>
  </si>
  <si>
    <t>Ringsted Varmepumpe</t>
  </si>
  <si>
    <t>Jættevej 5</t>
  </si>
  <si>
    <t>Sorø Bioenergi</t>
  </si>
  <si>
    <t>Kragelundsvej 12</t>
  </si>
  <si>
    <t>Næstved Fjernvarme, Vestergårdsvej</t>
  </si>
  <si>
    <t>Vestergårdsvej 30A</t>
  </si>
  <si>
    <t>Værkstedsvej 7</t>
  </si>
  <si>
    <t>Stejlebjergvej 6</t>
  </si>
  <si>
    <t>Tietgenbyens Varmecentral</t>
  </si>
  <si>
    <t>M.P. Allerups Vej 57</t>
  </si>
  <si>
    <t>Ejby Mølle Varmecentral (EMV)</t>
  </si>
  <si>
    <t>Ejbygade 32</t>
  </si>
  <si>
    <t>Overskudsvarme Tværgade</t>
  </si>
  <si>
    <t>Tværgade 2</t>
  </si>
  <si>
    <t>Tasso A/S</t>
  </si>
  <si>
    <t>Frederiksgade 37</t>
  </si>
  <si>
    <t>Envases Odense</t>
  </si>
  <si>
    <t>Næsbyvej 20</t>
  </si>
  <si>
    <t>Crossbridge Energy A/S</t>
  </si>
  <si>
    <t>Biomasseværk</t>
  </si>
  <si>
    <t>Højgårdsvej 8</t>
  </si>
  <si>
    <t>LL COLD ApS</t>
  </si>
  <si>
    <t>Arla varmepumpe</t>
  </si>
  <si>
    <t>Aabenraavej 2A</t>
  </si>
  <si>
    <t>Kruså</t>
  </si>
  <si>
    <t>Danfoss</t>
  </si>
  <si>
    <t>Nordborgvej 81</t>
  </si>
  <si>
    <t>Dangard A/S</t>
  </si>
  <si>
    <t>Solvarmeanlæg - 11000 m2</t>
  </si>
  <si>
    <t>Vesterbyvej 4</t>
  </si>
  <si>
    <t>Fjernvarme Horsens A/S - Endelavevej</t>
  </si>
  <si>
    <t>Aarhusværket Varmecentral</t>
  </si>
  <si>
    <t>Risskov Varmecentral</t>
  </si>
  <si>
    <t>Stenvej Oliekedel</t>
  </si>
  <si>
    <t>Beder Oliekedel</t>
  </si>
  <si>
    <t>Hasselager Oliekedel</t>
  </si>
  <si>
    <t>Studstrup Oliekedel</t>
  </si>
  <si>
    <t>Århus Vest Oliekedel</t>
  </si>
  <si>
    <t>Geding</t>
  </si>
  <si>
    <t>Skæring Oliekedel</t>
  </si>
  <si>
    <t>Havnecentral</t>
  </si>
  <si>
    <t>Elkedel, Studstrupværket</t>
  </si>
  <si>
    <t>Aarhus Ø Varmepumpe</t>
  </si>
  <si>
    <t>Hjortholmsvej 2A</t>
  </si>
  <si>
    <t>Mobil kedel</t>
  </si>
  <si>
    <t>Bispehavevej 12</t>
  </si>
  <si>
    <t>Sabro Halmværk</t>
  </si>
  <si>
    <t>Sabro Varmeværk</t>
  </si>
  <si>
    <t>Harlev Halmværk</t>
  </si>
  <si>
    <t>Harlev Varmeværk</t>
  </si>
  <si>
    <t>Solbjerg Varmeværk</t>
  </si>
  <si>
    <t>Solbjerg Halmværk</t>
  </si>
  <si>
    <t>Viborg Varme Produktion A/S, Farvervej 9</t>
  </si>
  <si>
    <t>Viborg Varme Produktion A/S, Hamlen 4</t>
  </si>
  <si>
    <t>Viborg Varme Produktion A/S, Gyldenrisvej 7</t>
  </si>
  <si>
    <t>Viborg Varme Produktion A/S, Industrivej 40-42</t>
  </si>
  <si>
    <t>Viborg Varme Produktion A/S, Kirkebækvej 124C</t>
  </si>
  <si>
    <t>Frederikshavn Kraftvarmeværk</t>
  </si>
  <si>
    <t>Vendsysselvej 8</t>
  </si>
  <si>
    <t>Hals Metal Recycling A/S</t>
  </si>
  <si>
    <t>Ellehavegård Energy A/S</t>
  </si>
  <si>
    <t>Nørre-Aaby Fjernvarme</t>
  </si>
  <si>
    <t>Nordals Fjernvarme</t>
  </si>
  <si>
    <t>Hjørring Fjernvarme (inkl. Hirtshals Fjernvarme fra 2011)</t>
  </si>
  <si>
    <t>Østerlars-Østermarie-Gudhjem Fjernvarme</t>
  </si>
  <si>
    <t>Lendemarke Fjernvarme</t>
  </si>
  <si>
    <t>Blokvarme mv</t>
  </si>
  <si>
    <t>A/S TASSO ODENSE</t>
  </si>
  <si>
    <t>Afinitas A/S</t>
  </si>
  <si>
    <t>ALLÉGÅRDEN A/S</t>
  </si>
  <si>
    <t>Ans Kraftvarmeværk A M B A</t>
  </si>
  <si>
    <t>BINDSLEV GAMLE EL-VÆRK</t>
  </si>
  <si>
    <t>BIRKETVEDGAARD ApS</t>
  </si>
  <si>
    <t>Christiansfeld Fjernvarmeselskab A.m.b.a.</t>
  </si>
  <si>
    <t>DANSK PELSDYRAVLERFORENING a.m.b.a.</t>
  </si>
  <si>
    <t>Datacenter Glostrup ApS</t>
  </si>
  <si>
    <t>Dines Holm</t>
  </si>
  <si>
    <t>DK Plant Udlejning ApS</t>
  </si>
  <si>
    <t>DTU Kraftvarmeværk ApS</t>
  </si>
  <si>
    <t>Ebeltoft Fjernvarmeværk a.m.b.a</t>
  </si>
  <si>
    <t>Ellehavegaard A/S</t>
  </si>
  <si>
    <t>Envases Europe A/S</t>
  </si>
  <si>
    <t>GRAFF Growing A/S</t>
  </si>
  <si>
    <t>Grøn Varme Samsø A/S</t>
  </si>
  <si>
    <t>H.H.R.M. Energi og Landbrug ApS</t>
  </si>
  <si>
    <t>Hedensted Fjernvarme Amba</t>
  </si>
  <si>
    <t>HELGE HOVAD</t>
  </si>
  <si>
    <t>Hærup Biogas ApS</t>
  </si>
  <si>
    <t>KNAUF A/S</t>
  </si>
  <si>
    <t>Kredsløb A/S</t>
  </si>
  <si>
    <t>Kredsløb Affaldsenergi A/S</t>
  </si>
  <si>
    <t>Kredsløb Fjernvarme A/S</t>
  </si>
  <si>
    <t>Kredsløb Halmenergi A/S</t>
  </si>
  <si>
    <t>Kredsløb Transmission A/S</t>
  </si>
  <si>
    <t>Løgten-Skødstrup Fjernvarmeværk A.M.B.A.</t>
  </si>
  <si>
    <t>Mellerup Fjernvarme A.M.B.A</t>
  </si>
  <si>
    <t>MOGENS EIBERG. ERHVERVSGARTNERI ApS</t>
  </si>
  <si>
    <t>Naturstyrelsen</t>
  </si>
  <si>
    <t>NCC Industry A/S</t>
  </si>
  <si>
    <t>Nordic Energy Invest AS</t>
  </si>
  <si>
    <t>Nordic Greens Bellinge A/S</t>
  </si>
  <si>
    <t>Nordic Oily Waste A/S</t>
  </si>
  <si>
    <t>Organicum Biomass Ørbæk ApS</t>
  </si>
  <si>
    <t>Orømultiservice og Entreprenørforretning</t>
  </si>
  <si>
    <t>Randbøldal Skov Dorthea Linde Howard Grøn</t>
  </si>
  <si>
    <t>ROCKWOOL Danmark A/S</t>
  </si>
  <si>
    <t>Rosborg Foods A/S</t>
  </si>
  <si>
    <t>ROYAL UNIBREW A/S</t>
  </si>
  <si>
    <t>Royal-Skagen ApS</t>
  </si>
  <si>
    <t>SKÅRUP FJERNVARME A.m.b.a.</t>
  </si>
  <si>
    <t>SVENDBORG KRAFTVARME P/S</t>
  </si>
  <si>
    <t>Topsoe A/S</t>
  </si>
  <si>
    <t>VIBORG VARME PRODUKTION A/S</t>
  </si>
  <si>
    <t>nye data i kolonne B, men tror ikke data i dette ark bruges til noget</t>
  </si>
  <si>
    <r>
      <t>Evt. bemærkning vedr. fremtidig drift af eksisterende anlæg</t>
    </r>
    <r>
      <rPr>
        <sz val="11"/>
        <color theme="1"/>
        <rFont val="Calibri"/>
        <family val="2"/>
        <scheme val="minor"/>
      </rPr>
      <t xml:space="preserve">
*såfremt de eksisternde anlæg i fremtiden forventes at have en lastfordeling, som er væsentlig anderledes end i 2021, angiv det her.</t>
    </r>
  </si>
  <si>
    <t>Hvis anlægget etableres på et eksisternde værk, angiv her Værk_ID på det pågældende værk jf. listen på arket "Stamdata". Ellers lades feltet tomt</t>
  </si>
  <si>
    <t>Hovedtotal</t>
  </si>
  <si>
    <t>Nordværk I/S, Energianlæg Hjørring</t>
  </si>
  <si>
    <t>Kredsløb Energianlæg Lisbjerg</t>
  </si>
  <si>
    <t>Nordværk I/S, Energianlæg Aalborg</t>
  </si>
  <si>
    <t>Kredsløb Energianlæg Skanderborg</t>
  </si>
  <si>
    <t>Norgesvej 13A</t>
  </si>
  <si>
    <t>Aabenraa Fjernvarme - Rødekro central</t>
  </si>
  <si>
    <t>Billund Energi</t>
  </si>
  <si>
    <t>Odder Varmeværk, Persievej 5</t>
  </si>
  <si>
    <t>Mariagerfjord vand (renseanlæg)</t>
  </si>
  <si>
    <t>Islandsvej 7</t>
  </si>
  <si>
    <t>Sønderborg Fjernvarme, Central Glansager</t>
  </si>
  <si>
    <t>Østager 8</t>
  </si>
  <si>
    <t>Beta 1</t>
  </si>
  <si>
    <t>Rockwool varmepumpe</t>
  </si>
  <si>
    <t>Hovedgaden 584</t>
  </si>
  <si>
    <t>City 2 varmepumpe</t>
  </si>
  <si>
    <t>Cityringen 4</t>
  </si>
  <si>
    <t>Varmecentralen Ørnesædet</t>
  </si>
  <si>
    <t>Stenløkke 1</t>
  </si>
  <si>
    <t>Testenhed</t>
  </si>
  <si>
    <t>Carsten niebuhrs gade 43</t>
  </si>
  <si>
    <t>København V</t>
  </si>
  <si>
    <t>Egebjerg</t>
  </si>
  <si>
    <t>Egebjerg Hovedgade 23</t>
  </si>
  <si>
    <t>Rørvig</t>
  </si>
  <si>
    <t>Vandværksvej 18a</t>
  </si>
  <si>
    <t>MFV</t>
  </si>
  <si>
    <t>Bøge bakker 21</t>
  </si>
  <si>
    <t>Frodesvej 5</t>
  </si>
  <si>
    <t>Studsgaard Varmeværk</t>
  </si>
  <si>
    <t>Snejbjergvej 22</t>
  </si>
  <si>
    <t>Risø Kedelcentral</t>
  </si>
  <si>
    <t>Frederiksborgvej 399</t>
  </si>
  <si>
    <t>Køge Sygehus Kedelcentral</t>
  </si>
  <si>
    <t>Lykkebækvej 1</t>
  </si>
  <si>
    <t>Bindslev Fjernvarme (lagt ind under Sindal FV (315) i foråret 2021)</t>
  </si>
  <si>
    <t>Sindal Fjernvarme (inkl. Bindslev fra 2021)</t>
  </si>
  <si>
    <t>Aalestrup Fjernvarme (inkl. Hvam fra 2019)</t>
  </si>
  <si>
    <t>VE andel er fra SHARES2022</t>
  </si>
  <si>
    <t xml:space="preserve">Overskudsvarme. </t>
  </si>
  <si>
    <t>Navn</t>
  </si>
  <si>
    <t>Såfremt konverteringsprojektet oprettes som et ø-net uden tilknytning til et andet fjernvarmenet, vælg (tom) fra listen</t>
  </si>
  <si>
    <t>Forøget samlet varmeleveing i forhold til 2023</t>
  </si>
  <si>
    <r>
      <t xml:space="preserve">Hvor meget producerer eksisterende anlæg ved konverteringsprojektets afslutning ift. produktionen i 2023? [%] 
</t>
    </r>
    <r>
      <rPr>
        <sz val="11"/>
        <color theme="1"/>
        <rFont val="Calibri"/>
        <family val="2"/>
        <scheme val="minor"/>
      </rPr>
      <t xml:space="preserve">*Bemærk at produktionen skal dække varmebehovet i konverteringsprojektområdet og varmebehovet i det eksisterende fjernvarmenet. </t>
    </r>
  </si>
  <si>
    <t>(tom)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</si>
</sst>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"/>
    <numFmt numFmtId="166" formatCode="0.0000"/>
    <numFmt numFmtId="167" formatCode="_-* #,##0_-;\-* #,##0_-;_-* &quot;-&quot;??_-;_-@_-"/>
    <numFmt numFmtId="168" formatCode="0.0"/>
    <numFmt numFmtId="169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92">
    <xf numFmtId="0" fontId="0" fillId="0" borderId="0" xfId="0"/>
    <xf numFmtId="0" fontId="1" fillId="0" borderId="2" xfId="1" applyFont="1" applyFill="1" applyBorder="1" applyAlignment="1"/>
    <xf numFmtId="0" fontId="3" fillId="0" borderId="0" xfId="0" applyFont="1"/>
    <xf numFmtId="49" fontId="0" fillId="0" borderId="0" xfId="0" applyNumberFormat="1"/>
    <xf numFmtId="0" fontId="0" fillId="0" borderId="0" xfId="0" applyBorder="1"/>
    <xf numFmtId="0" fontId="0" fillId="0" borderId="0" xfId="0" applyFill="1" applyBorder="1"/>
    <xf numFmtId="2" fontId="0" fillId="0" borderId="0" xfId="2" applyNumberFormat="1" applyFont="1" applyFill="1" applyBorder="1"/>
    <xf numFmtId="2" fontId="0" fillId="0" borderId="0" xfId="0" applyNumberFormat="1" applyFill="1" applyBorder="1"/>
    <xf numFmtId="2" fontId="3" fillId="0" borderId="0" xfId="0" applyNumberFormat="1" applyFont="1" applyFill="1" applyBorder="1"/>
    <xf numFmtId="2" fontId="0" fillId="0" borderId="0" xfId="0" applyNumberFormat="1" applyFill="1" applyBorder="1" applyAlignment="1">
      <alignment horizontal="left"/>
    </xf>
    <xf numFmtId="0" fontId="3" fillId="5" borderId="3" xfId="0" applyFont="1" applyFill="1" applyBorder="1"/>
    <xf numFmtId="0" fontId="0" fillId="5" borderId="3" xfId="0" applyFill="1" applyBorder="1" applyAlignment="1">
      <alignment horizontal="left"/>
    </xf>
    <xf numFmtId="167" fontId="0" fillId="5" borderId="3" xfId="2" applyNumberFormat="1" applyFont="1" applyFill="1" applyBorder="1"/>
    <xf numFmtId="2" fontId="3" fillId="3" borderId="8" xfId="0" applyNumberFormat="1" applyFont="1" applyFill="1" applyBorder="1" applyAlignment="1">
      <alignment wrapText="1"/>
    </xf>
    <xf numFmtId="2" fontId="3" fillId="3" borderId="9" xfId="0" applyNumberFormat="1" applyFont="1" applyFill="1" applyBorder="1" applyAlignment="1">
      <alignment wrapText="1"/>
    </xf>
    <xf numFmtId="0" fontId="8" fillId="0" borderId="0" xfId="0" applyFont="1"/>
    <xf numFmtId="0" fontId="7" fillId="0" borderId="0" xfId="0" applyFont="1"/>
    <xf numFmtId="167" fontId="0" fillId="5" borderId="3" xfId="2" applyNumberFormat="1" applyFont="1" applyFill="1" applyBorder="1" applyAlignment="1">
      <alignment horizontal="center"/>
    </xf>
    <xf numFmtId="9" fontId="0" fillId="5" borderId="3" xfId="3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 wrapText="1"/>
    </xf>
    <xf numFmtId="2" fontId="3" fillId="3" borderId="6" xfId="0" applyNumberFormat="1" applyFont="1" applyFill="1" applyBorder="1" applyAlignment="1">
      <alignment horizontal="center" wrapText="1"/>
    </xf>
    <xf numFmtId="167" fontId="0" fillId="5" borderId="3" xfId="2" applyNumberFormat="1" applyFont="1" applyFill="1" applyBorder="1" applyAlignment="1">
      <alignment horizontal="center" vertical="top"/>
    </xf>
    <xf numFmtId="0" fontId="0" fillId="0" borderId="0" xfId="0" applyAlignment="1">
      <alignment textRotation="180"/>
    </xf>
    <xf numFmtId="168" fontId="0" fillId="0" borderId="0" xfId="0" applyNumberFormat="1"/>
    <xf numFmtId="9" fontId="0" fillId="0" borderId="0" xfId="3" applyFont="1"/>
    <xf numFmtId="1" fontId="0" fillId="5" borderId="3" xfId="2" applyNumberFormat="1" applyFont="1" applyFill="1" applyBorder="1"/>
    <xf numFmtId="0" fontId="0" fillId="0" borderId="2" xfId="0" applyBorder="1"/>
    <xf numFmtId="0" fontId="1" fillId="0" borderId="0" xfId="1" applyFont="1" applyFill="1" applyBorder="1" applyAlignment="1"/>
    <xf numFmtId="0" fontId="0" fillId="4" borderId="3" xfId="2" applyNumberFormat="1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167" fontId="0" fillId="4" borderId="3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2" fontId="3" fillId="3" borderId="7" xfId="0" applyNumberFormat="1" applyFont="1" applyFill="1" applyBorder="1" applyAlignment="1" applyProtection="1">
      <alignment wrapText="1"/>
      <protection locked="0"/>
    </xf>
    <xf numFmtId="2" fontId="3" fillId="3" borderId="0" xfId="0" applyNumberFormat="1" applyFont="1" applyFill="1" applyBorder="1" applyAlignment="1" applyProtection="1">
      <alignment wrapText="1"/>
      <protection locked="0"/>
    </xf>
    <xf numFmtId="0" fontId="0" fillId="0" borderId="0" xfId="0" pivotButton="1" applyProtection="1">
      <protection locked="0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4" borderId="3" xfId="0" applyFill="1" applyBorder="1" applyAlignment="1" applyProtection="1">
      <alignment wrapText="1"/>
      <protection locked="0"/>
    </xf>
    <xf numFmtId="49" fontId="0" fillId="4" borderId="3" xfId="0" applyNumberFormat="1" applyFill="1" applyBorder="1" applyAlignment="1" applyProtection="1">
      <alignment wrapText="1"/>
      <protection locked="0"/>
    </xf>
    <xf numFmtId="9" fontId="0" fillId="4" borderId="10" xfId="3" applyFont="1" applyFill="1" applyBorder="1" applyProtection="1">
      <protection locked="0"/>
    </xf>
    <xf numFmtId="167" fontId="0" fillId="6" borderId="11" xfId="2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2" xfId="0" applyBorder="1"/>
    <xf numFmtId="0" fontId="7" fillId="3" borderId="3" xfId="0" applyFont="1" applyFill="1" applyBorder="1" applyAlignment="1">
      <alignment vertical="top" wrapText="1"/>
    </xf>
    <xf numFmtId="2" fontId="7" fillId="3" borderId="3" xfId="0" applyNumberFormat="1" applyFont="1" applyFill="1" applyBorder="1" applyAlignment="1">
      <alignment vertical="top" wrapText="1"/>
    </xf>
    <xf numFmtId="2" fontId="3" fillId="3" borderId="3" xfId="0" applyNumberFormat="1" applyFont="1" applyFill="1" applyBorder="1" applyAlignment="1">
      <alignment vertical="top" wrapText="1"/>
    </xf>
    <xf numFmtId="0" fontId="3" fillId="0" borderId="0" xfId="0" applyFont="1" applyProtection="1"/>
    <xf numFmtId="0" fontId="7" fillId="0" borderId="0" xfId="0" applyFont="1" applyProtection="1"/>
    <xf numFmtId="0" fontId="0" fillId="0" borderId="0" xfId="0" applyProtection="1"/>
    <xf numFmtId="0" fontId="0" fillId="0" borderId="0" xfId="0" applyFont="1" applyProtection="1"/>
    <xf numFmtId="167" fontId="0" fillId="5" borderId="3" xfId="2" applyNumberFormat="1" applyFont="1" applyFill="1" applyBorder="1" applyAlignment="1">
      <alignment horizontal="left" vertical="top"/>
    </xf>
    <xf numFmtId="0" fontId="8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6" fillId="0" borderId="0" xfId="4" applyBorder="1"/>
    <xf numFmtId="2" fontId="3" fillId="3" borderId="10" xfId="0" applyNumberFormat="1" applyFont="1" applyFill="1" applyBorder="1" applyAlignment="1">
      <alignment horizontal="left" wrapText="1"/>
    </xf>
    <xf numFmtId="2" fontId="3" fillId="3" borderId="10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2" fontId="3" fillId="3" borderId="10" xfId="0" applyNumberFormat="1" applyFont="1" applyFill="1" applyBorder="1" applyAlignment="1">
      <alignment horizontal="center" wrapText="1"/>
    </xf>
    <xf numFmtId="2" fontId="3" fillId="3" borderId="10" xfId="0" applyNumberFormat="1" applyFont="1" applyFill="1" applyBorder="1" applyAlignment="1">
      <alignment wrapText="1"/>
    </xf>
    <xf numFmtId="0" fontId="3" fillId="3" borderId="10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 wrapText="1"/>
    </xf>
    <xf numFmtId="0" fontId="6" fillId="0" borderId="4" xfId="4"/>
    <xf numFmtId="167" fontId="0" fillId="0" borderId="0" xfId="0" applyNumberFormat="1"/>
    <xf numFmtId="0" fontId="0" fillId="7" borderId="0" xfId="0" applyFill="1"/>
    <xf numFmtId="0" fontId="9" fillId="0" borderId="0" xfId="5" applyAlignment="1">
      <alignment vertical="center"/>
    </xf>
    <xf numFmtId="0" fontId="6" fillId="0" borderId="4" xfId="4" applyFill="1"/>
    <xf numFmtId="0" fontId="10" fillId="9" borderId="16" xfId="0" applyFont="1" applyFill="1" applyBorder="1"/>
    <xf numFmtId="0" fontId="10" fillId="9" borderId="15" xfId="0" applyFont="1" applyFill="1" applyBorder="1" applyAlignment="1">
      <alignment textRotation="180"/>
    </xf>
    <xf numFmtId="0" fontId="0" fillId="8" borderId="16" xfId="0" applyFont="1" applyFill="1" applyBorder="1"/>
    <xf numFmtId="2" fontId="0" fillId="8" borderId="16" xfId="0" applyNumberFormat="1" applyFont="1" applyFill="1" applyBorder="1"/>
    <xf numFmtId="0" fontId="0" fillId="0" borderId="16" xfId="0" applyFont="1" applyBorder="1"/>
    <xf numFmtId="2" fontId="0" fillId="0" borderId="16" xfId="0" applyNumberFormat="1" applyFont="1" applyBorder="1"/>
    <xf numFmtId="2" fontId="3" fillId="3" borderId="10" xfId="0" applyNumberFormat="1" applyFont="1" applyFill="1" applyBorder="1" applyAlignment="1">
      <alignment horizontal="center" vertical="top" wrapText="1"/>
    </xf>
    <xf numFmtId="164" fontId="0" fillId="5" borderId="3" xfId="2" applyNumberFormat="1" applyFont="1" applyFill="1" applyBorder="1" applyAlignment="1">
      <alignment horizontal="center" vertical="top"/>
    </xf>
    <xf numFmtId="0" fontId="10" fillId="9" borderId="0" xfId="0" applyFont="1" applyFill="1" applyBorder="1"/>
    <xf numFmtId="0" fontId="1" fillId="2" borderId="1" xfId="1" applyFont="1" applyFill="1" applyBorder="1" applyAlignment="1">
      <alignment horizontal="left"/>
    </xf>
    <xf numFmtId="0" fontId="12" fillId="2" borderId="18" xfId="6" applyFont="1" applyFill="1" applyBorder="1" applyAlignment="1">
      <alignment horizontal="center"/>
    </xf>
    <xf numFmtId="0" fontId="12" fillId="0" borderId="19" xfId="6" applyFont="1" applyFill="1" applyBorder="1" applyAlignment="1">
      <alignment wrapText="1"/>
    </xf>
    <xf numFmtId="169" fontId="0" fillId="5" borderId="10" xfId="2" applyNumberFormat="1" applyFont="1" applyFill="1" applyBorder="1" applyAlignment="1">
      <alignment horizontal="center"/>
    </xf>
    <xf numFmtId="9" fontId="0" fillId="5" borderId="20" xfId="3" applyFont="1" applyFill="1" applyBorder="1"/>
    <xf numFmtId="0" fontId="0" fillId="0" borderId="0" xfId="0" applyFont="1"/>
    <xf numFmtId="1" fontId="0" fillId="0" borderId="0" xfId="0" applyNumberFormat="1" applyFont="1"/>
    <xf numFmtId="2" fontId="5" fillId="0" borderId="0" xfId="0" applyNumberFormat="1" applyFont="1" applyFill="1" applyBorder="1" applyAlignment="1">
      <alignment horizontal="center" wrapText="1"/>
    </xf>
    <xf numFmtId="49" fontId="0" fillId="4" borderId="13" xfId="3" applyNumberFormat="1" applyFont="1" applyFill="1" applyBorder="1" applyAlignment="1" applyProtection="1">
      <alignment horizontal="center" wrapText="1"/>
      <protection locked="0"/>
    </xf>
    <xf numFmtId="49" fontId="0" fillId="4" borderId="17" xfId="3" applyNumberFormat="1" applyFont="1" applyFill="1" applyBorder="1" applyAlignment="1" applyProtection="1">
      <alignment horizontal="center" wrapText="1"/>
      <protection locked="0"/>
    </xf>
    <xf numFmtId="49" fontId="0" fillId="4" borderId="14" xfId="3" applyNumberFormat="1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</cellXfs>
  <cellStyles count="7">
    <cellStyle name="Komma" xfId="2" builtinId="3"/>
    <cellStyle name="Link" xfId="5" builtinId="8"/>
    <cellStyle name="Normal" xfId="0" builtinId="0"/>
    <cellStyle name="Normal_Ark1" xfId="1" xr:uid="{00000000-0005-0000-0000-000003000000}"/>
    <cellStyle name="Normal_Selskabsliste" xfId="6" xr:uid="{00000000-0005-0000-0000-000004000000}"/>
    <cellStyle name="Overskrift 1" xfId="4" builtinId="16"/>
    <cellStyle name="Procent" xfId="3" builtinId="5"/>
  </cellStyles>
  <dxfs count="35">
    <dxf>
      <numFmt numFmtId="30" formatCode="@"/>
    </dxf>
    <dxf>
      <protection locked="0"/>
    </dxf>
    <dxf>
      <protection locked="0"/>
    </dxf>
    <dxf>
      <protection locked="0"/>
    </dxf>
    <dxf>
      <protection locked="0"/>
    </dxf>
    <dxf>
      <numFmt numFmtId="30" formatCode="@"/>
    </dxf>
    <dxf>
      <protection locked="0"/>
    </dxf>
    <dxf>
      <protection locked="0"/>
    </dxf>
    <dxf>
      <protection locked="0"/>
    </dxf>
    <dxf>
      <protection locked="0"/>
    </dxf>
    <dxf>
      <numFmt numFmtId="30" formatCode="@"/>
    </dxf>
    <dxf>
      <protection locked="0"/>
    </dxf>
    <dxf>
      <protection locked="0"/>
    </dxf>
    <dxf>
      <protection locked="0"/>
    </dxf>
    <dxf>
      <protection locked="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numFmt numFmtId="168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protection locked="0"/>
    </dxf>
    <dxf>
      <protection locked="0"/>
    </dxf>
    <dxf>
      <protection locked="0"/>
    </dxf>
    <dxf>
      <protection locked="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57152</xdr:colOff>
      <xdr:row>0</xdr:row>
      <xdr:rowOff>0</xdr:rowOff>
    </xdr:from>
    <xdr:to>
      <xdr:col>1</xdr:col>
      <xdr:colOff>1666876</xdr:colOff>
      <xdr:row>18</xdr:row>
      <xdr:rowOff>108856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7152" y="0"/>
          <a:ext cx="3147331" cy="5429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Vejledning</a:t>
          </a:r>
        </a:p>
        <a:p>
          <a:r>
            <a:rPr lang="da-DK" sz="1100" b="0"/>
            <a:t>Udfyld tabel</a:t>
          </a:r>
          <a:r>
            <a:rPr lang="da-DK" sz="1100" b="0" baseline="0"/>
            <a:t> 1</a:t>
          </a:r>
          <a:r>
            <a:rPr lang="da-DK" sz="1100" b="0"/>
            <a:t> 'Planlagte produktionsanlæg som sættes i drift inden konverteringsprojektets afslutning</a:t>
          </a:r>
          <a:r>
            <a:rPr lang="da-DK" sz="1100" b="0" baseline="0"/>
            <a:t>'. </a:t>
          </a:r>
        </a:p>
        <a:p>
          <a:endParaRPr lang="da-DK" sz="1100" b="0" baseline="0"/>
        </a:p>
        <a:p>
          <a:r>
            <a:rPr lang="da-DK" sz="1100" b="0" baseline="0"/>
            <a:t>Såfremt hele varmeleverancen til konverteringsprojektet kommer fra eksisterende anlæg i allerede eksisterende fjernvarmenet, så hop direkte til tabel 2.</a:t>
          </a:r>
        </a:p>
        <a:p>
          <a:endParaRPr lang="da-DK" sz="1100" b="0" baseline="0"/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Udfyld tabel 2 'Varmelevarance fra det tilknyttede fjernvarmenet' med oplysinger om den forventede årlige varmeleverance fra det tilknyttede fjernvarmenet. 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om du opfylder støttebetingelsen om energieffektiv fjernvarme i celle E34.</a:t>
          </a:r>
          <a:endParaRPr lang="da-DK" sz="1100" b="0" baseline="0"/>
        </a:p>
        <a:p>
          <a:endParaRPr lang="da-DK" sz="1100" b="0" baseline="0"/>
        </a:p>
        <a:p>
          <a:r>
            <a:rPr lang="da-DK" sz="1100" b="0" baseline="0"/>
            <a:t>I hver tabel står en hjælpetekst, der guider dig med at udfylde kolonnerne og rækkerne. Oplysningerne der efterspørges er de samme som efterspørges, når du opretter nye anlæg i forbindelse med indberetninger til Energiproducenttællingen. Har du generelle spørgsmål til, hvordan du udfylder arket, så skriv til fjernvarmepuljen@ens.dk. </a:t>
          </a:r>
        </a:p>
        <a:p>
          <a:endParaRPr lang="da-DK" sz="1100" b="0" baseline="0"/>
        </a:p>
        <a:p>
          <a:r>
            <a:rPr lang="da-DK" sz="1100" b="0" baseline="0"/>
            <a:t>Denne skabelon bygger på data fra Energiproducenttællingen. Har du specifikke spørgsmål til formularerne i skabelonerne og data om energiproducenttællingen, så kan du kontakte energidata@ens.dk. </a:t>
          </a:r>
          <a:endParaRPr lang="da-DK" sz="1100" b="0"/>
        </a:p>
        <a:p>
          <a:endParaRPr lang="da-DK">
            <a:effectLst/>
          </a:endParaRPr>
        </a:p>
        <a:p>
          <a:endParaRPr lang="da-DK" sz="1100" b="0" baseline="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ffen Grundsø Hansen" refreshedDate="45568.593352546297" createdVersion="6" refreshedVersion="6" minRefreshableVersion="3" recordCount="1042" xr:uid="{C4193C82-6634-4EC2-A3B1-53A32E2736ED}">
  <cacheSource type="worksheet">
    <worksheetSource ref="A1:G1043" sheet="Værkdata"/>
  </cacheSource>
  <cacheFields count="8">
    <cacheField name="FV_Net" numFmtId="0">
      <sharedItems containsString="0" containsBlank="1" containsNumber="1" containsInteger="1" minValue="2" maxValue="888"/>
    </cacheField>
    <cacheField name="Vaerk_ID" numFmtId="0">
      <sharedItems containsString="0" containsBlank="1" containsNumber="1" containsInteger="1" minValue="1" maxValue="2446" count="1042">
        <n v="1"/>
        <n v="2"/>
        <n v="3"/>
        <n v="4"/>
        <n v="5"/>
        <n v="6"/>
        <n v="7"/>
        <n v="8"/>
        <n v="9"/>
        <n v="10"/>
        <n v="11"/>
        <n v="12"/>
        <n v="13"/>
        <n v="15"/>
        <n v="16"/>
        <n v="17"/>
        <n v="18"/>
        <n v="22"/>
        <n v="23"/>
        <n v="24"/>
        <n v="25"/>
        <n v="26"/>
        <n v="27"/>
        <n v="28"/>
        <n v="29"/>
        <n v="30"/>
        <n v="32"/>
        <n v="33"/>
        <n v="34"/>
        <n v="35"/>
        <n v="36"/>
        <n v="38"/>
        <n v="39"/>
        <n v="40"/>
        <n v="41"/>
        <n v="42"/>
        <n v="44"/>
        <n v="45"/>
        <n v="46"/>
        <n v="48"/>
        <n v="49"/>
        <n v="50"/>
        <n v="51"/>
        <n v="52"/>
        <n v="53"/>
        <n v="57"/>
        <n v="58"/>
        <n v="60"/>
        <n v="61"/>
        <n v="62"/>
        <n v="63"/>
        <n v="64"/>
        <n v="67"/>
        <n v="68"/>
        <n v="70"/>
        <n v="73"/>
        <n v="74"/>
        <n v="78"/>
        <n v="79"/>
        <n v="80"/>
        <n v="81"/>
        <n v="82"/>
        <n v="84"/>
        <n v="85"/>
        <n v="86"/>
        <n v="87"/>
        <n v="88"/>
        <n v="89"/>
        <n v="90"/>
        <n v="91"/>
        <n v="92"/>
        <n v="93"/>
        <n v="94"/>
        <n v="96"/>
        <n v="97"/>
        <n v="98"/>
        <n v="99"/>
        <n v="100"/>
        <n v="101"/>
        <n v="102"/>
        <n v="103"/>
        <n v="104"/>
        <n v="105"/>
        <n v="106"/>
        <n v="107"/>
        <n v="110"/>
        <n v="111"/>
        <n v="112"/>
        <n v="114"/>
        <n v="115"/>
        <n v="116"/>
        <n v="118"/>
        <n v="119"/>
        <n v="120"/>
        <n v="121"/>
        <n v="122"/>
        <n v="123"/>
        <n v="124"/>
        <n v="125"/>
        <n v="126"/>
        <n v="127"/>
        <n v="129"/>
        <n v="131"/>
        <n v="132"/>
        <n v="133"/>
        <n v="135"/>
        <n v="136"/>
        <n v="137"/>
        <n v="138"/>
        <n v="139"/>
        <n v="140"/>
        <n v="141"/>
        <n v="142"/>
        <n v="143"/>
        <n v="144"/>
        <n v="145"/>
        <n v="147"/>
        <n v="152"/>
        <n v="154"/>
        <n v="155"/>
        <n v="156"/>
        <n v="158"/>
        <n v="159"/>
        <n v="160"/>
        <n v="161"/>
        <n v="162"/>
        <n v="163"/>
        <n v="164"/>
        <n v="165"/>
        <n v="166"/>
        <n v="167"/>
        <n v="169"/>
        <n v="170"/>
        <n v="171"/>
        <n v="172"/>
        <n v="173"/>
        <n v="174"/>
        <n v="175"/>
        <n v="176"/>
        <n v="178"/>
        <n v="179"/>
        <n v="182"/>
        <n v="183"/>
        <n v="184"/>
        <n v="185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1"/>
        <n v="232"/>
        <n v="235"/>
        <n v="236"/>
        <n v="237"/>
        <n v="238"/>
        <n v="240"/>
        <n v="241"/>
        <n v="242"/>
        <n v="244"/>
        <n v="245"/>
        <n v="246"/>
        <n v="247"/>
        <n v="249"/>
        <n v="250"/>
        <n v="251"/>
        <n v="252"/>
        <n v="254"/>
        <n v="255"/>
        <n v="258"/>
        <n v="259"/>
        <n v="260"/>
        <n v="261"/>
        <n v="262"/>
        <n v="263"/>
        <n v="265"/>
        <n v="267"/>
        <n v="268"/>
        <n v="269"/>
        <n v="270"/>
        <n v="271"/>
        <n v="272"/>
        <n v="273"/>
        <n v="274"/>
        <n v="275"/>
        <n v="276"/>
        <n v="277"/>
        <n v="279"/>
        <n v="280"/>
        <n v="282"/>
        <n v="283"/>
        <n v="284"/>
        <n v="285"/>
        <n v="288"/>
        <n v="289"/>
        <n v="290"/>
        <n v="291"/>
        <n v="293"/>
        <n v="294"/>
        <n v="295"/>
        <n v="296"/>
        <n v="297"/>
        <n v="298"/>
        <n v="299"/>
        <n v="300"/>
        <n v="301"/>
        <n v="304"/>
        <n v="305"/>
        <n v="307"/>
        <n v="308"/>
        <n v="309"/>
        <n v="310"/>
        <n v="311"/>
        <n v="312"/>
        <n v="313"/>
        <n v="314"/>
        <n v="315"/>
        <n v="316"/>
        <n v="317"/>
        <n v="318"/>
        <n v="320"/>
        <n v="321"/>
        <n v="322"/>
        <n v="324"/>
        <n v="325"/>
        <n v="326"/>
        <n v="327"/>
        <n v="329"/>
        <n v="330"/>
        <n v="331"/>
        <n v="332"/>
        <n v="333"/>
        <n v="334"/>
        <n v="335"/>
        <n v="336"/>
        <n v="337"/>
        <n v="338"/>
        <n v="339"/>
        <n v="341"/>
        <n v="342"/>
        <n v="343"/>
        <n v="344"/>
        <n v="346"/>
        <n v="349"/>
        <n v="350"/>
        <n v="351"/>
        <n v="352"/>
        <n v="353"/>
        <n v="354"/>
        <n v="355"/>
        <n v="356"/>
        <n v="357"/>
        <n v="359"/>
        <n v="361"/>
        <n v="363"/>
        <n v="365"/>
        <n v="366"/>
        <n v="367"/>
        <n v="368"/>
        <n v="370"/>
        <n v="371"/>
        <n v="372"/>
        <n v="373"/>
        <n v="374"/>
        <n v="375"/>
        <n v="376"/>
        <n v="377"/>
        <n v="378"/>
        <n v="381"/>
        <n v="382"/>
        <n v="383"/>
        <n v="384"/>
        <n v="386"/>
        <n v="387"/>
        <n v="388"/>
        <n v="389"/>
        <n v="390"/>
        <n v="391"/>
        <n v="392"/>
        <n v="393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13"/>
        <n v="414"/>
        <n v="415"/>
        <n v="416"/>
        <n v="418"/>
        <n v="419"/>
        <n v="420"/>
        <n v="422"/>
        <n v="423"/>
        <n v="425"/>
        <n v="426"/>
        <n v="428"/>
        <n v="429"/>
        <n v="430"/>
        <n v="432"/>
        <n v="434"/>
        <n v="435"/>
        <n v="437"/>
        <n v="439"/>
        <n v="440"/>
        <n v="441"/>
        <n v="443"/>
        <n v="444"/>
        <n v="445"/>
        <n v="446"/>
        <n v="447"/>
        <n v="449"/>
        <n v="451"/>
        <n v="452"/>
        <n v="453"/>
        <n v="454"/>
        <n v="457"/>
        <n v="459"/>
        <n v="460"/>
        <n v="461"/>
        <n v="462"/>
        <n v="463"/>
        <n v="464"/>
        <n v="465"/>
        <n v="470"/>
        <n v="471"/>
        <n v="472"/>
        <n v="473"/>
        <n v="475"/>
        <n v="476"/>
        <n v="477"/>
        <n v="478"/>
        <n v="480"/>
        <n v="481"/>
        <n v="482"/>
        <n v="483"/>
        <n v="484"/>
        <n v="485"/>
        <n v="486"/>
        <n v="487"/>
        <n v="489"/>
        <n v="490"/>
        <n v="493"/>
        <n v="494"/>
        <n v="495"/>
        <n v="496"/>
        <n v="497"/>
        <n v="499"/>
        <n v="500"/>
        <n v="501"/>
        <n v="502"/>
        <n v="503"/>
        <n v="504"/>
        <n v="505"/>
        <n v="506"/>
        <n v="509"/>
        <n v="510"/>
        <n v="511"/>
        <n v="512"/>
        <n v="514"/>
        <n v="515"/>
        <n v="516"/>
        <n v="518"/>
        <n v="522"/>
        <n v="523"/>
        <n v="524"/>
        <n v="525"/>
        <n v="526"/>
        <n v="529"/>
        <n v="530"/>
        <n v="531"/>
        <n v="532"/>
        <n v="533"/>
        <n v="534"/>
        <n v="535"/>
        <n v="536"/>
        <n v="539"/>
        <n v="541"/>
        <n v="543"/>
        <n v="544"/>
        <n v="545"/>
        <n v="547"/>
        <n v="548"/>
        <n v="549"/>
        <n v="551"/>
        <n v="552"/>
        <n v="554"/>
        <n v="555"/>
        <n v="556"/>
        <n v="557"/>
        <n v="558"/>
        <n v="559"/>
        <n v="561"/>
        <n v="562"/>
        <n v="564"/>
        <n v="565"/>
        <n v="566"/>
        <n v="567"/>
        <n v="568"/>
        <n v="569"/>
        <n v="570"/>
        <n v="571"/>
        <n v="572"/>
        <n v="573"/>
        <n v="574"/>
        <n v="575"/>
        <n v="578"/>
        <n v="579"/>
        <n v="581"/>
        <n v="582"/>
        <n v="583"/>
        <n v="586"/>
        <n v="587"/>
        <n v="588"/>
        <n v="589"/>
        <n v="590"/>
        <n v="591"/>
        <n v="597"/>
        <n v="598"/>
        <n v="601"/>
        <n v="604"/>
        <n v="607"/>
        <n v="608"/>
        <n v="611"/>
        <n v="620"/>
        <n v="621"/>
        <n v="622"/>
        <n v="624"/>
        <n v="625"/>
        <n v="626"/>
        <n v="627"/>
        <n v="629"/>
        <n v="630"/>
        <n v="632"/>
        <n v="634"/>
        <n v="635"/>
        <n v="636"/>
        <n v="637"/>
        <n v="639"/>
        <n v="640"/>
        <n v="641"/>
        <n v="642"/>
        <n v="646"/>
        <n v="648"/>
        <n v="649"/>
        <n v="651"/>
        <n v="655"/>
        <n v="656"/>
        <n v="657"/>
        <n v="658"/>
        <n v="659"/>
        <n v="661"/>
        <n v="663"/>
        <n v="664"/>
        <n v="667"/>
        <n v="668"/>
        <n v="670"/>
        <n v="673"/>
        <n v="676"/>
        <n v="677"/>
        <n v="678"/>
        <n v="679"/>
        <n v="680"/>
        <n v="681"/>
        <n v="682"/>
        <n v="683"/>
        <n v="684"/>
        <n v="685"/>
        <n v="687"/>
        <n v="689"/>
        <n v="694"/>
        <n v="699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21"/>
        <n v="722"/>
        <n v="723"/>
        <n v="724"/>
        <n v="726"/>
        <n v="727"/>
        <n v="728"/>
        <n v="730"/>
        <n v="731"/>
        <n v="732"/>
        <n v="733"/>
        <n v="736"/>
        <n v="744"/>
        <n v="760"/>
        <n v="780"/>
        <n v="786"/>
        <n v="787"/>
        <n v="788"/>
        <n v="802"/>
        <n v="804"/>
        <n v="808"/>
        <n v="818"/>
        <n v="823"/>
        <n v="827"/>
        <n v="833"/>
        <n v="834"/>
        <n v="895"/>
        <n v="929"/>
        <n v="934"/>
        <n v="936"/>
        <n v="937"/>
        <n v="939"/>
        <n v="940"/>
        <n v="941"/>
        <n v="945"/>
        <n v="950"/>
        <n v="952"/>
        <n v="960"/>
        <n v="963"/>
        <n v="966"/>
        <n v="967"/>
        <n v="968"/>
        <n v="970"/>
        <n v="973"/>
        <n v="974"/>
        <n v="975"/>
        <n v="976"/>
        <n v="979"/>
        <n v="987"/>
        <n v="988"/>
        <n v="989"/>
        <n v="990"/>
        <n v="991"/>
        <n v="992"/>
        <n v="994"/>
        <n v="995"/>
        <n v="996"/>
        <n v="997"/>
        <n v="998"/>
        <n v="1002"/>
        <n v="1003"/>
        <n v="1015"/>
        <n v="1042"/>
        <n v="1043"/>
        <n v="1044"/>
        <n v="1046"/>
        <n v="1047"/>
        <n v="1049"/>
        <n v="1051"/>
        <n v="1053"/>
        <n v="1054"/>
        <n v="1056"/>
        <n v="1057"/>
        <n v="1058"/>
        <n v="1059"/>
        <n v="1063"/>
        <n v="1064"/>
        <n v="1065"/>
        <n v="1067"/>
        <n v="1068"/>
        <n v="1069"/>
        <n v="1070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91"/>
        <n v="1096"/>
        <n v="1099"/>
        <n v="1101"/>
        <n v="1159"/>
        <n v="1171"/>
        <n v="1173"/>
        <n v="1174"/>
        <n v="1176"/>
        <n v="1177"/>
        <n v="1178"/>
        <n v="1179"/>
        <n v="1181"/>
        <n v="1182"/>
        <n v="1195"/>
        <n v="1213"/>
        <n v="1216"/>
        <n v="1223"/>
        <n v="1235"/>
        <n v="1239"/>
        <n v="1241"/>
        <n v="1243"/>
        <n v="1244"/>
        <n v="1245"/>
        <n v="1246"/>
        <n v="1263"/>
        <n v="1265"/>
        <n v="1268"/>
        <n v="1286"/>
        <n v="1289"/>
        <n v="1302"/>
        <n v="1318"/>
        <n v="1319"/>
        <n v="1321"/>
        <n v="1322"/>
        <n v="1323"/>
        <n v="1328"/>
        <n v="1345"/>
        <n v="1346"/>
        <n v="1348"/>
        <n v="1351"/>
        <n v="1352"/>
        <n v="1353"/>
        <n v="1365"/>
        <n v="1366"/>
        <n v="1367"/>
        <n v="1368"/>
        <n v="1369"/>
        <n v="1371"/>
        <n v="1372"/>
        <n v="1373"/>
        <n v="1376"/>
        <n v="1383"/>
        <n v="1389"/>
        <n v="1395"/>
        <n v="1400"/>
        <n v="1403"/>
        <n v="1408"/>
        <n v="1409"/>
        <n v="1410"/>
        <n v="1411"/>
        <n v="1417"/>
        <n v="1423"/>
        <n v="1428"/>
        <n v="1432"/>
        <n v="1440"/>
        <n v="1441"/>
        <n v="1442"/>
        <n v="1443"/>
        <n v="1446"/>
        <n v="1449"/>
        <n v="1478"/>
        <n v="1482"/>
        <n v="1486"/>
        <n v="1488"/>
        <n v="1490"/>
        <n v="1492"/>
        <n v="1493"/>
        <n v="1494"/>
        <n v="1497"/>
        <n v="1535"/>
        <n v="1541"/>
        <n v="1551"/>
        <n v="1553"/>
        <n v="1554"/>
        <n v="1557"/>
        <n v="1567"/>
        <n v="1577"/>
        <n v="1580"/>
        <n v="1598"/>
        <n v="1603"/>
        <n v="1608"/>
        <n v="1626"/>
        <n v="1632"/>
        <n v="1633"/>
        <n v="1634"/>
        <n v="1635"/>
        <n v="1636"/>
        <n v="1638"/>
        <n v="1642"/>
        <n v="1645"/>
        <n v="1646"/>
        <n v="1648"/>
        <n v="1649"/>
        <n v="1658"/>
        <n v="1674"/>
        <n v="1675"/>
        <n v="1678"/>
        <n v="1679"/>
        <n v="1680"/>
        <n v="1683"/>
        <n v="1684"/>
        <n v="1717"/>
        <n v="1726"/>
        <n v="1731"/>
        <n v="1733"/>
        <n v="1736"/>
        <n v="1737"/>
        <n v="1755"/>
        <n v="1766"/>
        <n v="1767"/>
        <n v="1769"/>
        <n v="1772"/>
        <n v="1792"/>
        <n v="1825"/>
        <n v="1826"/>
        <n v="1827"/>
        <n v="1828"/>
        <n v="1829"/>
        <n v="1830"/>
        <n v="1831"/>
        <n v="1832"/>
        <n v="1833"/>
        <n v="1835"/>
        <n v="1836"/>
        <n v="1837"/>
        <n v="1841"/>
        <n v="1847"/>
        <n v="1848"/>
        <n v="1855"/>
        <n v="1857"/>
        <n v="1871"/>
        <n v="1883"/>
        <n v="1884"/>
        <n v="1885"/>
        <n v="1888"/>
        <n v="1889"/>
        <n v="1893"/>
        <n v="1898"/>
        <n v="1907"/>
        <n v="1908"/>
        <n v="1913"/>
        <n v="1917"/>
        <n v="1918"/>
        <n v="1920"/>
        <n v="1922"/>
        <n v="1929"/>
        <n v="1932"/>
        <n v="1933"/>
        <n v="1934"/>
        <n v="1935"/>
        <n v="1937"/>
        <n v="1940"/>
        <n v="1942"/>
        <n v="1959"/>
        <n v="1964"/>
        <n v="1965"/>
        <n v="1968"/>
        <n v="1970"/>
        <n v="1972"/>
        <n v="1975"/>
        <n v="1976"/>
        <n v="1994"/>
        <n v="1997"/>
        <n v="1998"/>
        <n v="1999"/>
        <n v="2000"/>
        <n v="2001"/>
        <n v="2003"/>
        <n v="2005"/>
        <n v="2008"/>
        <n v="2011"/>
        <n v="2014"/>
        <n v="2015"/>
        <n v="2027"/>
        <n v="2029"/>
        <n v="2030"/>
        <n v="2031"/>
        <n v="2032"/>
        <n v="2033"/>
        <n v="2034"/>
        <n v="2035"/>
        <n v="2039"/>
        <n v="2040"/>
        <n v="2043"/>
        <n v="2048"/>
        <n v="2050"/>
        <n v="2057"/>
        <n v="2059"/>
        <n v="2063"/>
        <n v="2064"/>
        <n v="2066"/>
        <n v="2070"/>
        <n v="2071"/>
        <n v="2073"/>
        <n v="2074"/>
        <n v="2075"/>
        <n v="2076"/>
        <n v="2108"/>
        <n v="2131"/>
        <n v="2132"/>
        <n v="2133"/>
        <n v="2135"/>
        <n v="2136"/>
        <n v="2137"/>
        <n v="2138"/>
        <n v="2140"/>
        <n v="2141"/>
        <n v="2142"/>
        <n v="2144"/>
        <n v="2146"/>
        <n v="2151"/>
        <n v="2152"/>
        <n v="2157"/>
        <n v="2158"/>
        <n v="2159"/>
        <n v="2162"/>
        <n v="2163"/>
        <n v="2183"/>
        <n v="2185"/>
        <n v="2186"/>
        <n v="2187"/>
        <n v="2190"/>
        <n v="2191"/>
        <n v="2192"/>
        <n v="2193"/>
        <n v="2194"/>
        <n v="2195"/>
        <n v="2196"/>
        <n v="2198"/>
        <n v="2199"/>
        <n v="2200"/>
        <n v="2202"/>
        <n v="2204"/>
        <n v="2205"/>
        <n v="2208"/>
        <n v="2211"/>
        <n v="2222"/>
        <n v="2223"/>
        <n v="2224"/>
        <n v="2225"/>
        <n v="2229"/>
        <n v="2230"/>
        <n v="2231"/>
        <n v="2232"/>
        <n v="2233"/>
        <n v="2234"/>
        <n v="2237"/>
        <n v="2240"/>
        <n v="2241"/>
        <n v="2242"/>
        <n v="2251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70"/>
        <n v="2272"/>
        <n v="2273"/>
        <n v="2274"/>
        <n v="2275"/>
        <n v="2277"/>
        <n v="2278"/>
        <n v="2279"/>
        <n v="2280"/>
        <n v="2281"/>
        <n v="2283"/>
        <n v="2284"/>
        <n v="2285"/>
        <n v="2286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5"/>
        <n v="2306"/>
        <n v="2307"/>
        <n v="2310"/>
        <n v="2311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5"/>
        <n v="2336"/>
        <n v="2337"/>
        <n v="2339"/>
        <n v="2343"/>
        <n v="2352"/>
        <n v="2353"/>
        <n v="2354"/>
        <n v="2356"/>
        <n v="2357"/>
        <n v="2358"/>
        <n v="2359"/>
        <n v="2360"/>
        <n v="2361"/>
        <n v="2363"/>
        <n v="2364"/>
        <n v="2365"/>
        <n v="2366"/>
        <n v="2367"/>
        <n v="2368"/>
        <n v="2369"/>
        <n v="2370"/>
        <n v="2371"/>
        <n v="2374"/>
        <n v="2376"/>
        <n v="2379"/>
        <n v="2380"/>
        <n v="2381"/>
        <n v="2382"/>
        <n v="2383"/>
        <n v="2384"/>
        <n v="2385"/>
        <n v="2386"/>
        <n v="2387"/>
        <n v="2388"/>
        <n v="2389"/>
        <n v="2392"/>
        <n v="2393"/>
        <n v="2394"/>
        <n v="2395"/>
        <n v="2396"/>
        <n v="2397"/>
        <n v="2398"/>
        <n v="2399"/>
        <n v="2400"/>
        <n v="2401"/>
        <n v="2402"/>
        <n v="2404"/>
        <n v="2405"/>
        <n v="2406"/>
        <n v="2407"/>
        <n v="2408"/>
        <n v="2410"/>
        <n v="2411"/>
        <n v="2413"/>
        <n v="2414"/>
        <n v="2415"/>
        <n v="2416"/>
        <n v="2418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7"/>
        <n v="2438"/>
        <n v="2439"/>
        <n v="2441"/>
        <n v="2442"/>
        <n v="2443"/>
        <n v="2445"/>
        <n v="2446"/>
        <m/>
      </sharedItems>
    </cacheField>
    <cacheField name="Værk_Navn" numFmtId="0">
      <sharedItems containsBlank="1"/>
    </cacheField>
    <cacheField name="Værk_Adresse" numFmtId="0">
      <sharedItems containsBlank="1"/>
    </cacheField>
    <cacheField name="Værk_Postnr" numFmtId="0">
      <sharedItems containsString="0" containsBlank="1" containsNumber="1" containsInteger="1" minValue="1432" maxValue="9990"/>
    </cacheField>
    <cacheField name="Værk_Postdistrikt" numFmtId="0">
      <sharedItems containsBlank="1"/>
    </cacheField>
    <cacheField name="Navn" numFmtId="0">
      <sharedItems containsBlank="1" count="363">
        <s v="TVIS"/>
        <s v="Assens Fjernvarme"/>
        <s v="Assens (v. Mariager) Fjernvarme"/>
        <s v="Aulum Fjernvarme"/>
        <s v="Aabybro Fjernvarme"/>
        <s v="Aalborg Fjernvarme"/>
        <s v="Hjørring Fjernvarme (inkl. Hirtshals Fjernvarme fra 2011)"/>
        <s v="Agersted Fjernvarme"/>
        <s v="Storkøbenhavns Fjernvarme"/>
        <s v="Allingåbro Fjernvarme"/>
        <s v="Als Fjernvarme"/>
        <s v="Flauenskjold Fjernvarme"/>
        <s v="Glamsbjerg-Haarby Fjernvarme"/>
        <s v="Herning-Ikast Fjernvarme"/>
        <s v="Århus Fjernvarme"/>
        <s v="Maribo Fjernvarme"/>
        <s v="Nykøbing Sjælland Fjernvarme"/>
        <s v="Oksbøl Fjernvarme"/>
        <s v="Padborg-Bov Fjernvarme"/>
        <s v="Sønder Felding Fjernvarme"/>
        <s v="Tistrup Fjernvarme"/>
        <s v="Tranum Fjernvarme"/>
        <s v="Aars Fjernvarme"/>
        <s v="Hørby Fjernvarme"/>
        <s v="Uldum Fjernvarme"/>
        <s v="Rønne Fjernvarme"/>
        <s v="Ans Fjernvarme"/>
        <s v="Ansager Fjernvarme"/>
        <s v="Aså Fjernvarme"/>
        <s v="Augustenborg Fjernvarme"/>
        <s v="Auning Fjernvarme"/>
        <s v="Bedsted Fjernvarme"/>
        <s v="Sindal Fjernvarme (inkl. Bindslev fra 2021)"/>
        <s v="Bramming Fjernvarme"/>
        <s v="Bindslev Fjernvarme (lagt ind under Sindal FV (315) i foråret 2021)"/>
        <s v="Bjerringbro Fjernvarme"/>
        <s v="Bogense Fjernvarme"/>
        <s v="Borup Fjernvarme"/>
        <s v="Bredebro Fjernvarme"/>
        <s v="Broager Fjernvarme"/>
        <s v="Brovst Fjernvarme"/>
        <s v="Brønderslev Fjernvarme"/>
        <s v="Fjernvarme Fyn"/>
        <s v="Bøvlingbjerg Fjernvarme"/>
        <s v="Christiansfeld-Tyrstrup Fjernv"/>
        <s v="Durup Fjernvarme"/>
        <s v="Horsens Fjernvarme"/>
        <s v="Grindsted Fjernvarme"/>
        <s v="Dronninglund Fjernvarme"/>
        <s v="Dueholm Fjernvarme"/>
        <s v="Dybvad Fjernvarme"/>
        <s v="Ebeltoft Fjernvarme"/>
        <s v="Ejby Fjernvarme"/>
        <s v="Ejstrupholm Fjernvarme"/>
        <s v="Neksø Fjernvarme"/>
        <s v="Engesvang-Moselund Fjernvarme"/>
        <s v="Nordøstsjællands Fjernvarme"/>
        <s v="Esbjerg-Varde Fjernvarme"/>
        <s v="Hillerød-Farum-Værløse"/>
        <s v="Farsø Fjernvarme"/>
        <s v="Faxe Fjernvarme"/>
        <s v="Fensmark Fjernvarme"/>
        <s v="Skagen Fjernvarme"/>
        <s v="Fjerritslev Fjernvarme"/>
        <s v="Frederiks Fjernvarme"/>
        <s v="Frederikshavn Fjernvarme"/>
        <s v="Frederikssund Fjernvarme"/>
        <s v="Frederiksværk Fjernvarme"/>
        <s v="Fuglebjerg Fjernvarme"/>
        <s v="Faaborg Fjernvarme"/>
        <s v="Hammel Fjernvarme"/>
        <s v="Give Fjernvarme"/>
        <s v="Galten Fjernvarme"/>
        <s v="Gedser Fjernvarme"/>
        <s v="Gedsted Fjernvarme"/>
        <s v="Gelsted Fjernvarme"/>
        <s v="Gjerlev Fjernvarme"/>
        <s v="Glyngøre Fjernvarme"/>
        <s v="Grenå Fjernvarme"/>
        <s v="Gråsten Fjernvarme"/>
        <s v="Gørding Fjernvarme"/>
        <s v="Haslev Fjernvarme"/>
        <s v="Holeby Fjernvarme"/>
        <s v="DTU-Holte-Nærum Fjernvarme (inkl. Øverød, Teknikerbyen, Skodsborg)"/>
        <s v="Hvidbjerg Fjernvarme"/>
        <s v="Haderslev Fjernvarme"/>
        <s v="Hadsten Fjernvarme"/>
        <s v="Hadsund By Fjernvarme"/>
        <s v="Hals Fjernvarme"/>
        <s v="Hammershøj Fjernvarme"/>
        <s v="Hanstholm Fjernvarme"/>
        <s v="Hedensted Fjernvarme"/>
        <s v="Hejnsvig Fjernvarme"/>
        <s v="Sinding Fjernvarme"/>
        <s v="Simmmelkær Fjernvarme"/>
        <s v="Fasterholt Fjernvarme"/>
        <s v="Høgild Fjernvarme"/>
        <s v="Arnborg Fjernvarme"/>
        <s v="Hjallerup Fjernvarme"/>
        <s v="Aabenrå - Rødekro - Hjordkær Fjernvarme"/>
        <s v="Hobro Fjernvarme"/>
        <s v="Holstebro-Struer Fjernvarme"/>
        <s v="Skave-Borbjerg-Hvam Fjernvarme"/>
        <s v="Holsted Fjernvarme"/>
        <s v="Horbelev Fjernvarme"/>
        <s v="Hovedgård Fjernvarme"/>
        <s v="Hurup Fjernvarme"/>
        <s v="Hvidebæk Fjernvarme"/>
        <s v="Højslev-Nr. Søby Fjernvarme"/>
        <s v="Høng Fjernvarme"/>
        <s v="Billund Fjernvarme"/>
        <s v="Brande Fjernvarme"/>
        <s v="Brørup Fjernvarme"/>
        <s v="Næstved Fjernvarme"/>
        <s v="Rudkøbing Fjernvarme"/>
        <s v="Helsinge Fjernvarme"/>
        <s v="Nibe Fjernvarme"/>
        <s v="Jetsmark Fjernvarme"/>
        <s v="Nykøbing Falster Fjernvarme"/>
        <s v="Hundested Fjernvarme"/>
        <s v="Kyndby Fjernvarme"/>
        <s v="Slangerup Fjernvarme"/>
        <s v="Kalundborg Fjernvarme"/>
        <s v="Slagelse Fjernvarme"/>
        <s v="Vordingborg Fjernvarme"/>
        <s v="Troldhede Fjernvarme"/>
        <s v="Ringkøbing Fjernvarme"/>
        <s v="Skjern Fjernvarme"/>
        <s v="Viborg Fjernvarme"/>
        <s v="Vildbjerg Fjernvarme"/>
        <s v="Løkken Fjernvarme"/>
        <s v="Jerslev Fjernvarme"/>
        <s v="Jyderup Fjernvarme"/>
        <s v="Kjellerup Fjernvarme"/>
        <s v="Karup Fjernvarme"/>
        <s v="Kibæk Fjernvarme"/>
        <s v="Klejtrup Fjernvarme"/>
        <s v="Nyborg Fjernvarme"/>
        <s v="Kongerslev Fjernvarme"/>
        <s v="Korsør Fjernvarme"/>
        <s v="Kværndrup Fjernvarme"/>
        <s v="Langå Fjernvarme"/>
        <s v="Lem Fjernvarme (Ringkøbing)"/>
        <s v="Lemvig Fjernvarme"/>
        <s v="Aakirkeby og Lobbæk Fjernvarme"/>
        <s v="Løgstrup Fjernvarme"/>
        <s v="Løgstør-Ranum-Vindblæs Fjernvarmenet"/>
        <s v="Løsning Fjernvarme"/>
        <s v="Marstal Fjernvarme"/>
        <s v="Mariager Fjernvarme"/>
        <s v="Mejlby Fjernvarme"/>
        <s v="Mou Fjernvarme"/>
        <s v="Møldrup Fjernvarme"/>
        <s v="Mørkøv Fjernvarme"/>
        <s v="Nakskov Fjernvarme"/>
        <s v="Nordals Fjernvarme"/>
        <s v="Nykøbing Mors Fjernvarme"/>
        <s v="Aalestrup Fjernvarme (inkl. Hvam fra 2019)"/>
        <s v="Nørre-Aaby Fjernvarme"/>
        <s v="Nørre Alslev Fjernvarme"/>
        <s v="Nørre-Nebel Fjernvarme"/>
        <s v="Outrup Fjernvarme"/>
        <s v="Præstø Fjernvarme"/>
        <s v="Ramme Fjernvarme"/>
        <s v="Randers Fjernvarme"/>
        <s v="Ribe Fjernvarme"/>
        <s v="Ringe Fjernvarme"/>
        <s v="Ringsted Fjernvarme"/>
        <s v="Roslev Fjernvarme"/>
        <s v="Ryomgård Fjernvarme"/>
        <s v="Rødby Fjernvarme"/>
        <s v="Rødbyhavn Fjernvarme"/>
        <s v="Rødekærsbro Fjernvarme"/>
        <s v="Rønde By Fjernvarme"/>
        <s v="Stege Fjernvarme"/>
        <s v="Saltum Fjernvarme"/>
        <s v="Sig Fjernvarme"/>
        <s v="Silkeborg Fjernvarme"/>
        <s v="Skals Fjernvarme"/>
        <s v="Skive Fjernvarme"/>
        <s v="Skovsgård Fjernvarme"/>
        <s v="Skårup Fjernvarme"/>
        <s v="Skærbæk Fjernvarme"/>
        <s v="Snedsted Fjernvarme"/>
        <s v="Havdrup Fjernvarme"/>
        <s v="Sorø Fjernvarme"/>
        <s v="Østbirk Fjernvarme"/>
        <s v="Spjald Fjernvarme"/>
        <s v="Stenstrup Fjernvarme"/>
        <s v="Stoholm Fjernvarme"/>
        <s v="Støvring Fjernvarme"/>
        <s v="Svebølle-Viskinge Fjernvarme"/>
        <s v="Svendborg Fjernvarme"/>
        <s v="Sæby Fjernvarme"/>
        <s v="Søllested Fjernvarme"/>
        <s v="Sønderborg Fjernvarme"/>
        <s v="Sønderholm Fjernvarme"/>
        <s v="Løgumkloster Fjernvarme"/>
        <s v="Tarm Fjernvarme (fra 2013 incl. Ådum)"/>
        <s v="Thisted Fjernvarme"/>
        <s v="Thorsager Fjernvarme"/>
        <s v="Thorsø Fjernvarme"/>
        <s v="Tim Fjernvarme"/>
        <s v="Toftlund Fjernvarme"/>
        <s v="Tommerup Fjernvarme I/S (fusion af Tommerup by Fjernvarme og Tommerup Stationsby Fjernvarme)"/>
        <s v="Tårs Fjernvarme"/>
        <s v="Store Merløse Fjernvarme"/>
        <s v="Tønder Fjernvarme"/>
        <s v="Tørring Fjernvarme"/>
        <s v="Ulfborg Fjernvarme"/>
        <s v="Ulsted Fjernvarme"/>
        <s v="Vejen Fjernvarme"/>
        <s v="Vemb Fjernvarme"/>
        <s v="Vester Hjermitslev Fjernvarme"/>
        <s v="Vestervig Fjernvarme"/>
        <s v="Videbæk Fjernvarme"/>
        <s v="Vinderup - Sevel Fjernvarme"/>
        <s v="Vivild Fjernvarme"/>
        <s v="Vojens Fjernvarme"/>
        <s v="Vrå Fjernvarme"/>
        <s v="Solbjerg Fjernvarme"/>
        <s v="Ærøskøbing Fjernvarme"/>
        <s v="Ølgod Fjernvarme"/>
        <s v="Ørnhøj-Grønbjerg Fjernvarme"/>
        <s v="Ørsted Fjernvarme"/>
        <s v="Ørum Fjernvarme (Tjele)"/>
        <s v="Øster Hornum Fjernvarme"/>
        <s v="Østerild Fjernvarme"/>
        <s v="Frøstrup Fjernvarme"/>
        <s v="Klemensker Fjernvarme"/>
        <s v="Ulbjerg Fjernvarme"/>
        <s v="Løjt Kirkeby Fjernvarme"/>
        <s v="Mellerup Fjernvarme"/>
        <s v="Vegger Fjernvarme"/>
        <s v="Laurbjerg Fjernvarme"/>
        <s v="Terndrup Fjernvarme"/>
        <s v="Harboøre Fjernvarme"/>
        <s v="Hashøj Fjernvarme"/>
        <s v="Hodsager Fjernvarme"/>
        <s v="Hvalpsund Fjernvarme"/>
        <s v="Glesborg Fjernvarme"/>
        <s v="Ørum Fjernvarme (Nørre Djurs)"/>
        <s v="Tranebjerg Fjernvarme"/>
        <s v="Halvrimmen Fjernvarme"/>
        <s v="Lendum Fjernvarme"/>
        <s v="Blenstrup Fjernvarme"/>
        <s v="Filskov Fjernvarme"/>
        <s v="Kloster Fjernvarme"/>
        <s v="Voersaa Fjernvarme"/>
        <s v="Gjøl Fjernvarme"/>
        <s v="Ramsing-Lem-Lihme Fjernvarme"/>
        <s v="Frøslev Fjernvarme"/>
        <s v="Karby-Hvidbjerg-Redsted Fjernv"/>
        <s v="Ørding Fjernvarme"/>
        <s v="Øster Assels Fjernvarme"/>
        <s v="Vaarst-Fjellerad Fjernvarme"/>
        <s v="Byrum Fjernvarme"/>
        <s v="Thorsminde Fjernvarme"/>
        <s v="Grevinge-Herrestrup Fjernvarme"/>
        <s v="Sydlangeland Fjernvarme"/>
        <s v="Lohals Fjernvarme"/>
        <s v="Thyborøn Fjernvarme"/>
        <s v="Havndal Fjernvarme"/>
        <s v="Feldborg Fjernvarme"/>
        <s v="Haderup Fjernvarme"/>
        <s v="Rostrup Fjernvarme"/>
        <s v="Oue Fjernvarme"/>
        <s v="Manna-Tiese Fjernvarme"/>
        <s v="Farstrup-Kølby Fjernvarme"/>
        <s v="Ravnkilde Nysum Fjernvarme"/>
        <s v="Nysted Fjernvarme"/>
        <s v="Sundby-Øster Toreby Fjernvarme"/>
        <s v="Væggerløse Fjernvarme"/>
        <s v="Tversted Fjernvarme"/>
        <s v="Humlebæk Fjernvarme"/>
        <s v="Jægerspris Fjernvarme"/>
        <s v="Vorupør Fjernvarme"/>
        <s v="Hallund Fjernvarme"/>
        <s v="Blokvarme mv"/>
        <s v="Bælum Fjernvarme"/>
        <s v="Brædstrup Fjernvarme"/>
        <s v="Rødding Fjernvarme (Sdr.Jyll)"/>
        <s v="Sabro Fjernvarme"/>
        <s v="Harlev-Framlev Fjernvarme"/>
        <s v="Hvide Sande Fjervarme"/>
        <s v="Strandby Fjernvarme"/>
        <s v="Astrup Fjernvarme"/>
        <s v="Haunstrup Fjernvarme"/>
        <s v="Bækmarksbro Fjernvarme"/>
        <s v="Gassum-Hvidsten Fjernvarme"/>
        <s v="Ørslev-Terslev Fjernvarme"/>
        <s v="Værum-Ørum Fjernvarme"/>
        <s v="Vesløs Fjernvarme"/>
        <s v="Skørping Fjernvarme"/>
        <s v="Gram Fjernvarme"/>
        <s v="Hou Fjernvarme"/>
        <s v="Hvalsø Fjernvarme"/>
        <s v="Nørre Snede Fjernvarme"/>
        <s v="Smørumnedre Fjernvarme"/>
        <s v="Skuldelev Fjernvarme"/>
        <s v="Hellevad Fjernvarme"/>
        <s v="Genner Fjernvarme"/>
        <s v="Hovslund Fjernvarme"/>
        <s v="Stenderup-Krogager Fjernvarme"/>
        <s v="Nederby-Debel Fjernvarme"/>
        <s v="Ejsing Fjernvarme"/>
        <s v="Horreby Fjernvarme"/>
        <s v="Gylling-Ørting-Falling Fjernv."/>
        <s v="Hundslund-Oldrup Fjernvarme"/>
        <s v="Snertinge, Særslev, Føllenslev"/>
        <s v="Brøns Fjernvarme"/>
        <s v="Frifelt Fjernvarme"/>
        <s v="Rejsby Fjernvarme"/>
        <s v="Gilleleje Fjernvarme"/>
        <s v="Øster Brønderslev Fjernvarme"/>
        <s v="Balle, Hoed og Glatved"/>
        <s v="Gl. Rye"/>
        <s v="Blåhøj"/>
        <s v="Vejby-Tisvilde"/>
        <s v="Slagslunde"/>
        <s v="Ø.Hurup"/>
        <s v="Hov-Boulstrup"/>
        <s v="Hyllinge"/>
        <s v="Græsted Fjernvarme"/>
        <s v="Menstrup"/>
        <s v="Trustrup-Lyngby"/>
        <s v="Søndbjerg"/>
        <s v="Sandved-Tornemark Fjervarme"/>
        <s v="Gølstrup-Hundelev-Vittrup"/>
        <s v="Skovlund Fjernvarme"/>
        <s v="Hemmet"/>
        <s v="Arden Fjernvarme"/>
        <s v="Højby, Svinninge, Nr.Asmindrup"/>
        <s v="Vig"/>
        <s v="Rosmus"/>
        <s v="Stenvad"/>
        <s v="Gjerrild"/>
        <s v="Mesballe"/>
        <s v="Sdr. Nissum"/>
        <s v="St-Rise/Dunkær"/>
        <s v="Tirstrup"/>
        <s v="Onsbjerg Fjernvarme"/>
        <s v="Lendemarke Fjernvarme"/>
        <s v="Nordby-Mårup"/>
        <s v="Voldby"/>
        <s v="Ballen-Brundby-Kolby-Permelill"/>
        <s v="Ry Fjernvarme"/>
        <s v="Havneby Fjernvarme (Rømø)"/>
        <s v="Egtved Fjernvarme"/>
        <s v="Stubbekøbing Fjernvarme"/>
        <s v="Hasle Fjernvarme (Bornholms Forsyning tidl. Vestbornholms)"/>
        <s v="Sønder Omme Fjernvarme"/>
        <s v="Østerlars-Østermarie-Gudhjem Fjernvarme"/>
        <s v="Kolind Fjernvarme"/>
        <s v="Egedal fjernvarmenet"/>
        <s v="Føns Fjernvarmenet"/>
        <s v="Nimtofte og Omegns Fjernvarmeforsyning (NOFF)"/>
        <s v="Mørke Fjernvarme"/>
        <s v="Ullerslev Fjernvarme"/>
        <s v="Balling-Rødding Fjernvarmenet"/>
        <s v="Egebjerg"/>
        <s v="Rørvig"/>
        <m/>
      </sharedItems>
    </cacheField>
    <cacheField name="Andel VE" numFmtId="0" formula="#NAME?/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2">
  <r>
    <n v="81"/>
    <x v="0"/>
    <s v="Crossbridge Energy A/S"/>
    <s v="Egeskovvej 265"/>
    <n v="7000"/>
    <s v="Fredericia"/>
    <x v="0"/>
  </r>
  <r>
    <n v="71"/>
    <x v="1"/>
    <s v="Assens Fjernvarme Stejlebjergvej"/>
    <s v="Stejlebjergvej 4"/>
    <n v="5610"/>
    <s v="Assens"/>
    <x v="1"/>
  </r>
  <r>
    <n v="209"/>
    <x v="2"/>
    <s v="Assens Fjernvarme (Mariagerfjord)"/>
    <s v="Fabriksvej 5"/>
    <n v="9550"/>
    <s v="Mariager"/>
    <x v="2"/>
  </r>
  <r>
    <n v="159"/>
    <x v="3"/>
    <s v="Aulum Fjernvarme A.m.b.a. (Rugbjergvej 3)"/>
    <s v="Rugbjergvej 3"/>
    <n v="7490"/>
    <s v="Aulum"/>
    <x v="3"/>
  </r>
  <r>
    <n v="159"/>
    <x v="4"/>
    <s v="Aulum Fjernvarme A.m.b.a. (Kulvej 5)"/>
    <s v="Kulvej 5"/>
    <n v="7490"/>
    <s v="Aulum"/>
    <x v="3"/>
  </r>
  <r>
    <n v="329"/>
    <x v="5"/>
    <s v="Aabybro Fjernvarmeværk"/>
    <s v="Industrivej 40"/>
    <n v="9440"/>
    <s v="Aabybro"/>
    <x v="4"/>
  </r>
  <r>
    <n v="295"/>
    <x v="6"/>
    <s v="Aalborg Portland A/S"/>
    <s v="Rørdalsvej 44"/>
    <n v="9220"/>
    <s v="Aalborg Øst"/>
    <x v="5"/>
  </r>
  <r>
    <n v="298"/>
    <x v="7"/>
    <s v="Nordværk I/S, Energianlæg Hjørring"/>
    <s v="Miljøvej 7"/>
    <n v="9800"/>
    <s v="Hjørring"/>
    <x v="6"/>
  </r>
  <r>
    <n v="280"/>
    <x v="8"/>
    <s v="Agersted Varmeværk"/>
    <s v="Gammel Kongevej 5"/>
    <n v="9330"/>
    <s v="Dronninglund"/>
    <x v="7"/>
  </r>
  <r>
    <n v="2"/>
    <x v="9"/>
    <s v="Albertslund Varmeværk"/>
    <s v="Vognporten 9"/>
    <n v="2620"/>
    <s v="Albertslund"/>
    <x v="8"/>
  </r>
  <r>
    <n v="219"/>
    <x v="10"/>
    <s v="Allingåbro Varmeværk"/>
    <s v="Granbakkevej 1"/>
    <n v="8961"/>
    <s v="Allingåbro"/>
    <x v="9"/>
  </r>
  <r>
    <n v="292"/>
    <x v="11"/>
    <s v="Als Fjernvarme, Rørsangervej 3"/>
    <s v="Rørsangervej 3"/>
    <n v="9560"/>
    <s v="Hadsund"/>
    <x v="10"/>
  </r>
  <r>
    <n v="292"/>
    <x v="12"/>
    <s v="Als Fjernvarme, Rørsangervej 26"/>
    <s v="Rørsangervej 26"/>
    <n v="9560"/>
    <s v="Hadsund"/>
    <x v="10"/>
  </r>
  <r>
    <n v="283"/>
    <x v="13"/>
    <s v="Flauenskjold Varmeværk A.m.b.a"/>
    <s v="Agertoften 12"/>
    <n v="9330"/>
    <s v="Dronninglund"/>
    <x v="11"/>
  </r>
  <r>
    <n v="77"/>
    <x v="14"/>
    <s v="Teglværksvej 10"/>
    <s v="Teglværksvej 10"/>
    <n v="5620"/>
    <s v="Glamsbjerg"/>
    <x v="12"/>
  </r>
  <r>
    <n v="163"/>
    <x v="15"/>
    <s v="Ikast El- og Varmeværk, Marsvej 4"/>
    <s v="Marsvej 4"/>
    <n v="7430"/>
    <s v="Ikast"/>
    <x v="13"/>
  </r>
  <r>
    <n v="163"/>
    <x v="16"/>
    <s v="Ikast El- og Varmeværk, Bygaden 5"/>
    <s v="Bygaden 5"/>
    <n v="7430"/>
    <s v="Ikast"/>
    <x v="13"/>
  </r>
  <r>
    <n v="206"/>
    <x v="17"/>
    <s v="Løgten-Skødstrup Fjernvarmeværk A.m.b.a., Landlyst 4"/>
    <s v="Landlyst 4"/>
    <n v="8541"/>
    <s v="Skødstrup"/>
    <x v="14"/>
  </r>
  <r>
    <n v="206"/>
    <x v="18"/>
    <s v="Løgten-Skødstrup Fjernvarmeværk A.m.b.a., Stationsvangen 97"/>
    <s v="Stationsvangen 97"/>
    <n v="8541"/>
    <s v="Skødstrup"/>
    <x v="14"/>
  </r>
  <r>
    <n v="48"/>
    <x v="19"/>
    <s v="Maribo Varmeværk, C. E. Christiansensvej 40"/>
    <s v="C. E. Christiansens Vej 40"/>
    <n v="4930"/>
    <s v="Maribo"/>
    <x v="15"/>
  </r>
  <r>
    <n v="33"/>
    <x v="20"/>
    <s v="Nykøbing S. Varmeværk, Billesvej 8-10"/>
    <s v="Billesvej 8"/>
    <n v="4500"/>
    <s v="Nykøbing Sj"/>
    <x v="16"/>
  </r>
  <r>
    <n v="122"/>
    <x v="21"/>
    <s v="Oksbøl Varmeværk"/>
    <s v="Industrivej 10"/>
    <n v="6840"/>
    <s v="Oksbøl"/>
    <x v="17"/>
  </r>
  <r>
    <n v="97"/>
    <x v="22"/>
    <s v="Padborg Fjernvarme A.m.b.a."/>
    <s v="Haraldsdalvej 11B"/>
    <n v="6330"/>
    <s v="Padborg"/>
    <x v="18"/>
  </r>
  <r>
    <n v="197"/>
    <x v="23"/>
    <s v="An/S Sønder Felding Varmeværk"/>
    <s v="Bjergevej 33"/>
    <n v="7280"/>
    <s v="Sønder Felding"/>
    <x v="19"/>
  </r>
  <r>
    <n v="137"/>
    <x v="24"/>
    <s v="Tistrup Varmeværk"/>
    <s v="Kastanievej 1"/>
    <n v="6862"/>
    <s v="Tistrup"/>
    <x v="20"/>
  </r>
  <r>
    <n v="275"/>
    <x v="25"/>
    <s v="An/S Tranum Kraftvarmeværk"/>
    <s v="Uglevej 1"/>
    <n v="9460"/>
    <s v="Brovst"/>
    <x v="21"/>
  </r>
  <r>
    <n v="206"/>
    <x v="26"/>
    <s v="Vejlby Fjernvarmecentral"/>
    <s v="Tranekærvej 56"/>
    <n v="8240"/>
    <s v="Risskov"/>
    <x v="14"/>
  </r>
  <r>
    <n v="81"/>
    <x v="27"/>
    <s v="Vejle Fjernvarme a.m.b.a., Central Langelinie"/>
    <s v="Langelinie 60"/>
    <n v="7100"/>
    <s v="Vejle"/>
    <x v="0"/>
  </r>
  <r>
    <n v="334"/>
    <x v="28"/>
    <s v="Aars Fjernvarme Dybvad Mølle Vej"/>
    <s v="Dybvad Mølle Vej 1"/>
    <n v="9600"/>
    <s v="Aars"/>
    <x v="22"/>
  </r>
  <r>
    <n v="334"/>
    <x v="29"/>
    <s v="Aars Fjernvarmeforsyning, Østre Boulevard 3A"/>
    <s v="Østre Boulevard 3A"/>
    <n v="9600"/>
    <s v="Aars"/>
    <x v="22"/>
  </r>
  <r>
    <n v="334"/>
    <x v="30"/>
    <s v="Aars Fjernvarmeforsyning, Gislum 21B"/>
    <s v="Gislumvej 21B"/>
    <n v="9600"/>
    <s v="Aars"/>
    <x v="22"/>
  </r>
  <r>
    <n v="327"/>
    <x v="31"/>
    <s v="Østervrå Varmeværk"/>
    <s v="Industrivej 3"/>
    <n v="9750"/>
    <s v="Østervrå"/>
    <x v="23"/>
  </r>
  <r>
    <n v="155"/>
    <x v="32"/>
    <s v="Rask Mølle Kraftvarmeværk I/S"/>
    <s v="Vandværksvej 4"/>
    <n v="8763"/>
    <s v="Rask Mølle"/>
    <x v="24"/>
  </r>
  <r>
    <n v="68"/>
    <x v="33"/>
    <s v="Bornholms El-Produktion"/>
    <s v="Skansevej 2"/>
    <n v="3700"/>
    <s v="Rønne"/>
    <x v="25"/>
  </r>
  <r>
    <n v="243"/>
    <x v="34"/>
    <s v="Ans Kraftvarmeværk"/>
    <s v="Søgade 6"/>
    <n v="8643"/>
    <s v="Ans By"/>
    <x v="26"/>
  </r>
  <r>
    <n v="139"/>
    <x v="35"/>
    <s v="Ansager Varmeværk"/>
    <s v="Østre Alle 2"/>
    <n v="6823"/>
    <s v="Ansager"/>
    <x v="27"/>
  </r>
  <r>
    <n v="281"/>
    <x v="36"/>
    <s v="Asaa Fjernvarme"/>
    <s v="Bolværksvej 1"/>
    <n v="9340"/>
    <s v="Asaa"/>
    <x v="28"/>
  </r>
  <r>
    <n v="96"/>
    <x v="37"/>
    <s v="Augustenborg Fjernvarme, Møllegade"/>
    <s v="Møllegade 18"/>
    <n v="6440"/>
    <s v="Augustenborg"/>
    <x v="29"/>
  </r>
  <r>
    <n v="227"/>
    <x v="38"/>
    <s v="Auning Varmeværk"/>
    <s v="Energivej 18"/>
    <n v="8963"/>
    <s v="Auning"/>
    <x v="30"/>
  </r>
  <r>
    <n v="258"/>
    <x v="39"/>
    <s v="Bedsted Fjernvarme"/>
    <s v="Balsbyvej 3"/>
    <n v="7755"/>
    <s v="Bedsted Thy"/>
    <x v="31"/>
  </r>
  <r>
    <n v="315"/>
    <x v="40"/>
    <s v="Bindslev Fjernvarme"/>
    <s v="Skolegade 5"/>
    <n v="9881"/>
    <s v="Bindslev"/>
    <x v="32"/>
  </r>
  <r>
    <n v="123"/>
    <x v="41"/>
    <s v="Bramming Fjernvarme A.m.b.a."/>
    <s v="Grønningen 7"/>
    <n v="6740"/>
    <s v="Bramming"/>
    <x v="33"/>
  </r>
  <r>
    <n v="297"/>
    <x v="42"/>
    <s v="I. C. Listefabrik A/S"/>
    <s v="Industrivej 4"/>
    <n v="9881"/>
    <s v="Bindslev"/>
    <x v="34"/>
  </r>
  <r>
    <n v="231"/>
    <x v="43"/>
    <s v="Bjerringbro Varmeværk"/>
    <s v="Realskolevej 18"/>
    <n v="8850"/>
    <s v="Bjerringbro"/>
    <x v="35"/>
  </r>
  <r>
    <n v="72"/>
    <x v="44"/>
    <s v="Bogense Forsyningsselskab"/>
    <s v="Fynsvej 5"/>
    <n v="5400"/>
    <s v="Bogense"/>
    <x v="36"/>
  </r>
  <r>
    <n v="163"/>
    <x v="45"/>
    <s v="Ikast Værkerne Varme A/S - Bording Kraftvarmeværk"/>
    <s v="Højgade 7"/>
    <n v="7441"/>
    <s v="Bording"/>
    <x v="13"/>
  </r>
  <r>
    <n v="23"/>
    <x v="46"/>
    <s v="Borup Varmeværk Amba"/>
    <s v="Bækgårdsvej 16"/>
    <n v="4140"/>
    <s v="Borup"/>
    <x v="37"/>
  </r>
  <r>
    <n v="98"/>
    <x v="47"/>
    <s v="Bredebro Varmeværk, Søndergade"/>
    <s v="Søndergade 8"/>
    <n v="6261"/>
    <s v="Bredebro"/>
    <x v="38"/>
  </r>
  <r>
    <n v="81"/>
    <x v="48"/>
    <s v="Bredsten-Balle Kraftvarmeværk A.m.b.a."/>
    <s v="Engvej 2"/>
    <n v="7182"/>
    <s v="Bredsten"/>
    <x v="0"/>
  </r>
  <r>
    <n v="99"/>
    <x v="49"/>
    <s v="Broager Fjernvarmeselskab"/>
    <s v="Østergade 21"/>
    <n v="6310"/>
    <s v="Broager"/>
    <x v="39"/>
  </r>
  <r>
    <n v="273"/>
    <x v="50"/>
    <s v="Brovst Fjernvarme"/>
    <s v="Bøge Bakker 3"/>
    <n v="9460"/>
    <s v="Brovst"/>
    <x v="40"/>
  </r>
  <r>
    <n v="277"/>
    <x v="51"/>
    <s v="Brønderslev Varme A/S, Eventyrvej 14"/>
    <s v="Eventyrvej 14"/>
    <n v="9700"/>
    <s v="Brønderslev"/>
    <x v="41"/>
  </r>
  <r>
    <n v="277"/>
    <x v="52"/>
    <s v="Brønderslev Varme A/S, Nordens Alle 39"/>
    <s v="Nordens Alle 39"/>
    <n v="9700"/>
    <s v="Brønderslev"/>
    <x v="41"/>
  </r>
  <r>
    <n v="79"/>
    <x v="53"/>
    <s v="Bækskov Fjernvarmecentral"/>
    <s v="Bækskov 23A"/>
    <n v="5290"/>
    <s v="Marslev"/>
    <x v="42"/>
  </r>
  <r>
    <n v="178"/>
    <x v="54"/>
    <s v="Bøvling Varmeværk"/>
    <s v="Marievej 3A"/>
    <n v="7650"/>
    <s v="Bøvlingbjerg"/>
    <x v="43"/>
  </r>
  <r>
    <n v="2"/>
    <x v="55"/>
    <s v="CTR, Nybrovej Centralen"/>
    <s v="Hagedornsvej 2"/>
    <n v="2820"/>
    <s v="Gentofte"/>
    <x v="8"/>
  </r>
  <r>
    <n v="2"/>
    <x v="56"/>
    <s v="CTR, Spidslastcentral Phistersvej"/>
    <s v="Phistersvej 51"/>
    <n v="2900"/>
    <s v="Hellerup"/>
    <x v="8"/>
  </r>
  <r>
    <n v="100"/>
    <x v="57"/>
    <s v="Christiansfeld Fjernvarmeselskab Amba"/>
    <s v="Kongensgade 6A"/>
    <n v="6070"/>
    <s v="Christiansfeld"/>
    <x v="44"/>
  </r>
  <r>
    <n v="252"/>
    <x v="58"/>
    <s v="Durup Fjernvarme"/>
    <s v="Møllevej 10"/>
    <n v="7870"/>
    <s v="Roslev"/>
    <x v="45"/>
  </r>
  <r>
    <n v="148"/>
    <x v="59"/>
    <s v="Fjernvarme Horsens A/S - Glentevej"/>
    <s v="Glentevej 8"/>
    <n v="8700"/>
    <s v="Horsens"/>
    <x v="46"/>
  </r>
  <r>
    <n v="128"/>
    <x v="60"/>
    <s v="DuPont Nutrition Biosciences, Grindsted"/>
    <s v="Tårnvej 25"/>
    <n v="7200"/>
    <s v="Grindsted"/>
    <x v="47"/>
  </r>
  <r>
    <n v="79"/>
    <x v="61"/>
    <s v="Davinde Bioenergi"/>
    <s v="Udlodsgyden 54B"/>
    <n v="5220"/>
    <s v="Odense SØ"/>
    <x v="42"/>
  </r>
  <r>
    <n v="282"/>
    <x v="62"/>
    <s v="Dronninglund Fjernvarme, Tidselbak Alle 18"/>
    <s v="Tidselbak Alle 18"/>
    <n v="9330"/>
    <s v="Dronninglund"/>
    <x v="48"/>
  </r>
  <r>
    <n v="282"/>
    <x v="63"/>
    <s v="Dronninglund Fjernvarme, Søndervangsvej 3"/>
    <s v="Søndervangsvej 3"/>
    <n v="9330"/>
    <s v="Dronninglund"/>
    <x v="48"/>
  </r>
  <r>
    <n v="246"/>
    <x v="64"/>
    <s v="Dueholm Kommunale Varmecentral"/>
    <s v="H.C. Ørstedsvej 12"/>
    <n v="7900"/>
    <s v="Nykøbing M"/>
    <x v="49"/>
  </r>
  <r>
    <n v="328"/>
    <x v="65"/>
    <s v="Dybvad Varmeværk Amba"/>
    <s v="Jernbanegade 8A"/>
    <n v="9352"/>
    <s v="Dybvad"/>
    <x v="50"/>
  </r>
  <r>
    <n v="198"/>
    <x v="66"/>
    <s v="Ebeltoft Fjernvarmeværk"/>
    <s v="Hans Winthers Vej 9"/>
    <n v="8400"/>
    <s v="Ebeltoft"/>
    <x v="51"/>
  </r>
  <r>
    <n v="75"/>
    <x v="67"/>
    <s v="Ejby Fjernvarme A.m.b.a."/>
    <s v="Nørregade 21A"/>
    <n v="5592"/>
    <s v="Ejby"/>
    <x v="52"/>
  </r>
  <r>
    <n v="151"/>
    <x v="68"/>
    <s v="Ejstrupholm Varmeværk"/>
    <s v="Vandværksvej 12"/>
    <n v="7361"/>
    <s v="Ejstrupholm"/>
    <x v="53"/>
  </r>
  <r>
    <n v="67"/>
    <x v="69"/>
    <s v="Nexø Halmvarmeværk"/>
    <s v="Halmvænget 2"/>
    <n v="3730"/>
    <s v="Nexø"/>
    <x v="54"/>
  </r>
  <r>
    <n v="174"/>
    <x v="70"/>
    <s v="Engesvang Moselund K.V.V."/>
    <s v="Birkevej 34"/>
    <n v="7442"/>
    <s v="Engesvang"/>
    <x v="55"/>
  </r>
  <r>
    <n v="17"/>
    <x v="71"/>
    <s v="Engholm Varmecentral, Allerød Kommune"/>
    <s v="Rådhusvej 1A"/>
    <n v="3450"/>
    <s v="Allerød"/>
    <x v="56"/>
  </r>
  <r>
    <n v="126"/>
    <x v="72"/>
    <s v="Vester Nebel Varmeværk"/>
    <s v="Hygumvej 23"/>
    <n v="6715"/>
    <s v="Esbjerg N"/>
    <x v="57"/>
  </r>
  <r>
    <n v="126"/>
    <x v="73"/>
    <s v="Tarp Varmeværk"/>
    <s v="Hammeren 7"/>
    <n v="6715"/>
    <s v="Esbjerg N"/>
    <x v="57"/>
  </r>
  <r>
    <n v="126"/>
    <x v="74"/>
    <s v="Hjerting Varmeværk"/>
    <s v="Bytoften 4"/>
    <n v="6710"/>
    <s v="Esbjerg V"/>
    <x v="57"/>
  </r>
  <r>
    <n v="126"/>
    <x v="75"/>
    <s v="Gjesing Varmecentral"/>
    <s v="Østervangsvej 18"/>
    <n v="6715"/>
    <s v="Esbjerg N"/>
    <x v="57"/>
  </r>
  <r>
    <n v="126"/>
    <x v="76"/>
    <s v="Sædding Varmeværk"/>
    <s v="Sædding Ringvej 9"/>
    <n v="6710"/>
    <s v="Esbjerg V"/>
    <x v="57"/>
  </r>
  <r>
    <n v="126"/>
    <x v="77"/>
    <s v="Tjæreborg Varmeværk"/>
    <s v="Skolevej 5"/>
    <n v="6731"/>
    <s v="Tjæreborg"/>
    <x v="57"/>
  </r>
  <r>
    <n v="126"/>
    <x v="78"/>
    <s v="Andrup Varmeværk"/>
    <s v="Majgårdsparken 7"/>
    <n v="6705"/>
    <s v="Esbjerg Ø"/>
    <x v="57"/>
  </r>
  <r>
    <n v="18"/>
    <x v="79"/>
    <s v="Farum Fjernvarme, Stavnsholtvej 33"/>
    <s v="Stavnsholtvej 33"/>
    <n v="3520"/>
    <s v="Farum"/>
    <x v="58"/>
  </r>
  <r>
    <n v="18"/>
    <x v="80"/>
    <s v="Farum Fjernvarme, Rugmarken 25"/>
    <s v="Rugmarken 25"/>
    <n v="3520"/>
    <s v="Farum"/>
    <x v="58"/>
  </r>
  <r>
    <n v="81"/>
    <x v="81"/>
    <s v="Fredericia Fjernvarme, Danmarksgade 37"/>
    <s v="Danmarksgade 37"/>
    <n v="7000"/>
    <s v="Fredericia"/>
    <x v="0"/>
  </r>
  <r>
    <n v="81"/>
    <x v="82"/>
    <s v="Fredericia Fjernvarme, Venusvej 12"/>
    <s v="Venusvej 14A"/>
    <n v="7000"/>
    <s v="Fredericia"/>
    <x v="0"/>
  </r>
  <r>
    <n v="81"/>
    <x v="83"/>
    <s v="Fredericia Fjernvarme, Indre Ringvej 93"/>
    <s v="Indre Ringvej 93"/>
    <n v="7000"/>
    <s v="Fredericia"/>
    <x v="0"/>
  </r>
  <r>
    <n v="81"/>
    <x v="84"/>
    <s v="Fredericia Fjernvarme, Zartmannsvej 29"/>
    <s v="Zartmannsvej 29"/>
    <n v="7000"/>
    <s v="Fredericia"/>
    <x v="0"/>
  </r>
  <r>
    <n v="79"/>
    <x v="85"/>
    <s v="Fangel Bioenergi"/>
    <s v="Østermarksvej 70"/>
    <n v="5260"/>
    <s v="Odense S"/>
    <x v="42"/>
  </r>
  <r>
    <n v="286"/>
    <x v="86"/>
    <s v="Farsø Fjernvarmeværk"/>
    <s v="J. Skjoldborgs Vej 12"/>
    <n v="9640"/>
    <s v="Farsø"/>
    <x v="59"/>
  </r>
  <r>
    <n v="42"/>
    <x v="87"/>
    <s v="Faxe Fjernvarmeselskab, Knudsvej 2"/>
    <s v="Knudsvej 2"/>
    <n v="4640"/>
    <s v="Faxe"/>
    <x v="60"/>
  </r>
  <r>
    <n v="44"/>
    <x v="88"/>
    <s v="Fensmark Fjernvarmeværk"/>
    <s v="Engvej 4"/>
    <n v="4684"/>
    <s v="Holmegaard"/>
    <x v="61"/>
  </r>
  <r>
    <n v="79"/>
    <x v="89"/>
    <s v="Ferritslev Fjernvarmeværk"/>
    <s v="Krystalvænget 10"/>
    <n v="5863"/>
    <s v="Ferritslev Fyn"/>
    <x v="42"/>
  </r>
  <r>
    <n v="317"/>
    <x v="90"/>
    <s v="FF Skagen A/S"/>
    <s v="Havnevagtvej 5"/>
    <n v="9990"/>
    <s v="Skagen"/>
    <x v="62"/>
  </r>
  <r>
    <n v="288"/>
    <x v="91"/>
    <s v="Fjerritslev Fjernvarme, Industrivej 27"/>
    <s v="Industrivej 27"/>
    <n v="9690"/>
    <s v="Fjerritslev"/>
    <x v="63"/>
  </r>
  <r>
    <n v="206"/>
    <x v="92"/>
    <s v="Kredsløb Energianlæg Lisbjerg"/>
    <s v="Ølstedvej 20"/>
    <n v="8200"/>
    <s v="Århus N"/>
    <x v="14"/>
  </r>
  <r>
    <n v="240"/>
    <x v="93"/>
    <s v="Frederiks Varmeværk"/>
    <s v="Vestergade 5"/>
    <n v="7470"/>
    <s v="Karup J"/>
    <x v="64"/>
  </r>
  <r>
    <n v="2"/>
    <x v="94"/>
    <s v="Frederiksberg Varmecentral"/>
    <s v="Stæhr Johansens Vej 36"/>
    <n v="2000"/>
    <s v="Frederiksberg"/>
    <x v="8"/>
  </r>
  <r>
    <n v="289"/>
    <x v="95"/>
    <s v="Varmecentral Niels Juelsvej"/>
    <s v="Niels Juels Vej 21"/>
    <n v="9900"/>
    <s v="Frederikshavn"/>
    <x v="65"/>
  </r>
  <r>
    <n v="289"/>
    <x v="96"/>
    <s v="Varmecentral Ærøvej"/>
    <s v="Ærøvej 12"/>
    <n v="9900"/>
    <s v="Frederikshavn"/>
    <x v="65"/>
  </r>
  <r>
    <n v="12"/>
    <x v="97"/>
    <s v="Frederikssund Kraftvarmeværk"/>
    <s v="Løgismose 1"/>
    <n v="3600"/>
    <s v="Frederikssund"/>
    <x v="66"/>
  </r>
  <r>
    <n v="13"/>
    <x v="98"/>
    <s v="Halsnæs Forsyning A/S (Havnevej)"/>
    <s v="Havnevej 8"/>
    <n v="3300"/>
    <s v="Frederiksværk"/>
    <x v="67"/>
  </r>
  <r>
    <n v="13"/>
    <x v="99"/>
    <s v="Halsnæs Forsyning A/S (Sportsvej)"/>
    <s v="Sportsvej 5B"/>
    <n v="3300"/>
    <s v="Frederiksværk"/>
    <x v="67"/>
  </r>
  <r>
    <n v="27"/>
    <x v="100"/>
    <s v="Fuglebjerg Fjernvarme"/>
    <s v="Sandvedvej 31A"/>
    <n v="4250"/>
    <s v="Fuglebjerg"/>
    <x v="68"/>
  </r>
  <r>
    <n v="76"/>
    <x v="101"/>
    <s v="FFV Varme A/S"/>
    <s v="Sundvænget 5"/>
    <n v="5600"/>
    <s v="Faaborg"/>
    <x v="69"/>
  </r>
  <r>
    <n v="204"/>
    <x v="102"/>
    <s v="Fårvang Varmeværk"/>
    <s v="Lærkevej 8"/>
    <n v="8882"/>
    <s v="Fårvang"/>
    <x v="70"/>
  </r>
  <r>
    <n v="81"/>
    <x v="103"/>
    <s v="Gauerslund Fjernvarme, Industrivej 2c"/>
    <s v="Industrivej 2C"/>
    <n v="7080"/>
    <s v="Børkop"/>
    <x v="0"/>
  </r>
  <r>
    <n v="81"/>
    <x v="104"/>
    <s v="Gauerslund Fjernvarme, Brejning Søndergade 30"/>
    <s v="Brejning Søndergade 30"/>
    <n v="7080"/>
    <s v="Børkop"/>
    <x v="0"/>
  </r>
  <r>
    <n v="145"/>
    <x v="105"/>
    <s v="Give Fjernvarme (Energivej 3)"/>
    <s v="Energivej 3"/>
    <n v="7323"/>
    <s v="Give"/>
    <x v="71"/>
  </r>
  <r>
    <n v="199"/>
    <x v="106"/>
    <s v="Galten Varmeværk, Skolebakken 29"/>
    <s v="Skolebakken 29"/>
    <n v="8464"/>
    <s v="Galten"/>
    <x v="72"/>
  </r>
  <r>
    <n v="295"/>
    <x v="107"/>
    <s v="Gandrup - Vester Hassing Varmeforsyning, Meretesvej 6"/>
    <s v="Meretesvej 6"/>
    <n v="9310"/>
    <s v="Vodskov"/>
    <x v="5"/>
  </r>
  <r>
    <n v="295"/>
    <x v="108"/>
    <s v="Gandrup - Vester Hassing Varmeforsyning, Skolegade 1"/>
    <s v="Skolegade 1"/>
    <n v="9362"/>
    <s v="Gandrup"/>
    <x v="5"/>
  </r>
  <r>
    <n v="64"/>
    <x v="109"/>
    <s v="REFA Gedser Fjernvarme A/S"/>
    <s v="Børsholmsvej 3"/>
    <n v="4874"/>
    <s v="Gedser"/>
    <x v="73"/>
  </r>
  <r>
    <n v="64"/>
    <x v="110"/>
    <s v="REFA Gedser Fjernvarme A/S"/>
    <s v="Smedevej 6"/>
    <n v="4874"/>
    <s v="Gedser"/>
    <x v="73"/>
  </r>
  <r>
    <n v="271"/>
    <x v="111"/>
    <s v="Gedsted Varmeværk"/>
    <s v="Nørrevold 2B"/>
    <n v="9631"/>
    <s v="Gedsted"/>
    <x v="74"/>
  </r>
  <r>
    <n v="347"/>
    <x v="112"/>
    <s v="Gelsted Fjernvarme a.m.b.a."/>
    <s v="Tømmervej 3"/>
    <n v="5591"/>
    <s v="Gelsted"/>
    <x v="75"/>
  </r>
  <r>
    <n v="145"/>
    <x v="113"/>
    <s v="Give Energianlæg ApS (Energivej 8)"/>
    <s v="Energivej 8"/>
    <n v="7323"/>
    <s v="Give"/>
    <x v="71"/>
  </r>
  <r>
    <n v="215"/>
    <x v="114"/>
    <s v="Gjerlev Varmeværk"/>
    <s v="Mercurvej 12"/>
    <n v="8983"/>
    <s v="Gjerlev J"/>
    <x v="76"/>
  </r>
  <r>
    <n v="204"/>
    <x v="115"/>
    <s v="Gjern Varmeværk"/>
    <s v="Bjerrehaven 7"/>
    <n v="8883"/>
    <s v="Gjern"/>
    <x v="70"/>
  </r>
  <r>
    <n v="251"/>
    <x v="116"/>
    <s v="Glyngøre Fjernvarmeværk"/>
    <s v="Durupvej 22"/>
    <n v="7870"/>
    <s v="Roslev"/>
    <x v="77"/>
  </r>
  <r>
    <n v="202"/>
    <x v="117"/>
    <s v="Grenå Varmeværk"/>
    <s v="Violskrænten 8B"/>
    <n v="8500"/>
    <s v="Grenaa"/>
    <x v="78"/>
  </r>
  <r>
    <n v="128"/>
    <x v="118"/>
    <s v="KVV Grønningen-Central 2"/>
    <s v="Grønningen 1"/>
    <n v="7200"/>
    <s v="Grindsted"/>
    <x v="47"/>
  </r>
  <r>
    <n v="128"/>
    <x v="119"/>
    <s v="GEV Varme AS, Sydtoften 600"/>
    <s v="Sydtoften 600"/>
    <n v="7200"/>
    <s v="Grindsted"/>
    <x v="47"/>
  </r>
  <r>
    <n v="102"/>
    <x v="120"/>
    <s v="Central Bocks Bjerg"/>
    <s v="Bocks Bjerg 5A"/>
    <n v="6300"/>
    <s v="Gråsten"/>
    <x v="79"/>
  </r>
  <r>
    <n v="124"/>
    <x v="121"/>
    <s v="Gørding Varmeværk, Nørregade 55"/>
    <s v="Nørregade 55"/>
    <n v="6690"/>
    <s v="Gørding"/>
    <x v="80"/>
  </r>
  <r>
    <n v="124"/>
    <x v="122"/>
    <s v="Gørding Varmeværk, Annesmindevej 7"/>
    <s v="Annesmindevej 7"/>
    <n v="6690"/>
    <s v="Gørding"/>
    <x v="80"/>
  </r>
  <r>
    <n v="28"/>
    <x v="123"/>
    <s v="Haslev Fjernvarme Amba, Nygade 68"/>
    <s v="Nygade 68"/>
    <n v="4690"/>
    <s v="Haslev"/>
    <x v="81"/>
  </r>
  <r>
    <n v="204"/>
    <x v="124"/>
    <s v="Hinnerup Fjernvarme, Fanøvej 15"/>
    <s v="Fanøvej 15"/>
    <n v="8382"/>
    <s v="Hinnerup"/>
    <x v="70"/>
  </r>
  <r>
    <n v="204"/>
    <x v="125"/>
    <s v="Hinnerup Fjernvarme, Århusvej 3"/>
    <s v="Århusvej 3"/>
    <n v="8382"/>
    <s v="Hinnerup"/>
    <x v="70"/>
  </r>
  <r>
    <n v="43"/>
    <x v="126"/>
    <s v="Holeby Fjernvarme Amba"/>
    <s v="Industrivej 1"/>
    <n v="4960"/>
    <s v="Holeby"/>
    <x v="82"/>
  </r>
  <r>
    <n v="5"/>
    <x v="127"/>
    <s v="Nærumcentralen"/>
    <s v="Fyrrevejen 4"/>
    <n v="2850"/>
    <s v="Nærum"/>
    <x v="83"/>
  </r>
  <r>
    <n v="5"/>
    <x v="128"/>
    <s v="Øverødcentralen"/>
    <s v="Skovlytoften 7"/>
    <n v="2840"/>
    <s v="Holte"/>
    <x v="83"/>
  </r>
  <r>
    <n v="334"/>
    <x v="129"/>
    <s v="Hornum Fjernvarme"/>
    <s v="Hvalpsundvej 3"/>
    <n v="9600"/>
    <s v="Aars"/>
    <x v="22"/>
  </r>
  <r>
    <n v="186"/>
    <x v="130"/>
    <s v="Hvidbjerg Fjernvarme A.m.b.a., Håndværkervej 2"/>
    <s v="Håndværkervej 2"/>
    <n v="7790"/>
    <s v="Thyholm"/>
    <x v="84"/>
  </r>
  <r>
    <n v="103"/>
    <x v="131"/>
    <s v="Haderslev Fjernvarme, Posthussvinget 1"/>
    <s v="Posthussvinget 1"/>
    <n v="6100"/>
    <s v="Haderslev"/>
    <x v="85"/>
  </r>
  <r>
    <n v="103"/>
    <x v="132"/>
    <s v="Haderslev Fjernvarme, Fjordagervej 15-17"/>
    <s v="Fjordagervej 15"/>
    <n v="6100"/>
    <s v="Haderslev"/>
    <x v="85"/>
  </r>
  <r>
    <n v="103"/>
    <x v="133"/>
    <s v="Haderslev Fjernvarme, Nederbyvænget 442"/>
    <s v="Nederbyvænget 442"/>
    <n v="6100"/>
    <s v="Haderslev"/>
    <x v="85"/>
  </r>
  <r>
    <n v="203"/>
    <x v="134"/>
    <s v="Hadsten Varmeværk, Central Syd"/>
    <s v="Toftegårdsvej 30A"/>
    <n v="8370"/>
    <s v="Hadsten"/>
    <x v="86"/>
  </r>
  <r>
    <n v="291"/>
    <x v="135"/>
    <s v="Hornbech"/>
    <s v="Hornbechve 3"/>
    <n v="9560"/>
    <s v="Hadsund"/>
    <x v="87"/>
  </r>
  <r>
    <n v="291"/>
    <x v="136"/>
    <s v="Hadsund Fjernvarme a.m.b.a."/>
    <s v="Fabriksvej 1"/>
    <n v="9560"/>
    <s v="Hadsund"/>
    <x v="87"/>
  </r>
  <r>
    <n v="291"/>
    <x v="137"/>
    <s v="Hedeparken"/>
    <s v="Gyvelvej 37"/>
    <n v="9560"/>
    <s v="Hadsund"/>
    <x v="87"/>
  </r>
  <r>
    <n v="291"/>
    <x v="138"/>
    <s v="Transbjergholt"/>
    <s v="Gl Visborgvej 30"/>
    <n v="9560"/>
    <s v="Hadsund"/>
    <x v="87"/>
  </r>
  <r>
    <n v="23"/>
    <x v="139"/>
    <s v="Halmvarmeværket Borup"/>
    <s v="Bækgårdsvej 62"/>
    <n v="4140"/>
    <s v="Borup"/>
    <x v="37"/>
  </r>
  <r>
    <n v="293"/>
    <x v="140"/>
    <s v="Hals Fjernvarme AmbA"/>
    <s v="Bygmestervej 9"/>
    <n v="9370"/>
    <s v="Hals"/>
    <x v="88"/>
  </r>
  <r>
    <n v="204"/>
    <x v="141"/>
    <s v="Hammel Fjernvarmeselskab"/>
    <s v="Irlandsvej 6"/>
    <n v="8450"/>
    <s v="Hammel"/>
    <x v="70"/>
  </r>
  <r>
    <n v="204"/>
    <x v="142"/>
    <s v="Hammel Fjernvarme Amba"/>
    <s v="Godthåbsvej 7"/>
    <n v="8450"/>
    <s v="Hammel"/>
    <x v="70"/>
  </r>
  <r>
    <n v="265"/>
    <x v="143"/>
    <s v="Hammershøj Fjernvarmeværk"/>
    <s v="Hylde Alle 10"/>
    <n v="8830"/>
    <s v="Tjele"/>
    <x v="89"/>
  </r>
  <r>
    <n v="234"/>
    <x v="144"/>
    <s v="Hanstholm Varmeværk"/>
    <s v="Molevej 13"/>
    <n v="7730"/>
    <s v="Hanstholm"/>
    <x v="90"/>
  </r>
  <r>
    <n v="334"/>
    <x v="145"/>
    <s v="Haverslev Varmeværk"/>
    <s v="Bøgevej 2"/>
    <n v="9610"/>
    <s v="Nørager"/>
    <x v="22"/>
  </r>
  <r>
    <n v="146"/>
    <x v="146"/>
    <s v="Hedensted Fjernvarme, Løsningvej 26"/>
    <s v="Løsningvej 26"/>
    <n v="8722"/>
    <s v="Hedensted"/>
    <x v="91"/>
  </r>
  <r>
    <n v="130"/>
    <x v="147"/>
    <s v="Hejnsvig Varmeværk A.m.b.a."/>
    <s v="Østermarksvej 25"/>
    <n v="7250"/>
    <s v="Hejnsvig"/>
    <x v="92"/>
  </r>
  <r>
    <n v="17"/>
    <x v="148"/>
    <s v="Central Vest"/>
    <s v="H P Christensens Vej 14"/>
    <n v="3000"/>
    <s v="Helsingør"/>
    <x v="56"/>
  </r>
  <r>
    <n v="17"/>
    <x v="149"/>
    <s v="Central Mads Holmsvej"/>
    <s v="Mads Holms Vej 51"/>
    <n v="3000"/>
    <s v="Helsingør"/>
    <x v="56"/>
  </r>
  <r>
    <n v="163"/>
    <x v="150"/>
    <s v="Verdo Varme Herning, Holstebrovej"/>
    <s v="Ålykkevej 1"/>
    <n v="7400"/>
    <s v="Herning"/>
    <x v="13"/>
  </r>
  <r>
    <n v="163"/>
    <x v="151"/>
    <s v="Verdo Varme Herning, Nord varmecentral"/>
    <s v="Krarupsvej 3"/>
    <n v="7400"/>
    <s v="Herning"/>
    <x v="13"/>
  </r>
  <r>
    <n v="163"/>
    <x v="152"/>
    <s v="Verdo Varme Herning, Lind"/>
    <s v="Kristiansvænget 1"/>
    <n v="7400"/>
    <s v="Herning"/>
    <x v="13"/>
  </r>
  <r>
    <n v="169"/>
    <x v="153"/>
    <s v="Verdo Varme Herning, Sinding"/>
    <s v="Ørrevænget 6"/>
    <n v="7400"/>
    <s v="Herning"/>
    <x v="93"/>
  </r>
  <r>
    <n v="170"/>
    <x v="154"/>
    <s v="Verdo Varme Herning, Simmelkær"/>
    <s v="Simmelkær Hovedgade 7D"/>
    <n v="7451"/>
    <s v="Sunds"/>
    <x v="94"/>
  </r>
  <r>
    <n v="165"/>
    <x v="155"/>
    <s v="Verdo Varme Herning, Fasterholt"/>
    <s v="Enighedsvej 10"/>
    <n v="7330"/>
    <s v="Brande"/>
    <x v="95"/>
  </r>
  <r>
    <n v="164"/>
    <x v="156"/>
    <s v="Verdo Varme Herning, Høgild"/>
    <s v="Skomagerbakken 15"/>
    <n v="7400"/>
    <s v="Herning"/>
    <x v="96"/>
  </r>
  <r>
    <n v="163"/>
    <x v="157"/>
    <s v="Verdo Varme Herning, Kølkær"/>
    <s v="Kølkær Hovedgade 101"/>
    <n v="7400"/>
    <s v="Herning"/>
    <x v="13"/>
  </r>
  <r>
    <n v="166"/>
    <x v="158"/>
    <s v="Verdo Varme Herning, Arnborg Varmecentral"/>
    <s v="Sportsvej 13"/>
    <n v="7400"/>
    <s v="Herning"/>
    <x v="97"/>
  </r>
  <r>
    <n v="163"/>
    <x v="159"/>
    <s v="Verdo Varme Herning, Hammerum"/>
    <s v="Hammerum Hovedgade 76A"/>
    <n v="7400"/>
    <s v="Herning"/>
    <x v="13"/>
  </r>
  <r>
    <n v="18"/>
    <x v="160"/>
    <s v="Frederiksgade Varmecentral"/>
    <s v="Frederiksgade 10"/>
    <n v="3400"/>
    <s v="Hillerød"/>
    <x v="58"/>
  </r>
  <r>
    <n v="18"/>
    <x v="161"/>
    <s v="Ullerød Varmecentral"/>
    <s v="Kirsebæralle 15"/>
    <n v="3400"/>
    <s v="Hillerød"/>
    <x v="58"/>
  </r>
  <r>
    <n v="18"/>
    <x v="162"/>
    <s v="Kgs. Vænge Varmecentral"/>
    <s v="Centervænget 3"/>
    <n v="3400"/>
    <s v="Hillerød"/>
    <x v="58"/>
  </r>
  <r>
    <n v="18"/>
    <x v="163"/>
    <s v="Elmegaarden Varmecentral"/>
    <s v="Kornvænget 1"/>
    <n v="3400"/>
    <s v="Hillerød"/>
    <x v="58"/>
  </r>
  <r>
    <n v="284"/>
    <x v="164"/>
    <s v="Hjallerup Fjernvarmeselskab"/>
    <s v="Gravensgade 18"/>
    <n v="9320"/>
    <s v="Hjallerup"/>
    <x v="98"/>
  </r>
  <r>
    <n v="117"/>
    <x v="165"/>
    <s v="Hjordkær Fjernvarmeværk"/>
    <s v="Grønhøj 13"/>
    <n v="6230"/>
    <s v="Rødekro"/>
    <x v="99"/>
  </r>
  <r>
    <n v="298"/>
    <x v="166"/>
    <s v="Hjørring Varmeforsyning, Buen 7"/>
    <s v="Buen 7"/>
    <n v="9800"/>
    <s v="Hjørring"/>
    <x v="6"/>
  </r>
  <r>
    <n v="298"/>
    <x v="167"/>
    <s v="Hjørring Varmeforsyning, Mandøvej 10"/>
    <s v="Mandøvej 10"/>
    <n v="9800"/>
    <s v="Hjørring"/>
    <x v="6"/>
  </r>
  <r>
    <n v="298"/>
    <x v="168"/>
    <s v="Hjørring Varmeforsyning, Anemonevej 4"/>
    <s v="Anemonevej 4"/>
    <n v="9800"/>
    <s v="Hjørring"/>
    <x v="6"/>
  </r>
  <r>
    <n v="298"/>
    <x v="169"/>
    <s v="Hjørring Varmeforsyning, Vandværksvej 41"/>
    <s v="Vandværksvej 41"/>
    <n v="9800"/>
    <s v="Hjørring"/>
    <x v="6"/>
  </r>
  <r>
    <n v="298"/>
    <x v="170"/>
    <s v="Hjørring Varmeforsyning, Aastrupvej 50"/>
    <s v="Åstrupvej 50"/>
    <n v="9800"/>
    <s v="Hjørring"/>
    <x v="6"/>
  </r>
  <r>
    <n v="298"/>
    <x v="171"/>
    <s v="Hjørring Varmeforsyning, Gasværksbakken 5-7"/>
    <s v="Gasværksbakken 5"/>
    <n v="9800"/>
    <s v="Hjørring"/>
    <x v="6"/>
  </r>
  <r>
    <n v="300"/>
    <x v="172"/>
    <s v="Hobro Varmeværk"/>
    <s v="Hostrupvej 39"/>
    <n v="9500"/>
    <s v="Hobro"/>
    <x v="100"/>
  </r>
  <r>
    <n v="172"/>
    <x v="173"/>
    <s v="Vestforsyning Varme A/S, Central H"/>
    <s v="Helgolandsgade 20"/>
    <n v="7500"/>
    <s v="Holstebro"/>
    <x v="101"/>
  </r>
  <r>
    <n v="172"/>
    <x v="174"/>
    <s v="Vestforsyning Varme A/S, Central Nord"/>
    <s v="Nørre Boulevard 1"/>
    <n v="7500"/>
    <s v="Holstebro"/>
    <x v="101"/>
  </r>
  <r>
    <n v="172"/>
    <x v="175"/>
    <s v="Vestforsyning Varme A/S, Central Ellebæk"/>
    <s v="Chopinsvej 1"/>
    <n v="7500"/>
    <s v="Holstebro"/>
    <x v="101"/>
  </r>
  <r>
    <n v="172"/>
    <x v="176"/>
    <s v="Vestforsyning Varme A/S, Central Vest"/>
    <s v="Bisgårdmark 5"/>
    <n v="7500"/>
    <s v="Holstebro"/>
    <x v="101"/>
  </r>
  <r>
    <n v="172"/>
    <x v="177"/>
    <s v="Vestforsyning Varme A/S, Central Øst"/>
    <s v="Agerbækvej 15"/>
    <n v="7500"/>
    <s v="Holstebro"/>
    <x v="101"/>
  </r>
  <r>
    <n v="172"/>
    <x v="178"/>
    <s v="Vestforsyning Varme A/S, Tvis Møllevej 3"/>
    <s v="Tvis Møllevej 3"/>
    <n v="7500"/>
    <s v="Holstebro"/>
    <x v="101"/>
  </r>
  <r>
    <n v="172"/>
    <x v="179"/>
    <s v="Vestforsyning Varme A/S, Kirkevænget 9-11, Tvis"/>
    <s v="Kirkevænget 9"/>
    <n v="7500"/>
    <s v="Holstebro"/>
    <x v="101"/>
  </r>
  <r>
    <n v="341"/>
    <x v="180"/>
    <s v="Vestforsyning Varme A/S, Central Skave"/>
    <s v="Ravnshøjvej 1"/>
    <n v="7500"/>
    <s v="Holstebro"/>
    <x v="102"/>
  </r>
  <r>
    <n v="131"/>
    <x v="181"/>
    <s v="Holsted Varmeværk"/>
    <s v="Overgade 11"/>
    <n v="6670"/>
    <s v="Holsted"/>
    <x v="103"/>
  </r>
  <r>
    <n v="61"/>
    <x v="182"/>
    <s v="REFA Horbelev Fjernvarme"/>
    <s v="Søndrevej 1"/>
    <n v="4871"/>
    <s v="Horbelev"/>
    <x v="104"/>
  </r>
  <r>
    <n v="17"/>
    <x v="183"/>
    <s v="Hornbæk Fjernvarme"/>
    <s v="Lille Evaldsvej 5"/>
    <n v="3100"/>
    <s v="Hornbæk"/>
    <x v="56"/>
  </r>
  <r>
    <n v="148"/>
    <x v="184"/>
    <s v="Fjernvarme Horsens A/S - Østergade 14"/>
    <s v="Østergade 14"/>
    <n v="8700"/>
    <s v="Horsens"/>
    <x v="46"/>
  </r>
  <r>
    <n v="148"/>
    <x v="185"/>
    <s v="Fjernvarme Horsens A/S - Langmarksvej 84"/>
    <s v="Langmarksvej 84"/>
    <n v="8700"/>
    <s v="Horsens"/>
    <x v="46"/>
  </r>
  <r>
    <n v="143"/>
    <x v="186"/>
    <s v="Hovedgård Fjernvarme amba"/>
    <s v="Frydsvej 18"/>
    <n v="8732"/>
    <s v="Hovedgård"/>
    <x v="105"/>
  </r>
  <r>
    <n v="172"/>
    <x v="187"/>
    <s v="Humlum Varmeværk, Struer Forsyning"/>
    <s v="Vesterbrogade 6"/>
    <n v="7600"/>
    <s v="Struer"/>
    <x v="101"/>
  </r>
  <r>
    <n v="260"/>
    <x v="188"/>
    <s v="Hurup Fjernvarme, Nygade 22"/>
    <s v="Nygade 22"/>
    <n v="7760"/>
    <s v="Hurup Thy"/>
    <x v="106"/>
  </r>
  <r>
    <n v="29"/>
    <x v="189"/>
    <s v="Hvidebæk Fjernvarmeforsyning A.m.b.a."/>
    <s v="Hovvej 37A"/>
    <n v="4490"/>
    <s v="Jerslev Sjælland"/>
    <x v="107"/>
  </r>
  <r>
    <n v="77"/>
    <x v="190"/>
    <s v="Toftevej 5"/>
    <s v="Toftevej 5"/>
    <n v="5683"/>
    <s v="Haarby"/>
    <x v="12"/>
  </r>
  <r>
    <n v="255"/>
    <x v="191"/>
    <s v="Højslev Nr. Søby Fjernvarmeværk (Rolighedsvej)"/>
    <s v="Rolighedsvej 6"/>
    <n v="7840"/>
    <s v="Højslev"/>
    <x v="108"/>
  </r>
  <r>
    <n v="30"/>
    <x v="192"/>
    <s v="Høng Varmeværk, Banemarken 8"/>
    <s v="Banemarken 8"/>
    <n v="4270"/>
    <s v="Høng"/>
    <x v="109"/>
  </r>
  <r>
    <n v="327"/>
    <x v="193"/>
    <s v="Hørby Varmeværk"/>
    <s v="Hjørringvej 101"/>
    <n v="9300"/>
    <s v="Sæby"/>
    <x v="23"/>
  </r>
  <r>
    <n v="206"/>
    <x v="194"/>
    <s v="Hørning Fjernvarme, Højgaardsvej 32"/>
    <s v="Højgaardsvej 32"/>
    <n v="8362"/>
    <s v="Hørning"/>
    <x v="14"/>
  </r>
  <r>
    <n v="206"/>
    <x v="195"/>
    <s v="Hørning Fjernvarme, Toftevej 24 A"/>
    <s v="Toftevej 24A"/>
    <n v="8362"/>
    <s v="Hørning"/>
    <x v="14"/>
  </r>
  <r>
    <n v="2"/>
    <x v="196"/>
    <s v="I/S Amager Ressourcecenter"/>
    <s v="Vindmøllevej 6"/>
    <n v="2300"/>
    <s v="København S"/>
    <x v="8"/>
  </r>
  <r>
    <n v="119"/>
    <x v="197"/>
    <s v="Billund Varmeværk I"/>
    <s v="Højmarksvej 1"/>
    <n v="7190"/>
    <s v="Billund"/>
    <x v="110"/>
  </r>
  <r>
    <n v="119"/>
    <x v="198"/>
    <s v="Billund Varmeværk II"/>
    <s v="Møllevej 9"/>
    <n v="7190"/>
    <s v="Billund"/>
    <x v="110"/>
  </r>
  <r>
    <n v="161"/>
    <x v="199"/>
    <s v="Brande Fjernvarme A.m.b.a."/>
    <s v="Præstevænget 11"/>
    <n v="7330"/>
    <s v="Brande"/>
    <x v="111"/>
  </r>
  <r>
    <n v="125"/>
    <x v="200"/>
    <s v="Brørup Fjernvarme"/>
    <s v="Vandværksvej 5"/>
    <n v="6650"/>
    <s v="Brørup"/>
    <x v="112"/>
  </r>
  <r>
    <n v="54"/>
    <x v="201"/>
    <s v="Næstved Affaldsenergi SYD"/>
    <s v="Ved Fjorden 13"/>
    <n v="4700"/>
    <s v="Næstved"/>
    <x v="113"/>
  </r>
  <r>
    <n v="79"/>
    <x v="202"/>
    <s v="Fjernvarme Fyn Produktion A/S"/>
    <s v="Havnegade 120"/>
    <n v="5000"/>
    <s v="Odense C"/>
    <x v="42"/>
  </r>
  <r>
    <n v="85"/>
    <x v="203"/>
    <s v="Rudkøbing Kraftvarmeværk"/>
    <s v="Spodsbjergvej 147D"/>
    <n v="5900"/>
    <s v="Rudkøbing"/>
    <x v="114"/>
  </r>
  <r>
    <n v="16"/>
    <x v="204"/>
    <s v="Helsinge Fjernvarme"/>
    <s v="Skovgårdsvej 4A"/>
    <n v="3200"/>
    <s v="Helsinge"/>
    <x v="115"/>
  </r>
  <r>
    <n v="2"/>
    <x v="205"/>
    <s v="ARGO Roskilde KraftVarmeVærk"/>
    <s v="Håndværkervej 70"/>
    <n v="4000"/>
    <s v="Roskilde"/>
    <x v="8"/>
  </r>
  <r>
    <n v="206"/>
    <x v="206"/>
    <s v="Aarhusværket Varmecentral"/>
    <s v="Kalkværksvej 14"/>
    <n v="8000"/>
    <s v="Aarhus C"/>
    <x v="14"/>
  </r>
  <r>
    <n v="206"/>
    <x v="207"/>
    <s v="Studstrupværket"/>
    <s v="Ny Studstrupvej 14"/>
    <n v="8541"/>
    <s v="Skødstrup"/>
    <x v="14"/>
  </r>
  <r>
    <n v="17"/>
    <x v="208"/>
    <s v="Opnæsgård"/>
    <s v="Opnæsgård Spidslastcentral 0"/>
    <n v="2970"/>
    <s v="Hørsholm"/>
    <x v="56"/>
  </r>
  <r>
    <n v="17"/>
    <x v="209"/>
    <s v="I/S Norfors"/>
    <s v="Kærvej 1"/>
    <n v="2970"/>
    <s v="Hørsholm"/>
    <x v="56"/>
  </r>
  <r>
    <n v="306"/>
    <x v="210"/>
    <s v="Nibe Varmeværk AMBA"/>
    <s v="Hobrovej 46"/>
    <n v="9240"/>
    <s v="Nibe"/>
    <x v="116"/>
  </r>
  <r>
    <n v="295"/>
    <x v="211"/>
    <s v="Nordværk I/S, Energianlæg Aalborg"/>
    <s v="Troensevej 2"/>
    <n v="9220"/>
    <s v="Aalborg Øst"/>
    <x v="5"/>
  </r>
  <r>
    <n v="309"/>
    <x v="212"/>
    <s v="Jetsmark Energiværk A.m.b.a."/>
    <s v="Nørregade 81"/>
    <n v="9490"/>
    <s v="Pandrup"/>
    <x v="117"/>
  </r>
  <r>
    <n v="51"/>
    <x v="213"/>
    <s v="Affaldsforbrændingsanlæg I/S REFA"/>
    <s v="Energivej 4"/>
    <n v="4800"/>
    <s v="Nykøbing F"/>
    <x v="118"/>
  </r>
  <r>
    <n v="206"/>
    <x v="214"/>
    <s v="Kredsløb Energianlæg Skanderborg"/>
    <s v="Norgesvej 13A"/>
    <n v="8660"/>
    <s v="Skanderborg"/>
    <x v="14"/>
  </r>
  <r>
    <n v="2"/>
    <x v="215"/>
    <s v="Avedøreværket"/>
    <s v="Hammerholmen 50"/>
    <n v="2650"/>
    <s v="Hvidovre"/>
    <x v="8"/>
  </r>
  <r>
    <n v="5"/>
    <x v="216"/>
    <s v="DTU Kraftvarmeværk"/>
    <s v="Energivej 411"/>
    <n v="2800"/>
    <s v="Kongens Lyngby"/>
    <x v="83"/>
  </r>
  <r>
    <n v="17"/>
    <x v="217"/>
    <s v="Helsingør Kraftvarmeværk"/>
    <s v="Energivej 19"/>
    <n v="3000"/>
    <s v="Helsingør"/>
    <x v="56"/>
  </r>
  <r>
    <n v="18"/>
    <x v="218"/>
    <s v="Hillerød Kraftvarmeværk"/>
    <s v="Hestehavevej 1"/>
    <n v="3400"/>
    <s v="Hillerød"/>
    <x v="58"/>
  </r>
  <r>
    <n v="19"/>
    <x v="219"/>
    <s v="Hundested varmeværk"/>
    <s v="Håndværksvej 14"/>
    <n v="3390"/>
    <s v="Hundested"/>
    <x v="119"/>
  </r>
  <r>
    <n v="20"/>
    <x v="220"/>
    <s v="Kyndbyværket"/>
    <s v="Kyndbyvej 90"/>
    <n v="3630"/>
    <s v="Jægerspris"/>
    <x v="120"/>
  </r>
  <r>
    <n v="21"/>
    <x v="221"/>
    <s v="Slangerup Kraftvarmeværk"/>
    <s v="Slangerupgårdsvej 4"/>
    <n v="3550"/>
    <s v="Slangerup"/>
    <x v="121"/>
  </r>
  <r>
    <n v="28"/>
    <x v="222"/>
    <s v="Haslev Kraftvarmeværk"/>
    <s v="Energivej 35"/>
    <n v="4690"/>
    <s v="Haslev"/>
    <x v="81"/>
  </r>
  <r>
    <n v="31"/>
    <x v="223"/>
    <s v="Asnæsværket"/>
    <s v="Asnæsvej 16"/>
    <n v="4400"/>
    <s v="Kalundborg"/>
    <x v="122"/>
  </r>
  <r>
    <n v="35"/>
    <x v="224"/>
    <s v="SK-Varme A/S - Slagelse Kraftvarmeværk"/>
    <s v="Assensvej 1"/>
    <n v="4200"/>
    <s v="Slagelse"/>
    <x v="123"/>
  </r>
  <r>
    <n v="65"/>
    <x v="225"/>
    <s v="Masnedø Gasturbine"/>
    <s v="Brovejen 10"/>
    <n v="4760"/>
    <s v="Vordingborg"/>
    <x v="124"/>
  </r>
  <r>
    <n v="81"/>
    <x v="226"/>
    <s v="Skærbækværket"/>
    <s v="Klippehagevej 22"/>
    <n v="7000"/>
    <s v="Fredericia"/>
    <x v="0"/>
  </r>
  <r>
    <n v="148"/>
    <x v="227"/>
    <s v="Fjernvarme Horsens A/S - Kraftvarmeværket"/>
    <s v="Endelavevej 7"/>
    <n v="8700"/>
    <s v="Horsens"/>
    <x v="46"/>
  </r>
  <r>
    <n v="192"/>
    <x v="228"/>
    <s v="Troldhede Varmeværk I/S"/>
    <s v="Åkjærvej 24A"/>
    <n v="6920"/>
    <s v="Videbæk"/>
    <x v="125"/>
  </r>
  <r>
    <n v="2"/>
    <x v="229"/>
    <s v="I/S Vestforbrænding"/>
    <s v="Ejby Mosevej 219"/>
    <n v="2600"/>
    <s v="Glostrup"/>
    <x v="8"/>
  </r>
  <r>
    <n v="163"/>
    <x v="230"/>
    <s v="Herningværket"/>
    <s v="Miljøvej 6"/>
    <n v="7400"/>
    <s v="Herning"/>
    <x v="13"/>
  </r>
  <r>
    <n v="172"/>
    <x v="231"/>
    <s v="Måbjergværket"/>
    <s v="Energivej 2"/>
    <n v="7500"/>
    <s v="Holstebro"/>
    <x v="101"/>
  </r>
  <r>
    <n v="180"/>
    <x v="232"/>
    <s v="Ringkøbing Værket"/>
    <s v="Kongevejen 19B"/>
    <n v="6950"/>
    <s v="Ringkøbing"/>
    <x v="126"/>
  </r>
  <r>
    <n v="183"/>
    <x v="233"/>
    <s v="Skjern Fjernvarmecentral afd. Øst"/>
    <s v="Nykærsvej 2"/>
    <n v="6900"/>
    <s v="Skjern"/>
    <x v="127"/>
  </r>
  <r>
    <n v="267"/>
    <x v="234"/>
    <s v="Viborg Varme Produktion A/S, Farvervej 9"/>
    <s v="Farvervej 9"/>
    <n v="8800"/>
    <s v="Viborg"/>
    <x v="128"/>
  </r>
  <r>
    <n v="267"/>
    <x v="235"/>
    <s v="Viborg Varme Produktion A/S, Hamlen 4"/>
    <s v="Hamlen 4"/>
    <n v="8800"/>
    <s v="Viborg"/>
    <x v="128"/>
  </r>
  <r>
    <n v="267"/>
    <x v="236"/>
    <s v="Viborg Varme Produktion A/S, Gyldenrisvej 7"/>
    <s v="Gyldenrisvej 7"/>
    <n v="8800"/>
    <s v="Viborg"/>
    <x v="128"/>
  </r>
  <r>
    <n v="187"/>
    <x v="237"/>
    <s v="Vildbjerg Varme A/S"/>
    <s v="Islandsvej 2"/>
    <n v="7480"/>
    <s v="Vildbjerg"/>
    <x v="129"/>
  </r>
  <r>
    <n v="305"/>
    <x v="238"/>
    <s v="Ingstrup Fjernvarme"/>
    <s v="Hesteskoen 11"/>
    <n v="9480"/>
    <s v="Løkken"/>
    <x v="130"/>
  </r>
  <r>
    <n v="2"/>
    <x v="239"/>
    <s v="Ishøj Kommunes Varmeforsyning/Ishøj Varmeværk"/>
    <s v="Industrivangen 34"/>
    <n v="2635"/>
    <s v="Ishøj"/>
    <x v="8"/>
  </r>
  <r>
    <n v="81"/>
    <x v="240"/>
    <s v="Jelling Varmeværk, Grønnegade 3"/>
    <s v="Grønnegade 3"/>
    <n v="7300"/>
    <s v="Jelling"/>
    <x v="0"/>
  </r>
  <r>
    <n v="278"/>
    <x v="241"/>
    <s v="Jerslev Varmeværk"/>
    <s v="Palægade 6"/>
    <n v="9740"/>
    <s v="Jerslev J"/>
    <x v="131"/>
  </r>
  <r>
    <n v="39"/>
    <x v="242"/>
    <s v="Jyderup Varmeværk"/>
    <s v="Lyngvej 6"/>
    <n v="4450"/>
    <s v="Jyderup"/>
    <x v="132"/>
  </r>
  <r>
    <n v="244"/>
    <x v="243"/>
    <s v="Kjellerup Fjernvarme, Agertoften 5"/>
    <s v="Agertoften 5"/>
    <n v="8620"/>
    <s v="Kjellerup"/>
    <x v="133"/>
  </r>
  <r>
    <n v="31"/>
    <x v="244"/>
    <s v="Kalundborg Kommunale Værker (Skolegade)"/>
    <s v="J.H. Petersens Allé 9"/>
    <n v="4400"/>
    <s v="Kalundborg"/>
    <x v="122"/>
  </r>
  <r>
    <n v="241"/>
    <x v="245"/>
    <s v="Karup Varmeværk"/>
    <s v="Godthaabsvej 2"/>
    <n v="7470"/>
    <s v="Karup J"/>
    <x v="134"/>
  </r>
  <r>
    <n v="79"/>
    <x v="246"/>
    <s v="Kerteminde Fjernvarme"/>
    <s v="Langegade 115A"/>
    <n v="5300"/>
    <s v="Kerteminde"/>
    <x v="42"/>
  </r>
  <r>
    <n v="196"/>
    <x v="247"/>
    <s v="Kibæk Varmeværk, Kastaniealle 10"/>
    <s v="Kastanie Alle 10"/>
    <n v="6933"/>
    <s v="Kibæk"/>
    <x v="135"/>
  </r>
  <r>
    <n v="196"/>
    <x v="248"/>
    <s v="Kibæk Varmeværk, Energivej 6"/>
    <s v="Energivej 6"/>
    <n v="6933"/>
    <s v="Kibæk"/>
    <x v="135"/>
  </r>
  <r>
    <n v="250"/>
    <x v="249"/>
    <s v="Klejtrup Varmeværk"/>
    <s v="Holger Sørensensvej 1"/>
    <n v="9500"/>
    <s v="Hobro"/>
    <x v="136"/>
  </r>
  <r>
    <n v="284"/>
    <x v="250"/>
    <s v="Klokkerholm Fjernvarme"/>
    <s v="Borgergade 44"/>
    <n v="9320"/>
    <s v="Hjallerup"/>
    <x v="98"/>
  </r>
  <r>
    <n v="81"/>
    <x v="251"/>
    <s v="Kolding Varmeværk Syd"/>
    <s v="Rømøvej 8"/>
    <n v="6000"/>
    <s v="Kolding"/>
    <x v="0"/>
  </r>
  <r>
    <n v="81"/>
    <x v="252"/>
    <s v="Kolding Varmeværk Vest"/>
    <s v="Georg Brandes Vej 1"/>
    <n v="6000"/>
    <s v="Kolding"/>
    <x v="0"/>
  </r>
  <r>
    <n v="81"/>
    <x v="253"/>
    <s v="Kolding Varmeværk Dampcentralen"/>
    <s v="Sct. Jørgens Gade 1"/>
    <n v="6000"/>
    <s v="Kolding"/>
    <x v="0"/>
  </r>
  <r>
    <n v="81"/>
    <x v="254"/>
    <s v="Kolding Varmeværk Brogården"/>
    <s v="Platinvej 11"/>
    <n v="6000"/>
    <s v="Kolding"/>
    <x v="0"/>
  </r>
  <r>
    <n v="81"/>
    <x v="255"/>
    <s v="Kolding Varmeværk Skovparken"/>
    <s v="Skovvangen 8A"/>
    <n v="6000"/>
    <s v="Kolding"/>
    <x v="0"/>
  </r>
  <r>
    <n v="81"/>
    <x v="256"/>
    <s v="Energnist Kolding"/>
    <s v="Bronzevej 6"/>
    <n v="6000"/>
    <s v="Kolding"/>
    <x v="0"/>
  </r>
  <r>
    <n v="81"/>
    <x v="257"/>
    <s v="Kolding Varmeværk Øst"/>
    <s v="Kolding Åpark 5"/>
    <n v="6000"/>
    <s v="Kolding"/>
    <x v="0"/>
  </r>
  <r>
    <n v="81"/>
    <x v="258"/>
    <s v="Kolding Varmeværk Strandhuse"/>
    <s v="Lyshøj Alle 4"/>
    <n v="6000"/>
    <s v="Kolding"/>
    <x v="0"/>
  </r>
  <r>
    <n v="81"/>
    <x v="259"/>
    <s v="Kolding Varmeværk Hvidsminde"/>
    <s v="Sommerfuglvej 6A"/>
    <n v="6000"/>
    <s v="Kolding"/>
    <x v="0"/>
  </r>
  <r>
    <n v="82"/>
    <x v="260"/>
    <s v="FWS, DK"/>
    <s v="Lindholmvej 3"/>
    <n v="5800"/>
    <s v="Nyborg"/>
    <x v="137"/>
  </r>
  <r>
    <n v="313"/>
    <x v="261"/>
    <s v="Kongerslev Fjernvarme"/>
    <s v="Fælledvej 2"/>
    <n v="9293"/>
    <s v="Kongerslev"/>
    <x v="138"/>
  </r>
  <r>
    <n v="32"/>
    <x v="262"/>
    <s v="SK-Varme A/S - Norbrinken"/>
    <s v="Norbrinken 5"/>
    <n v="4220"/>
    <s v="Korsør"/>
    <x v="139"/>
  </r>
  <r>
    <n v="32"/>
    <x v="263"/>
    <s v="SK-Varme A/S - Gasværksvej Korsør"/>
    <s v="Gasværksvej 5"/>
    <n v="4220"/>
    <s v="Korsør"/>
    <x v="139"/>
  </r>
  <r>
    <n v="86"/>
    <x v="264"/>
    <s v="Kværndrup Fjernvarme"/>
    <s v="Bøjdenvej 22B"/>
    <n v="5772"/>
    <s v="Kværndrup"/>
    <x v="140"/>
  </r>
  <r>
    <n v="2"/>
    <x v="265"/>
    <s v="Amagerværket"/>
    <s v="Kraftværksvej 37"/>
    <n v="2300"/>
    <s v="København S"/>
    <x v="8"/>
  </r>
  <r>
    <n v="2"/>
    <x v="266"/>
    <s v="H.C. Ørsted Værket"/>
    <s v="Tømmergravsgade 4"/>
    <n v="2450"/>
    <s v="København SV"/>
    <x v="8"/>
  </r>
  <r>
    <n v="2"/>
    <x v="267"/>
    <s v="Svanemølleværket"/>
    <s v="Lautrupsgade 1"/>
    <n v="2100"/>
    <s v="København Ø"/>
    <x v="8"/>
  </r>
  <r>
    <n v="2"/>
    <x v="268"/>
    <s v="Ølby Center Varmecentral"/>
    <s v="Nørre Centervej 64"/>
    <n v="4600"/>
    <s v="Køge"/>
    <x v="8"/>
  </r>
  <r>
    <n v="241"/>
    <x v="269"/>
    <s v="Kølvrå Fjernvarmecentral"/>
    <s v="Skolestien 10"/>
    <n v="7470"/>
    <s v="Karup J"/>
    <x v="134"/>
  </r>
  <r>
    <n v="79"/>
    <x v="270"/>
    <s v="Langeskov Fjernvarme"/>
    <s v="Langeskov Centret 12A"/>
    <n v="5550"/>
    <s v="Langeskov"/>
    <x v="42"/>
  </r>
  <r>
    <n v="295"/>
    <x v="271"/>
    <s v="Langholt Produktion"/>
    <s v="Bjerget 11"/>
    <n v="9310"/>
    <s v="Vodskov"/>
    <x v="5"/>
  </r>
  <r>
    <n v="207"/>
    <x v="272"/>
    <s v="Langå Varmeværk"/>
    <s v="Borgergade 6"/>
    <n v="8870"/>
    <s v="Langå"/>
    <x v="141"/>
  </r>
  <r>
    <n v="181"/>
    <x v="273"/>
    <s v="Lem Varmeværk"/>
    <s v="Askevej 5"/>
    <n v="6940"/>
    <s v="Lem St"/>
    <x v="142"/>
  </r>
  <r>
    <n v="176"/>
    <x v="274"/>
    <s v="Lemvig Varmeværk Industrivej"/>
    <s v="Industrivej 10"/>
    <n v="7620"/>
    <s v="Lemvig"/>
    <x v="143"/>
  </r>
  <r>
    <n v="17"/>
    <x v="275"/>
    <s v="Lillerød Øst Fjernvarmecentral - Motor"/>
    <s v="Solvang 27"/>
    <n v="3450"/>
    <s v="Allerød"/>
    <x v="56"/>
  </r>
  <r>
    <n v="69"/>
    <x v="276"/>
    <s v="Lobbæk Varmeværk"/>
    <s v="Rønnevej 76"/>
    <n v="3720"/>
    <s v="Aakirkeby"/>
    <x v="144"/>
  </r>
  <r>
    <n v="81"/>
    <x v="277"/>
    <s v="Lunderskov Varmeværk"/>
    <s v="Toftegade 4"/>
    <n v="6640"/>
    <s v="Lunderskov"/>
    <x v="0"/>
  </r>
  <r>
    <n v="269"/>
    <x v="278"/>
    <s v="Løgstrup Varmeværk, Kølsenvej 14 A"/>
    <s v="Kølsenvej 14A"/>
    <n v="8831"/>
    <s v="Løgstrup"/>
    <x v="145"/>
  </r>
  <r>
    <n v="301"/>
    <x v="279"/>
    <s v="Løgstør Fjernvarmeværk"/>
    <s v="Blekingevej 8"/>
    <n v="9670"/>
    <s v="Løgstør"/>
    <x v="146"/>
  </r>
  <r>
    <n v="147"/>
    <x v="280"/>
    <s v="Løsning Fjernvarme A.m.b.a."/>
    <s v="Fasanvej 2"/>
    <n v="8723"/>
    <s v="Løsning"/>
    <x v="147"/>
  </r>
  <r>
    <n v="80"/>
    <x v="281"/>
    <s v="Marstal Fjernvarme"/>
    <s v="Jagtvej 2"/>
    <n v="5960"/>
    <s v="Marstal"/>
    <x v="148"/>
  </r>
  <r>
    <n v="206"/>
    <x v="282"/>
    <s v="Malling Varmeværk"/>
    <s v="Dampmøllevej 1A"/>
    <n v="8340"/>
    <s v="Malling"/>
    <x v="14"/>
  </r>
  <r>
    <n v="210"/>
    <x v="283"/>
    <s v="Mariager Fjernvarmeværk"/>
    <s v="Klostermarken 5"/>
    <n v="9550"/>
    <s v="Mariager"/>
    <x v="149"/>
  </r>
  <r>
    <n v="214"/>
    <x v="284"/>
    <s v="Mejlby Fjernvarmecentral"/>
    <s v="Dyssevej 17"/>
    <n v="8981"/>
    <s v="Spentrup"/>
    <x v="150"/>
  </r>
  <r>
    <n v="314"/>
    <x v="285"/>
    <s v="Mou Kraftvarme"/>
    <s v="Ny Høstemarkvej 28C"/>
    <n v="9280"/>
    <s v="Storvorde"/>
    <x v="151"/>
  </r>
  <r>
    <n v="79"/>
    <x v="286"/>
    <s v="Munkebo Kommunale Værker"/>
    <s v="Nørrevænget 1"/>
    <n v="5330"/>
    <s v="Munkebo"/>
    <x v="42"/>
  </r>
  <r>
    <n v="247"/>
    <x v="287"/>
    <s v="Møldrup Varmeværk"/>
    <s v="Bøgevej 1"/>
    <n v="9632"/>
    <s v="Møldrup"/>
    <x v="152"/>
  </r>
  <r>
    <n v="81"/>
    <x v="288"/>
    <s v="Mølholm Varmeværk"/>
    <s v="Mølholm Landevej 14"/>
    <n v="7100"/>
    <s v="Vejle"/>
    <x v="0"/>
  </r>
  <r>
    <n v="40"/>
    <x v="289"/>
    <s v="Mørkøv Varmeværk Amba"/>
    <s v="Holbækvej 236"/>
    <n v="4440"/>
    <s v="Mørkøv"/>
    <x v="153"/>
  </r>
  <r>
    <n v="50"/>
    <x v="290"/>
    <s v="Lolland Varme A/S, Svingelsvej 2"/>
    <s v="Svingelsvej 2"/>
    <n v="4900"/>
    <s v="Nakskov"/>
    <x v="154"/>
  </r>
  <r>
    <n v="105"/>
    <x v="291"/>
    <s v="Østerlund varme A/S"/>
    <s v="Tangsholmvej 10"/>
    <n v="6430"/>
    <s v="Nordborg"/>
    <x v="155"/>
  </r>
  <r>
    <n v="82"/>
    <x v="292"/>
    <s v="Nyborg Forsyning og Service, Central Gasværksvej"/>
    <s v="Gasværksvej 10"/>
    <n v="5800"/>
    <s v="Nyborg"/>
    <x v="137"/>
  </r>
  <r>
    <n v="82"/>
    <x v="293"/>
    <s v="Nyborg Forsyning og Service A/S, Lindholmvej 12"/>
    <s v="Lindholmvej 12"/>
    <n v="5800"/>
    <s v="Nyborg"/>
    <x v="137"/>
  </r>
  <r>
    <n v="82"/>
    <x v="294"/>
    <s v="Nyborg Forsyning og Service A/S, Skaboeshusevej 115"/>
    <s v="Skaboeshusevej 115"/>
    <n v="5800"/>
    <s v="Nyborg"/>
    <x v="137"/>
  </r>
  <r>
    <n v="82"/>
    <x v="295"/>
    <s v="Nyborg Forsyning og Service A/S, Halvej 4"/>
    <s v="Halvej 4"/>
    <n v="5800"/>
    <s v="Nyborg"/>
    <x v="137"/>
  </r>
  <r>
    <n v="51"/>
    <x v="296"/>
    <s v="Guldborgsund Varme Fjernvarmecentral Nord"/>
    <s v="Ndr Ringvej 15"/>
    <n v="4800"/>
    <s v="Nykøbing F"/>
    <x v="118"/>
  </r>
  <r>
    <n v="51"/>
    <x v="297"/>
    <s v="Guldborgsund Varme Fjernvarmecentral Øst"/>
    <s v="Aage Sørensensgade 16"/>
    <n v="4800"/>
    <s v="Nykøbing F"/>
    <x v="118"/>
  </r>
  <r>
    <n v="245"/>
    <x v="298"/>
    <s v="Nykøbing Mors Fjernvarmeværk"/>
    <s v="Kjærgaardsvej 20"/>
    <n v="7900"/>
    <s v="Nykøbing M"/>
    <x v="156"/>
  </r>
  <r>
    <n v="54"/>
    <x v="299"/>
    <s v="Næstved Fjernvarme, Åderupvej 22-24"/>
    <s v="Åderupvej 22"/>
    <n v="4700"/>
    <s v="Næstved"/>
    <x v="113"/>
  </r>
  <r>
    <n v="54"/>
    <x v="300"/>
    <s v="Næstved Fjernvarme, H. C. Andersensvej 28"/>
    <s v="H C Andersens Vej 28"/>
    <n v="4700"/>
    <s v="Næstved"/>
    <x v="113"/>
  </r>
  <r>
    <n v="54"/>
    <x v="301"/>
    <s v="Næstved Fjernvarme, Ejlersvej 24"/>
    <s v="Ejlersvej 24"/>
    <n v="4700"/>
    <s v="Næstved"/>
    <x v="113"/>
  </r>
  <r>
    <n v="54"/>
    <x v="302"/>
    <s v="Næstved Fjernvarme, Kanalvej 9"/>
    <s v="Kanalvej 9"/>
    <n v="4700"/>
    <s v="Næstved"/>
    <x v="113"/>
  </r>
  <r>
    <n v="54"/>
    <x v="303"/>
    <s v="Næstved Fjernvarme, Østre Ringvej 98"/>
    <s v="Østre Ringvej 98"/>
    <n v="4700"/>
    <s v="Næstved"/>
    <x v="113"/>
  </r>
  <r>
    <n v="270"/>
    <x v="304"/>
    <s v="Nørager Varmeværk"/>
    <s v="Jernbanegade 22"/>
    <n v="9610"/>
    <s v="Nørager"/>
    <x v="157"/>
  </r>
  <r>
    <n v="83"/>
    <x v="305"/>
    <s v="Middelfart Fjernvarme a.m.b.a. - Kraftvarmeværk"/>
    <s v="Grønnegade 7"/>
    <n v="5580"/>
    <s v="Nørre Aaby"/>
    <x v="158"/>
  </r>
  <r>
    <n v="55"/>
    <x v="306"/>
    <s v="Nørre Alslev Fjernvarmeværk (Peter L Jensens Vej)"/>
    <s v="Peter L Jensens Vej 4A"/>
    <n v="4840"/>
    <s v="Nørre Alslev"/>
    <x v="159"/>
  </r>
  <r>
    <n v="79"/>
    <x v="307"/>
    <s v="Nr. Broby Varmecentral"/>
    <s v="Stationsvej 14"/>
    <n v="5672"/>
    <s v="Broby"/>
    <x v="42"/>
  </r>
  <r>
    <n v="120"/>
    <x v="308"/>
    <s v="Nørre Nebel Fjernvarme"/>
    <s v="Præstbølvej 9"/>
    <n v="6830"/>
    <s v="Nørre Nebel"/>
    <x v="160"/>
  </r>
  <r>
    <n v="206"/>
    <x v="309"/>
    <s v="Odder Varmeværk, Skovdalsvej 8"/>
    <s v="Skovdalsvej 8"/>
    <n v="8300"/>
    <s v="Odder"/>
    <x v="14"/>
  </r>
  <r>
    <n v="206"/>
    <x v="310"/>
    <s v="Odder Varmeværk, Østermarksvej 19"/>
    <s v="Østermarksvej 19"/>
    <n v="8300"/>
    <s v="Odder"/>
    <x v="14"/>
  </r>
  <r>
    <n v="79"/>
    <x v="311"/>
    <s v="Bellinge Varmecentral"/>
    <s v="Kratholmvej 52A"/>
    <n v="5260"/>
    <s v="Odense S"/>
    <x v="42"/>
  </r>
  <r>
    <n v="79"/>
    <x v="312"/>
    <s v="Billedskærervej Varmecentral"/>
    <s v="Billedskærervej 9"/>
    <n v="5230"/>
    <s v="Odense M"/>
    <x v="42"/>
  </r>
  <r>
    <n v="79"/>
    <x v="313"/>
    <s v="Bolbro Varmecentral"/>
    <s v="Møllemarksvej 37"/>
    <n v="5200"/>
    <s v="Odense V"/>
    <x v="42"/>
  </r>
  <r>
    <n v="79"/>
    <x v="314"/>
    <s v="Odense Kommune VC Bullerup"/>
    <s v="Brolandsvænget 20"/>
    <n v="5320"/>
    <s v="Agedrup"/>
    <x v="42"/>
  </r>
  <r>
    <n v="79"/>
    <x v="315"/>
    <s v="Centrum Varmecentral"/>
    <s v="Enggade 13"/>
    <n v="5000"/>
    <s v="Odense C"/>
    <x v="42"/>
  </r>
  <r>
    <n v="79"/>
    <x v="316"/>
    <s v="Dyrup Varmecentral"/>
    <s v="Højmevej 15"/>
    <n v="5250"/>
    <s v="Odense SV"/>
    <x v="42"/>
  </r>
  <r>
    <n v="79"/>
    <x v="317"/>
    <s v="Dalum Varmecentral"/>
    <s v="Zachariasvænget 40"/>
    <n v="5260"/>
    <s v="Odense S"/>
    <x v="42"/>
  </r>
  <r>
    <n v="79"/>
    <x v="318"/>
    <s v="Odense Kommune VC Fangel"/>
    <s v="Borrebyvej 7"/>
    <n v="5260"/>
    <s v="Odense S"/>
    <x v="42"/>
  </r>
  <r>
    <n v="79"/>
    <x v="319"/>
    <s v="Odense Kommune VC Højby"/>
    <s v="Knullen 28A"/>
    <n v="5260"/>
    <s v="Odense S"/>
    <x v="42"/>
  </r>
  <r>
    <n v="79"/>
    <x v="320"/>
    <s v="Korup Varmecentral"/>
    <s v="Sandvadvej 1"/>
    <n v="5210"/>
    <s v="Odense NV"/>
    <x v="42"/>
  </r>
  <r>
    <n v="79"/>
    <x v="321"/>
    <s v="Odense Kommune VC Lumby"/>
    <s v="Slettensvej 351"/>
    <n v="5270"/>
    <s v="Odense N"/>
    <x v="42"/>
  </r>
  <r>
    <n v="79"/>
    <x v="322"/>
    <s v="Næsby Varmecentral"/>
    <s v="Højløkke Allé 59"/>
    <n v="5270"/>
    <s v="Odense N"/>
    <x v="42"/>
  </r>
  <r>
    <n v="79"/>
    <x v="323"/>
    <s v="Odense Kommune VC Næsbyhoved Broby"/>
    <s v="Sandgravvej 3"/>
    <n v="5270"/>
    <s v="Odense N"/>
    <x v="42"/>
  </r>
  <r>
    <n v="79"/>
    <x v="324"/>
    <s v="Pårup Varmecentral"/>
    <s v="Havrevænget 2"/>
    <n v="5210"/>
    <s v="Odense NV"/>
    <x v="42"/>
  </r>
  <r>
    <n v="79"/>
    <x v="325"/>
    <s v="Sanderum Varmecentral"/>
    <s v="Sanderumvej 81"/>
    <n v="5250"/>
    <s v="Odense SV"/>
    <x v="42"/>
  </r>
  <r>
    <n v="79"/>
    <x v="326"/>
    <s v="Odense Kommune VC Stige"/>
    <s v="Nistedvej 40"/>
    <n v="5270"/>
    <s v="Odense N"/>
    <x v="42"/>
  </r>
  <r>
    <n v="79"/>
    <x v="327"/>
    <s v="Sydøst Varmecentral"/>
    <s v="Ørbækvej 418"/>
    <n v="5220"/>
    <s v="Odense SØ"/>
    <x v="42"/>
  </r>
  <r>
    <n v="79"/>
    <x v="328"/>
    <s v="Vollsmose Varmecentral"/>
    <s v="Kildegårdsvej 45"/>
    <n v="5240"/>
    <s v="Odense NØ"/>
    <x v="42"/>
  </r>
  <r>
    <n v="79"/>
    <x v="329"/>
    <s v="Otterup Varmecentral"/>
    <s v="Bøgevej 2"/>
    <n v="5450"/>
    <s v="Otterup"/>
    <x v="42"/>
  </r>
  <r>
    <n v="121"/>
    <x v="330"/>
    <s v="Outrup Varmeværk"/>
    <s v="Centrum 2"/>
    <n v="6855"/>
    <s v="Outrup"/>
    <x v="161"/>
  </r>
  <r>
    <n v="56"/>
    <x v="331"/>
    <s v="Præstø Kraftvarmeværk"/>
    <s v="Værkstedsvej 3"/>
    <n v="4720"/>
    <s v="Præstø"/>
    <x v="162"/>
  </r>
  <r>
    <n v="177"/>
    <x v="332"/>
    <s v="Ramme Varmeværk"/>
    <s v="Sejrsvej 6"/>
    <n v="7620"/>
    <s v="Lemvig"/>
    <x v="163"/>
  </r>
  <r>
    <n v="217"/>
    <x v="333"/>
    <s v="Verdo Produktion - Kulholmsvej"/>
    <s v="Kulholmsvej 12"/>
    <n v="8930"/>
    <s v="Randers NØ"/>
    <x v="164"/>
  </r>
  <r>
    <n v="217"/>
    <x v="334"/>
    <s v="Verdo Produktion - Ydervangen"/>
    <s v="Ydervangen 12"/>
    <n v="8920"/>
    <s v="Randers NV"/>
    <x v="164"/>
  </r>
  <r>
    <n v="301"/>
    <x v="335"/>
    <s v="Ranum Fjernvarmecentral"/>
    <s v="Vesterled 1"/>
    <n v="9681"/>
    <s v="Ranum"/>
    <x v="146"/>
  </r>
  <r>
    <n v="133"/>
    <x v="336"/>
    <s v="Ribe Fjernvarmecentral"/>
    <s v="Sct Nicolaj Gade 23"/>
    <n v="6760"/>
    <s v="Ribe"/>
    <x v="165"/>
  </r>
  <r>
    <n v="133"/>
    <x v="337"/>
    <s v="Ribe Kraftvarmeværk"/>
    <s v="Mosevej 100"/>
    <n v="6760"/>
    <s v="Ribe"/>
    <x v="165"/>
  </r>
  <r>
    <n v="84"/>
    <x v="338"/>
    <s v="Ringe Fjernvarmeselskab, Bakkevej 4"/>
    <s v="Bakkevej 4"/>
    <n v="5750"/>
    <s v="Ringe"/>
    <x v="166"/>
  </r>
  <r>
    <n v="84"/>
    <x v="339"/>
    <s v="Ringe Fjernvarmeselskab, Kielbergvej 2"/>
    <s v="Kielbergvej 2"/>
    <n v="5750"/>
    <s v="Ringe"/>
    <x v="166"/>
  </r>
  <r>
    <n v="180"/>
    <x v="340"/>
    <s v="Rindum Værket"/>
    <s v="Isagervej 41"/>
    <n v="6950"/>
    <s v="Ringkøbing"/>
    <x v="126"/>
  </r>
  <r>
    <n v="34"/>
    <x v="341"/>
    <s v="Ringsted Kraftvarmeværk"/>
    <s v="Jættevej 7"/>
    <n v="4100"/>
    <s v="Ringsted"/>
    <x v="167"/>
  </r>
  <r>
    <n v="34"/>
    <x v="342"/>
    <s v="Ringsted Fjernvarme,Ahorn Alle 46"/>
    <s v="Ahorn Alle 46"/>
    <n v="4100"/>
    <s v="Ringsted"/>
    <x v="167"/>
  </r>
  <r>
    <n v="34"/>
    <x v="343"/>
    <s v="Ringsted Fjernvarme, Nørregade 57 B"/>
    <s v="Nørregade 57B"/>
    <n v="4100"/>
    <s v="Ringsted"/>
    <x v="167"/>
  </r>
  <r>
    <n v="2"/>
    <x v="344"/>
    <s v="Roskilde Varme A/S, Hovedcentralen"/>
    <s v="Rådmandshaven 4"/>
    <n v="4000"/>
    <s v="Roskilde"/>
    <x v="8"/>
  </r>
  <r>
    <n v="2"/>
    <x v="345"/>
    <s v="Roskilde Varme A/S, Central Lillevang"/>
    <s v="Navervej 14"/>
    <n v="4000"/>
    <s v="Roskilde"/>
    <x v="8"/>
  </r>
  <r>
    <n v="253"/>
    <x v="346"/>
    <s v="Roslev Fjernvarmeselskab"/>
    <s v="Møllebuen 1"/>
    <n v="7870"/>
    <s v="Roslev"/>
    <x v="168"/>
  </r>
  <r>
    <n v="85"/>
    <x v="347"/>
    <s v="Rudkøbing Varmeværk"/>
    <s v="Strandlystvej 12"/>
    <n v="5900"/>
    <s v="Rudkøbing"/>
    <x v="114"/>
  </r>
  <r>
    <n v="212"/>
    <x v="348"/>
    <s v="Ryomgaard Fjernvarmeværk"/>
    <s v="Frederikslundvej 1"/>
    <n v="8550"/>
    <s v="Ryomgård"/>
    <x v="169"/>
  </r>
  <r>
    <n v="57"/>
    <x v="349"/>
    <s v="Rødby Varmeværk a.m.b.a"/>
    <s v="Grønvej 7B"/>
    <n v="4970"/>
    <s v="Rødby"/>
    <x v="170"/>
  </r>
  <r>
    <n v="58"/>
    <x v="350"/>
    <s v="Rødbyhavn Fjernvarme, Jøncksvej 1"/>
    <s v="Jøncksvej 1"/>
    <n v="4970"/>
    <s v="Rødby"/>
    <x v="171"/>
  </r>
  <r>
    <n v="58"/>
    <x v="351"/>
    <s v="Rødbyhavn Fjernvarme, Sverigesvej 16"/>
    <s v="Sverigesvej 16"/>
    <n v="4970"/>
    <s v="Rødby"/>
    <x v="171"/>
  </r>
  <r>
    <n v="117"/>
    <x v="352"/>
    <s v="Aabenraa Fjernvarme - Rødekro central"/>
    <s v="Skånevej 12"/>
    <n v="6230"/>
    <s v="Rødekro"/>
    <x v="99"/>
  </r>
  <r>
    <n v="232"/>
    <x v="353"/>
    <s v="Rødkærsbro Fjernvarmeværk"/>
    <s v="Brandstrupvej 4A"/>
    <n v="8840"/>
    <s v="Rødkærsbro"/>
    <x v="172"/>
  </r>
  <r>
    <n v="223"/>
    <x v="354"/>
    <s v="Rønde Fjernvarme"/>
    <s v="Skrejrupvej 9C"/>
    <n v="8410"/>
    <s v="Rønde"/>
    <x v="173"/>
  </r>
  <r>
    <n v="49"/>
    <x v="355"/>
    <s v="Stege Fjernvarme"/>
    <s v="Gammel Havevej 4"/>
    <n v="4780"/>
    <s v="Stege"/>
    <x v="174"/>
  </r>
  <r>
    <n v="49"/>
    <x v="356"/>
    <s v="Stege Halmvarmeværk"/>
    <s v="Elmevej 1D"/>
    <n v="4780"/>
    <s v="Stege"/>
    <x v="174"/>
  </r>
  <r>
    <n v="310"/>
    <x v="357"/>
    <s v="Saltum Fjernvarmeværk"/>
    <s v="Th. Jensensvej 5"/>
    <n v="9493"/>
    <s v="Saltum"/>
    <x v="175"/>
  </r>
  <r>
    <n v="134"/>
    <x v="358"/>
    <s v="Sig Varmeværk"/>
    <s v="Sct Gertrudsvej 6B"/>
    <n v="6800"/>
    <s v="Varde"/>
    <x v="176"/>
  </r>
  <r>
    <n v="226"/>
    <x v="359"/>
    <s v="Silkeborg Varme A/S - Varmeværket Hostrupsgade"/>
    <s v="Hostrupsgade 45"/>
    <n v="8600"/>
    <s v="Silkeborg"/>
    <x v="177"/>
  </r>
  <r>
    <n v="226"/>
    <x v="360"/>
    <s v="Silkeborg Varme A/S - Varmeværket Kejlstrupvej"/>
    <s v="Kejlstrupvej 38"/>
    <n v="8600"/>
    <s v="Silkeborg"/>
    <x v="177"/>
  </r>
  <r>
    <n v="226"/>
    <x v="361"/>
    <s v="Silkeborg Varme A/S - Arendalsvej"/>
    <s v="Arendalsvej 2A"/>
    <n v="8600"/>
    <s v="Silkeborg"/>
    <x v="177"/>
  </r>
  <r>
    <n v="315"/>
    <x v="362"/>
    <s v="Sindal Varmeforsyning"/>
    <s v="Baggesvognsvej 32"/>
    <n v="9870"/>
    <s v="Sindal"/>
    <x v="32"/>
  </r>
  <r>
    <n v="317"/>
    <x v="363"/>
    <s v="Skagen Varmeværk"/>
    <s v="Kirkevej 31"/>
    <n v="9990"/>
    <s v="Skagen"/>
    <x v="62"/>
  </r>
  <r>
    <n v="249"/>
    <x v="364"/>
    <s v="Skals Kraftvarmeværk"/>
    <s v="Solbakken 1"/>
    <n v="8832"/>
    <s v="Skals"/>
    <x v="178"/>
  </r>
  <r>
    <n v="206"/>
    <x v="365"/>
    <s v="Skanderborg-Hørning Fjernvarme, Danmarksvej 15"/>
    <s v="Danmarksvej 15"/>
    <n v="8660"/>
    <s v="Skanderborg"/>
    <x v="14"/>
  </r>
  <r>
    <n v="206"/>
    <x v="366"/>
    <s v="Skanderborg-Hørning Fjernvarme, Møllegade 29"/>
    <s v="Møllegade 29"/>
    <n v="8660"/>
    <s v="Skanderborg"/>
    <x v="14"/>
  </r>
  <r>
    <n v="254"/>
    <x v="367"/>
    <s v="Skive Fjernvarme, Marius Jensensvej 3"/>
    <s v="Marius Jensens Vej 3"/>
    <n v="7800"/>
    <s v="Skive"/>
    <x v="179"/>
  </r>
  <r>
    <n v="254"/>
    <x v="368"/>
    <s v="Skive Fjernvarme, Thorsvej 11"/>
    <s v="Thorsvej 11"/>
    <n v="7800"/>
    <s v="Skive"/>
    <x v="179"/>
  </r>
  <r>
    <n v="254"/>
    <x v="369"/>
    <s v="Skive Fjernvarme, Højlundsvej 264"/>
    <s v="Højlundsvej 264"/>
    <n v="7800"/>
    <s v="Skive"/>
    <x v="179"/>
  </r>
  <r>
    <n v="274"/>
    <x v="370"/>
    <s v="Skovsgård Varmeværk An/S"/>
    <s v="Poststræde 28"/>
    <n v="9460"/>
    <s v="Brovst"/>
    <x v="180"/>
  </r>
  <r>
    <n v="88"/>
    <x v="371"/>
    <s v="Skårup Fjernvarme"/>
    <s v="Traverskiftet 1"/>
    <n v="5881"/>
    <s v="Skårup Fyn"/>
    <x v="181"/>
  </r>
  <r>
    <n v="113"/>
    <x v="372"/>
    <s v="Skærbæk Fjernvarme"/>
    <s v="Skolestien 2"/>
    <n v="6780"/>
    <s v="Skærbæk"/>
    <x v="182"/>
  </r>
  <r>
    <n v="113"/>
    <x v="373"/>
    <s v="Skærbæk Fjernvarme A.m.b.a."/>
    <s v="Læssevej 7"/>
    <n v="6780"/>
    <s v="Skærbæk"/>
    <x v="182"/>
  </r>
  <r>
    <n v="35"/>
    <x v="374"/>
    <s v="SK-Varme A/S - Idagårdsvej"/>
    <s v="Idagårdsvej 5"/>
    <n v="4200"/>
    <s v="Slagelse"/>
    <x v="123"/>
  </r>
  <r>
    <n v="35"/>
    <x v="375"/>
    <s v="SK-Varme A/S, Færøvej 21"/>
    <s v="Færøvej 21"/>
    <n v="4200"/>
    <s v="Slagelse"/>
    <x v="123"/>
  </r>
  <r>
    <n v="35"/>
    <x v="376"/>
    <s v="SK-Varme A/S, Rosenkildevej 45"/>
    <s v="Rosenkildevej 45"/>
    <n v="4200"/>
    <s v="Slagelse"/>
    <x v="123"/>
  </r>
  <r>
    <n v="35"/>
    <x v="377"/>
    <s v="SK-Varme A/S - Sdr. Stationsvej"/>
    <s v="Sdr.Stationsvej 1"/>
    <n v="4200"/>
    <s v="Slagelse"/>
    <x v="123"/>
  </r>
  <r>
    <n v="262"/>
    <x v="378"/>
    <s v="Snedsted Varmeværk"/>
    <s v="Idrætsvej 1"/>
    <n v="7752"/>
    <s v="Snedsted"/>
    <x v="183"/>
  </r>
  <r>
    <n v="339"/>
    <x v="379"/>
    <s v="Solrød Fjernvarmeværk"/>
    <s v="Møllemarken 131"/>
    <n v="4622"/>
    <s v="Havdrup"/>
    <x v="184"/>
  </r>
  <r>
    <n v="36"/>
    <x v="380"/>
    <s v="Frederiksberg Kraftvarmeanlæg"/>
    <s v="Smedevej 32"/>
    <n v="4180"/>
    <s v="Sorø"/>
    <x v="185"/>
  </r>
  <r>
    <n v="36"/>
    <x v="381"/>
    <s v="NVE, Kirkevej 41 A"/>
    <s v="Kirkevej 41A"/>
    <n v="4180"/>
    <s v="Sorø"/>
    <x v="185"/>
  </r>
  <r>
    <n v="36"/>
    <x v="382"/>
    <s v="NVE, Vedelsgade 47"/>
    <s v="Vedelsgade 47"/>
    <n v="4180"/>
    <s v="Sorø"/>
    <x v="185"/>
  </r>
  <r>
    <n v="36"/>
    <x v="383"/>
    <s v="NVE, Katrinelystvej 11 F"/>
    <s v="Katrinelystvej 11F"/>
    <n v="4180"/>
    <s v="Sorø"/>
    <x v="185"/>
  </r>
  <r>
    <n v="144"/>
    <x v="384"/>
    <s v="Østbirk Varmeværk a.m.b.a, Industrivej 9"/>
    <s v="Industrivej 9"/>
    <n v="8752"/>
    <s v="Østbirk"/>
    <x v="186"/>
  </r>
  <r>
    <n v="191"/>
    <x v="385"/>
    <s v="Spjald Fjernvarme- og Vandværk"/>
    <s v="Rørvej 1"/>
    <n v="6971"/>
    <s v="Spjald"/>
    <x v="187"/>
  </r>
  <r>
    <n v="74"/>
    <x v="386"/>
    <s v="Stenstrup Fjernvarme, Hostrupvej 28"/>
    <s v="Hostrupvej 18"/>
    <n v="5771"/>
    <s v="Stenstrup"/>
    <x v="188"/>
  </r>
  <r>
    <n v="233"/>
    <x v="387"/>
    <s v="Stoholm Fjernvarmeværk Amba"/>
    <s v="Skolegade 3"/>
    <n v="7850"/>
    <s v="Stoholm Jyll"/>
    <x v="189"/>
  </r>
  <r>
    <n v="172"/>
    <x v="388"/>
    <s v="Gimsing, Struer Forsyning Fjernvarme A/S"/>
    <s v="Gimsinglundvej 22B"/>
    <n v="7600"/>
    <s v="Struer"/>
    <x v="101"/>
  </r>
  <r>
    <n v="172"/>
    <x v="389"/>
    <s v="Hjerm, Struer Forsyning Fjernvarme A/S"/>
    <s v="Vestre Hovedgade 29B"/>
    <n v="7560"/>
    <s v="Hjerm"/>
    <x v="101"/>
  </r>
  <r>
    <n v="172"/>
    <x v="390"/>
    <s v="Central Vest,Struer Forsyning Fjernvarme A/S"/>
    <s v="Struergårdvej 19"/>
    <n v="7600"/>
    <s v="Struer"/>
    <x v="101"/>
  </r>
  <r>
    <n v="172"/>
    <x v="391"/>
    <s v="Sydvest, Struer Forsyning Fjernvarme A/S"/>
    <s v="Treskel 10"/>
    <n v="7600"/>
    <s v="Struer"/>
    <x v="101"/>
  </r>
  <r>
    <n v="172"/>
    <x v="392"/>
    <s v="Bremdal,Struer Forsyning Fjernvarme A/S"/>
    <s v="Fjordvejen 22B"/>
    <n v="7600"/>
    <s v="Struer"/>
    <x v="101"/>
  </r>
  <r>
    <n v="322"/>
    <x v="393"/>
    <s v="Støvring Kraftvarmeværk"/>
    <s v="Hjedsbækvej 2"/>
    <n v="9530"/>
    <s v="Støvring"/>
    <x v="190"/>
  </r>
  <r>
    <n v="51"/>
    <x v="394"/>
    <s v="Nordic Sugar, Nykøbing Sukkerfabrik"/>
    <s v="Østerbrogade 2"/>
    <n v="4800"/>
    <s v="Nykøbing F"/>
    <x v="118"/>
  </r>
  <r>
    <n v="334"/>
    <x v="395"/>
    <s v="Suldrup Varmeværk"/>
    <s v="Rolighedsvej 6"/>
    <n v="9541"/>
    <s v="Suldrup"/>
    <x v="22"/>
  </r>
  <r>
    <n v="163"/>
    <x v="396"/>
    <s v="Sunds Varmeværk, Teglgårdvej 7A"/>
    <s v="Teglgårdvej 7A"/>
    <n v="7451"/>
    <s v="Sunds"/>
    <x v="13"/>
  </r>
  <r>
    <n v="163"/>
    <x v="397"/>
    <s v="Sunds Varmeværk, Linåvej 17"/>
    <s v="Øster Linåvej 17"/>
    <n v="7451"/>
    <s v="Sunds"/>
    <x v="13"/>
  </r>
  <r>
    <n v="24"/>
    <x v="398"/>
    <s v="Svebølle-Viskinge Fjernvarmeselskab"/>
    <s v="Frederiksberg 1D"/>
    <n v="4470"/>
    <s v="Svebølle"/>
    <x v="191"/>
  </r>
  <r>
    <n v="87"/>
    <x v="399"/>
    <s v="Svendborg Fjernvarme, Central Bagergade"/>
    <s v="Bagergade 40A"/>
    <n v="5700"/>
    <s v="Svendborg"/>
    <x v="192"/>
  </r>
  <r>
    <n v="87"/>
    <x v="400"/>
    <s v="Svendborg Fjernvarme, Vestre Central"/>
    <s v="A P Møllers Vej 41"/>
    <n v="5700"/>
    <s v="Svendborg"/>
    <x v="192"/>
  </r>
  <r>
    <n v="325"/>
    <x v="401"/>
    <s v="Sæby Varmeværk"/>
    <s v="Energivej 1"/>
    <n v="9300"/>
    <s v="Sæby"/>
    <x v="193"/>
  </r>
  <r>
    <n v="45"/>
    <x v="402"/>
    <s v="Lolland Varme A/S, Søllested"/>
    <s v="Jernbanegade 25"/>
    <n v="4920"/>
    <s v="Søllested"/>
    <x v="194"/>
  </r>
  <r>
    <n v="114"/>
    <x v="403"/>
    <s v="Sønderborg Varme, Sundquist"/>
    <s v="Sundquistsgade 15"/>
    <n v="6400"/>
    <s v="Sønderborg"/>
    <x v="195"/>
  </r>
  <r>
    <n v="114"/>
    <x v="404"/>
    <s v="Sønderborg Fjernvarme, Nørrekobbel"/>
    <s v="Kærhaven 1"/>
    <n v="6400"/>
    <s v="Sønderborg"/>
    <x v="195"/>
  </r>
  <r>
    <n v="114"/>
    <x v="405"/>
    <s v="Sønderborg Fjernvarme, Frydendal"/>
    <s v="Bøffelkobbelvej 11"/>
    <n v="6400"/>
    <s v="Sønderborg"/>
    <x v="195"/>
  </r>
  <r>
    <n v="114"/>
    <x v="406"/>
    <s v="Sønderborg Varme, Rojum"/>
    <s v="Kløvermarken 3"/>
    <n v="6400"/>
    <s v="Sønderborg"/>
    <x v="195"/>
  </r>
  <r>
    <n v="330"/>
    <x v="407"/>
    <s v="Sønderholm Varmeværk"/>
    <s v="Vestervej 48"/>
    <n v="9240"/>
    <s v="Nibe"/>
    <x v="196"/>
  </r>
  <r>
    <n v="104"/>
    <x v="408"/>
    <s v="Løgumkloster Fjernvarme (Søndermarksvej)"/>
    <s v="Søndermarksvej 3"/>
    <n v="6240"/>
    <s v="Løgumkloster"/>
    <x v="197"/>
  </r>
  <r>
    <n v="162"/>
    <x v="409"/>
    <s v="Tarm Varmeværk (Skolegade)"/>
    <s v="Skolegade 23"/>
    <n v="6880"/>
    <s v="Tarm"/>
    <x v="198"/>
  </r>
  <r>
    <n v="162"/>
    <x v="410"/>
    <s v="Tarm Varmeværk (Tværvej)"/>
    <s v="Tværvej 3"/>
    <n v="6880"/>
    <s v="Tarm"/>
    <x v="198"/>
  </r>
  <r>
    <n v="5"/>
    <x v="411"/>
    <s v="Teknikerbycentralen"/>
    <s v="Teknikerbyen 42"/>
    <n v="2830"/>
    <s v="Virum"/>
    <x v="83"/>
  </r>
  <r>
    <n v="261"/>
    <x v="412"/>
    <s v="Thisted Varmeforsyning - Geotermisk anlæg"/>
    <s v="Flintborgvej 31A"/>
    <n v="7700"/>
    <s v="Thisted"/>
    <x v="199"/>
  </r>
  <r>
    <n v="261"/>
    <x v="413"/>
    <s v="Thisted Varmeforsyning"/>
    <s v="Møllevej 24"/>
    <n v="7700"/>
    <s v="Thisted"/>
    <x v="199"/>
  </r>
  <r>
    <n v="261"/>
    <x v="414"/>
    <s v="Thisted Varmeforsyning - Ringvej"/>
    <s v="Ringvej 26"/>
    <n v="7700"/>
    <s v="Thisted"/>
    <x v="199"/>
  </r>
  <r>
    <n v="224"/>
    <x v="415"/>
    <s v="Thorsager Fjernvarmeværk"/>
    <s v="Nørregade 26"/>
    <n v="8410"/>
    <s v="Rønde"/>
    <x v="200"/>
  </r>
  <r>
    <n v="239"/>
    <x v="416"/>
    <s v="Thorsø Fjernvarmeværk"/>
    <s v="Thorsølundvej 6"/>
    <n v="8881"/>
    <s v="Thorsø"/>
    <x v="201"/>
  </r>
  <r>
    <n v="182"/>
    <x v="417"/>
    <s v="Tim Kraftvarmeværk"/>
    <s v="Høbrovej 9F"/>
    <n v="6980"/>
    <s v="Tim"/>
    <x v="202"/>
  </r>
  <r>
    <n v="109"/>
    <x v="418"/>
    <s v="Toftlund Fjernvarmecentral"/>
    <s v="Østerdalen 3"/>
    <n v="6520"/>
    <s v="Toftlund"/>
    <x v="203"/>
  </r>
  <r>
    <n v="90"/>
    <x v="419"/>
    <s v="Tommerup Bys Fjernvarmeforsyning"/>
    <s v="Stadionvænget 6"/>
    <n v="5690"/>
    <s v="Tommerup"/>
    <x v="204"/>
  </r>
  <r>
    <n v="90"/>
    <x v="420"/>
    <s v="Tommerup St. Bys Varmeforsyning"/>
    <s v="Bannervej 22"/>
    <n v="5690"/>
    <s v="Tommerup"/>
    <x v="204"/>
  </r>
  <r>
    <n v="206"/>
    <x v="421"/>
    <s v="Tranbjerg Varmeværk"/>
    <s v="Jegstrupvænget 630"/>
    <n v="8310"/>
    <s v="Tranbjerg J"/>
    <x v="14"/>
  </r>
  <r>
    <n v="85"/>
    <x v="422"/>
    <s v="Tullebølle Fjernvarme"/>
    <s v="Industrivej 4"/>
    <n v="5953"/>
    <s v="Tranekær"/>
    <x v="114"/>
  </r>
  <r>
    <n v="295"/>
    <x v="423"/>
    <s v="Tylstrup Fjernvarme"/>
    <s v="Luneborgvej 45A"/>
    <n v="9382"/>
    <s v="Tylstrup"/>
    <x v="5"/>
  </r>
  <r>
    <n v="299"/>
    <x v="424"/>
    <s v="Taars Varmeværk Amba"/>
    <s v="Damhusvej 31"/>
    <n v="9830"/>
    <s v="Tårs"/>
    <x v="205"/>
  </r>
  <r>
    <n v="41"/>
    <x v="425"/>
    <s v="St.Merløs Varmeværk"/>
    <s v="Tåstrupvej 11"/>
    <n v="4370"/>
    <s v="Store Merløse"/>
    <x v="206"/>
  </r>
  <r>
    <n v="115"/>
    <x v="426"/>
    <s v="Tønder Fjernvarmeselskab Amba (Østergade)"/>
    <s v="Østergade 83"/>
    <n v="6270"/>
    <s v="Tønder"/>
    <x v="207"/>
  </r>
  <r>
    <n v="153"/>
    <x v="427"/>
    <s v="Tørring Kraftvarmeværk"/>
    <s v="Bygade 5a"/>
    <n v="7160"/>
    <s v="Tørring"/>
    <x v="208"/>
  </r>
  <r>
    <n v="155"/>
    <x v="428"/>
    <s v="Uldum Varmeværk"/>
    <s v="Industrisvinget 9"/>
    <n v="7171"/>
    <s v="Uldum"/>
    <x v="24"/>
  </r>
  <r>
    <n v="189"/>
    <x v="429"/>
    <s v="Ulfborg Fjernvarmeværk A.m.b.a."/>
    <s v="Sportsvej 2"/>
    <n v="6990"/>
    <s v="Ulfborg"/>
    <x v="209"/>
  </r>
  <r>
    <n v="294"/>
    <x v="430"/>
    <s v="Ulsted Varmeværk"/>
    <s v="Stadionvej 11"/>
    <n v="9370"/>
    <s v="Hals"/>
    <x v="210"/>
  </r>
  <r>
    <n v="231"/>
    <x v="431"/>
    <s v="Ulstrup Varmeværk"/>
    <s v="Fredensvej 6"/>
    <n v="8860"/>
    <s v="Ulstrup"/>
    <x v="35"/>
  </r>
  <r>
    <n v="81"/>
    <x v="432"/>
    <s v="Vamdrup Fjernvarme"/>
    <s v="Nygade 6"/>
    <n v="6580"/>
    <s v="Vamdrup"/>
    <x v="0"/>
  </r>
  <r>
    <n v="81"/>
    <x v="433"/>
    <s v="Vamdrup Fjernvarme (reserve)"/>
    <s v="Bavnevej 30"/>
    <n v="6580"/>
    <s v="Vamdrup"/>
    <x v="0"/>
  </r>
  <r>
    <n v="126"/>
    <x v="434"/>
    <s v="Varmecentral Søndermarken"/>
    <s v="Brolæggervej 2"/>
    <n v="6800"/>
    <s v="Varde"/>
    <x v="57"/>
  </r>
  <r>
    <n v="126"/>
    <x v="435"/>
    <s v="Varmecentral Toften"/>
    <s v="Toften 1"/>
    <n v="6800"/>
    <s v="Varde"/>
    <x v="57"/>
  </r>
  <r>
    <n v="135"/>
    <x v="436"/>
    <s v="Vejen Varmeværk"/>
    <s v="Gørtlervej 99"/>
    <n v="6600"/>
    <s v="Vejen"/>
    <x v="211"/>
  </r>
  <r>
    <n v="135"/>
    <x v="437"/>
    <s v="Vejen Varmeværk (Koldingvej)"/>
    <s v="Koldingvej 30B"/>
    <n v="6600"/>
    <s v="Vejen"/>
    <x v="211"/>
  </r>
  <r>
    <n v="188"/>
    <x v="438"/>
    <s v="Vemb Varmeværk"/>
    <s v="Vestergade 17"/>
    <n v="7570"/>
    <s v="Vemb"/>
    <x v="212"/>
  </r>
  <r>
    <n v="311"/>
    <x v="439"/>
    <s v="Vester Hjermitslev Varmeværk"/>
    <s v="Ths. P. Hejlesvej 3"/>
    <n v="9700"/>
    <s v="Brønderslev"/>
    <x v="213"/>
  </r>
  <r>
    <n v="259"/>
    <x v="440"/>
    <s v="Vestervig Fjernvarme"/>
    <s v="Vestergade 14"/>
    <n v="7770"/>
    <s v="Vestervig"/>
    <x v="214"/>
  </r>
  <r>
    <n v="190"/>
    <x v="441"/>
    <s v="Videbæk Varme A/S, Godthåbsvej"/>
    <s v="Godthaabsvej 3"/>
    <n v="6920"/>
    <s v="Videbæk"/>
    <x v="215"/>
  </r>
  <r>
    <n v="190"/>
    <x v="442"/>
    <s v="Videbæk Varme A/S, Kraftvarmeværk"/>
    <s v="Håndværkervej 9"/>
    <n v="6920"/>
    <s v="Videbæk"/>
    <x v="215"/>
  </r>
  <r>
    <n v="194"/>
    <x v="443"/>
    <s v="Vinderup Varmeværk"/>
    <s v="Sevelvej 67a"/>
    <n v="7830"/>
    <s v="Vinderup"/>
    <x v="216"/>
  </r>
  <r>
    <n v="79"/>
    <x v="444"/>
    <s v="Vissenbjerg Fjernvarme"/>
    <s v="Nyvej 9"/>
    <n v="5492"/>
    <s v="Vissenbjerg"/>
    <x v="42"/>
  </r>
  <r>
    <n v="221"/>
    <x v="445"/>
    <s v="Vivild Varmeværk, Søndermarksvej 39"/>
    <s v="Søndermarksvej 39"/>
    <n v="8961"/>
    <s v="Allingåbro"/>
    <x v="217"/>
  </r>
  <r>
    <n v="116"/>
    <x v="446"/>
    <s v="Vojens Fjernvarme Hejmdals Brovej"/>
    <s v="Hejmdals brovej 285"/>
    <n v="6500"/>
    <s v="Vojens"/>
    <x v="218"/>
  </r>
  <r>
    <n v="116"/>
    <x v="447"/>
    <s v="Vojens Fjernvarme Sdr. Ringvej"/>
    <s v="Søndre Ringvej 7"/>
    <n v="6500"/>
    <s v="Vojens"/>
    <x v="218"/>
  </r>
  <r>
    <n v="65"/>
    <x v="448"/>
    <s v="Bødkervænget Varmecentral"/>
    <s v="Bødkervænget 4"/>
    <n v="4760"/>
    <s v="Vordingborg"/>
    <x v="124"/>
  </r>
  <r>
    <n v="65"/>
    <x v="449"/>
    <s v="Varmecentral Nyvej"/>
    <s v="Nyvej 4"/>
    <n v="4760"/>
    <s v="Vordingborg"/>
    <x v="124"/>
  </r>
  <r>
    <n v="304"/>
    <x v="450"/>
    <s v="Vrå Varmeværk"/>
    <s v="Korsgade 9"/>
    <n v="9760"/>
    <s v="Vrå"/>
    <x v="219"/>
  </r>
  <r>
    <n v="18"/>
    <x v="451"/>
    <s v="Værløse Varmeværk"/>
    <s v="Klostergårdsvej 59"/>
    <n v="3500"/>
    <s v="Værløse"/>
    <x v="58"/>
  </r>
  <r>
    <n v="117"/>
    <x v="452"/>
    <s v="Aabenraa-Rødekro Fjernvarme - Rådmandsløkken central"/>
    <s v="Stegholt 3"/>
    <n v="6200"/>
    <s v="Aabenraa"/>
    <x v="99"/>
  </r>
  <r>
    <n v="117"/>
    <x v="453"/>
    <s v="Aabenraa-Rødekro Fjernvarme, Langrode Central"/>
    <s v="Langrode 42"/>
    <n v="6200"/>
    <s v="Aabenraa"/>
    <x v="99"/>
  </r>
  <r>
    <n v="117"/>
    <x v="454"/>
    <s v="Aabenraa-Rødekro Fjernvarme, Styrtom Central"/>
    <s v="Hvid's Vej 7"/>
    <n v="6200"/>
    <s v="Aabenraa"/>
    <x v="99"/>
  </r>
  <r>
    <n v="295"/>
    <x v="455"/>
    <s v="Vestbjerg Varmecentral"/>
    <s v="Marie Grubbes Vej 7"/>
    <n v="9380"/>
    <s v="Vestbjerg"/>
    <x v="5"/>
  </r>
  <r>
    <n v="295"/>
    <x v="456"/>
    <s v="Vodskov Varmecentral"/>
    <s v="Brorsonsvej 8"/>
    <n v="9310"/>
    <s v="Vodskov"/>
    <x v="5"/>
  </r>
  <r>
    <n v="295"/>
    <x v="457"/>
    <s v="Lyngvej Central"/>
    <s v="Lyngvej 6"/>
    <n v="9000"/>
    <s v="Aalborg"/>
    <x v="5"/>
  </r>
  <r>
    <n v="295"/>
    <x v="458"/>
    <s v="Svendborgvej Central"/>
    <s v="Svendborgvej 12"/>
    <n v="9220"/>
    <s v="Aalborg Øst"/>
    <x v="5"/>
  </r>
  <r>
    <n v="295"/>
    <x v="459"/>
    <s v="Borgmester Jørgensensvej Central"/>
    <s v="Borgmester Jørgensens Vej 9"/>
    <n v="9000"/>
    <s v="Aalborg"/>
    <x v="5"/>
  </r>
  <r>
    <n v="270"/>
    <x v="460"/>
    <s v="Elmegaardsvej 6"/>
    <s v="Elmegaardsvej 6"/>
    <n v="9620"/>
    <s v="Aalestrup"/>
    <x v="157"/>
  </r>
  <r>
    <n v="230"/>
    <x v="461"/>
    <s v="Solbjerg Varmeværk"/>
    <s v="Kærgårdsvej 8"/>
    <n v="8355"/>
    <s v="Solbjerg"/>
    <x v="220"/>
  </r>
  <r>
    <n v="206"/>
    <x v="462"/>
    <s v="Risskov Varmecentral"/>
    <s v="Tværmarksvej 18"/>
    <n v="8240"/>
    <s v="Risskov"/>
    <x v="14"/>
  </r>
  <r>
    <n v="206"/>
    <x v="463"/>
    <s v="Jens Juuls Vej Varmecentral"/>
    <s v="Jens Juuls Vej 4"/>
    <n v="8260"/>
    <s v="Viby J"/>
    <x v="14"/>
  </r>
  <r>
    <n v="206"/>
    <x v="464"/>
    <s v="Viby Varmecentral"/>
    <s v="Bjørnholms Alle 1B"/>
    <n v="8260"/>
    <s v="Viby J"/>
    <x v="14"/>
  </r>
  <r>
    <n v="206"/>
    <x v="465"/>
    <s v="Stenvej Oliekedel"/>
    <s v="Stenvej 31"/>
    <n v="8270"/>
    <s v="Højbjerg"/>
    <x v="14"/>
  </r>
  <r>
    <n v="206"/>
    <x v="466"/>
    <s v="Gjellerup Varmecentral"/>
    <s v="Edwin Rahrs Vej 30A"/>
    <n v="8220"/>
    <s v="Brabrand"/>
    <x v="14"/>
  </r>
  <r>
    <n v="206"/>
    <x v="467"/>
    <s v="Beder Oliekedel"/>
    <s v="Byvej 10"/>
    <n v="8330"/>
    <s v="Beder"/>
    <x v="14"/>
  </r>
  <r>
    <n v="206"/>
    <x v="468"/>
    <s v="Hasselager Oliekedel"/>
    <s v="Kolt Skovvej 1"/>
    <n v="8361"/>
    <s v="Hasselager"/>
    <x v="14"/>
  </r>
  <r>
    <n v="206"/>
    <x v="469"/>
    <s v="Studstrup Oliekedel"/>
    <s v="Ny Studstrupvej 14A"/>
    <n v="8541"/>
    <s v="Skødstrup"/>
    <x v="14"/>
  </r>
  <r>
    <n v="206"/>
    <x v="470"/>
    <s v="Århus Vest Oliekedel"/>
    <s v="Rydevænget 2"/>
    <n v="8210"/>
    <s v="Århus V"/>
    <x v="14"/>
  </r>
  <r>
    <n v="94"/>
    <x v="471"/>
    <s v="Ærøskøbing Fjernvarme, Halmfyringsanlægget"/>
    <s v="Lerbækken 23"/>
    <n v="5970"/>
    <s v="Ærøskøbing"/>
    <x v="221"/>
  </r>
  <r>
    <n v="94"/>
    <x v="472"/>
    <s v="Ærøskøbing Fjernvarme, Kalkovnsvej 1"/>
    <s v="Kalkovnsvej 1"/>
    <n v="5970"/>
    <s v="Ærøskøbing"/>
    <x v="221"/>
  </r>
  <r>
    <n v="136"/>
    <x v="473"/>
    <s v="Ølgod Fjernvarmeselskab Amba., Industrivej 11"/>
    <s v="Industrivej 11"/>
    <n v="6870"/>
    <s v="Ølgod"/>
    <x v="222"/>
  </r>
  <r>
    <n v="193"/>
    <x v="474"/>
    <s v="Ørnhøj Grønbjerg Kraftvarmeværk A.m.b.a."/>
    <s v="Kjærs Vej 13"/>
    <n v="6973"/>
    <s v="Ørnhøj"/>
    <x v="223"/>
  </r>
  <r>
    <n v="220"/>
    <x v="475"/>
    <s v="Ørsted Fjernvarmeværk"/>
    <s v="Rougsøvej 61D"/>
    <n v="8950"/>
    <s v="Ørsted"/>
    <x v="224"/>
  </r>
  <r>
    <n v="266"/>
    <x v="476"/>
    <s v="Ørum Varmeværk (Tjele)"/>
    <s v="Bøgevej 5"/>
    <n v="8830"/>
    <s v="Tjele"/>
    <x v="225"/>
  </r>
  <r>
    <n v="324"/>
    <x v="477"/>
    <s v="Øster Hornum Varmeværk"/>
    <s v="Tingager 11"/>
    <n v="9530"/>
    <s v="Støvring"/>
    <x v="226"/>
  </r>
  <r>
    <n v="263"/>
    <x v="478"/>
    <s v="Østerild Fjernvarme"/>
    <s v="Hedevej 1"/>
    <n v="7700"/>
    <s v="Thisted"/>
    <x v="227"/>
  </r>
  <r>
    <n v="230"/>
    <x v="479"/>
    <s v="Solbjerg Halmværk"/>
    <s v="Solbjerg Hedevej 1"/>
    <n v="8355"/>
    <s v="Solbjerg"/>
    <x v="220"/>
  </r>
  <r>
    <n v="235"/>
    <x v="480"/>
    <s v="Frøstrup Varmeværk"/>
    <s v="Håndværkervej 11"/>
    <n v="7741"/>
    <s v="Frøstrup"/>
    <x v="228"/>
  </r>
  <r>
    <n v="289"/>
    <x v="481"/>
    <s v="Frederikshavn Kraftvarmeværk"/>
    <s v="Vendsysselvej 8"/>
    <n v="9900"/>
    <s v="Frederikshavn"/>
    <x v="65"/>
  </r>
  <r>
    <n v="295"/>
    <x v="482"/>
    <s v="Nordjyllandsværket"/>
    <s v="Nefovej 50"/>
    <n v="9310"/>
    <s v="Vodskov"/>
    <x v="5"/>
  </r>
  <r>
    <n v="298"/>
    <x v="483"/>
    <s v="Hirtshals Kraftvarmeværk"/>
    <s v="Læssevej 19"/>
    <n v="9850"/>
    <s v="Hirtshals"/>
    <x v="6"/>
  </r>
  <r>
    <n v="66"/>
    <x v="484"/>
    <s v="Klemensker Halmvarmeværk"/>
    <s v="Industrivej 8"/>
    <n v="3782"/>
    <s v="Klemensker"/>
    <x v="229"/>
  </r>
  <r>
    <n v="248"/>
    <x v="485"/>
    <s v="Ulbjerg Kraftvarme"/>
    <s v="Håndværkervej 5"/>
    <n v="8832"/>
    <s v="Skals"/>
    <x v="230"/>
  </r>
  <r>
    <n v="68"/>
    <x v="486"/>
    <s v="Bornholms Affaldsbehandling"/>
    <s v="Almegårdsvej 8"/>
    <n v="3700"/>
    <s v="Rønne"/>
    <x v="25"/>
  </r>
  <r>
    <n v="2"/>
    <x v="487"/>
    <s v="Rensningsanlægget Lynetten"/>
    <s v="Refshalevej 250"/>
    <n v="1432"/>
    <s v="København K"/>
    <x v="8"/>
  </r>
  <r>
    <n v="2"/>
    <x v="488"/>
    <s v="Høje Gladsaxe Varmecentral"/>
    <s v="Gyngemosevej 3"/>
    <n v="2860"/>
    <s v="Søborg"/>
    <x v="8"/>
  </r>
  <r>
    <n v="118"/>
    <x v="489"/>
    <s v="Løjt Kirkeby Fjernvarmeforsyning"/>
    <s v="Skovbyvej 44"/>
    <n v="6200"/>
    <s v="Aabenraa"/>
    <x v="231"/>
  </r>
  <r>
    <n v="216"/>
    <x v="490"/>
    <s v="Mellerup Fjernvarme"/>
    <s v="Lodsvejen 29"/>
    <n v="8930"/>
    <s v="Randers NØ"/>
    <x v="232"/>
  </r>
  <r>
    <n v="133"/>
    <x v="491"/>
    <s v="Dansk Træemballage A/S"/>
    <s v="Stampemøllevej 8"/>
    <n v="6760"/>
    <s v="Ribe"/>
    <x v="165"/>
  </r>
  <r>
    <n v="336"/>
    <x v="492"/>
    <s v="Energi Vegger A M B A"/>
    <s v="Skivumvej 2"/>
    <n v="9240"/>
    <s v="Nibe"/>
    <x v="233"/>
  </r>
  <r>
    <n v="208"/>
    <x v="493"/>
    <s v="Laurbjerg Kraftvarmeværk A.m.b.a."/>
    <s v="Hvidtjørnevej 25"/>
    <n v="8870"/>
    <s v="Langå"/>
    <x v="234"/>
  </r>
  <r>
    <n v="320"/>
    <x v="494"/>
    <s v="Terndrup Fjernvarme"/>
    <s v="Industriparken 30"/>
    <n v="9575"/>
    <s v="Terndrup"/>
    <x v="235"/>
  </r>
  <r>
    <n v="185"/>
    <x v="495"/>
    <s v="Harboøre Varmeværk A.m.b.A."/>
    <s v="Industrivej 1"/>
    <n v="7673"/>
    <s v="Harboøre"/>
    <x v="236"/>
  </r>
  <r>
    <n v="295"/>
    <x v="496"/>
    <s v="Grindsted Produktion"/>
    <s v="Energivej 10"/>
    <n v="9310"/>
    <s v="Vodskov"/>
    <x v="5"/>
  </r>
  <r>
    <n v="337"/>
    <x v="497"/>
    <s v="Hashøj Kraftvarmeforsyning A.m.b.a."/>
    <s v="Industrivej 17"/>
    <n v="4261"/>
    <s v="Dalmose"/>
    <x v="237"/>
  </r>
  <r>
    <n v="160"/>
    <x v="498"/>
    <s v="Verdo Varme Herning, Hodsager"/>
    <s v="Hestbjergvej 1A"/>
    <n v="7490"/>
    <s v="Aulum"/>
    <x v="238"/>
  </r>
  <r>
    <n v="287"/>
    <x v="499"/>
    <s v="Hvalpsund Kraftvarme A.m.b.a."/>
    <s v="Hestbækvej 21"/>
    <n v="9640"/>
    <s v="Farsø"/>
    <x v="239"/>
  </r>
  <r>
    <n v="221"/>
    <x v="500"/>
    <s v="Vivild Varmeværk, Nørregade 21"/>
    <s v="Nørregade 21"/>
    <n v="8961"/>
    <s v="Allingåbro"/>
    <x v="217"/>
  </r>
  <r>
    <n v="235"/>
    <x v="501"/>
    <s v="Dolle A/S"/>
    <s v="Vestergade 47"/>
    <n v="7741"/>
    <s v="Frøstrup"/>
    <x v="228"/>
  </r>
  <r>
    <n v="2"/>
    <x v="502"/>
    <s v="Damagercentralen"/>
    <s v="Blågårdsvej 96"/>
    <n v="2670"/>
    <s v="Greve"/>
    <x v="8"/>
  </r>
  <r>
    <n v="2"/>
    <x v="503"/>
    <s v="Hundige Fjernvarmeværk"/>
    <s v="Over Bølgen 4"/>
    <n v="2670"/>
    <s v="Greve"/>
    <x v="8"/>
  </r>
  <r>
    <n v="176"/>
    <x v="504"/>
    <s v="Nørre Nissum Kraftvarme A.m.b.a."/>
    <s v="Seminarievej 70"/>
    <n v="7620"/>
    <s v="Lemvig"/>
    <x v="143"/>
  </r>
  <r>
    <n v="194"/>
    <x v="505"/>
    <s v="Sevel Kraftvarmeværk"/>
    <s v="Nautrupvej 8"/>
    <n v="7830"/>
    <s v="Vinderup"/>
    <x v="216"/>
  </r>
  <r>
    <n v="360"/>
    <x v="506"/>
    <s v="Glesborg Varmeværk"/>
    <s v="Håndværkervej 3"/>
    <n v="8585"/>
    <s v="Glesborg"/>
    <x v="240"/>
  </r>
  <r>
    <n v="361"/>
    <x v="507"/>
    <s v="Ørum Varmeværk (Djurs)"/>
    <s v="Industrivej 7"/>
    <n v="8586"/>
    <s v="Ørum Djurs"/>
    <x v="241"/>
  </r>
  <r>
    <n v="225"/>
    <x v="508"/>
    <s v="Tranebjerg Fjernvarmeværk"/>
    <s v="Industrivej 5"/>
    <n v="8305"/>
    <s v="Samsø"/>
    <x v="242"/>
  </r>
  <r>
    <n v="261"/>
    <x v="509"/>
    <s v="Klitmøller Kraftvarmeværk A.m.b.A."/>
    <s v="Bolwigsvej 26"/>
    <n v="7700"/>
    <s v="Thisted"/>
    <x v="199"/>
  </r>
  <r>
    <n v="261"/>
    <x v="510"/>
    <s v="Hillerslev Kraftvarmeværk A.m.b.A."/>
    <s v="Ballerumvej 125"/>
    <n v="7700"/>
    <s v="Thisted"/>
    <x v="199"/>
  </r>
  <r>
    <n v="276"/>
    <x v="511"/>
    <s v="Halvrimmen-Arentsminde Kraftv.værk Amba"/>
    <s v="Lyngvej 16"/>
    <n v="9460"/>
    <s v="Brovst"/>
    <x v="243"/>
  </r>
  <r>
    <n v="316"/>
    <x v="512"/>
    <s v="Lendum Kraftvarmeværk A.m.b.a."/>
    <s v="Tårsvej 37B"/>
    <n v="9870"/>
    <s v="Sindal"/>
    <x v="244"/>
  </r>
  <r>
    <n v="321"/>
    <x v="513"/>
    <s v="Blenstrup Kraftvarmeværk A.m.b.a."/>
    <s v="Vesterbygade 36B"/>
    <n v="9520"/>
    <s v="Skørping"/>
    <x v="245"/>
  </r>
  <r>
    <n v="343"/>
    <x v="514"/>
    <s v="Filskov Energiselskab"/>
    <s v="Hjortlundvej 13"/>
    <n v="7200"/>
    <s v="Grindsted"/>
    <x v="246"/>
  </r>
  <r>
    <n v="43"/>
    <x v="515"/>
    <s v="Holeby Fjernvarme Amba"/>
    <s v="Industrivej 7"/>
    <n v="4960"/>
    <s v="Holeby"/>
    <x v="82"/>
  </r>
  <r>
    <n v="82"/>
    <x v="516"/>
    <s v="Ullerslev Kraftvarmeværk"/>
    <s v="Solholm 16"/>
    <n v="5540"/>
    <s v="Ullerslev"/>
    <x v="137"/>
  </r>
  <r>
    <n v="261"/>
    <x v="517"/>
    <s v="I/S Kraftvarmeværk Thisted"/>
    <s v="Industrivej 9"/>
    <n v="7700"/>
    <s v="Thisted"/>
    <x v="199"/>
  </r>
  <r>
    <n v="348"/>
    <x v="518"/>
    <s v="Kloster Værket"/>
    <s v="Klostervej 112"/>
    <n v="6950"/>
    <s v="Ringkøbing"/>
    <x v="247"/>
  </r>
  <r>
    <n v="349"/>
    <x v="519"/>
    <s v="Voersaa Kraftvarmeværk A.m.b.a."/>
    <s v="Kringelhedevej 17B"/>
    <n v="9300"/>
    <s v="Sæby"/>
    <x v="248"/>
  </r>
  <r>
    <n v="295"/>
    <x v="520"/>
    <s v="Ellidshøj-Ferslev Kraftvarme"/>
    <s v="Ferslev Byvej 8"/>
    <n v="9230"/>
    <s v="Svenstrup J"/>
    <x v="5"/>
  </r>
  <r>
    <n v="351"/>
    <x v="521"/>
    <s v="Gjøl Private Kraftvarmeværk A.m.b.a."/>
    <s v="Drøvten 40"/>
    <n v="9440"/>
    <s v="Aabybro"/>
    <x v="249"/>
  </r>
  <r>
    <n v="352"/>
    <x v="522"/>
    <s v="Ramsing-Lem-Lihme Kraftvarmeværk"/>
    <s v="Hasselvej 8"/>
    <n v="7860"/>
    <s v="Spøttrup"/>
    <x v="250"/>
  </r>
  <r>
    <n v="356"/>
    <x v="523"/>
    <s v="Sdr. Herreds Kraftvarmeværker, Frøslev"/>
    <s v="Frøslev Kær 2"/>
    <n v="7900"/>
    <s v="Nykøbing M"/>
    <x v="251"/>
  </r>
  <r>
    <n v="353"/>
    <x v="524"/>
    <s v="Sdr. Herreds Kraftvarmeværker, Hvidbjerg"/>
    <s v="Næssundvej 327"/>
    <n v="7960"/>
    <s v="Karby"/>
    <x v="252"/>
  </r>
  <r>
    <n v="355"/>
    <x v="525"/>
    <s v="Sdr. Herreds Kraftvarmeværker, Ørding"/>
    <s v="Kongehøjvej 35"/>
    <n v="7990"/>
    <s v="Øster Assels"/>
    <x v="253"/>
  </r>
  <r>
    <n v="354"/>
    <x v="526"/>
    <s v="Sdr. Herreds Kraftvarmeværker, Ø. Assels"/>
    <s v="Atletikvej 20"/>
    <n v="7990"/>
    <s v="Øster Assels"/>
    <x v="254"/>
  </r>
  <r>
    <n v="358"/>
    <x v="527"/>
    <s v="Vaarst-Fjellerad Kraftvarme A.m.b.a."/>
    <s v="Vaarst Engvej 2"/>
    <n v="9260"/>
    <s v="Gistrup"/>
    <x v="255"/>
  </r>
  <r>
    <n v="359"/>
    <x v="528"/>
    <s v="Læsø Varme A/S"/>
    <s v="Gydensvej 2"/>
    <n v="9940"/>
    <s v="Læsø"/>
    <x v="256"/>
  </r>
  <r>
    <n v="364"/>
    <x v="529"/>
    <s v="Thorsminde Fjernvarme A.m.b.a."/>
    <s v="Havnevej 11"/>
    <n v="6990"/>
    <s v="Ulfborg"/>
    <x v="257"/>
  </r>
  <r>
    <n v="365"/>
    <x v="530"/>
    <s v="Grevinge-Herrestrup Kraftvarmeværk"/>
    <s v="Energivej 2"/>
    <n v="4571"/>
    <s v="Grevinge"/>
    <x v="258"/>
  </r>
  <r>
    <n v="366"/>
    <x v="531"/>
    <s v="Sydlangeland Fjernvarme A.m.b.a."/>
    <s v="Østerskovvej 2B"/>
    <n v="5932"/>
    <s v="Humble"/>
    <x v="259"/>
  </r>
  <r>
    <n v="367"/>
    <x v="532"/>
    <s v="Lohals Varmeforsyning A.m.b.a."/>
    <s v="Bræmlevænget 3"/>
    <n v="5953"/>
    <s v="Tranekær"/>
    <x v="260"/>
  </r>
  <r>
    <n v="368"/>
    <x v="533"/>
    <s v="Thyborøn Fjernvarme A.m.b.a."/>
    <s v="Ærøvej 83"/>
    <n v="7680"/>
    <s v="Thyborøn"/>
    <x v="261"/>
  </r>
  <r>
    <n v="369"/>
    <x v="534"/>
    <s v="Havndal Fjernvarme A.m.b.a."/>
    <s v="Laursensvej 4"/>
    <n v="8970"/>
    <s v="Havndal"/>
    <x v="262"/>
  </r>
  <r>
    <n v="371"/>
    <x v="535"/>
    <s v="Feldborg Kraftvarmeværk A.m.b.a."/>
    <s v="Møllevej 4"/>
    <n v="7540"/>
    <s v="Haderup"/>
    <x v="263"/>
  </r>
  <r>
    <n v="372"/>
    <x v="536"/>
    <s v="Haderup Kraftvarmeværk"/>
    <s v="Ørnevej 13"/>
    <n v="7540"/>
    <s v="Haderup"/>
    <x v="264"/>
  </r>
  <r>
    <n v="376"/>
    <x v="537"/>
    <s v="Rostrup Kraftvarmeværk"/>
    <s v="Kildevej 4"/>
    <n v="9510"/>
    <s v="Arden"/>
    <x v="265"/>
  </r>
  <r>
    <n v="377"/>
    <x v="538"/>
    <s v="Oue Kraftvarmeværk"/>
    <s v="Mælkevejen 12"/>
    <n v="9500"/>
    <s v="Hobro"/>
    <x v="266"/>
  </r>
  <r>
    <n v="374"/>
    <x v="539"/>
    <s v="Manna-Thise Kraftvarmeværk"/>
    <s v="Lagunen 6"/>
    <n v="9700"/>
    <s v="Brønderslev"/>
    <x v="267"/>
  </r>
  <r>
    <n v="378"/>
    <x v="540"/>
    <s v="Farstrup Produktion"/>
    <s v="Nymøllevej 155"/>
    <n v="9240"/>
    <s v="Nibe"/>
    <x v="268"/>
  </r>
  <r>
    <n v="379"/>
    <x v="541"/>
    <s v="Ravnkilde Kraftvarmeværk A.m.b.a."/>
    <s v="Skalborgvej 17"/>
    <n v="9610"/>
    <s v="Nørager"/>
    <x v="269"/>
  </r>
  <r>
    <n v="53"/>
    <x v="542"/>
    <s v="Nysted Varmeværk A.m.b.a."/>
    <s v="Egevænget 1"/>
    <n v="4880"/>
    <s v="Nysted"/>
    <x v="270"/>
  </r>
  <r>
    <n v="52"/>
    <x v="543"/>
    <s v="Øster Toreby Varmeværk Amba"/>
    <s v="Agrovej 3"/>
    <n v="4800"/>
    <s v="Nykøbing F"/>
    <x v="271"/>
  </r>
  <r>
    <n v="63"/>
    <x v="544"/>
    <s v="Sydfalster Varmeværk Amba"/>
    <s v="Håndværkervænget 16"/>
    <n v="4873"/>
    <s v="Væggerløse"/>
    <x v="272"/>
  </r>
  <r>
    <n v="357"/>
    <x v="545"/>
    <s v="Tversted Kraftvarmeværk A.m.b.a."/>
    <s v="Løgtenvej 16"/>
    <n v="9881"/>
    <s v="Bindslev"/>
    <x v="273"/>
  </r>
  <r>
    <n v="2"/>
    <x v="546"/>
    <s v="Køge Kraftvarmeværk"/>
    <s v="Værftsvej 2"/>
    <n v="4600"/>
    <s v="Køge"/>
    <x v="8"/>
  </r>
  <r>
    <n v="115"/>
    <x v="547"/>
    <s v="Brødrene Hartmann A/S"/>
    <s v="Hartmannsvej 2"/>
    <n v="6270"/>
    <s v="Tønder"/>
    <x v="207"/>
  </r>
  <r>
    <n v="2"/>
    <x v="548"/>
    <s v="CP Kelco ApS"/>
    <s v="Ved Banen 16"/>
    <n v="4623"/>
    <s v="Lille Skensved"/>
    <x v="8"/>
  </r>
  <r>
    <n v="383"/>
    <x v="549"/>
    <s v="Humleparken"/>
    <s v="Teglgårdsvej 531"/>
    <n v="3050"/>
    <s v="Humlebæk"/>
    <x v="274"/>
  </r>
  <r>
    <n v="382"/>
    <x v="550"/>
    <s v="Jægerspris Kraftvarme"/>
    <s v="Håndværkervej 9"/>
    <n v="3630"/>
    <s v="Jægerspris"/>
    <x v="275"/>
  </r>
  <r>
    <n v="380"/>
    <x v="551"/>
    <s v="Vorupør Kraftvarmeværk AMBA"/>
    <s v="Toosholmvej 6"/>
    <n v="7700"/>
    <s v="Thisted"/>
    <x v="276"/>
  </r>
  <r>
    <n v="390"/>
    <x v="552"/>
    <s v="Hallund Kraftvarmeværk A.m.b.a."/>
    <s v="Blyvej 5"/>
    <n v="9700"/>
    <s v="Brønderslev"/>
    <x v="277"/>
  </r>
  <r>
    <n v="35"/>
    <x v="553"/>
    <s v="Slagelse Renseanlæg"/>
    <s v="Dalsvinget 7"/>
    <n v="4200"/>
    <s v="Slagelse"/>
    <x v="123"/>
  </r>
  <r>
    <n v="81"/>
    <x v="554"/>
    <s v="Vejle Centralrenseanlæg"/>
    <s v="Toldbodvej 20"/>
    <n v="7100"/>
    <s v="Vejle"/>
    <x v="0"/>
  </r>
  <r>
    <n v="2"/>
    <x v="555"/>
    <s v="Spildevandscenter Avedøre"/>
    <s v="Kanalholmen 28"/>
    <n v="2650"/>
    <s v="Hvidovre"/>
    <x v="8"/>
  </r>
  <r>
    <n v="2"/>
    <x v="556"/>
    <s v="Damhusåen Renseanlæg"/>
    <s v="Parkstien 10"/>
    <n v="2450"/>
    <s v="København SV"/>
    <x v="8"/>
  </r>
  <r>
    <n v="79"/>
    <x v="557"/>
    <s v="Ejby Mølle Renseanlæg"/>
    <s v="Ejby Møllevej 22"/>
    <n v="5000"/>
    <s v="Odense C"/>
    <x v="42"/>
  </r>
  <r>
    <n v="126"/>
    <x v="558"/>
    <s v="Esbjerg Vest Renseanlæg"/>
    <s v="Vognsbøl Engvej 7"/>
    <n v="6700"/>
    <s v="Esbjerg"/>
    <x v="57"/>
  </r>
  <r>
    <n v="81"/>
    <x v="559"/>
    <s v="Fredericia Centralrensningsanlæg"/>
    <s v="Røde Banke 16"/>
    <n v="7000"/>
    <s v="Fredericia"/>
    <x v="0"/>
  </r>
  <r>
    <n v="128"/>
    <x v="560"/>
    <s v="Billund Energi"/>
    <s v="Grindsted Landevej 40"/>
    <n v="7200"/>
    <s v="Grindsted"/>
    <x v="47"/>
  </r>
  <r>
    <n v="295"/>
    <x v="561"/>
    <s v="Ålborg Vest Renseanlæg"/>
    <s v="Mølholmsvej 30"/>
    <n v="9000"/>
    <s v="Aalborg"/>
    <x v="5"/>
  </r>
  <r>
    <n v="888"/>
    <x v="562"/>
    <s v="Fællinggaard Varmeforsyning Aps"/>
    <s v="Ny Vestergade 72A"/>
    <n v="5672"/>
    <s v="Broby"/>
    <x v="278"/>
  </r>
  <r>
    <n v="319"/>
    <x v="563"/>
    <s v="Bælum Varmeværk"/>
    <s v="Grønnegade 4"/>
    <n v="9574"/>
    <s v="Bælum"/>
    <x v="279"/>
  </r>
  <r>
    <n v="206"/>
    <x v="564"/>
    <s v="Kolt Kraftvarmeværk"/>
    <s v="Fuglekærvej 115A"/>
    <n v="8361"/>
    <s v="Hasselager"/>
    <x v="14"/>
  </r>
  <r>
    <n v="76"/>
    <x v="565"/>
    <s v="FFV Varme"/>
    <s v="L. Frandsensvej 1"/>
    <n v="5600"/>
    <s v="Faaborg"/>
    <x v="69"/>
  </r>
  <r>
    <n v="202"/>
    <x v="566"/>
    <s v="Grenå Varmeværk AMBA - Bredstrup Varmeværk"/>
    <s v="Energivej 4"/>
    <n v="8500"/>
    <s v="Grenaa"/>
    <x v="78"/>
  </r>
  <r>
    <n v="202"/>
    <x v="567"/>
    <s v="Søndre Skole Varmeværk (SSV)"/>
    <s v="Åboulevarden 60"/>
    <n v="8500"/>
    <s v="Grenaa"/>
    <x v="78"/>
  </r>
  <r>
    <n v="202"/>
    <x v="568"/>
    <s v="Fuglsang Varmeværk"/>
    <s v="Ravnholtvej 2"/>
    <n v="8500"/>
    <s v="Grenaa"/>
    <x v="78"/>
  </r>
  <r>
    <n v="140"/>
    <x v="569"/>
    <s v="Brædstrup Totalenergianlæg AS"/>
    <s v="Fjernvarmevej 2"/>
    <n v="8740"/>
    <s v="Brædstrup"/>
    <x v="280"/>
  </r>
  <r>
    <n v="199"/>
    <x v="570"/>
    <s v="Galten Varmeværk, Rødikvej 87"/>
    <s v="Røddikvej 87"/>
    <n v="8464"/>
    <s v="Galten"/>
    <x v="72"/>
  </r>
  <r>
    <n v="82"/>
    <x v="571"/>
    <s v="Nyborg Forsyning og Service A/S, Langelandsvej 20"/>
    <s v="Langelandsvej 20"/>
    <n v="5800"/>
    <s v="Nyborg"/>
    <x v="137"/>
  </r>
  <r>
    <n v="217"/>
    <x v="572"/>
    <s v="Verdo Produktion - Katholmvej"/>
    <s v="Katholmvej 3"/>
    <n v="8930"/>
    <s v="Randers NØ"/>
    <x v="164"/>
  </r>
  <r>
    <n v="2"/>
    <x v="573"/>
    <s v="Roskilde Varmeforsyning"/>
    <s v="H H Kochs Vej 2"/>
    <n v="4000"/>
    <s v="Roskilde"/>
    <x v="8"/>
  </r>
  <r>
    <n v="110"/>
    <x v="574"/>
    <s v="Rødding Fjernvarme, Bakkevej 31"/>
    <s v="Bakkevej 31"/>
    <n v="6630"/>
    <s v="Rødding"/>
    <x v="281"/>
  </r>
  <r>
    <n v="48"/>
    <x v="575"/>
    <s v="Sakskøbing Fjernvarme"/>
    <s v="Lillemark 25"/>
    <n v="4990"/>
    <s v="Sakskøbing"/>
    <x v="15"/>
  </r>
  <r>
    <n v="206"/>
    <x v="576"/>
    <s v="Skanderborg-Hørning Fjernvarme, Industritoften 21"/>
    <s v="Industritoften 21"/>
    <n v="8660"/>
    <s v="Skanderborg"/>
    <x v="14"/>
  </r>
  <r>
    <n v="2"/>
    <x v="577"/>
    <s v="VEKS - Solrød Kedelcentral"/>
    <s v="Lerbækvej 17"/>
    <n v="2680"/>
    <s v="Solrød Strand"/>
    <x v="8"/>
  </r>
  <r>
    <n v="295"/>
    <x v="578"/>
    <s v="Vadum Varmecentral"/>
    <s v="Møllevænget 9"/>
    <n v="9430"/>
    <s v="Vadum"/>
    <x v="5"/>
  </r>
  <r>
    <n v="295"/>
    <x v="579"/>
    <s v="Højvang Varmecentral"/>
    <s v="Hellekisten 4"/>
    <n v="9230"/>
    <s v="Svenstrup J"/>
    <x v="5"/>
  </r>
  <r>
    <n v="228"/>
    <x v="580"/>
    <s v="Sabro Halmværk"/>
    <s v="Hvidtjørnvej 1"/>
    <n v="8471"/>
    <s v="Sabro"/>
    <x v="282"/>
  </r>
  <r>
    <n v="229"/>
    <x v="581"/>
    <s v="Harlev Halmværk"/>
    <s v="Lilleringvej 32"/>
    <n v="8462"/>
    <s v="Harlev J"/>
    <x v="283"/>
  </r>
  <r>
    <n v="289"/>
    <x v="582"/>
    <s v="Frederikshavn Affaldskraftvarmeværk A/S"/>
    <s v="Vendsysselvej 201"/>
    <n v="9900"/>
    <s v="Frederikshavn"/>
    <x v="65"/>
  </r>
  <r>
    <n v="231"/>
    <x v="583"/>
    <s v="Bjerringbro Kraftvarmeværk"/>
    <s v="Jørgens Alle 40"/>
    <n v="8850"/>
    <s v="Bjerringbro"/>
    <x v="35"/>
  </r>
  <r>
    <n v="128"/>
    <x v="584"/>
    <s v="KVV Tårnvej"/>
    <s v="Tårnvej 24"/>
    <n v="7200"/>
    <s v="Grindsted"/>
    <x v="47"/>
  </r>
  <r>
    <n v="203"/>
    <x v="585"/>
    <s v="Hadsten Varmeværk Hovvej"/>
    <s v="Hovvej 86"/>
    <n v="8370"/>
    <s v="Hadsten"/>
    <x v="86"/>
  </r>
  <r>
    <n v="126"/>
    <x v="586"/>
    <s v="Esbjergværket"/>
    <s v="Amerikavej 7"/>
    <n v="6700"/>
    <s v="Esbjerg"/>
    <x v="57"/>
  </r>
  <r>
    <n v="171"/>
    <x v="587"/>
    <s v="Hvide Sande Fjernvarme"/>
    <s v="Numitvej 25"/>
    <n v="6960"/>
    <s v="Hvide Sande"/>
    <x v="284"/>
  </r>
  <r>
    <n v="2"/>
    <x v="588"/>
    <s v="HOFOR - Lygten Varmecentral"/>
    <s v="Lygten 20"/>
    <n v="2400"/>
    <s v="København NV"/>
    <x v="8"/>
  </r>
  <r>
    <n v="2"/>
    <x v="589"/>
    <s v="HOFOR - Østre varmecentral"/>
    <s v="Øster Allé 6"/>
    <n v="2100"/>
    <s v="København Ø"/>
    <x v="8"/>
  </r>
  <r>
    <n v="2"/>
    <x v="590"/>
    <s v="HOFOR - Sundholm varmecentral"/>
    <s v="Brydes Allé 2"/>
    <n v="2300"/>
    <s v="København S"/>
    <x v="8"/>
  </r>
  <r>
    <n v="55"/>
    <x v="591"/>
    <s v="Nørre Alslev Fjernvarmeværk (Kæpgårdsvej)"/>
    <s v="Kæpgårdsvej 5"/>
    <n v="4840"/>
    <s v="Nørre Alslev"/>
    <x v="159"/>
  </r>
  <r>
    <n v="290"/>
    <x v="592"/>
    <s v="Strandby Varmeværk A.m.b.A."/>
    <s v="Ravmarken 8"/>
    <n v="9970"/>
    <s v="Strandby"/>
    <x v="285"/>
  </r>
  <r>
    <n v="117"/>
    <x v="593"/>
    <s v="Aabenraa-Rødekro Fjernvarme, Stubbæk Central"/>
    <s v="Lundsbjerg Industrivej 151"/>
    <n v="6200"/>
    <s v="Aabenraa"/>
    <x v="99"/>
  </r>
  <r>
    <n v="126"/>
    <x v="594"/>
    <s v="Esbjerg Øst Renseanlæg"/>
    <s v="Mådevej 52"/>
    <n v="6700"/>
    <s v="Esbjerg"/>
    <x v="57"/>
  </r>
  <r>
    <n v="100"/>
    <x v="595"/>
    <s v="Christiansfeld-Tyrstrup Fjernvarme"/>
    <s v="Ravnhavevej 2"/>
    <n v="6070"/>
    <s v="Christiansfeld"/>
    <x v="44"/>
  </r>
  <r>
    <n v="17"/>
    <x v="596"/>
    <s v="SCION DTU"/>
    <s v="Dr Neergaards Vej 15"/>
    <n v="2970"/>
    <s v="Hørsholm"/>
    <x v="56"/>
  </r>
  <r>
    <n v="226"/>
    <x v="597"/>
    <s v="Silkeborg Varme A/S - Kraftvarmeværket"/>
    <s v="Kejlstrup Tværvej 14"/>
    <n v="8600"/>
    <s v="Silkeborg"/>
    <x v="177"/>
  </r>
  <r>
    <n v="375"/>
    <x v="598"/>
    <s v="Astrup Kraftvarmeværk"/>
    <s v="Park Alle 2A"/>
    <n v="9510"/>
    <s v="Arden"/>
    <x v="286"/>
  </r>
  <r>
    <n v="168"/>
    <x v="599"/>
    <s v="Verdo Varme Herning, Haunstrup"/>
    <s v="Fjelstervangvej 15"/>
    <n v="7400"/>
    <s v="Herning"/>
    <x v="287"/>
  </r>
  <r>
    <n v="363"/>
    <x v="600"/>
    <s v="Bækmarksbro Varmeværk A.m.b.a."/>
    <s v="Bækmarksbrovej 4"/>
    <n v="7660"/>
    <s v="Bækmarksbro"/>
    <x v="288"/>
  </r>
  <r>
    <n v="373"/>
    <x v="601"/>
    <s v="Gassum-Hvidsten Kraftvarmeværk"/>
    <s v="Mariagervej 497A"/>
    <n v="8981"/>
    <s v="Spentrup"/>
    <x v="289"/>
  </r>
  <r>
    <n v="385"/>
    <x v="602"/>
    <s v="Ørslev/Terslev Kraftvarmeforsyning"/>
    <s v="Terslev Skolevej 23"/>
    <n v="4690"/>
    <s v="Haslev"/>
    <x v="290"/>
  </r>
  <r>
    <n v="162"/>
    <x v="603"/>
    <s v="Tarm Varmeværk - Ådum afdeling"/>
    <s v="Skodsbølvej 6"/>
    <n v="6880"/>
    <s v="Tarm"/>
    <x v="198"/>
  </r>
  <r>
    <n v="389"/>
    <x v="604"/>
    <s v="Værum-Ørum Kraftvarmeværk"/>
    <s v="Frisenvoldvej 3A"/>
    <n v="8870"/>
    <s v="Langå"/>
    <x v="291"/>
  </r>
  <r>
    <n v="391"/>
    <x v="605"/>
    <s v="Vesløs Fjernvarme Amba"/>
    <s v="Møllebakvej 4"/>
    <n v="7742"/>
    <s v="Vesløs"/>
    <x v="292"/>
  </r>
  <r>
    <n v="318"/>
    <x v="606"/>
    <s v="Skørping Varmeværk A.m.b.a."/>
    <s v="Rebild Kirkevej 1"/>
    <n v="9520"/>
    <s v="Skørping"/>
    <x v="293"/>
  </r>
  <r>
    <n v="101"/>
    <x v="607"/>
    <s v="Gram Fjernvarme"/>
    <s v="Sønderbyvej 24"/>
    <n v="6510"/>
    <s v="Gram"/>
    <x v="294"/>
  </r>
  <r>
    <n v="394"/>
    <x v="608"/>
    <s v="Hou Kraftvarmeværk"/>
    <s v="Skippervej 50A"/>
    <n v="9370"/>
    <s v="Hals"/>
    <x v="295"/>
  </r>
  <r>
    <n v="36"/>
    <x v="609"/>
    <s v="Sorø Kraftvarmeanlæg"/>
    <s v="Industrivej 9"/>
    <n v="4180"/>
    <s v="Sorø"/>
    <x v="185"/>
  </r>
  <r>
    <n v="114"/>
    <x v="610"/>
    <s v="Sønderborg Kraftvarme A/S"/>
    <s v="Vestermark 16"/>
    <n v="6400"/>
    <s v="Sønderborg"/>
    <x v="195"/>
  </r>
  <r>
    <n v="22"/>
    <x v="611"/>
    <s v="Hvalsø Kraftvarmeværk"/>
    <s v="Åsvejen 12"/>
    <n v="4330"/>
    <s v="Hvalsø"/>
    <x v="296"/>
  </r>
  <r>
    <n v="152"/>
    <x v="612"/>
    <s v="Nørre-Snede Kraftvarme"/>
    <s v="Horsensvej 19"/>
    <n v="8766"/>
    <s v="Nørre Snede"/>
    <x v="297"/>
  </r>
  <r>
    <n v="234"/>
    <x v="613"/>
    <s v="Hanstholm Kraftvarme,"/>
    <s v="Industrivangen 41"/>
    <n v="7730"/>
    <s v="Hanstholm"/>
    <x v="90"/>
  </r>
  <r>
    <n v="4"/>
    <x v="614"/>
    <s v="Smørum Kraftvarme"/>
    <s v="Skebjergvej 25"/>
    <n v="2765"/>
    <s v="Smørum"/>
    <x v="298"/>
  </r>
  <r>
    <n v="267"/>
    <x v="615"/>
    <s v="Viborg Varme Produktion A/S, Industrivej 40-42"/>
    <s v="Industrivej 40"/>
    <n v="8800"/>
    <s v="Viborg"/>
    <x v="128"/>
  </r>
  <r>
    <n v="277"/>
    <x v="616"/>
    <s v="Brønderslev Varme A/S - Brønderslev Kraftvarme"/>
    <s v="Virksomhedsvej 20"/>
    <n v="9700"/>
    <s v="Brønderslev"/>
    <x v="41"/>
  </r>
  <r>
    <n v="18"/>
    <x v="617"/>
    <s v="Skævinge Kommunes Fjernvarmeforsyning"/>
    <s v="Harløsevej 17A"/>
    <n v="3320"/>
    <s v="Skævinge"/>
    <x v="58"/>
  </r>
  <r>
    <n v="399"/>
    <x v="618"/>
    <s v="Skuldelev Energiselskab"/>
    <s v="Egevej 27"/>
    <n v="4050"/>
    <s v="Skibby"/>
    <x v="299"/>
  </r>
  <r>
    <n v="396"/>
    <x v="619"/>
    <s v="Hellevad Kraftvarmeværk"/>
    <s v="Surbækvej 10"/>
    <n v="6230"/>
    <s v="Rødekro"/>
    <x v="300"/>
  </r>
  <r>
    <n v="397"/>
    <x v="620"/>
    <s v="Genner Kraftvarmeværk"/>
    <s v="Øster Løgumvej 31"/>
    <n v="6230"/>
    <s v="Rødekro"/>
    <x v="301"/>
  </r>
  <r>
    <n v="398"/>
    <x v="621"/>
    <s v="Hovslund Kraftvarme"/>
    <s v="Hovslundvej 12"/>
    <n v="6230"/>
    <s v="Rødekro"/>
    <x v="302"/>
  </r>
  <r>
    <n v="400"/>
    <x v="622"/>
    <s v="GEV Varme AS, Ansager Landevej 9"/>
    <s v="Ansager Landevej 9"/>
    <n v="7200"/>
    <s v="Grindsted"/>
    <x v="303"/>
  </r>
  <r>
    <n v="291"/>
    <x v="623"/>
    <s v="Veddum, Skelund, Visborg Kraftvarme"/>
    <s v="Pejtervej 14"/>
    <n v="9560"/>
    <s v="Hadsund"/>
    <x v="87"/>
  </r>
  <r>
    <n v="270"/>
    <x v="624"/>
    <s v="Hvam Kraftvarme"/>
    <s v="Gl. Viborgvej 84"/>
    <n v="9620"/>
    <s v="Aalestrup"/>
    <x v="157"/>
  </r>
  <r>
    <n v="79"/>
    <x v="625"/>
    <s v="Hindsholm Kraftvarmeværk"/>
    <s v="Møllegyden 32"/>
    <n v="5380"/>
    <s v="Dalby"/>
    <x v="42"/>
  </r>
  <r>
    <n v="405"/>
    <x v="626"/>
    <s v="Fur Kraftvarmeværk"/>
    <s v="Vilietoften 4"/>
    <n v="7884"/>
    <s v="Fur"/>
    <x v="304"/>
  </r>
  <r>
    <n v="105"/>
    <x v="627"/>
    <s v="Nordborg Kraftvarme"/>
    <s v="Mellemvej 31"/>
    <n v="6430"/>
    <s v="Nordborg"/>
    <x v="155"/>
  </r>
  <r>
    <n v="35"/>
    <x v="628"/>
    <s v="Slagelse Affaldsenergi"/>
    <s v="Dalsvinget 11"/>
    <n v="4200"/>
    <s v="Slagelse"/>
    <x v="123"/>
  </r>
  <r>
    <n v="190"/>
    <x v="629"/>
    <s v="Arla Foods Energy A/S. Afd. Danmark Protein A/S"/>
    <s v="Sønderupvej 26"/>
    <n v="6920"/>
    <s v="Videbæk"/>
    <x v="215"/>
  </r>
  <r>
    <n v="388"/>
    <x v="630"/>
    <s v="HKScan Denmark A/S"/>
    <s v="Tværmosevej 10"/>
    <n v="7830"/>
    <s v="Vinderup"/>
    <x v="305"/>
  </r>
  <r>
    <n v="888"/>
    <x v="631"/>
    <s v="Laust Eriksen"/>
    <s v="Østergade 51"/>
    <n v="7870"/>
    <s v="Roslev"/>
    <x v="278"/>
  </r>
  <r>
    <n v="190"/>
    <x v="632"/>
    <s v="Arla Foods Energy A/S, Arinco Afdeling"/>
    <s v="Mælkevejen 4"/>
    <n v="6920"/>
    <s v="Videbæk"/>
    <x v="215"/>
  </r>
  <r>
    <n v="206"/>
    <x v="633"/>
    <s v="Marselisborg Renseværk"/>
    <s v="Sumatravej 4"/>
    <n v="8000"/>
    <s v="Århus C"/>
    <x v="14"/>
  </r>
  <r>
    <n v="406"/>
    <x v="634"/>
    <s v="Ellehavegård Energy A/S"/>
    <s v="Ellehavegårdsvej 2"/>
    <n v="4800"/>
    <s v="Nykøbing F"/>
    <x v="306"/>
  </r>
  <r>
    <n v="412"/>
    <x v="635"/>
    <s v="Odder Varmeværk, Persievej 5"/>
    <s v="Persievej 5"/>
    <n v="8300"/>
    <s v="Odder"/>
    <x v="307"/>
  </r>
  <r>
    <n v="413"/>
    <x v="636"/>
    <s v="Hundslund-Oldrup Kraftvarmeværk"/>
    <s v="Guldagervej 4C"/>
    <n v="8350"/>
    <s v="Hundslund"/>
    <x v="308"/>
  </r>
  <r>
    <n v="395"/>
    <x v="637"/>
    <s v="Snertinge, Særslev, Føllenslev Energisel"/>
    <s v="Kirkemosevej 17"/>
    <n v="4591"/>
    <s v="Føllenslev"/>
    <x v="309"/>
  </r>
  <r>
    <n v="408"/>
    <x v="638"/>
    <s v="Brøns Kraftvarme A.m.b.a."/>
    <s v="Hovedvejen 8D"/>
    <n v="6780"/>
    <s v="Skærbæk"/>
    <x v="310"/>
  </r>
  <r>
    <n v="409"/>
    <x v="639"/>
    <s v="Frifelt-Roager Kraftvarme AMBA"/>
    <s v="Voddervej 2"/>
    <n v="6780"/>
    <s v="Skærbæk"/>
    <x v="311"/>
  </r>
  <r>
    <n v="407"/>
    <x v="640"/>
    <s v="Rejsby Kraftvarme"/>
    <s v="Rejsby Landevej 12B"/>
    <n v="6780"/>
    <s v="Skærbæk"/>
    <x v="312"/>
  </r>
  <r>
    <n v="42"/>
    <x v="641"/>
    <s v="Fakse Renseanlæg"/>
    <s v="Lindegårdsvej 9"/>
    <n v="4640"/>
    <s v="Fakse"/>
    <x v="60"/>
  </r>
  <r>
    <n v="289"/>
    <x v="642"/>
    <s v="Frederikshavn Renseanlæg"/>
    <s v="Saltebakken 60"/>
    <n v="9900"/>
    <s v="Frederikshavn"/>
    <x v="65"/>
  </r>
  <r>
    <n v="82"/>
    <x v="643"/>
    <s v="Nyborg Renseanlæg"/>
    <s v="Lindholmvej 14"/>
    <n v="5800"/>
    <s v="Nyborg"/>
    <x v="137"/>
  </r>
  <r>
    <n v="888"/>
    <x v="644"/>
    <s v="Benløseparken Varmecentral A.m.b.a."/>
    <s v="Benløseparken 79"/>
    <n v="4100"/>
    <s v="Ringsted"/>
    <x v="278"/>
  </r>
  <r>
    <n v="888"/>
    <x v="645"/>
    <s v="Forskningscenter Foulum"/>
    <s v="Blichers Alle 20"/>
    <n v="8830"/>
    <s v="Tjele"/>
    <x v="278"/>
  </r>
  <r>
    <n v="33"/>
    <x v="646"/>
    <s v="Annebergparken"/>
    <s v="Annebergparken 35"/>
    <n v="4500"/>
    <s v="Nykøbing Sj"/>
    <x v="16"/>
  </r>
  <r>
    <n v="14"/>
    <x v="647"/>
    <s v="Gilleleje Fjernvarmeselskab, Fiskerengen 2"/>
    <s v="Fiskerengen 2"/>
    <n v="3250"/>
    <s v="Gilleleje"/>
    <x v="313"/>
  </r>
  <r>
    <n v="79"/>
    <x v="648"/>
    <s v="Odense Kommune Transportabel 7"/>
    <s v="Klosterbakken 12"/>
    <n v="5000"/>
    <s v="Odense C"/>
    <x v="42"/>
  </r>
  <r>
    <n v="163"/>
    <x v="649"/>
    <s v="Verdo Varme Herning, Gjellerup"/>
    <s v="Virkelyst 62"/>
    <n v="7400"/>
    <s v="Herning"/>
    <x v="13"/>
  </r>
  <r>
    <n v="163"/>
    <x v="650"/>
    <s v="Verdo Varme Herning, Snejbjerg"/>
    <s v="Nordgaden 4"/>
    <n v="7400"/>
    <s v="Herning"/>
    <x v="13"/>
  </r>
  <r>
    <n v="163"/>
    <x v="651"/>
    <s v="Verdo Varme Herning, Vest"/>
    <s v="Møllevænget 11"/>
    <n v="7400"/>
    <s v="Herning"/>
    <x v="13"/>
  </r>
  <r>
    <n v="279"/>
    <x v="652"/>
    <s v="Ø. Brønderslev Kraftvarmeværk"/>
    <s v="Ahornvej 26"/>
    <n v="9700"/>
    <s v="Brønderslev"/>
    <x v="314"/>
  </r>
  <r>
    <n v="117"/>
    <x v="653"/>
    <s v="Aabenraa-Rødekro Fjernvarme, Lindbjerg Central"/>
    <s v="Lindehave 5"/>
    <n v="6200"/>
    <s v="Aabenraa"/>
    <x v="99"/>
  </r>
  <r>
    <n v="415"/>
    <x v="654"/>
    <s v="Balle Varmeværk"/>
    <s v="Nyballevej 18"/>
    <n v="8444"/>
    <s v="Balle"/>
    <x v="315"/>
  </r>
  <r>
    <n v="204"/>
    <x v="655"/>
    <s v="Lading-Fajstrup Varmeforsyningsselskab a.m.b.a"/>
    <s v="Mandhusvej 18"/>
    <n v="8471"/>
    <s v="Sabro"/>
    <x v="70"/>
  </r>
  <r>
    <n v="416"/>
    <x v="656"/>
    <s v="Rye Kraftvarmeværk A.m.b.a."/>
    <s v="Hjarsbækvej 7"/>
    <n v="8680"/>
    <s v="Ry"/>
    <x v="316"/>
  </r>
  <r>
    <n v="81"/>
    <x v="657"/>
    <s v="Jelling Varmeværk, Nordkrogen 20 B"/>
    <s v="Nordkrogen 20B"/>
    <n v="7300"/>
    <s v="Jelling"/>
    <x v="0"/>
  </r>
  <r>
    <n v="126"/>
    <x v="658"/>
    <s v="Nordby Varmeværk"/>
    <s v="Engvejen 2"/>
    <n v="6720"/>
    <s v="Fanø"/>
    <x v="57"/>
  </r>
  <r>
    <n v="424"/>
    <x v="659"/>
    <s v="Blåhøj Energiselskab Amba"/>
    <s v="Sdr Ommevej 38"/>
    <n v="7330"/>
    <s v="Brande"/>
    <x v="317"/>
  </r>
  <r>
    <n v="433"/>
    <x v="660"/>
    <s v="Vejby-Tisvilde Kraftvarmeværk"/>
    <s v="Møngevej 9B"/>
    <n v="3210"/>
    <s v="Vejby"/>
    <x v="318"/>
  </r>
  <r>
    <n v="438"/>
    <x v="661"/>
    <s v="Slagslunde"/>
    <s v="Blomstervej 17"/>
    <n v="3660"/>
    <s v="Stenløse"/>
    <x v="319"/>
  </r>
  <r>
    <n v="17"/>
    <x v="662"/>
    <s v="Svaneparken"/>
    <s v="Biskop Svanes Vej 59"/>
    <n v="3460"/>
    <s v="Birkerød"/>
    <x v="56"/>
  </r>
  <r>
    <n v="421"/>
    <x v="663"/>
    <s v="Øster Hurup Kraftvarme"/>
    <s v="Snedkervej 6"/>
    <n v="9560"/>
    <s v="Hadsund"/>
    <x v="320"/>
  </r>
  <r>
    <n v="420"/>
    <x v="664"/>
    <s v="Boulstrup-Hou Kraftvarme, Møllemarken"/>
    <s v="Møllemarken 4"/>
    <n v="8300"/>
    <s v="Odder"/>
    <x v="321"/>
  </r>
  <r>
    <n v="423"/>
    <x v="665"/>
    <s v="Hylling-Menstrup Kraftvarme"/>
    <s v="Smedevangen 4"/>
    <n v="4700"/>
    <s v="Næstved"/>
    <x v="322"/>
  </r>
  <r>
    <n v="327"/>
    <x v="666"/>
    <s v="Thorshøj Kraftvarmeværk"/>
    <s v="Kobbervænget 4"/>
    <n v="9750"/>
    <s v="Østervrå"/>
    <x v="23"/>
  </r>
  <r>
    <n v="15"/>
    <x v="667"/>
    <s v="Græsted Fjernvarme A.m.b.a"/>
    <s v="Mesterbuen 8"/>
    <n v="3230"/>
    <s v="Græsted"/>
    <x v="323"/>
  </r>
  <r>
    <n v="422"/>
    <x v="668"/>
    <s v="Hyllinge-Menstrup Kraftvarme"/>
    <s v="Bjergvej 7"/>
    <n v="4700"/>
    <s v="Næstved"/>
    <x v="324"/>
  </r>
  <r>
    <n v="2"/>
    <x v="669"/>
    <s v="Gladsaxe Spidslastanlæg"/>
    <s v="Transformervej 9A"/>
    <n v="2860"/>
    <s v="Søborg"/>
    <x v="8"/>
  </r>
  <r>
    <n v="115"/>
    <x v="670"/>
    <s v="Tønder Fjernvarmeselskab Amba (Grønnevej)"/>
    <s v="Grønnevej 10B"/>
    <n v="6270"/>
    <s v="Tønder"/>
    <x v="207"/>
  </r>
  <r>
    <n v="163"/>
    <x v="671"/>
    <s v="Verdo Varme Herning, Baggeskærvej"/>
    <s v="Baggeskærvej 4"/>
    <n v="7400"/>
    <s v="Herning"/>
    <x v="13"/>
  </r>
  <r>
    <n v="425"/>
    <x v="672"/>
    <s v="Trustrup-Lyngby Varmeværk"/>
    <s v="Tværvej 11"/>
    <n v="8570"/>
    <s v="Trustrup"/>
    <x v="325"/>
  </r>
  <r>
    <n v="176"/>
    <x v="673"/>
    <s v="Klinkby Kraftvarme"/>
    <s v="Kirkebyvej 5"/>
    <n v="7620"/>
    <s v="Lemvig"/>
    <x v="143"/>
  </r>
  <r>
    <n v="18"/>
    <x v="674"/>
    <s v="Meløse-St.Lyngby Energiselskab Amba"/>
    <s v="Skolevej 7B"/>
    <n v="3320"/>
    <s v="Skævinge"/>
    <x v="58"/>
  </r>
  <r>
    <n v="53"/>
    <x v="675"/>
    <s v="Nysted Bioenergi Aps"/>
    <s v="Fuglegårdsvej 10"/>
    <n v="4892"/>
    <s v="Kettinge"/>
    <x v="270"/>
  </r>
  <r>
    <n v="429"/>
    <x v="676"/>
    <s v="Søndbjerg Fjernvarme Amba"/>
    <s v="Ballevej 17"/>
    <n v="7790"/>
    <s v="Thyholm"/>
    <x v="326"/>
  </r>
  <r>
    <n v="267"/>
    <x v="677"/>
    <s v="Viborg Varme Produktion A/S, Kirkebækvej 124C"/>
    <s v="Kirkebækvej 124 c"/>
    <n v="8800"/>
    <s v="Viborg"/>
    <x v="128"/>
  </r>
  <r>
    <n v="888"/>
    <x v="678"/>
    <s v="Nørrevejens Kraftvarmeværk A.m.b.a"/>
    <s v="Nørrevej 80"/>
    <n v="6280"/>
    <s v="Højer"/>
    <x v="278"/>
  </r>
  <r>
    <n v="434"/>
    <x v="679"/>
    <s v="Sandved-Tornemark Kraftvarme"/>
    <s v="Brandholtvej 6A"/>
    <n v="4262"/>
    <s v="Sandved"/>
    <x v="327"/>
  </r>
  <r>
    <n v="436"/>
    <x v="680"/>
    <s v="Løkkenvejens Kraftvarme"/>
    <s v="Løkkensvej 730"/>
    <n v="9480"/>
    <s v="Løkken"/>
    <x v="328"/>
  </r>
  <r>
    <n v="138"/>
    <x v="681"/>
    <s v="Skovlund Kraftvarme"/>
    <s v="Nørremarken 20"/>
    <n v="6823"/>
    <s v="Ansager"/>
    <x v="329"/>
  </r>
  <r>
    <n v="226"/>
    <x v="682"/>
    <s v="Affaldscenter Tandskov"/>
    <s v="Tandskovvej 17C"/>
    <n v="8600"/>
    <s v="Silkeborg"/>
    <x v="177"/>
  </r>
  <r>
    <n v="105"/>
    <x v="683"/>
    <s v="Danfoss"/>
    <s v="Nordborgvej 81"/>
    <n v="6430"/>
    <s v="Nordborg"/>
    <x v="155"/>
  </r>
  <r>
    <n v="80"/>
    <x v="684"/>
    <s v="Marstal Fjernvarme, Sunstore 1 og 2"/>
    <s v="Skolevej 13"/>
    <n v="5960"/>
    <s v="Marstal"/>
    <x v="148"/>
  </r>
  <r>
    <n v="81"/>
    <x v="685"/>
    <s v="CARLSBERG SUPPLY A/S TUBORG FB/TERMINAL - Vestre Ringvej"/>
    <s v="Vestre Ringvej 111"/>
    <n v="7000"/>
    <s v="Fredericia"/>
    <x v="0"/>
  </r>
  <r>
    <n v="163"/>
    <x v="686"/>
    <s v="Egetæpper Herning"/>
    <s v="Industrivej Nord 25"/>
    <n v="7400"/>
    <s v="Herning"/>
    <x v="13"/>
  </r>
  <r>
    <n v="87"/>
    <x v="687"/>
    <s v="Svendborg Kraftvarme A/S"/>
    <s v="Bodøvej 15"/>
    <n v="5700"/>
    <s v="Svendborg"/>
    <x v="192"/>
  </r>
  <r>
    <n v="103"/>
    <x v="688"/>
    <s v="Niels Finsensvej central"/>
    <s v="Niels Finsens Vej 6"/>
    <n v="6100"/>
    <s v="Haderslev"/>
    <x v="85"/>
  </r>
  <r>
    <n v="431"/>
    <x v="689"/>
    <s v="Hemmet Varmeværk"/>
    <s v="Bandsbølvej 28C"/>
    <n v="6893"/>
    <s v="Hemmet"/>
    <x v="330"/>
  </r>
  <r>
    <n v="126"/>
    <x v="690"/>
    <s v="Sky-Light A/S"/>
    <s v="Tømrervej 36"/>
    <n v="6800"/>
    <s v="Varde"/>
    <x v="57"/>
  </r>
  <r>
    <n v="28"/>
    <x v="691"/>
    <s v="Haslev Fjernvarme Amba, Humlevænget 1"/>
    <s v="Humlevænget 1"/>
    <n v="4690"/>
    <s v="Haslev"/>
    <x v="81"/>
  </r>
  <r>
    <n v="148"/>
    <x v="692"/>
    <s v="Horsens Vand Energi A/S"/>
    <s v="Alrøvej 10"/>
    <n v="8700"/>
    <s v="Horsens"/>
    <x v="46"/>
  </r>
  <r>
    <n v="272"/>
    <x v="693"/>
    <s v="Arden Varmeværk"/>
    <s v="Myhlenbergvej 64"/>
    <n v="9510"/>
    <s v="Arden"/>
    <x v="331"/>
  </r>
  <r>
    <n v="54"/>
    <x v="694"/>
    <s v="Næstved Affaldsenergi"/>
    <s v="Ved Fjorden 20"/>
    <n v="4700"/>
    <s v="Næstved"/>
    <x v="113"/>
  </r>
  <r>
    <n v="442"/>
    <x v="695"/>
    <s v="Højby"/>
    <s v="Tinghulevej 8A"/>
    <n v="4573"/>
    <s v="Højby"/>
    <x v="332"/>
  </r>
  <r>
    <n v="443"/>
    <x v="696"/>
    <s v="Vig"/>
    <s v="Uglekildevej 2"/>
    <n v="4560"/>
    <s v="Vig"/>
    <x v="333"/>
  </r>
  <r>
    <n v="148"/>
    <x v="697"/>
    <s v="Fjernvarme Horsens A/S - Høegh Guldbergs Gade 20"/>
    <s v="Høegh Guldbergs Gade 20"/>
    <n v="8700"/>
    <s v="Horsens"/>
    <x v="46"/>
  </r>
  <r>
    <n v="17"/>
    <x v="698"/>
    <s v="Nivå fjernvarme"/>
    <s v="Nivå Center 1"/>
    <n v="2990"/>
    <s v="Nivå"/>
    <x v="56"/>
  </r>
  <r>
    <n v="317"/>
    <x v="699"/>
    <s v="Skagen Kraftvarmeværk"/>
    <s v="Ellehammervej 21"/>
    <n v="9990"/>
    <s v="Skagen"/>
    <x v="62"/>
  </r>
  <r>
    <n v="444"/>
    <x v="700"/>
    <s v="Rosmus Varmeværk"/>
    <s v="Bispemosevej 5"/>
    <n v="8444"/>
    <s v="Balle"/>
    <x v="334"/>
  </r>
  <r>
    <n v="888"/>
    <x v="701"/>
    <s v="Christiansø Elværk"/>
    <s v="Christiansø 1"/>
    <n v="3760"/>
    <s v="Gudhjem"/>
    <x v="278"/>
  </r>
  <r>
    <n v="432"/>
    <x v="702"/>
    <s v="Stenvad varmeværk"/>
    <s v="Stenvad Bygade 59"/>
    <n v="8586"/>
    <s v="Ørum Djurs"/>
    <x v="335"/>
  </r>
  <r>
    <n v="18"/>
    <x v="703"/>
    <s v="Gørløse"/>
    <s v="Bondestien 1"/>
    <n v="3300"/>
    <s v="Frederiksværk"/>
    <x v="58"/>
  </r>
  <r>
    <n v="217"/>
    <x v="704"/>
    <s v="Verdo Produktion - Bronzevej"/>
    <s v="Bronzevej 2"/>
    <n v="8940"/>
    <s v="Randers SV"/>
    <x v="164"/>
  </r>
  <r>
    <n v="293"/>
    <x v="705"/>
    <s v="Hals Metal Recycling A/S"/>
    <s v="Skovgårdsvej 18"/>
    <n v="9370"/>
    <s v="Hals"/>
    <x v="88"/>
  </r>
  <r>
    <n v="2"/>
    <x v="706"/>
    <s v="Sankt Hans Varmecentral"/>
    <s v="Borserupvej 7"/>
    <n v="4000"/>
    <s v="Roskilde"/>
    <x v="8"/>
  </r>
  <r>
    <n v="48"/>
    <x v="707"/>
    <s v="Maribo-Sakskøbing Kraftvarmeværk"/>
    <s v="Tømmervej 1"/>
    <n v="4990"/>
    <s v="Sakskøbing"/>
    <x v="15"/>
  </r>
  <r>
    <n v="448"/>
    <x v="708"/>
    <s v="Gjerrild"/>
    <s v="- -"/>
    <n v="8500"/>
    <s v="Grenaa"/>
    <x v="336"/>
  </r>
  <r>
    <n v="450"/>
    <x v="709"/>
    <s v="Mesballe"/>
    <s v="Thorsagvej 13A"/>
    <n v="8550"/>
    <s v="Ryomgård"/>
    <x v="337"/>
  </r>
  <r>
    <n v="317"/>
    <x v="710"/>
    <s v="Skagen Renseanlæg"/>
    <s v="Buttervej 74"/>
    <n v="9990"/>
    <s v="Skagen"/>
    <x v="62"/>
  </r>
  <r>
    <n v="2"/>
    <x v="711"/>
    <s v="CTR, Utterslev Varmecentral"/>
    <s v="Bellahøjvej 14"/>
    <n v="2700"/>
    <s v="Brønshøj"/>
    <x v="8"/>
  </r>
  <r>
    <n v="163"/>
    <x v="712"/>
    <s v="Verdo Varme Herning, Nødforsyningskedel"/>
    <s v="HI-park -"/>
    <n v="7400"/>
    <s v="Herning"/>
    <x v="13"/>
  </r>
  <r>
    <n v="455"/>
    <x v="713"/>
    <s v="I/S Henry Toft"/>
    <s v="Kirkebyvej 25"/>
    <n v="6990"/>
    <s v="Ulfborg"/>
    <x v="338"/>
  </r>
  <r>
    <n v="451"/>
    <x v="714"/>
    <s v="Rise Fjernvarme Amba, St.Rise Landevej 2"/>
    <s v="St.Rise Landevej 2"/>
    <n v="5970"/>
    <s v="Ærøskøbing"/>
    <x v="339"/>
  </r>
  <r>
    <n v="2"/>
    <x v="715"/>
    <s v="DSB Klargøring"/>
    <s v="Kystvejen 15"/>
    <n v="2770"/>
    <s v="Kastrup"/>
    <x v="8"/>
  </r>
  <r>
    <n v="439"/>
    <x v="716"/>
    <s v="Tirstrup Varmeværk"/>
    <s v="Gråskegårdevej 4"/>
    <n v="8400"/>
    <s v="Ebeltoft"/>
    <x v="340"/>
  </r>
  <r>
    <n v="82"/>
    <x v="717"/>
    <s v="Koppers Denmark ApS"/>
    <s v="Avernakke 1"/>
    <n v="5800"/>
    <s v="Nyborg"/>
    <x v="137"/>
  </r>
  <r>
    <n v="466"/>
    <x v="718"/>
    <s v="Onsbjerg Varmeværk ApS"/>
    <s v="Præstegårdsvej 17"/>
    <n v="8305"/>
    <s v="Samsø"/>
    <x v="341"/>
  </r>
  <r>
    <n v="476"/>
    <x v="719"/>
    <s v="Lendemarke Varmeforsyning"/>
    <s v="Kostervej 24"/>
    <n v="4780"/>
    <s v="Stege"/>
    <x v="342"/>
  </r>
  <r>
    <n v="298"/>
    <x v="720"/>
    <s v="Grøngas"/>
    <s v="Gårestrupvej 179"/>
    <n v="9800"/>
    <s v="Hjørring"/>
    <x v="6"/>
  </r>
  <r>
    <n v="208"/>
    <x v="721"/>
    <s v="OL BIOGAS ApS"/>
    <s v="Løjstrupvej 12B"/>
    <n v="8870"/>
    <s v="Langå"/>
    <x v="234"/>
  </r>
  <r>
    <n v="81"/>
    <x v="722"/>
    <s v="Fredericia Varmeværk, Erritsø"/>
    <s v="Gl. Landevej 84"/>
    <n v="7000"/>
    <s v="Fredericia"/>
    <x v="0"/>
  </r>
  <r>
    <n v="81"/>
    <x v="723"/>
    <s v="Vejle Varmeværk Bredballe kedelcentral"/>
    <s v="Skelvang 46"/>
    <n v="7120"/>
    <s v="Vejle Øst"/>
    <x v="0"/>
  </r>
  <r>
    <n v="81"/>
    <x v="724"/>
    <s v="Vejle Varmeværk Hovergården Varmecentral"/>
    <s v="Storegårdsvej 1"/>
    <n v="7100"/>
    <s v="Vejle"/>
    <x v="0"/>
  </r>
  <r>
    <n v="81"/>
    <x v="725"/>
    <s v="Vejle Varmeværk Nørremarkens Kedelcentral"/>
    <s v="Niels Finsensvej 6A"/>
    <n v="7100"/>
    <s v="Vejle"/>
    <x v="0"/>
  </r>
  <r>
    <n v="81"/>
    <x v="726"/>
    <s v="Vejle Varmeværk Søndermarkens Kedelcentral"/>
    <s v="Diskovej 8"/>
    <n v="7100"/>
    <s v="Vejle"/>
    <x v="0"/>
  </r>
  <r>
    <n v="295"/>
    <x v="727"/>
    <s v="Gasværksvej Varmecentral"/>
    <s v="Gasværksvej 28L"/>
    <n v="9000"/>
    <s v="Aalborg"/>
    <x v="5"/>
  </r>
  <r>
    <n v="163"/>
    <x v="728"/>
    <s v="Verdo Varme Herning, Ilskov"/>
    <s v="Skaphusvej 50A"/>
    <n v="7451"/>
    <s v="Sunds"/>
    <x v="13"/>
  </r>
  <r>
    <n v="446"/>
    <x v="729"/>
    <s v="Nordby-Mårup Varmeværk"/>
    <s v="Østermarken 2"/>
    <n v="8305"/>
    <s v="Samsø"/>
    <x v="343"/>
  </r>
  <r>
    <n v="452"/>
    <x v="730"/>
    <s v="Voldby Varmeværk"/>
    <s v="Sangstrupvej 36"/>
    <n v="8500"/>
    <s v="Grenaa"/>
    <x v="344"/>
  </r>
  <r>
    <n v="172"/>
    <x v="731"/>
    <s v="Vestforsyning Varme A/S, Central Sletten"/>
    <s v="Sletten 2"/>
    <n v="7500"/>
    <s v="Holstebro"/>
    <x v="101"/>
  </r>
  <r>
    <n v="79"/>
    <x v="732"/>
    <s v="Fjernvarme Fyn Affaldsenergi"/>
    <s v="Havnegade 120"/>
    <n v="5000"/>
    <s v="Odense C"/>
    <x v="42"/>
  </r>
  <r>
    <n v="126"/>
    <x v="733"/>
    <s v="Energnist Esbjerg"/>
    <s v="Måde Industrivej 35"/>
    <n v="6705"/>
    <s v="Esbjerg Ø"/>
    <x v="57"/>
  </r>
  <r>
    <n v="155"/>
    <x v="734"/>
    <s v="Rask Mølle varmeværk"/>
    <s v="Vandværksvej 4"/>
    <n v="8763"/>
    <s v="Rask Mølle"/>
    <x v="24"/>
  </r>
  <r>
    <n v="17"/>
    <x v="735"/>
    <s v="Engholm Varmecentral - Motor"/>
    <s v="- -"/>
    <n v="3450"/>
    <s v="Allerød"/>
    <x v="56"/>
  </r>
  <r>
    <n v="17"/>
    <x v="736"/>
    <s v="Lillerød Øst Fjernvarmecentral"/>
    <s v="Solvang 27"/>
    <n v="3450"/>
    <s v="Allerød"/>
    <x v="56"/>
  </r>
  <r>
    <n v="55"/>
    <x v="737"/>
    <s v="Special Waste System A/S"/>
    <s v="Herthadalvej 4A"/>
    <n v="4840"/>
    <s v="Nørre Alslev"/>
    <x v="159"/>
  </r>
  <r>
    <n v="34"/>
    <x v="738"/>
    <s v="Ringsted Halmvarmeværk, Ringsted Fjernvarme"/>
    <s v="Jættevej 1"/>
    <n v="4100"/>
    <s v="Ringsted"/>
    <x v="167"/>
  </r>
  <r>
    <n v="228"/>
    <x v="739"/>
    <s v="Sabro Varmeværk"/>
    <s v="Hvidtjørnvej 1"/>
    <n v="8471"/>
    <s v="Sabro"/>
    <x v="282"/>
  </r>
  <r>
    <n v="229"/>
    <x v="740"/>
    <s v="Harlev Varmeværk"/>
    <s v="Lillering 32"/>
    <n v="8464"/>
    <s v="Galten"/>
    <x v="283"/>
  </r>
  <r>
    <n v="147"/>
    <x v="741"/>
    <s v="Daka Denmark A/S, Dakavej 10"/>
    <s v="Dakavej 10"/>
    <n v="8723"/>
    <s v="Løsning"/>
    <x v="147"/>
  </r>
  <r>
    <n v="300"/>
    <x v="742"/>
    <s v="Knauf A/S"/>
    <s v="Kløvermarksvej 6"/>
    <n v="9500"/>
    <s v="Hobro"/>
    <x v="100"/>
  </r>
  <r>
    <n v="5"/>
    <x v="743"/>
    <s v="DTU Kedelcentral B415"/>
    <s v="Energivej 415"/>
    <n v="2800"/>
    <s v="Kongens Lyngby"/>
    <x v="83"/>
  </r>
  <r>
    <n v="42"/>
    <x v="744"/>
    <s v="Faxe Kalk Ovnanlægget Stubberup"/>
    <s v="Gl Strandvej 14"/>
    <n v="4640"/>
    <s v="Faxe"/>
    <x v="60"/>
  </r>
  <r>
    <n v="12"/>
    <x v="745"/>
    <s v="Haldor Topsøe A/S"/>
    <s v="Heimdalsvej 4"/>
    <n v="3600"/>
    <s v="Frederikssund"/>
    <x v="66"/>
  </r>
  <r>
    <n v="234"/>
    <x v="746"/>
    <s v="FF Skagen A/S"/>
    <s v="Nordre Strandvej 54"/>
    <n v="7730"/>
    <s v="Hanstholm"/>
    <x v="90"/>
  </r>
  <r>
    <n v="79"/>
    <x v="747"/>
    <s v="Sygehusets Varmecentral"/>
    <s v="Heden 3Z"/>
    <n v="5000"/>
    <s v="Odense C"/>
    <x v="42"/>
  </r>
  <r>
    <n v="44"/>
    <x v="748"/>
    <s v="Ardagh Glass Holmegaard A/S"/>
    <s v="Glasværksvej 52"/>
    <n v="4684"/>
    <s v="Holmegaard"/>
    <x v="61"/>
  </r>
  <r>
    <n v="272"/>
    <x v="749"/>
    <s v="Rockwool A/S Doense"/>
    <s v="Rockwoolvej 2"/>
    <n v="9500"/>
    <s v="Hobro"/>
    <x v="331"/>
  </r>
  <r>
    <n v="81"/>
    <x v="750"/>
    <s v="Rockwool A/S, Vamdrup"/>
    <s v="Industrivej 9"/>
    <n v="6580"/>
    <s v="Vamdrup"/>
    <x v="0"/>
  </r>
  <r>
    <n v="183"/>
    <x v="751"/>
    <s v="Skjern Paper A/S"/>
    <s v="Birkvej 14"/>
    <n v="6900"/>
    <s v="Skjern"/>
    <x v="127"/>
  </r>
  <r>
    <n v="71"/>
    <x v="752"/>
    <s v="Assens Fjernvarme Hardersvej"/>
    <s v="Hardersvej 1"/>
    <n v="5610"/>
    <s v="Assens"/>
    <x v="1"/>
  </r>
  <r>
    <n v="2"/>
    <x v="753"/>
    <s v="Svogerslev Fjernvarmecentral"/>
    <s v="Stamvejen 11"/>
    <n v="4000"/>
    <s v="Roskilde"/>
    <x v="8"/>
  </r>
  <r>
    <n v="206"/>
    <x v="754"/>
    <s v="Lystrup Fjernvarme Amba"/>
    <s v="Hovmarken 2"/>
    <n v="8520"/>
    <s v="Lystrup"/>
    <x v="14"/>
  </r>
  <r>
    <n v="2"/>
    <x v="755"/>
    <s v="Fjernvarmecentralen Avedøre Holme"/>
    <s v="Nordholmen 1"/>
    <n v="2650"/>
    <s v="Hvidovre"/>
    <x v="8"/>
  </r>
  <r>
    <n v="2"/>
    <x v="756"/>
    <s v="Hvidovre Midt Amba"/>
    <s v="Arnold Nielsens Boulevard 26"/>
    <n v="2650"/>
    <s v="Hvidovre"/>
    <x v="8"/>
  </r>
  <r>
    <n v="2"/>
    <x v="757"/>
    <s v="Hvidovre Hospital"/>
    <s v="Kettegård Alle 30"/>
    <n v="2650"/>
    <s v="Hvidovre"/>
    <x v="8"/>
  </r>
  <r>
    <n v="2"/>
    <x v="758"/>
    <s v="Brøndbyøster Fjernvarmecentral"/>
    <s v="Brøndbyøster Boulevard 29"/>
    <n v="2605"/>
    <s v="Brøndby"/>
    <x v="8"/>
  </r>
  <r>
    <n v="2"/>
    <x v="759"/>
    <s v="Brøndbyvester Fjernvarmecentral"/>
    <s v="Kirkebjerg Allé 92A"/>
    <n v="2605"/>
    <s v="Brøndby"/>
    <x v="8"/>
  </r>
  <r>
    <n v="2"/>
    <x v="760"/>
    <s v="Brøndby Strand Fjernvarmecentral"/>
    <s v="Daruplund 60"/>
    <n v="2660"/>
    <s v="Brøndby Strand"/>
    <x v="8"/>
  </r>
  <r>
    <n v="2"/>
    <x v="761"/>
    <s v="Avedøre Fjernvarme A.m.b.a"/>
    <s v="Rebslagerporten 125"/>
    <n v="2650"/>
    <s v="Hvidovre"/>
    <x v="8"/>
  </r>
  <r>
    <n v="447"/>
    <x v="762"/>
    <s v="Ballen-Brundby Fjernvarme"/>
    <s v="Ballenvej 7"/>
    <n v="8305"/>
    <s v="Samsø"/>
    <x v="345"/>
  </r>
  <r>
    <n v="267"/>
    <x v="763"/>
    <s v="Hald Ege Varmeværk"/>
    <s v="Videbechs Allé 64"/>
    <n v="8800"/>
    <s v="Viborg"/>
    <x v="128"/>
  </r>
  <r>
    <n v="81"/>
    <x v="764"/>
    <s v="Kellers Park Varmeværk"/>
    <s v="H.O. Wildenskovsvej 14A"/>
    <n v="7080"/>
    <s v="Børkop"/>
    <x v="0"/>
  </r>
  <r>
    <n v="206"/>
    <x v="765"/>
    <s v="Holme Lundshøj Fjernvarme amba"/>
    <s v="Holme Byvej 14"/>
    <n v="8270"/>
    <s v="Højbjerg"/>
    <x v="14"/>
  </r>
  <r>
    <n v="81"/>
    <x v="766"/>
    <s v="Middelfart Fjernvarme, Hovedcentral"/>
    <s v="Hessgade 21B"/>
    <n v="5500"/>
    <s v="Middelfart"/>
    <x v="0"/>
  </r>
  <r>
    <n v="81"/>
    <x v="767"/>
    <s v="Middelfart Fjernvarme, Central Øst"/>
    <s v="Fynsvej 52"/>
    <n v="5500"/>
    <s v="Middelfart"/>
    <x v="0"/>
  </r>
  <r>
    <n v="68"/>
    <x v="768"/>
    <s v="Rønne Varme A/S, reserve og spidslastcentral"/>
    <s v="Ved Lunden 5"/>
    <n v="3700"/>
    <s v="Rønne"/>
    <x v="25"/>
  </r>
  <r>
    <n v="2"/>
    <x v="769"/>
    <s v="Hedegårdens varmecentral (I/S Vestforbrænding)"/>
    <s v="Magleparken 9"/>
    <n v="2750"/>
    <s v="Ballerup"/>
    <x v="8"/>
  </r>
  <r>
    <n v="233"/>
    <x v="770"/>
    <s v="Stoholm Fjernvarme, Industrivej"/>
    <s v="Industrivej 16"/>
    <n v="7850"/>
    <s v="Stoholm Jyll"/>
    <x v="189"/>
  </r>
  <r>
    <n v="888"/>
    <x v="771"/>
    <s v="Energiselskabet v./Andelssamfundet i Hjortshøj"/>
    <s v="Hjortshøj Møllevej 190"/>
    <n v="8530"/>
    <s v="Hjortshøj"/>
    <x v="278"/>
  </r>
  <r>
    <n v="206"/>
    <x v="772"/>
    <s v="Rundhøj Fjernvarme"/>
    <s v="Holmevej 202"/>
    <n v="8270"/>
    <s v="Højbjerg"/>
    <x v="14"/>
  </r>
  <r>
    <n v="222"/>
    <x v="773"/>
    <s v="Ry Varmeværk A.m.b.a."/>
    <s v="Bakkelyvej 3"/>
    <n v="8680"/>
    <s v="Ry"/>
    <x v="346"/>
  </r>
  <r>
    <n v="2"/>
    <x v="774"/>
    <s v="Priorparkens Varmecentral"/>
    <s v="Priorparken 525"/>
    <n v="2605"/>
    <s v="Brøndby"/>
    <x v="8"/>
  </r>
  <r>
    <n v="2"/>
    <x v="775"/>
    <s v="Brokær Varmecentral"/>
    <s v="Nykær 67"/>
    <n v="2605"/>
    <s v="Brøndby"/>
    <x v="8"/>
  </r>
  <r>
    <n v="163"/>
    <x v="776"/>
    <s v="Effektmarked DK ApS"/>
    <s v="Nygade 29"/>
    <n v="7430"/>
    <s v="Ikast"/>
    <x v="13"/>
  </r>
  <r>
    <n v="176"/>
    <x v="777"/>
    <s v="Lemvig Biogasanlæg A.M.B.A"/>
    <s v="Pillevej 12"/>
    <n v="7620"/>
    <s v="Lemvig"/>
    <x v="143"/>
  </r>
  <r>
    <n v="81"/>
    <x v="778"/>
    <s v="Vejle Fjernvarme a.m.b.a., Central Stribæk"/>
    <s v="Svendsgade 137"/>
    <n v="7100"/>
    <s v="Vejle"/>
    <x v="0"/>
  </r>
  <r>
    <n v="172"/>
    <x v="779"/>
    <s v="Vestforsyning Varme A/S Flytbar Central"/>
    <s v="Nupark 51"/>
    <n v="7500"/>
    <s v="Holstebro"/>
    <x v="101"/>
  </r>
  <r>
    <n v="50"/>
    <x v="780"/>
    <s v="Lolland Varme A/S, Stensø"/>
    <s v="Savnsøvej 4"/>
    <n v="4900"/>
    <s v="Nakskov"/>
    <x v="154"/>
  </r>
  <r>
    <n v="2"/>
    <x v="781"/>
    <s v="CTR, KLC2 - Københavns Lufthavn"/>
    <s v="Kystvejen 13"/>
    <n v="2770"/>
    <s v="Kastrup"/>
    <x v="8"/>
  </r>
  <r>
    <n v="83"/>
    <x v="782"/>
    <s v="Middelfart Fjernvarme - Biomassecentral"/>
    <s v="Grandvej 3"/>
    <n v="5580"/>
    <s v="Nørre Aaby"/>
    <x v="158"/>
  </r>
  <r>
    <n v="471"/>
    <x v="783"/>
    <s v="Havneby Varmeværk"/>
    <s v="Flyndervej 4"/>
    <n v="6792"/>
    <s v="Rømø"/>
    <x v="347"/>
  </r>
  <r>
    <n v="2"/>
    <x v="784"/>
    <s v="Geotermisk anlæg, Amagerværket"/>
    <s v="Kraftværksvej 37"/>
    <n v="2300"/>
    <s v="København S"/>
    <x v="8"/>
  </r>
  <r>
    <n v="69"/>
    <x v="785"/>
    <s v="Bornholms Bioenergi"/>
    <s v="Rønnevej 48"/>
    <n v="3720"/>
    <s v="Aakirkeby"/>
    <x v="144"/>
  </r>
  <r>
    <n v="298"/>
    <x v="786"/>
    <s v="Lilleheden, Afd. LL"/>
    <s v="Hovedvejen 114"/>
    <n v="9850"/>
    <s v="Hirtshals"/>
    <x v="6"/>
  </r>
  <r>
    <n v="136"/>
    <x v="787"/>
    <s v="Ølgod Fjernvarmeselskab Amba., Industrivej 9"/>
    <s v="Industrivej 9"/>
    <n v="6870"/>
    <s v="Ølgod"/>
    <x v="222"/>
  </r>
  <r>
    <n v="79"/>
    <x v="788"/>
    <s v="Energi Fyn Produktion - Kratholm"/>
    <s v="Kratholmvej 50"/>
    <n v="5260"/>
    <s v="Odense S"/>
    <x v="42"/>
  </r>
  <r>
    <n v="42"/>
    <x v="789"/>
    <s v="Faxe Fjernvarmeselskab, Schjølervej 7"/>
    <s v="Schjølervej 7"/>
    <n v="4640"/>
    <s v="Fakse"/>
    <x v="60"/>
  </r>
  <r>
    <n v="18"/>
    <x v="790"/>
    <s v="Krakasvej Varmecentral"/>
    <s v="Krakasvej 12"/>
    <n v="3400"/>
    <s v="Hillerød"/>
    <x v="58"/>
  </r>
  <r>
    <n v="71"/>
    <x v="791"/>
    <s v="Energi Fyn Produktion - Assens"/>
    <s v="Stejlebjergvej 12"/>
    <n v="5610"/>
    <s v="Assens"/>
    <x v="1"/>
  </r>
  <r>
    <n v="141"/>
    <x v="792"/>
    <s v="Egtved Varmeværk, Søndergade 35"/>
    <s v="Søndergade 35"/>
    <n v="6040"/>
    <s v="Egtved"/>
    <x v="348"/>
  </r>
  <r>
    <n v="87"/>
    <x v="793"/>
    <s v="Svendborg Fjernvarme, Nordre Central"/>
    <s v="Bodøvej 15"/>
    <n v="5700"/>
    <s v="Svendborg"/>
    <x v="192"/>
  </r>
  <r>
    <n v="74"/>
    <x v="794"/>
    <s v="Stenstrup Fjernvarme, Nordre Ringvej 51"/>
    <s v="Nordre Ringvej 51"/>
    <n v="5771"/>
    <s v="Stenstrup"/>
    <x v="188"/>
  </r>
  <r>
    <n v="81"/>
    <x v="795"/>
    <s v="Containercentral"/>
    <s v="Langholtgårdsvej -"/>
    <n v="6000"/>
    <s v="Kolding"/>
    <x v="0"/>
  </r>
  <r>
    <n v="270"/>
    <x v="796"/>
    <s v="Aalestrup Varme, Rolighedsvej 2"/>
    <s v="Rolighedsvej 2"/>
    <n v="9620"/>
    <s v="Aalestrup"/>
    <x v="157"/>
  </r>
  <r>
    <n v="135"/>
    <x v="797"/>
    <s v="Vejen Varmeværk (Grønvang)"/>
    <s v="Jacob Gades Allé -"/>
    <n v="6600"/>
    <s v="Vejen"/>
    <x v="211"/>
  </r>
  <r>
    <n v="313"/>
    <x v="798"/>
    <s v="Kongerslev Fjernvarme, Satelitcentral"/>
    <s v="Danmarksgade 47"/>
    <n v="9293"/>
    <s v="Kongerslev"/>
    <x v="138"/>
  </r>
  <r>
    <n v="79"/>
    <x v="799"/>
    <s v="Langeskov Plantecenter"/>
    <s v="Nyborgvej 32"/>
    <n v="5550"/>
    <s v="Langeskov"/>
    <x v="42"/>
  </r>
  <r>
    <n v="77"/>
    <x v="800"/>
    <s v="Fredensvej 19"/>
    <s v="Fredensvej 19"/>
    <n v="5620"/>
    <s v="Glamsbjerg"/>
    <x v="12"/>
  </r>
  <r>
    <n v="139"/>
    <x v="801"/>
    <s v="Tiphedevej central"/>
    <s v="Tiphedevej 2A"/>
    <n v="6823"/>
    <s v="Ansager"/>
    <x v="27"/>
  </r>
  <r>
    <n v="183"/>
    <x v="802"/>
    <s v="Skjern Fjernvarmecentral afd. Syd"/>
    <s v="Ånumvej 30"/>
    <n v="6900"/>
    <s v="Skjern"/>
    <x v="127"/>
  </r>
  <r>
    <n v="318"/>
    <x v="803"/>
    <s v="Skørping Varmeværk"/>
    <s v="Skørping Nord 11"/>
    <n v="9520"/>
    <s v="Skørping"/>
    <x v="293"/>
  </r>
  <r>
    <n v="60"/>
    <x v="804"/>
    <s v="REFA Stubbekøbing Fjernvarme A/S (Sivmosevej)"/>
    <s v="Sivmosevej 2"/>
    <n v="4850"/>
    <s v="Stubbekøbing"/>
    <x v="349"/>
  </r>
  <r>
    <n v="33"/>
    <x v="805"/>
    <s v="Nykøbing S. Varmeværk, Fregat 4"/>
    <s v="Fregat 4"/>
    <n v="4500"/>
    <s v="Nykøbing Sj"/>
    <x v="16"/>
  </r>
  <r>
    <n v="5"/>
    <x v="806"/>
    <s v="Skodsborgcentralen"/>
    <s v="Skodsborgparken 64"/>
    <n v="2942"/>
    <s v="Skodsborg"/>
    <x v="83"/>
  </r>
  <r>
    <n v="206"/>
    <x v="807"/>
    <s v="Geding"/>
    <s v="Geding Byvej 22B"/>
    <n v="8381"/>
    <s v="Tilst"/>
    <x v="14"/>
  </r>
  <r>
    <n v="206"/>
    <x v="808"/>
    <s v="Skæring Oliekedel"/>
    <s v="Bredevej 16"/>
    <n v="8250"/>
    <s v="Egå"/>
    <x v="14"/>
  </r>
  <r>
    <n v="163"/>
    <x v="809"/>
    <s v="Verdo Varme Herning, HI-Park"/>
    <s v="Hi-Park 455"/>
    <n v="7400"/>
    <s v="Herning"/>
    <x v="13"/>
  </r>
  <r>
    <n v="353"/>
    <x v="810"/>
    <s v="Limfjorden Bioenergi ApS"/>
    <s v="Næssundvej 236"/>
    <n v="7970"/>
    <s v="Redsted M"/>
    <x v="252"/>
  </r>
  <r>
    <n v="79"/>
    <x v="811"/>
    <s v="Energi Fyn Produktion - OUH_Nød og regulerkraftanlæg"/>
    <s v="Heden 3z"/>
    <n v="5000"/>
    <s v="Odense C"/>
    <x v="42"/>
  </r>
  <r>
    <n v="22"/>
    <x v="812"/>
    <s v="Hvalsø savværk varmeværk"/>
    <s v="Bentsensvej 4"/>
    <n v="4330"/>
    <s v="Hvalsø"/>
    <x v="296"/>
  </r>
  <r>
    <n v="300"/>
    <x v="813"/>
    <s v="Hobro Varmeværk, Lupinvej"/>
    <s v="Lupinvej 21"/>
    <n v="9500"/>
    <s v="Hobro"/>
    <x v="100"/>
  </r>
  <r>
    <n v="172"/>
    <x v="814"/>
    <s v="Vejrum varmecentral"/>
    <s v="Hardsysselvej 2A"/>
    <n v="7600"/>
    <s v="Struer"/>
    <x v="101"/>
  </r>
  <r>
    <n v="119"/>
    <x v="815"/>
    <s v="Billund Varmeværk III"/>
    <s v="Cargo centervej -"/>
    <n v="7190"/>
    <s v="Billund"/>
    <x v="110"/>
  </r>
  <r>
    <n v="81"/>
    <x v="816"/>
    <s v="Central Taulov"/>
    <s v="Adelvej 57"/>
    <n v="7000"/>
    <s v="Fredericia"/>
    <x v="0"/>
  </r>
  <r>
    <n v="81"/>
    <x v="817"/>
    <s v="Central Skærbæk"/>
    <s v="Overgade 49"/>
    <n v="7000"/>
    <s v="Fredericia"/>
    <x v="0"/>
  </r>
  <r>
    <n v="81"/>
    <x v="818"/>
    <s v="Central Ullerup"/>
    <s v="Parallelvej 2"/>
    <n v="7000"/>
    <s v="Fredericia"/>
    <x v="0"/>
  </r>
  <r>
    <n v="81"/>
    <x v="819"/>
    <s v="Central Egeskov"/>
    <s v="Egeskovvej 343"/>
    <n v="7000"/>
    <s v="Fredericia"/>
    <x v="0"/>
  </r>
  <r>
    <n v="81"/>
    <x v="820"/>
    <s v="Central Snoghøj"/>
    <s v="Gl. Færgevej 20"/>
    <n v="7000"/>
    <s v="Fredericia"/>
    <x v="0"/>
  </r>
  <r>
    <n v="206"/>
    <x v="821"/>
    <s v="Havnecentral"/>
    <s v="Rosbjergvej 100"/>
    <n v="8220"/>
    <s v="Brabrand"/>
    <x v="14"/>
  </r>
  <r>
    <n v="51"/>
    <x v="822"/>
    <s v="Bioenergi, Nyk. F."/>
    <s v="Skovalleen 42"/>
    <n v="4800"/>
    <s v="Nykøbing F"/>
    <x v="118"/>
  </r>
  <r>
    <n v="153"/>
    <x v="823"/>
    <s v="Tørring Kraftvarmeværk - Solvarme"/>
    <s v="Søndre Fælledvej 8"/>
    <n v="7160"/>
    <s v="Tørring"/>
    <x v="208"/>
  </r>
  <r>
    <n v="99"/>
    <x v="824"/>
    <s v="Broager FV - Solvarmeanlæg"/>
    <s v="Banestien 4 6310 Broager 4"/>
    <n v="6310"/>
    <s v="Broager"/>
    <x v="39"/>
  </r>
  <r>
    <n v="110"/>
    <x v="825"/>
    <s v="Aps Gammelmark 20"/>
    <s v="Tornumvej 15"/>
    <n v="6660"/>
    <s v="Lintrup"/>
    <x v="281"/>
  </r>
  <r>
    <n v="114"/>
    <x v="826"/>
    <s v="Sønderborg Fjernvarme, Vollerup - Solparken"/>
    <s v="Mommarkvej 81"/>
    <n v="6400"/>
    <s v="Sønderborg"/>
    <x v="195"/>
  </r>
  <r>
    <n v="18"/>
    <x v="827"/>
    <s v="Solfanger Ullerødbyen"/>
    <s v="Månepletvej 1"/>
    <n v="3400"/>
    <s v="Hillerød"/>
    <x v="58"/>
  </r>
  <r>
    <n v="470"/>
    <x v="828"/>
    <s v="Hasle Varmeværk"/>
    <s v="Bykær 6"/>
    <n v="3790"/>
    <s v="Hasle"/>
    <x v="350"/>
  </r>
  <r>
    <n v="470"/>
    <x v="829"/>
    <s v="Hasle reservelast"/>
    <s v="Mulebyvej 40"/>
    <n v="3700"/>
    <s v="Rønne"/>
    <x v="350"/>
  </r>
  <r>
    <n v="260"/>
    <x v="830"/>
    <s v="Hurup Fjernvarme, Erhvervsvej 5"/>
    <s v="Erhvervsvej 5"/>
    <n v="7760"/>
    <s v="Hurup Thy"/>
    <x v="106"/>
  </r>
  <r>
    <n v="81"/>
    <x v="831"/>
    <s v="Vejle Fjernvarme a.m.b.a., Central Toldbodvej"/>
    <s v="Toldbodvej 20"/>
    <n v="7100"/>
    <s v="Vejle"/>
    <x v="0"/>
  </r>
  <r>
    <n v="98"/>
    <x v="832"/>
    <s v="Bredebro Varmeværk, Langagervej"/>
    <s v="Langagervej 55"/>
    <n v="6261"/>
    <s v="Bredebro"/>
    <x v="38"/>
  </r>
  <r>
    <n v="255"/>
    <x v="833"/>
    <s v="Højslev Nr. Søby Fjernvarmeværk (Søbyvej)"/>
    <s v="Søbyvej 48A"/>
    <n v="7840"/>
    <s v="Højslev"/>
    <x v="108"/>
  </r>
  <r>
    <n v="69"/>
    <x v="834"/>
    <s v="Aakirkeby Flisvarmeværk"/>
    <s v="Brovangen 9"/>
    <n v="3720"/>
    <s v="Aakirkeby"/>
    <x v="144"/>
  </r>
  <r>
    <n v="2"/>
    <x v="835"/>
    <s v="Høje Taastrup Fjernvarme - Malervej-centralen"/>
    <s v="Malervej 7a"/>
    <n v="2630"/>
    <s v="Taastrup"/>
    <x v="8"/>
  </r>
  <r>
    <n v="2"/>
    <x v="836"/>
    <s v="Høje Taastrup Fjernvarme - Mølleholmen-centralen"/>
    <s v="Mølleholmen 5"/>
    <n v="2630"/>
    <s v="Taastrup"/>
    <x v="8"/>
  </r>
  <r>
    <n v="116"/>
    <x v="837"/>
    <s v="Vojens Fjernvarme Tingvejen"/>
    <s v="Tingvejen 47"/>
    <n v="6500"/>
    <s v="Vojens"/>
    <x v="218"/>
  </r>
  <r>
    <n v="65"/>
    <x v="838"/>
    <s v="Vordingborg Kraftvarme"/>
    <s v="Brovejen 10"/>
    <n v="4760"/>
    <s v="Vordingborg"/>
    <x v="124"/>
  </r>
  <r>
    <n v="161"/>
    <x v="839"/>
    <s v="Brande Fjernvarme - Myl Erichsensvej"/>
    <s v="Myl Erichsensvej 39"/>
    <n v="7330"/>
    <s v="Brande"/>
    <x v="111"/>
  </r>
  <r>
    <n v="54"/>
    <x v="840"/>
    <s v="Næstved Fjernvarme, Ringstedgade 61"/>
    <s v="Ringstedgade 61"/>
    <n v="4700"/>
    <s v="Næstved"/>
    <x v="113"/>
  </r>
  <r>
    <n v="79"/>
    <x v="841"/>
    <s v="Lindø Kraftvarmeværk"/>
    <s v="Kystvejen 100"/>
    <n v="5330"/>
    <s v="Munkebo"/>
    <x v="42"/>
  </r>
  <r>
    <n v="420"/>
    <x v="842"/>
    <s v="Boulstrup-Hou Kraftvarme, Boulstrupvej"/>
    <s v="Boulstrupvej 10"/>
    <n v="8300"/>
    <s v="Odder"/>
    <x v="321"/>
  </r>
  <r>
    <n v="96"/>
    <x v="843"/>
    <s v="Augustenborg Fjernvarme, Industrivej"/>
    <s v="Industrivej 6"/>
    <n v="6440"/>
    <s v="Augustenborg"/>
    <x v="29"/>
  </r>
  <r>
    <n v="126"/>
    <x v="844"/>
    <s v="Citycentralen"/>
    <s v="Stikvejen 5"/>
    <n v="6700"/>
    <s v="Esbjerg"/>
    <x v="57"/>
  </r>
  <r>
    <n v="129"/>
    <x v="845"/>
    <s v="Sønder Omme Varmeværk Nedergårdsvej"/>
    <s v="Nedergårdsvej 30"/>
    <n v="7260"/>
    <s v="Sønder Omme"/>
    <x v="351"/>
  </r>
  <r>
    <n v="50"/>
    <x v="846"/>
    <s v="Lolland Varme A/S, Drammenvej 1"/>
    <s v="Drammenvej 1"/>
    <n v="4900"/>
    <s v="Nakskov"/>
    <x v="154"/>
  </r>
  <r>
    <n v="145"/>
    <x v="847"/>
    <s v="Give Energianlæg (Østerhovedvej)"/>
    <s v="Østerhovedvej 4"/>
    <n v="7323"/>
    <s v="Give"/>
    <x v="71"/>
  </r>
  <r>
    <n v="80"/>
    <x v="848"/>
    <s v="Marstal Fjernvarme, Sunstore 4"/>
    <s v="Skolevej 15"/>
    <n v="5960"/>
    <s v="Marstal"/>
    <x v="148"/>
  </r>
  <r>
    <n v="110"/>
    <x v="849"/>
    <s v="Rødding Fjernvarme, Halmværk"/>
    <s v="Vestermarksvej 2B"/>
    <n v="6630"/>
    <s v="Rødding"/>
    <x v="281"/>
  </r>
  <r>
    <n v="421"/>
    <x v="850"/>
    <s v="Øster Hurup Kraftvarme - halmværket"/>
    <s v="Snedkervej 10"/>
    <n v="9560"/>
    <s v="Hadsund"/>
    <x v="320"/>
  </r>
  <r>
    <n v="204"/>
    <x v="851"/>
    <s v="EC Power"/>
    <s v="Samsøvej 25"/>
    <n v="8382"/>
    <s v="Hinnerup"/>
    <x v="70"/>
  </r>
  <r>
    <n v="114"/>
    <x v="852"/>
    <s v="Sønderborg Fjernvarme, Vestermark"/>
    <s v="Vestermark 14B"/>
    <n v="6400"/>
    <s v="Sønderborg"/>
    <x v="195"/>
  </r>
  <r>
    <n v="114"/>
    <x v="853"/>
    <s v="Sønderborg Fjernvarme, Geotermi"/>
    <s v="Augustenborg Landevej 81"/>
    <n v="6400"/>
    <s v="Sønderborg"/>
    <x v="195"/>
  </r>
  <r>
    <n v="18"/>
    <x v="854"/>
    <s v="Fliskedel Krakasvej"/>
    <s v="Krakasvej 14"/>
    <n v="3400"/>
    <s v="Hillerød"/>
    <x v="58"/>
  </r>
  <r>
    <n v="79"/>
    <x v="855"/>
    <s v="Dalum Kraftvarme"/>
    <s v="Dalumvej 116"/>
    <n v="5250"/>
    <s v="Odense SV"/>
    <x v="42"/>
  </r>
  <r>
    <n v="295"/>
    <x v="856"/>
    <s v="Nørre Uttrup Varmecentral"/>
    <s v="Teglværket 12"/>
    <n v="9400"/>
    <s v="Nørresundby"/>
    <x v="5"/>
  </r>
  <r>
    <n v="34"/>
    <x v="857"/>
    <s v="Ringsted Fjernvarme, hovedcentral"/>
    <s v="Rønnedevej 7"/>
    <n v="4100"/>
    <s v="Ringsted"/>
    <x v="167"/>
  </r>
  <r>
    <n v="2"/>
    <x v="858"/>
    <s v="Helgeshøj-Centralen"/>
    <s v="Hørskætten 22"/>
    <n v="2630"/>
    <s v="Taastrup"/>
    <x v="8"/>
  </r>
  <r>
    <n v="475"/>
    <x v="859"/>
    <s v="Østerlars Halmvarmeværk"/>
    <s v="Nybrovej 42B"/>
    <n v="3760"/>
    <s v="Gudhjem"/>
    <x v="352"/>
  </r>
  <r>
    <n v="231"/>
    <x v="860"/>
    <s v="Energicentral Grundfoss"/>
    <s v="Jørgens Alle 32"/>
    <n v="8850"/>
    <s v="Bjerringbro"/>
    <x v="35"/>
  </r>
  <r>
    <n v="211"/>
    <x v="861"/>
    <s v="Kolind Fjernvarmeværk"/>
    <s v="Nyhåbsvej 7"/>
    <n v="8560"/>
    <s v="Kolind"/>
    <x v="353"/>
  </r>
  <r>
    <n v="888"/>
    <x v="862"/>
    <s v="Miljø Teknik (Novozymes A/S)"/>
    <s v="Hallas Alle 1"/>
    <n v="4400"/>
    <s v="Kalundborg"/>
    <x v="278"/>
  </r>
  <r>
    <n v="2"/>
    <x v="863"/>
    <s v="CTR I/S GRC (Gladsaxe Ringvej Centralen)"/>
    <s v="Tobaksvejen 4"/>
    <n v="2860"/>
    <s v="Søborg"/>
    <x v="8"/>
  </r>
  <r>
    <n v="103"/>
    <x v="864"/>
    <s v="Knokbjerg - Haderslev Fjernvarme A.m.b.a."/>
    <s v="Dybkær 2"/>
    <n v="6100"/>
    <s v="Haderslev"/>
    <x v="85"/>
  </r>
  <r>
    <n v="81"/>
    <x v="865"/>
    <s v="Vejle Fjernvarme a.m.b.a, Central Uhrhøj"/>
    <s v="Hovertoften 28"/>
    <n v="7100"/>
    <s v="Vejle"/>
    <x v="0"/>
  </r>
  <r>
    <n v="119"/>
    <x v="866"/>
    <s v="Billund Varmeværk IV"/>
    <s v="Rugmarken 2"/>
    <n v="7190"/>
    <s v="Billund"/>
    <x v="110"/>
  </r>
  <r>
    <n v="286"/>
    <x v="867"/>
    <s v="Farsø Varmeværk Fredbjergvej"/>
    <s v="Fredbjergvej 43"/>
    <n v="9640"/>
    <s v="Farsø"/>
    <x v="59"/>
  </r>
  <r>
    <n v="79"/>
    <x v="868"/>
    <s v="Stige Ø"/>
    <s v="Østre Kanalvej 23"/>
    <n v="5000"/>
    <s v="Odense C"/>
    <x v="42"/>
  </r>
  <r>
    <n v="282"/>
    <x v="869"/>
    <s v="Dronninglund Fjernvarme, Lunderbjerg 6A"/>
    <s v="Lunderbjerg 6A"/>
    <n v="9330"/>
    <s v="Dronninglund"/>
    <x v="48"/>
  </r>
  <r>
    <n v="5"/>
    <x v="870"/>
    <s v="Vejlesøparkcentralen"/>
    <s v="Vejlesøparken 11"/>
    <n v="2840"/>
    <s v="Holte"/>
    <x v="83"/>
  </r>
  <r>
    <n v="17"/>
    <x v="871"/>
    <s v="Hammerbakken 10"/>
    <s v="Hammerbakken 10"/>
    <n v="3460"/>
    <s v="Birkerød"/>
    <x v="56"/>
  </r>
  <r>
    <n v="35"/>
    <x v="872"/>
    <s v="SK Varme A/S, Trafikcenter Allé 32"/>
    <s v="Trafikcenter Alle 32"/>
    <n v="4200"/>
    <s v="Slagelse"/>
    <x v="123"/>
  </r>
  <r>
    <n v="172"/>
    <x v="873"/>
    <s v="MEC BioGas A/S"/>
    <s v="Energivej 13"/>
    <n v="7500"/>
    <s v="Holstebro"/>
    <x v="101"/>
  </r>
  <r>
    <n v="291"/>
    <x v="874"/>
    <s v="Mariagerfjord vand (renseanlæg)"/>
    <s v="Islandsvej 7"/>
    <n v="9560"/>
    <s v="Hadsund"/>
    <x v="87"/>
  </r>
  <r>
    <n v="301"/>
    <x v="875"/>
    <s v="Vindblæs fjernvarmecentral (gl. VrkID 1370)"/>
    <s v="Vilstedvej 40A"/>
    <n v="9670"/>
    <s v="Løgstør"/>
    <x v="146"/>
  </r>
  <r>
    <n v="305"/>
    <x v="876"/>
    <s v="Løkken Varmeværk"/>
    <s v="Industrivej 18"/>
    <n v="9480"/>
    <s v="Løkken"/>
    <x v="130"/>
  </r>
  <r>
    <n v="2"/>
    <x v="877"/>
    <s v="Måløv Spids- og Reservelastcentral"/>
    <s v="Måløv Byvej 229"/>
    <n v="2760"/>
    <s v="Måløv"/>
    <x v="8"/>
  </r>
  <r>
    <n v="202"/>
    <x v="878"/>
    <s v="Grenå Fjernvarme - Sol 1"/>
    <s v="Bredstrupvej 44"/>
    <n v="8500"/>
    <s v="Grenå"/>
    <x v="78"/>
  </r>
  <r>
    <n v="33"/>
    <x v="879"/>
    <s v="Nykøbing S Varmeværk, Solvarmecentral, Getsøvej"/>
    <s v="Getsøvej 16"/>
    <n v="4500"/>
    <s v="Nykøbing Sjælland"/>
    <x v="16"/>
  </r>
  <r>
    <n v="304"/>
    <x v="880"/>
    <s v="Solvarmeanlæg"/>
    <s v="Borupvej 69"/>
    <n v="9760"/>
    <s v="Vrå"/>
    <x v="219"/>
  </r>
  <r>
    <n v="128"/>
    <x v="881"/>
    <s v="Flisværket"/>
    <s v="Tingvejen 396"/>
    <n v="7200"/>
    <s v="Grindsted"/>
    <x v="47"/>
  </r>
  <r>
    <n v="104"/>
    <x v="882"/>
    <s v="Driftscentral Søndermarksvej"/>
    <s v="Søndermarksvej 1"/>
    <n v="6240"/>
    <s v="Løgumkloster"/>
    <x v="197"/>
  </r>
  <r>
    <n v="117"/>
    <x v="883"/>
    <s v="Aabenraa-Rødekro Fjernvarme, Egelund"/>
    <s v="Egelund 60"/>
    <n v="6200"/>
    <s v="Aabenraa"/>
    <x v="99"/>
  </r>
  <r>
    <n v="117"/>
    <x v="884"/>
    <s v="Aabenraa-Rødekro Fjernvarme, Lundsbjerg Industrivej"/>
    <s v="Lundsbjerg Industrivej 149"/>
    <n v="6200"/>
    <s v="Aabenraa"/>
    <x v="99"/>
  </r>
  <r>
    <n v="206"/>
    <x v="885"/>
    <s v="Åby Renseanlæg"/>
    <s v="Søren Frichs Vej 41"/>
    <n v="8230"/>
    <s v="Åbyhøj"/>
    <x v="14"/>
  </r>
  <r>
    <n v="174"/>
    <x v="886"/>
    <s v="Engesvang-Moselund - Biomasseværk (STEA)"/>
    <s v="Løhdesvej 10"/>
    <n v="7442"/>
    <s v="Engesvang"/>
    <x v="55"/>
  </r>
  <r>
    <n v="114"/>
    <x v="887"/>
    <s v="Sønderborg Fjernvarme, Central Glansager"/>
    <s v="Østager 8"/>
    <n v="6400"/>
    <s v="Sønderborg"/>
    <x v="195"/>
  </r>
  <r>
    <n v="204"/>
    <x v="888"/>
    <s v="Finlandsvej 3A"/>
    <s v="Finlandsvej 3A"/>
    <n v="8450"/>
    <s v="Hammel"/>
    <x v="70"/>
  </r>
  <r>
    <n v="2"/>
    <x v="889"/>
    <s v="Penta-Infra Datacenter Glostrup"/>
    <s v="Smedeland 32"/>
    <n v="2600"/>
    <s v="Glostrup"/>
    <x v="8"/>
  </r>
  <r>
    <n v="171"/>
    <x v="890"/>
    <s v="Hvide Sande Fjernvarme - solvarme"/>
    <s v="Beddingsvej 63"/>
    <n v="6960"/>
    <s v="Hvide Sande"/>
    <x v="284"/>
  </r>
  <r>
    <n v="472"/>
    <x v="891"/>
    <s v="Stengårdsskolen"/>
    <s v="Stengårds Plads 2"/>
    <n v="3650"/>
    <s v="Ølstykke"/>
    <x v="354"/>
  </r>
  <r>
    <n v="472"/>
    <x v="892"/>
    <s v="Toftehøjskolen"/>
    <s v="Frederiksborgvej 4"/>
    <n v="3650"/>
    <s v="Ølstykke"/>
    <x v="354"/>
  </r>
  <r>
    <n v="472"/>
    <x v="893"/>
    <s v="Stenløse Syd"/>
    <s v="Agertoftegårdsvej 1"/>
    <n v="3660"/>
    <s v="Stenløse"/>
    <x v="354"/>
  </r>
  <r>
    <n v="472"/>
    <x v="894"/>
    <s v="Stenløse Nord"/>
    <s v="Dam Holme 4B"/>
    <n v="3660"/>
    <s v="Stenløse"/>
    <x v="354"/>
  </r>
  <r>
    <n v="269"/>
    <x v="895"/>
    <s v="Løgstrup Varmeværk (Solvarmeanlæg)"/>
    <s v="Kølsenvej 33"/>
    <n v="8831"/>
    <s v="Løgstrup"/>
    <x v="145"/>
  </r>
  <r>
    <n v="206"/>
    <x v="896"/>
    <s v="Egå Renseanlæg"/>
    <s v="Mosevej 57"/>
    <n v="8240"/>
    <s v="Risskov"/>
    <x v="14"/>
  </r>
  <r>
    <n v="102"/>
    <x v="897"/>
    <s v="Gråsten Varme, Halmværk"/>
    <s v="Sønderborg Landevej 3"/>
    <n v="6300"/>
    <s v="Gråsten"/>
    <x v="79"/>
  </r>
  <r>
    <n v="206"/>
    <x v="898"/>
    <s v="Nordalim A/S"/>
    <s v="Samoavej 1"/>
    <n v="8000"/>
    <s v="Aarhus C"/>
    <x v="14"/>
  </r>
  <r>
    <n v="18"/>
    <x v="899"/>
    <s v="Nordisk Perlite ApS"/>
    <s v="Hammersholt Erhvervspark 1"/>
    <n v="3400"/>
    <s v="Hillerød"/>
    <x v="58"/>
  </r>
  <r>
    <n v="135"/>
    <x v="900"/>
    <s v="Agri-Norcold A/S - Vejen"/>
    <s v="Park Alle 17"/>
    <n v="6600"/>
    <s v="Vejen"/>
    <x v="211"/>
  </r>
  <r>
    <n v="206"/>
    <x v="901"/>
    <s v="Fortum - Århus"/>
    <s v="Oliehavnsvej 18"/>
    <n v="8000"/>
    <s v="Aarhus C"/>
    <x v="14"/>
  </r>
  <r>
    <n v="405"/>
    <x v="902"/>
    <s v="Skamol"/>
    <s v="Fur Landevej 118"/>
    <n v="7870"/>
    <s v="Roslev"/>
    <x v="304"/>
  </r>
  <r>
    <n v="280"/>
    <x v="903"/>
    <s v="DLG Food Oil"/>
    <s v="Kvisselholtvej 90"/>
    <n v="9330"/>
    <s v="Dronninglund"/>
    <x v="7"/>
  </r>
  <r>
    <n v="97"/>
    <x v="904"/>
    <s v="Agri-Norcold A/S - Padborg"/>
    <s v="Industrivej 4B"/>
    <n v="6330"/>
    <s v="Padborg"/>
    <x v="18"/>
  </r>
  <r>
    <n v="115"/>
    <x v="905"/>
    <s v="Tønder fjernvarmeselskab Amba (Energivej)"/>
    <s v="Energivej 2"/>
    <n v="6270"/>
    <s v="Tønder"/>
    <x v="207"/>
  </r>
  <r>
    <n v="291"/>
    <x v="906"/>
    <s v="Solvarme - Sandelsmosevej"/>
    <s v="Sandelsmosevej 6"/>
    <n v="9560"/>
    <s v="Hadsund"/>
    <x v="87"/>
  </r>
  <r>
    <n v="198"/>
    <x v="907"/>
    <s v="Kvicly Ebeltoft"/>
    <s v="Østeralle 16"/>
    <n v="8400"/>
    <s v="Ebeltoft"/>
    <x v="51"/>
  </r>
  <r>
    <n v="126"/>
    <x v="908"/>
    <s v="Novrup Krematorium"/>
    <s v="Novrupvej 47"/>
    <n v="6705"/>
    <s v="Esbjerg Ø"/>
    <x v="57"/>
  </r>
  <r>
    <n v="126"/>
    <x v="909"/>
    <s v="Dangard A/S"/>
    <s v="Storstrømsvej 49"/>
    <n v="6715"/>
    <s v="Esbjerg N"/>
    <x v="57"/>
  </r>
  <r>
    <n v="246"/>
    <x v="910"/>
    <s v="Morsø Vand A/S"/>
    <s v="H. C. Ørsteds Vej 10"/>
    <n v="7900"/>
    <s v="Nykøbing M"/>
    <x v="49"/>
  </r>
  <r>
    <n v="289"/>
    <x v="911"/>
    <s v="MAN Diesel"/>
    <s v="Niels Juels Vej 15"/>
    <n v="9900"/>
    <s v="Frederikshavn"/>
    <x v="65"/>
  </r>
  <r>
    <n v="146"/>
    <x v="912"/>
    <s v="Jacobsens Backery Ltd. A/S"/>
    <s v="Nilanvej 1"/>
    <n v="8722"/>
    <s v="Hedensted"/>
    <x v="91"/>
  </r>
  <r>
    <n v="146"/>
    <x v="913"/>
    <s v="SuperBrugsen Hedensted"/>
    <s v="Bytorvet 30"/>
    <n v="8722"/>
    <s v="Hedensted"/>
    <x v="91"/>
  </r>
  <r>
    <n v="34"/>
    <x v="914"/>
    <s v="Fælleskrematoriet"/>
    <s v="Kærup Parkvej 1"/>
    <n v="4100"/>
    <s v="Ringsted"/>
    <x v="167"/>
  </r>
  <r>
    <n v="131"/>
    <x v="915"/>
    <s v="Holsted solvarme"/>
    <s v="Vestermarken 11"/>
    <n v="6670"/>
    <s v="Holsted"/>
    <x v="103"/>
  </r>
  <r>
    <n v="353"/>
    <x v="916"/>
    <s v="KSM Stoker A/S"/>
    <s v="Næssundvej 440"/>
    <n v="7960"/>
    <s v="Karby"/>
    <x v="252"/>
  </r>
  <r>
    <n v="204"/>
    <x v="917"/>
    <s v="Hinnerup Fjernvarme, Skanderborgvej -"/>
    <s v="Beta 1"/>
    <n v="8382"/>
    <s v="Hinnerup"/>
    <x v="70"/>
  </r>
  <r>
    <n v="141"/>
    <x v="918"/>
    <s v="Egtved Varmeværk, Lergårdvej 9"/>
    <s v="Lergårdvej 9"/>
    <n v="6040"/>
    <s v="Egtved"/>
    <x v="348"/>
  </r>
  <r>
    <n v="49"/>
    <x v="919"/>
    <s v="Stege Solvarme"/>
    <s v="Kobbelvej 56"/>
    <n v="4780"/>
    <s v="Stege"/>
    <x v="174"/>
  </r>
  <r>
    <n v="77"/>
    <x v="920"/>
    <s v="Toftegårdsvej 17"/>
    <s v="Toftegårdsvej 17"/>
    <n v="5620"/>
    <s v="Glamsbjerg"/>
    <x v="12"/>
  </r>
  <r>
    <n v="226"/>
    <x v="921"/>
    <s v="Solvarme - Bjørnholtvej"/>
    <s v="Bjørnholtvej 3"/>
    <n v="8600"/>
    <s v="Silkeborg"/>
    <x v="177"/>
  </r>
  <r>
    <n v="88"/>
    <x v="922"/>
    <s v="Solvarme - Nyborgvej"/>
    <s v="Nyborgvej 438A"/>
    <n v="5881"/>
    <s v="Skårup Fyn"/>
    <x v="181"/>
  </r>
  <r>
    <n v="90"/>
    <x v="923"/>
    <s v="Tommerup Solvarme"/>
    <s v="Tværvej 13A"/>
    <n v="5690"/>
    <s v="Tommerup"/>
    <x v="204"/>
  </r>
  <r>
    <n v="388"/>
    <x v="924"/>
    <s v="Ejsing Fjernvarme A.M.B.A."/>
    <s v="Østparken 52"/>
    <n v="7830"/>
    <s v="Vinderup"/>
    <x v="305"/>
  </r>
  <r>
    <n v="97"/>
    <x v="925"/>
    <s v="Padborg Fjernvarme - Solvarmecentral"/>
    <s v="Spølbækvej 10"/>
    <n v="6330"/>
    <s v="Padborg"/>
    <x v="18"/>
  </r>
  <r>
    <n v="206"/>
    <x v="926"/>
    <s v="Elkedel, Studstrupværket"/>
    <s v="Ny Studstrupvej 14"/>
    <n v="8541"/>
    <s v="Skødstrup"/>
    <x v="14"/>
  </r>
  <r>
    <n v="206"/>
    <x v="927"/>
    <s v="DLG Aarhus"/>
    <s v="Jegstrupvej 96B"/>
    <n v="8361"/>
    <s v="Hasselager"/>
    <x v="14"/>
  </r>
  <r>
    <n v="206"/>
    <x v="928"/>
    <s v="Aarhus Krematorium"/>
    <s v="Viborgvej 47A"/>
    <n v="8210"/>
    <s v="Aarhus V"/>
    <x v="14"/>
  </r>
  <r>
    <n v="321"/>
    <x v="929"/>
    <s v="Anton Nielsen Halmværk"/>
    <s v="Søtoften 5"/>
    <n v="9520"/>
    <s v="Skørping"/>
    <x v="245"/>
  </r>
  <r>
    <n v="284"/>
    <x v="930"/>
    <s v="Hjallerup Bio/solvarme"/>
    <s v="Clausholmvej 1"/>
    <n v="9320"/>
    <s v="Hjallerup"/>
    <x v="98"/>
  </r>
  <r>
    <n v="245"/>
    <x v="931"/>
    <s v="Solvarmecentral Færøvej"/>
    <s v="Færøvej 3"/>
    <n v="7900"/>
    <s v="Nykøbing M"/>
    <x v="156"/>
  </r>
  <r>
    <n v="207"/>
    <x v="932"/>
    <s v="Langaa Varmeværk - Solvarmecentral"/>
    <s v="Randersvej 37"/>
    <n v="8870"/>
    <s v="Langå"/>
    <x v="141"/>
  </r>
  <r>
    <n v="2"/>
    <x v="933"/>
    <s v="Solvarmecentral Vesterled"/>
    <s v="Vesterled 5"/>
    <n v="2640"/>
    <s v="Hedehusene"/>
    <x v="8"/>
  </r>
  <r>
    <n v="232"/>
    <x v="934"/>
    <s v="ARLA FOODS ENERGY A/S Biogasanlæg, Rødkærsbro"/>
    <s v="Århusvej 15"/>
    <n v="8840"/>
    <s v="Rødkærsbro"/>
    <x v="172"/>
  </r>
  <r>
    <n v="172"/>
    <x v="935"/>
    <s v="Holstebro Mejeri"/>
    <s v="Hjermvej 24-26"/>
    <n v="7500"/>
    <s v="Holstebro"/>
    <x v="101"/>
  </r>
  <r>
    <n v="18"/>
    <x v="936"/>
    <s v="Hillerød Biokraftvarmeværk (BKV)"/>
    <s v="Krakasvej 14B"/>
    <n v="3400"/>
    <s v="Hillerød"/>
    <x v="58"/>
  </r>
  <r>
    <n v="206"/>
    <x v="937"/>
    <s v="Biomassefyret Kraftvarmeværk"/>
    <s v="Ølstedvej 20"/>
    <n v="8200"/>
    <s v="Aarhus N"/>
    <x v="14"/>
  </r>
  <r>
    <n v="126"/>
    <x v="938"/>
    <s v="Mobil central"/>
    <s v="Ulvsundvej 1"/>
    <n v="6715"/>
    <s v="Esbjerg N"/>
    <x v="57"/>
  </r>
  <r>
    <n v="888"/>
    <x v="939"/>
    <s v="Fjellerup - Andelsbolig"/>
    <s v="Gartnerengen 31"/>
    <n v="8585"/>
    <s v="Glesborg"/>
    <x v="278"/>
  </r>
  <r>
    <n v="301"/>
    <x v="940"/>
    <s v="Dankalk - overskudsvarme"/>
    <s v="Aggersundvej 50"/>
    <n v="9670"/>
    <s v="Løgstør"/>
    <x v="146"/>
  </r>
  <r>
    <n v="270"/>
    <x v="941"/>
    <s v="Solvarme Toftegaardsvej"/>
    <s v="Toftegaardsvej 21B"/>
    <n v="9620"/>
    <s v="Aalestrup"/>
    <x v="157"/>
  </r>
  <r>
    <n v="304"/>
    <x v="942"/>
    <s v="Grøngas, Vraa A/S"/>
    <s v="Grøngasvej 13"/>
    <n v="9760"/>
    <s v="Vrå"/>
    <x v="219"/>
  </r>
  <r>
    <n v="81"/>
    <x v="943"/>
    <s v="Central CON20"/>
    <s v="Dandyvej 1"/>
    <n v="7100"/>
    <s v="Vejle"/>
    <x v="0"/>
  </r>
  <r>
    <n v="81"/>
    <x v="944"/>
    <s v="Central CON30"/>
    <s v="Dronningens Kvarter 14"/>
    <n v="7000"/>
    <s v="Fredericia"/>
    <x v="0"/>
  </r>
  <r>
    <n v="81"/>
    <x v="945"/>
    <s v="Central CON40"/>
    <s v="Tandholtvej 55"/>
    <n v="6000"/>
    <s v="Kolding"/>
    <x v="0"/>
  </r>
  <r>
    <n v="81"/>
    <x v="946"/>
    <s v="Central CON50"/>
    <s v="Elmedraget 1"/>
    <n v="6000"/>
    <s v="Kolding"/>
    <x v="0"/>
  </r>
  <r>
    <n v="81"/>
    <x v="947"/>
    <s v="Central Vester Nebel"/>
    <s v="Solgårdsparken 22"/>
    <n v="6040"/>
    <s v="Egtved"/>
    <x v="0"/>
  </r>
  <r>
    <n v="339"/>
    <x v="948"/>
    <s v="Solvarmecentral"/>
    <s v="Havdrup Allé 3"/>
    <n v="4622"/>
    <s v="Havdrup"/>
    <x v="184"/>
  </r>
  <r>
    <n v="146"/>
    <x v="949"/>
    <s v="Satellit Centralen Hedensted"/>
    <s v="Overholmvej 36"/>
    <n v="8722"/>
    <s v="Hedensted"/>
    <x v="91"/>
  </r>
  <r>
    <n v="101"/>
    <x v="950"/>
    <s v="Egetæpper Gram"/>
    <s v="Industrivej 3"/>
    <n v="6510"/>
    <s v="Gram"/>
    <x v="294"/>
  </r>
  <r>
    <n v="473"/>
    <x v="951"/>
    <s v="Føns Nærvarme"/>
    <s v="Ronæsbrovej 16"/>
    <n v="5580"/>
    <s v="Nørre Aaby"/>
    <x v="355"/>
  </r>
  <r>
    <n v="474"/>
    <x v="952"/>
    <s v="Brdr. Thorsen Varmeværk"/>
    <s v="Svenstrupvej 8"/>
    <n v="8581"/>
    <s v="Nimtofte"/>
    <x v="356"/>
  </r>
  <r>
    <n v="52"/>
    <x v="953"/>
    <s v="Metalcolour A/S"/>
    <s v="Agrovej 6"/>
    <n v="4800"/>
    <s v="Nykøbing F"/>
    <x v="271"/>
  </r>
  <r>
    <n v="24"/>
    <x v="954"/>
    <s v="JSJ Aps"/>
    <s v="Frederiksberg 1D"/>
    <n v="4470"/>
    <s v="Svebølle"/>
    <x v="191"/>
  </r>
  <r>
    <n v="97"/>
    <x v="955"/>
    <s v="LL COLD ApS"/>
    <s v="Visherredsvej 2"/>
    <n v="6330"/>
    <s v="Padborg"/>
    <x v="18"/>
  </r>
  <r>
    <n v="181"/>
    <x v="956"/>
    <s v="Solvarme"/>
    <s v="Solagervej 2"/>
    <n v="6940"/>
    <s v="Lem St"/>
    <x v="142"/>
  </r>
  <r>
    <n v="314"/>
    <x v="957"/>
    <s v="K. Zinck Varme"/>
    <s v="Toften 21"/>
    <n v="9280"/>
    <s v="Storvorde"/>
    <x v="151"/>
  </r>
  <r>
    <n v="266"/>
    <x v="958"/>
    <s v="Ørum Varmeværk Solvarme"/>
    <s v="Østergade 35"/>
    <n v="8830"/>
    <s v="Tjele"/>
    <x v="225"/>
  </r>
  <r>
    <n v="265"/>
    <x v="959"/>
    <s v="Hammersøj Fjernvarmeværk Solvarme"/>
    <s v="Nørbækvej 2"/>
    <n v="8830"/>
    <s v="Tjele"/>
    <x v="89"/>
  </r>
  <r>
    <n v="115"/>
    <x v="960"/>
    <s v="Varmepumpecentral"/>
    <s v="Hydrovej 9"/>
    <n v="6270"/>
    <s v="Tønder"/>
    <x v="207"/>
  </r>
  <r>
    <n v="176"/>
    <x v="961"/>
    <s v="Lemvig Varmeværk Vestavej"/>
    <s v="Vestavej 2"/>
    <n v="7620"/>
    <s v="Lemvig"/>
    <x v="143"/>
  </r>
  <r>
    <n v="315"/>
    <x v="962"/>
    <s v="Sindal ORC Kraftvarmeværk"/>
    <s v="Gutenbergvej 15"/>
    <n v="9870"/>
    <s v="Sindal"/>
    <x v="32"/>
  </r>
  <r>
    <n v="305"/>
    <x v="963"/>
    <s v="SuperBrugsen Løkken - overskudsvarme"/>
    <s v="Jyllandsgade 11"/>
    <n v="9480"/>
    <s v="Løkken"/>
    <x v="130"/>
  </r>
  <r>
    <n v="305"/>
    <x v="964"/>
    <s v="Meny Løkken - overskudsvarme"/>
    <s v="Industrivej 6"/>
    <n v="9480"/>
    <s v="Løkken"/>
    <x v="130"/>
  </r>
  <r>
    <n v="277"/>
    <x v="965"/>
    <s v="Brønderslev Varme - flis og sol"/>
    <s v="Erhvervsparken 70"/>
    <n v="9700"/>
    <s v="Brønderslev"/>
    <x v="41"/>
  </r>
  <r>
    <n v="291"/>
    <x v="966"/>
    <s v="SuperBrugsen Hadsund"/>
    <s v="Himmerlandsgade 2"/>
    <n v="9560"/>
    <s v="Hadsund"/>
    <x v="87"/>
  </r>
  <r>
    <n v="48"/>
    <x v="967"/>
    <s v="Flisværket"/>
    <s v="C. E. Christiansens Vej 23A"/>
    <n v="4930"/>
    <s v="Maribo"/>
    <x v="15"/>
  </r>
  <r>
    <n v="218"/>
    <x v="968"/>
    <s v="Mørke Fjernvarme, Fabriksvej 20"/>
    <s v="Fabriksvej 20"/>
    <n v="8544"/>
    <s v="Mørke"/>
    <x v="357"/>
  </r>
  <r>
    <n v="32"/>
    <x v="969"/>
    <s v="Halsskov halmvarmeværk"/>
    <s v="Energivej 11"/>
    <n v="4220"/>
    <s v="Korsør"/>
    <x v="139"/>
  </r>
  <r>
    <n v="4"/>
    <x v="970"/>
    <s v="Energianlæg - Råbrovej"/>
    <s v="Råbrovej 56"/>
    <n v="2765"/>
    <s v="Smørum"/>
    <x v="298"/>
  </r>
  <r>
    <n v="18"/>
    <x v="971"/>
    <s v="Hillerød Spildevand A/S HCR-syd"/>
    <s v="Solrødgårds Alle 1"/>
    <n v="3400"/>
    <s v="Hillerød"/>
    <x v="58"/>
  </r>
  <r>
    <n v="148"/>
    <x v="972"/>
    <s v="Fjernvarme Horsens A/S - Flisværket"/>
    <s v="Endelavevej 7"/>
    <n v="8700"/>
    <s v="Horsens"/>
    <x v="46"/>
  </r>
  <r>
    <n v="202"/>
    <x v="973"/>
    <s v="Grenå Varme - Flisværk"/>
    <s v="Bredstrupvej 44"/>
    <n v="8500"/>
    <s v="Grenaa"/>
    <x v="78"/>
  </r>
  <r>
    <n v="202"/>
    <x v="974"/>
    <s v="Grenå Varme - Sol 2"/>
    <s v="Bredstrupvej 42A"/>
    <n v="8500"/>
    <s v="Grenaa"/>
    <x v="78"/>
  </r>
  <r>
    <n v="2"/>
    <x v="975"/>
    <s v="Novo Nordisk overskudsvarme"/>
    <s v="Vandtårnsvej 108"/>
    <n v="2860"/>
    <s v="Søborg"/>
    <x v="8"/>
  </r>
  <r>
    <n v="2"/>
    <x v="976"/>
    <s v="Ballerup Krematorium - overskudsvarme"/>
    <s v="Digterparken 1"/>
    <n v="2750"/>
    <s v="Ballerup"/>
    <x v="8"/>
  </r>
  <r>
    <n v="300"/>
    <x v="977"/>
    <s v="Agri-Norcold A/S - Hobro"/>
    <s v="Skivevej 43"/>
    <n v="9500"/>
    <s v="Hobro"/>
    <x v="100"/>
  </r>
  <r>
    <n v="31"/>
    <x v="978"/>
    <s v="Varmpepumpe Kalundborg"/>
    <s v="Dokhavnsvej 15"/>
    <n v="4400"/>
    <s v="Kalundborg"/>
    <x v="122"/>
  </r>
  <r>
    <n v="277"/>
    <x v="979"/>
    <s v="Bo-Glas overskudsvarme"/>
    <s v="Industrivej 25"/>
    <n v="9700"/>
    <s v="Brønderslev"/>
    <x v="41"/>
  </r>
  <r>
    <n v="92"/>
    <x v="980"/>
    <s v="Dansk Træemballage (Ulsa)"/>
    <s v="Hindemaevej 76"/>
    <n v="5540"/>
    <s v="Ullerslev"/>
    <x v="358"/>
  </r>
  <r>
    <n v="121"/>
    <x v="981"/>
    <s v="Outrup Varmeværk Varmepumpecentral"/>
    <s v="Gartnervænget 22"/>
    <n v="6855"/>
    <s v="Outrup"/>
    <x v="161"/>
  </r>
  <r>
    <n v="203"/>
    <x v="982"/>
    <s v="Hadsten Varmeværk, solvarme (25.000 m2)"/>
    <s v="Toftegårdsvej 15"/>
    <n v="8370"/>
    <s v="Hadsten"/>
    <x v="86"/>
  </r>
  <r>
    <n v="256"/>
    <x v="983"/>
    <s v="Industrivej 17"/>
    <s v="Industrivej 17"/>
    <n v="7860"/>
    <s v="Spøttrup"/>
    <x v="359"/>
  </r>
  <r>
    <n v="84"/>
    <x v="984"/>
    <s v="Solvarme 31000m2"/>
    <s v="Stegshavevej 40"/>
    <n v="5750"/>
    <s v="Ringe"/>
    <x v="166"/>
  </r>
  <r>
    <n v="126"/>
    <x v="985"/>
    <s v="Varde laks"/>
    <s v="Snedkervej 2"/>
    <n v="6800"/>
    <s v="Varde"/>
    <x v="57"/>
  </r>
  <r>
    <n v="126"/>
    <x v="986"/>
    <s v="Sydvestjysk Pelscenter"/>
    <s v="Lerpøtvej 56"/>
    <n v="6800"/>
    <s v="Varde"/>
    <x v="57"/>
  </r>
  <r>
    <n v="2"/>
    <x v="987"/>
    <s v="Overskudsvarme til Glostrup FV"/>
    <s v="Langagervej 60"/>
    <n v="2600"/>
    <s v="Glostrup"/>
    <x v="8"/>
  </r>
  <r>
    <n v="244"/>
    <x v="988"/>
    <s v="Industriparken 10"/>
    <s v="Industriparken 10"/>
    <n v="8620"/>
    <s v="Kjellerup"/>
    <x v="133"/>
  </r>
  <r>
    <n v="241"/>
    <x v="989"/>
    <s v="Karup Varmeværk, Ericavej"/>
    <s v="Ericavej 1a"/>
    <n v="7470"/>
    <s v="Karup J"/>
    <x v="134"/>
  </r>
  <r>
    <n v="126"/>
    <x v="990"/>
    <s v="Kvickly Varde"/>
    <s v="Østervold 5"/>
    <n v="6800"/>
    <s v="Varde"/>
    <x v="57"/>
  </r>
  <r>
    <n v="126"/>
    <x v="991"/>
    <s v="Superbrugsen Esbjerg Storcentter"/>
    <s v="Gl Vardevej 230"/>
    <n v="6715"/>
    <s v="Esbjerg N"/>
    <x v="57"/>
  </r>
  <r>
    <n v="126"/>
    <x v="992"/>
    <s v="Slagter Theilgaard"/>
    <s v="Oddesundvej 25"/>
    <n v="6715"/>
    <s v="Esbjerg N"/>
    <x v="57"/>
  </r>
  <r>
    <n v="126"/>
    <x v="993"/>
    <s v="Superbrugsen Tjæreborg"/>
    <s v="Skolevej 45"/>
    <n v="6731"/>
    <s v="Tjæreborg"/>
    <x v="57"/>
  </r>
  <r>
    <n v="163"/>
    <x v="994"/>
    <s v="Bording Varmepumpecentral - Fabriksvej"/>
    <s v="Fabriksvej 23"/>
    <n v="7441"/>
    <s v="Bording"/>
    <x v="13"/>
  </r>
  <r>
    <n v="105"/>
    <x v="995"/>
    <s v="Nordals Fjernvarme A/S"/>
    <s v="Lundenvej 7"/>
    <n v="6430"/>
    <s v="Nordborg"/>
    <x v="155"/>
  </r>
  <r>
    <n v="152"/>
    <x v="996"/>
    <s v="Nørre snede varmeværk, Mågevej"/>
    <s v="Mågevej 12"/>
    <n v="8766"/>
    <s v="Nørre Snede"/>
    <x v="297"/>
  </r>
  <r>
    <n v="247"/>
    <x v="997"/>
    <s v="Møldrup Varmeværk"/>
    <s v="Erhvervsvej 25"/>
    <n v="9632"/>
    <s v="Møldrup"/>
    <x v="152"/>
  </r>
  <r>
    <n v="2"/>
    <x v="998"/>
    <s v="Sjællandsbroens Pumpestation"/>
    <s v="Ved Slusen 10"/>
    <n v="2300"/>
    <s v="København S"/>
    <x v="8"/>
  </r>
  <r>
    <n v="2"/>
    <x v="999"/>
    <s v="UNICEF Supply Division"/>
    <s v="Oceanvej 10"/>
    <n v="2150"/>
    <s v="Nordhavn"/>
    <x v="8"/>
  </r>
  <r>
    <n v="2"/>
    <x v="1000"/>
    <s v="Novozymes"/>
    <s v="Nordre Fasanvej 235"/>
    <n v="2200"/>
    <s v="København N"/>
    <x v="8"/>
  </r>
  <r>
    <n v="231"/>
    <x v="1001"/>
    <s v="Østre Omfartsvej"/>
    <s v="Østre Omfartsvej 6"/>
    <n v="8850"/>
    <s v="Bjerringbro"/>
    <x v="35"/>
  </r>
  <r>
    <n v="239"/>
    <x v="1002"/>
    <s v="Thorsø Fjernvarme, Kongensbrovej"/>
    <s v="Kongensbrovej 10"/>
    <n v="8881"/>
    <s v="Thorsø"/>
    <x v="201"/>
  </r>
  <r>
    <n v="2"/>
    <x v="1003"/>
    <s v="Energivejcentralen"/>
    <s v="Energivej 2"/>
    <n v="2630"/>
    <s v="Taastrup"/>
    <x v="8"/>
  </r>
  <r>
    <n v="2"/>
    <x v="1004"/>
    <s v="Helgeshøj Alle"/>
    <s v="Helgeshøj Alle 67"/>
    <n v="2630"/>
    <s v="Taastrup"/>
    <x v="8"/>
  </r>
  <r>
    <n v="233"/>
    <x v="1005"/>
    <s v="Stoholm Fjernvarme, Ågade"/>
    <s v="Ågade 75"/>
    <n v="7850"/>
    <s v="Stoholm Jyll"/>
    <x v="189"/>
  </r>
  <r>
    <n v="2"/>
    <x v="1006"/>
    <s v="Høje Taastrup Fjernvarme - Litauen Alle"/>
    <s v="Litauen Alle 13"/>
    <n v="2630"/>
    <s v="Taastrup"/>
    <x v="8"/>
  </r>
  <r>
    <n v="2"/>
    <x v="1007"/>
    <s v="Central Vindinge Vest"/>
    <s v="Tingvej 29D"/>
    <n v="4000"/>
    <s v="Roskilde"/>
    <x v="8"/>
  </r>
  <r>
    <n v="2"/>
    <x v="1008"/>
    <s v="Varmepumpe Bjergmarken Renseanlæg"/>
    <s v="Boserupvej 25"/>
    <n v="4000"/>
    <s v="Roskilde"/>
    <x v="8"/>
  </r>
  <r>
    <n v="2"/>
    <x v="1009"/>
    <s v="RUC Varmeværk"/>
    <s v="Universitetsvej 1"/>
    <n v="4000"/>
    <s v="Roskilde"/>
    <x v="8"/>
  </r>
  <r>
    <n v="148"/>
    <x v="1010"/>
    <s v="Fjernvarme Horsens A/S - Saturnvej"/>
    <s v="Saturnvej 51"/>
    <n v="8700"/>
    <s v="Horsens"/>
    <x v="46"/>
  </r>
  <r>
    <n v="148"/>
    <x v="1011"/>
    <s v="Fjernvarme Horsens A/S - Endelavevej"/>
    <s v="Endelavevej 7"/>
    <n v="8700"/>
    <s v="Horsens"/>
    <x v="46"/>
  </r>
  <r>
    <n v="319"/>
    <x v="1012"/>
    <s v="Bælum Varmeværks Solvarmeanlæg"/>
    <s v="Håndværkervej 5"/>
    <n v="9574"/>
    <s v="Bælum"/>
    <x v="279"/>
  </r>
  <r>
    <n v="34"/>
    <x v="1013"/>
    <s v="Ringsted Varmepumpe"/>
    <s v="Jættevej 5"/>
    <n v="4100"/>
    <s v="Ringsted"/>
    <x v="167"/>
  </r>
  <r>
    <n v="146"/>
    <x v="1014"/>
    <s v="VP syd (Air liquide)"/>
    <s v="Overholmvej 6"/>
    <n v="8722"/>
    <s v="Hedensted"/>
    <x v="91"/>
  </r>
  <r>
    <n v="146"/>
    <x v="1015"/>
    <s v="Solvarmeanlæg - 11000 m2"/>
    <s v="Vesterbyvej 4"/>
    <n v="8722"/>
    <s v="Hedensted"/>
    <x v="91"/>
  </r>
  <r>
    <n v="54"/>
    <x v="1016"/>
    <s v="Næstved Fjernvarme, Vestergårdsvej"/>
    <s v="Vestergårdsvej 30A"/>
    <n v="4700"/>
    <s v="Næstved"/>
    <x v="113"/>
  </r>
  <r>
    <n v="84"/>
    <x v="1017"/>
    <s v="Biomasseværk"/>
    <s v="Højgårdsvej 8"/>
    <n v="5750"/>
    <s v="Ringe"/>
    <x v="166"/>
  </r>
  <r>
    <n v="36"/>
    <x v="1018"/>
    <s v="Sorø Bioenergi"/>
    <s v="Kragelundsvej 12"/>
    <n v="4180"/>
    <s v="Sorø"/>
    <x v="185"/>
  </r>
  <r>
    <n v="206"/>
    <x v="1019"/>
    <s v="Aarhus Ø Varmepumpe"/>
    <s v="Hjortholmsvej 2A"/>
    <n v="8000"/>
    <s v="Aarhus C"/>
    <x v="14"/>
  </r>
  <r>
    <n v="56"/>
    <x v="1020"/>
    <s v="Solvarme"/>
    <s v="Værkstedsvej 7"/>
    <n v="4720"/>
    <s v="Præstø"/>
    <x v="162"/>
  </r>
  <r>
    <n v="71"/>
    <x v="1021"/>
    <s v="Varmepumpe"/>
    <s v="Stejlebjergvej 6"/>
    <n v="5610"/>
    <s v="Assens"/>
    <x v="1"/>
  </r>
  <r>
    <n v="97"/>
    <x v="1022"/>
    <s v="Arla varmepumpe"/>
    <s v="Aabenraavej 2A"/>
    <n v="6340"/>
    <s v="Kruså"/>
    <x v="18"/>
  </r>
  <r>
    <n v="2"/>
    <x v="1023"/>
    <s v="Rockwool varmepumpe"/>
    <s v="Hovedgaden 584"/>
    <n v="2640"/>
    <s v="Hedehusene"/>
    <x v="8"/>
  </r>
  <r>
    <n v="2"/>
    <x v="1024"/>
    <s v="City 2 varmepumpe"/>
    <s v="Cityringen 4"/>
    <n v="2630"/>
    <s v="Taastrup"/>
    <x v="8"/>
  </r>
  <r>
    <n v="206"/>
    <x v="1025"/>
    <s v="Mobil kedel"/>
    <s v="Bispehavevej 12"/>
    <n v="8210"/>
    <s v="Aarhus V"/>
    <x v="14"/>
  </r>
  <r>
    <n v="339"/>
    <x v="1026"/>
    <s v="Varmecentralen Ørnesædet"/>
    <s v="Stenløkke 1"/>
    <n v="4622"/>
    <s v="Havdrup"/>
    <x v="184"/>
  </r>
  <r>
    <n v="79"/>
    <x v="1027"/>
    <s v="Tietgenbyens Varmecentral"/>
    <s v="M.P. Allerups Vej 57"/>
    <n v="5220"/>
    <s v="Odense SØ"/>
    <x v="42"/>
  </r>
  <r>
    <n v="79"/>
    <x v="1028"/>
    <s v="Ejby Mølle Varmecentral (EMV)"/>
    <s v="Ejbygade 32"/>
    <n v="5220"/>
    <s v="Odense SØ"/>
    <x v="42"/>
  </r>
  <r>
    <n v="79"/>
    <x v="1029"/>
    <s v="Overskudsvarme Tværgade"/>
    <s v="Tværgade 2"/>
    <n v="5000"/>
    <s v="Odense C"/>
    <x v="42"/>
  </r>
  <r>
    <n v="79"/>
    <x v="1030"/>
    <s v="Tasso A/S"/>
    <s v="Frederiksgade 37"/>
    <n v="5000"/>
    <s v="Odense C"/>
    <x v="42"/>
  </r>
  <r>
    <n v="79"/>
    <x v="1031"/>
    <s v="Envases Odense"/>
    <s v="Næsbyvej 20"/>
    <n v="5000"/>
    <s v="Odense C"/>
    <x v="42"/>
  </r>
  <r>
    <n v="2"/>
    <x v="1032"/>
    <s v="Testenhed"/>
    <s v="Carsten niebuhrs gade 43"/>
    <n v="1577"/>
    <s v="København V"/>
    <x v="8"/>
  </r>
  <r>
    <n v="477"/>
    <x v="1033"/>
    <s v="Egebjerg"/>
    <s v="Egebjerg Hovedgade 23"/>
    <n v="4500"/>
    <s v="Nykøbing Sj"/>
    <x v="360"/>
  </r>
  <r>
    <n v="478"/>
    <x v="1034"/>
    <s v="Rørvig"/>
    <s v="Vandværksvej 18a"/>
    <n v="4581"/>
    <s v="Rørvig"/>
    <x v="361"/>
  </r>
  <r>
    <n v="291"/>
    <x v="1035"/>
    <s v="MFV"/>
    <s v="Islandsvej 7"/>
    <n v="9560"/>
    <s v="Hadsund"/>
    <x v="87"/>
  </r>
  <r>
    <n v="273"/>
    <x v="1036"/>
    <s v="Bøge bakker 21"/>
    <s v="Bøge bakker 21"/>
    <n v="9460"/>
    <s v="Brovst"/>
    <x v="40"/>
  </r>
  <r>
    <n v="131"/>
    <x v="1037"/>
    <s v="Frodesvej 5"/>
    <s v="Frodesvej 5"/>
    <n v="6670"/>
    <s v="Holsted"/>
    <x v="103"/>
  </r>
  <r>
    <n v="163"/>
    <x v="1038"/>
    <s v="Studsgaard Varmeværk"/>
    <s v="Snejbjergvej 22"/>
    <n v="7400"/>
    <s v="Herning"/>
    <x v="13"/>
  </r>
  <r>
    <n v="2"/>
    <x v="1039"/>
    <s v="Risø Kedelcentral"/>
    <s v="Frederiksborgvej 399"/>
    <n v="4000"/>
    <s v="Roskilde"/>
    <x v="8"/>
  </r>
  <r>
    <n v="2"/>
    <x v="1040"/>
    <s v="Køge Sygehus Kedelcentral"/>
    <s v="Lykkebækvej 1"/>
    <n v="4600"/>
    <s v="Køge"/>
    <x v="8"/>
  </r>
  <r>
    <m/>
    <x v="1041"/>
    <m/>
    <m/>
    <m/>
    <m/>
    <x v="3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EA83D8-E659-4F1D-830A-0F091808C1F9}" name="Pivottabel2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outline="1" outlineData="1" multipleFieldFilters="0" rowHeaderCaption="Værk_ID">
  <location ref="A8:A10" firstHeaderRow="1" firstDataRow="1" firstDataCol="1" rowPageCount="1" colPageCount="1"/>
  <pivotFields count="8">
    <pivotField showAll="0"/>
    <pivotField axis="axisRow" showAll="0">
      <items count="10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742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t="default"/>
      </items>
    </pivotField>
    <pivotField showAll="0"/>
    <pivotField showAll="0"/>
    <pivotField showAll="0"/>
    <pivotField showAll="0"/>
    <pivotField axis="axisPage" showAll="0">
      <items count="364">
        <item x="7"/>
        <item x="9"/>
        <item x="10"/>
        <item x="26"/>
        <item x="27"/>
        <item x="331"/>
        <item x="97"/>
        <item x="2"/>
        <item x="1"/>
        <item x="286"/>
        <item x="28"/>
        <item x="29"/>
        <item x="3"/>
        <item x="30"/>
        <item x="315"/>
        <item x="345"/>
        <item x="359"/>
        <item x="31"/>
        <item x="110"/>
        <item x="34"/>
        <item x="35"/>
        <item x="245"/>
        <item x="278"/>
        <item x="317"/>
        <item x="36"/>
        <item x="37"/>
        <item x="33"/>
        <item x="111"/>
        <item x="38"/>
        <item x="39"/>
        <item x="40"/>
        <item x="280"/>
        <item x="41"/>
        <item x="310"/>
        <item x="112"/>
        <item x="256"/>
        <item x="288"/>
        <item x="279"/>
        <item x="43"/>
        <item x="44"/>
        <item x="48"/>
        <item x="83"/>
        <item x="49"/>
        <item x="45"/>
        <item x="50"/>
        <item x="51"/>
        <item x="360"/>
        <item x="354"/>
        <item x="348"/>
        <item x="52"/>
        <item x="305"/>
        <item x="53"/>
        <item x="55"/>
        <item x="57"/>
        <item x="268"/>
        <item x="59"/>
        <item x="95"/>
        <item x="60"/>
        <item x="263"/>
        <item x="61"/>
        <item x="246"/>
        <item x="42"/>
        <item x="63"/>
        <item x="11"/>
        <item x="64"/>
        <item x="65"/>
        <item x="66"/>
        <item x="67"/>
        <item x="311"/>
        <item x="251"/>
        <item x="228"/>
        <item x="68"/>
        <item x="355"/>
        <item x="69"/>
        <item x="72"/>
        <item x="289"/>
        <item x="73"/>
        <item x="74"/>
        <item x="75"/>
        <item x="301"/>
        <item x="313"/>
        <item x="71"/>
        <item x="76"/>
        <item x="336"/>
        <item x="249"/>
        <item x="316"/>
        <item x="12"/>
        <item x="240"/>
        <item x="77"/>
        <item x="294"/>
        <item x="78"/>
        <item x="258"/>
        <item x="47"/>
        <item x="323"/>
        <item x="79"/>
        <item x="307"/>
        <item x="328"/>
        <item x="80"/>
        <item x="85"/>
        <item x="264"/>
        <item x="86"/>
        <item x="87"/>
        <item x="277"/>
        <item x="88"/>
        <item x="243"/>
        <item x="70"/>
        <item x="89"/>
        <item x="90"/>
        <item x="236"/>
        <item x="283"/>
        <item x="237"/>
        <item x="350"/>
        <item x="81"/>
        <item x="287"/>
        <item x="184"/>
        <item x="262"/>
        <item x="347"/>
        <item x="91"/>
        <item x="92"/>
        <item x="300"/>
        <item x="115"/>
        <item x="330"/>
        <item x="13"/>
        <item x="58"/>
        <item x="98"/>
        <item x="6"/>
        <item x="100"/>
        <item x="238"/>
        <item x="82"/>
        <item x="101"/>
        <item x="103"/>
        <item x="104"/>
        <item x="306"/>
        <item x="46"/>
        <item x="295"/>
        <item x="321"/>
        <item x="105"/>
        <item x="302"/>
        <item x="274"/>
        <item x="119"/>
        <item x="308"/>
        <item x="106"/>
        <item x="239"/>
        <item x="296"/>
        <item x="84"/>
        <item x="284"/>
        <item x="107"/>
        <item x="322"/>
        <item x="96"/>
        <item x="332"/>
        <item x="108"/>
        <item x="109"/>
        <item x="23"/>
        <item x="131"/>
        <item x="117"/>
        <item x="132"/>
        <item x="275"/>
        <item x="122"/>
        <item x="252"/>
        <item x="134"/>
        <item x="135"/>
        <item x="133"/>
        <item x="136"/>
        <item x="229"/>
        <item x="247"/>
        <item x="353"/>
        <item x="138"/>
        <item x="139"/>
        <item x="140"/>
        <item x="120"/>
        <item x="141"/>
        <item x="234"/>
        <item x="142"/>
        <item x="143"/>
        <item x="342"/>
        <item x="244"/>
        <item x="260"/>
        <item x="145"/>
        <item x="146"/>
        <item x="197"/>
        <item x="231"/>
        <item x="130"/>
        <item x="147"/>
        <item x="267"/>
        <item x="149"/>
        <item x="15"/>
        <item x="148"/>
        <item x="150"/>
        <item x="232"/>
        <item x="324"/>
        <item x="337"/>
        <item x="151"/>
        <item x="152"/>
        <item x="357"/>
        <item x="153"/>
        <item x="154"/>
        <item x="304"/>
        <item x="54"/>
        <item x="116"/>
        <item x="356"/>
        <item x="155"/>
        <item x="343"/>
        <item x="56"/>
        <item x="137"/>
        <item x="118"/>
        <item x="156"/>
        <item x="16"/>
        <item x="270"/>
        <item x="113"/>
        <item x="159"/>
        <item x="297"/>
        <item x="160"/>
        <item x="158"/>
        <item x="17"/>
        <item x="341"/>
        <item x="266"/>
        <item x="161"/>
        <item x="18"/>
        <item x="162"/>
        <item x="163"/>
        <item x="250"/>
        <item x="164"/>
        <item x="269"/>
        <item x="312"/>
        <item x="165"/>
        <item x="166"/>
        <item x="126"/>
        <item x="167"/>
        <item x="168"/>
        <item x="334"/>
        <item x="265"/>
        <item x="114"/>
        <item x="346"/>
        <item x="169"/>
        <item x="170"/>
        <item x="171"/>
        <item x="281"/>
        <item x="172"/>
        <item x="173"/>
        <item x="25"/>
        <item x="361"/>
        <item x="282"/>
        <item x="175"/>
        <item x="327"/>
        <item x="338"/>
        <item x="176"/>
        <item x="177"/>
        <item x="94"/>
        <item x="32"/>
        <item x="93"/>
        <item x="62"/>
        <item x="178"/>
        <item x="102"/>
        <item x="179"/>
        <item x="127"/>
        <item x="329"/>
        <item x="180"/>
        <item x="299"/>
        <item x="182"/>
        <item x="293"/>
        <item x="181"/>
        <item x="123"/>
        <item x="319"/>
        <item x="121"/>
        <item x="298"/>
        <item x="183"/>
        <item x="309"/>
        <item x="220"/>
        <item x="185"/>
        <item x="187"/>
        <item x="174"/>
        <item x="303"/>
        <item x="188"/>
        <item x="335"/>
        <item x="189"/>
        <item x="206"/>
        <item x="8"/>
        <item x="285"/>
        <item x="339"/>
        <item x="349"/>
        <item x="190"/>
        <item x="271"/>
        <item x="191"/>
        <item x="192"/>
        <item x="259"/>
        <item x="193"/>
        <item x="194"/>
        <item x="326"/>
        <item x="19"/>
        <item x="351"/>
        <item x="195"/>
        <item x="196"/>
        <item x="198"/>
        <item x="235"/>
        <item x="199"/>
        <item x="200"/>
        <item x="257"/>
        <item x="201"/>
        <item x="261"/>
        <item x="202"/>
        <item x="340"/>
        <item x="20"/>
        <item x="203"/>
        <item x="204"/>
        <item x="242"/>
        <item x="21"/>
        <item x="125"/>
        <item x="325"/>
        <item x="273"/>
        <item x="0"/>
        <item x="207"/>
        <item x="208"/>
        <item x="205"/>
        <item x="230"/>
        <item x="24"/>
        <item x="209"/>
        <item x="358"/>
        <item x="210"/>
        <item x="233"/>
        <item x="318"/>
        <item x="211"/>
        <item x="212"/>
        <item x="292"/>
        <item x="213"/>
        <item x="214"/>
        <item x="128"/>
        <item x="215"/>
        <item x="333"/>
        <item x="129"/>
        <item x="216"/>
        <item x="217"/>
        <item x="248"/>
        <item x="218"/>
        <item x="344"/>
        <item x="124"/>
        <item x="276"/>
        <item x="219"/>
        <item x="272"/>
        <item x="291"/>
        <item x="255"/>
        <item x="221"/>
        <item x="320"/>
        <item x="222"/>
        <item x="253"/>
        <item x="223"/>
        <item x="290"/>
        <item x="224"/>
        <item x="241"/>
        <item x="225"/>
        <item x="186"/>
        <item x="254"/>
        <item x="314"/>
        <item x="226"/>
        <item x="227"/>
        <item x="352"/>
        <item x="99"/>
        <item x="4"/>
        <item x="144"/>
        <item x="5"/>
        <item x="157"/>
        <item x="14"/>
        <item x="22"/>
        <item x="362"/>
        <item t="default"/>
      </items>
    </pivotField>
    <pivotField dragToRow="0" dragToCol="0" dragToPage="0" showAll="0" defaultSubtotal="0"/>
  </pivotFields>
  <rowFields count="1">
    <field x="1"/>
  </rowFields>
  <rowItems count="2">
    <i>
      <x v="1041"/>
    </i>
    <i t="grand">
      <x/>
    </i>
  </rowItems>
  <colItems count="1">
    <i/>
  </colItems>
  <pageFields count="1">
    <pageField fld="6" item="362" hier="-1"/>
  </pageFields>
  <formats count="5">
    <format dxfId="34">
      <pivotArea dataOnly="0" outline="0" axis="axisValues" fieldPosition="0"/>
    </format>
    <format dxfId="33">
      <pivotArea type="all" dataOnly="0" outline="0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4">
            <x v="20"/>
            <x v="646"/>
            <x v="804"/>
            <x v="878"/>
          </reference>
        </references>
      </pivotArea>
    </format>
    <format dxfId="3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O2_FJVNET" displayName="CO2_FJVNET" ref="A2:E368" totalsRowShown="0" dataDxfId="29" tableBorderDxfId="28">
  <tableColumns count="5">
    <tableColumn id="1" xr3:uid="{00000000-0010-0000-0000-000001000000}" name=" []" dataDxfId="27"/>
    <tableColumn id="2" xr3:uid="{00000000-0010-0000-0000-000002000000}" name=" [År]" dataDxfId="26"/>
    <tableColumn id="3" xr3:uid="{00000000-0010-0000-0000-000003000000}" name="FV_NetID [FV_NetID]" dataDxfId="25"/>
    <tableColumn id="53" xr3:uid="{00000000-0010-0000-0000-000035000000}" name="Varme_Lev_til_net [GJ]" dataDxfId="24"/>
    <tableColumn id="21" xr3:uid="{00000000-0010-0000-0000-000015000000}" name="CO2 - Varme [kg CO2/GJvarme]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1" displayName="Tabel1" ref="A1:J369" totalsRowShown="0">
  <tableColumns count="10">
    <tableColumn id="1" xr3:uid="{00000000-0010-0000-0100-000001000000}" name="FV_Net"/>
    <tableColumn id="2" xr3:uid="{00000000-0010-0000-0100-000002000000}" name="FV_Net_Navn"/>
    <tableColumn id="3" xr3:uid="{00000000-0010-0000-0100-000003000000}" name="VE_Varme_TJ" dataDxfId="22"/>
    <tableColumn id="4" xr3:uid="{00000000-0010-0000-0100-000004000000}" name="VE_KV_TJ" dataDxfId="21"/>
    <tableColumn id="5" xr3:uid="{00000000-0010-0000-0100-000005000000}" name="Overskudsvarme_TJ" dataDxfId="20"/>
    <tableColumn id="6" xr3:uid="{00000000-0010-0000-0100-000006000000}" name="Fossil_Varme_TJ" dataDxfId="19"/>
    <tableColumn id="7" xr3:uid="{00000000-0010-0000-0100-000007000000}" name="Fossil_KV_TJ" dataDxfId="18"/>
    <tableColumn id="8" xr3:uid="{00000000-0010-0000-0100-000008000000}" name="VE_IALT" dataDxfId="17"/>
    <tableColumn id="9" xr3:uid="{00000000-0010-0000-0100-000009000000}" name="KV_IALT" dataDxfId="16"/>
    <tableColumn id="10" xr3:uid="{00000000-0010-0000-0100-00000A000000}" name="SumOfVarmeLev_TJ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1324"/>
  <sheetViews>
    <sheetView workbookViewId="0">
      <selection activeCell="B10" sqref="B10"/>
    </sheetView>
  </sheetViews>
  <sheetFormatPr defaultColWidth="9.140625" defaultRowHeight="15" x14ac:dyDescent="0.25"/>
  <cols>
    <col min="1" max="1" width="10.85546875" style="32" bestFit="1" customWidth="1"/>
    <col min="2" max="2" width="20.5703125" style="32" bestFit="1" customWidth="1"/>
    <col min="3" max="3" width="27.85546875" style="32" customWidth="1"/>
    <col min="4" max="4" width="21.140625" style="32" customWidth="1"/>
    <col min="5" max="5" width="54.5703125" style="32" customWidth="1"/>
    <col min="6" max="6" width="18.140625" style="32" customWidth="1"/>
    <col min="7" max="9" width="18.85546875" style="32" customWidth="1"/>
    <col min="10" max="10" width="23" style="32" customWidth="1"/>
    <col min="11" max="11" width="17.140625" style="32" customWidth="1"/>
    <col min="12" max="13" width="15.85546875" style="32" customWidth="1"/>
    <col min="14" max="14" width="17.85546875" style="32" customWidth="1"/>
    <col min="15" max="15" width="17.140625" style="32" customWidth="1"/>
    <col min="16" max="16" width="18.140625" style="32" customWidth="1"/>
    <col min="17" max="17" width="15" style="32" customWidth="1"/>
    <col min="18" max="18" width="22" style="32" customWidth="1"/>
    <col min="19" max="19" width="20.85546875" style="32" customWidth="1"/>
    <col min="20" max="20" width="14" style="32" customWidth="1"/>
    <col min="21" max="264" width="29.140625" style="32" customWidth="1"/>
    <col min="265" max="526" width="29.140625" style="32" bestFit="1" customWidth="1"/>
    <col min="527" max="527" width="29.140625" style="32" customWidth="1"/>
    <col min="528" max="789" width="29.140625" style="32" bestFit="1" customWidth="1"/>
    <col min="790" max="790" width="34.140625" style="32" bestFit="1" customWidth="1"/>
    <col min="791" max="791" width="28.140625" style="32" bestFit="1" customWidth="1"/>
    <col min="792" max="792" width="32.85546875" style="32" bestFit="1" customWidth="1"/>
    <col min="793" max="16384" width="9.140625" style="32"/>
  </cols>
  <sheetData>
    <row r="1" spans="1:9" x14ac:dyDescent="0.25">
      <c r="A1" s="49" t="s">
        <v>3346</v>
      </c>
      <c r="B1" s="50" t="s">
        <v>3370</v>
      </c>
      <c r="C1" s="51"/>
      <c r="D1" s="51"/>
      <c r="E1" s="51"/>
      <c r="F1" s="34" t="s">
        <v>355</v>
      </c>
      <c r="G1" s="34" t="s">
        <v>356</v>
      </c>
    </row>
    <row r="2" spans="1:9" x14ac:dyDescent="0.25">
      <c r="A2" s="49"/>
      <c r="B2" s="50" t="s">
        <v>3678</v>
      </c>
      <c r="C2" s="51"/>
      <c r="D2" s="51"/>
      <c r="E2" s="51"/>
      <c r="F2" s="35"/>
      <c r="G2" s="35"/>
    </row>
    <row r="3" spans="1:9" x14ac:dyDescent="0.25">
      <c r="A3" s="49"/>
      <c r="B3" s="50"/>
      <c r="C3" s="51"/>
      <c r="D3" s="51"/>
      <c r="E3" s="51"/>
      <c r="F3" s="35"/>
      <c r="G3" s="35"/>
    </row>
    <row r="4" spans="1:9" x14ac:dyDescent="0.25">
      <c r="A4" s="49"/>
      <c r="B4" s="50"/>
      <c r="C4" s="51"/>
      <c r="D4" s="51"/>
      <c r="E4" s="51"/>
      <c r="F4" s="35"/>
      <c r="G4" s="35"/>
    </row>
    <row r="5" spans="1:9" x14ac:dyDescent="0.25">
      <c r="A5"/>
      <c r="B5"/>
      <c r="C5" s="52"/>
      <c r="D5" s="51"/>
      <c r="E5" s="51"/>
      <c r="F5" s="35"/>
      <c r="G5" s="35"/>
    </row>
    <row r="6" spans="1:9" x14ac:dyDescent="0.25">
      <c r="A6" s="36" t="s">
        <v>3677</v>
      </c>
      <c r="B6" s="32" t="s">
        <v>3681</v>
      </c>
      <c r="F6" s="32" t="e">
        <f>VLOOKUP(B6,FVnetnavne,2,FALSE)</f>
        <v>#N/A</v>
      </c>
      <c r="G6" s="32" t="e">
        <f>VLOOKUP(F6,antalværker,2,FALSE)</f>
        <v>#N/A</v>
      </c>
    </row>
    <row r="7" spans="1:9" x14ac:dyDescent="0.25">
      <c r="F7" s="37"/>
      <c r="G7" s="37"/>
      <c r="H7" s="37"/>
      <c r="I7" s="38"/>
    </row>
    <row r="8" spans="1:9" x14ac:dyDescent="0.25">
      <c r="A8" s="36" t="s">
        <v>3300</v>
      </c>
      <c r="B8" s="33" t="s">
        <v>359</v>
      </c>
      <c r="C8" s="33" t="s">
        <v>360</v>
      </c>
      <c r="D8" s="33" t="s">
        <v>361</v>
      </c>
      <c r="E8" s="33" t="s">
        <v>362</v>
      </c>
    </row>
    <row r="9" spans="1:9" x14ac:dyDescent="0.25">
      <c r="A9" s="39" t="s">
        <v>3681</v>
      </c>
      <c r="B9" s="32" t="str">
        <f>IFERROR(VLOOKUP($A9,Værkdata!$B$1:$F$1029,2,FALSE),"")</f>
        <v/>
      </c>
      <c r="C9" s="32" t="str">
        <f>IFERROR(VLOOKUP($A9,Værkdata!$B$1:$F$1029,3,FALSE),"")</f>
        <v/>
      </c>
      <c r="D9" s="32" t="str">
        <f>IFERROR(VLOOKUP($A9,Værkdata!$B$1:$F$1029,4,FALSE),"")</f>
        <v/>
      </c>
      <c r="E9" s="32" t="str">
        <f>IFERROR(VLOOKUP($A9,Værkdata!$B$1:$F$1029,5,FALSE),"")</f>
        <v/>
      </c>
    </row>
    <row r="10" spans="1:9" x14ac:dyDescent="0.25">
      <c r="A10" s="39" t="s">
        <v>3636</v>
      </c>
      <c r="B10" s="32" t="str">
        <f>IFERROR(VLOOKUP($A10,Værkdata!$B$1:$F$1029,2,FALSE),"")</f>
        <v/>
      </c>
      <c r="C10" s="32" t="str">
        <f>IFERROR(VLOOKUP($A10,Værkdata!$B$1:$F$1029,3,FALSE),"")</f>
        <v/>
      </c>
      <c r="D10" s="32" t="str">
        <f>IFERROR(VLOOKUP($A10,Værkdata!$B$1:$F$1029,4,FALSE),"")</f>
        <v/>
      </c>
      <c r="E10" s="32" t="str">
        <f>IFERROR(VLOOKUP($A10,Værkdata!$B$1:$F$1029,5,FALSE),"")</f>
        <v/>
      </c>
    </row>
    <row r="11" spans="1:9" x14ac:dyDescent="0.25">
      <c r="A11"/>
      <c r="B11" s="32" t="str">
        <f>IFERROR(VLOOKUP($A11,Værkdata!$B$1:$F$1029,2,FALSE),"")</f>
        <v/>
      </c>
      <c r="C11" s="32" t="str">
        <f>IFERROR(VLOOKUP($A11,Værkdata!$B$1:$F$1029,3,FALSE),"")</f>
        <v/>
      </c>
      <c r="D11" s="32" t="str">
        <f>IFERROR(VLOOKUP($A11,Værkdata!$B$1:$F$1029,4,FALSE),"")</f>
        <v/>
      </c>
      <c r="E11" s="32" t="str">
        <f>IFERROR(VLOOKUP($A11,Værkdata!$B$1:$F$1029,5,FALSE),"")</f>
        <v/>
      </c>
    </row>
    <row r="12" spans="1:9" x14ac:dyDescent="0.25">
      <c r="A12"/>
      <c r="B12" s="32" t="str">
        <f>IFERROR(VLOOKUP($A12,Værkdata!$B$1:$F$1029,2,FALSE),"")</f>
        <v/>
      </c>
      <c r="C12" s="32" t="str">
        <f>IFERROR(VLOOKUP($A12,Værkdata!$B$1:$F$1029,3,FALSE),"")</f>
        <v/>
      </c>
      <c r="D12" s="32" t="str">
        <f>IFERROR(VLOOKUP($A12,Værkdata!$B$1:$F$1029,4,FALSE),"")</f>
        <v/>
      </c>
      <c r="E12" s="32" t="str">
        <f>IFERROR(VLOOKUP($A12,Værkdata!$B$1:$F$1029,5,FALSE),"")</f>
        <v/>
      </c>
    </row>
    <row r="13" spans="1:9" x14ac:dyDescent="0.25">
      <c r="A13"/>
      <c r="B13" s="32" t="str">
        <f>IFERROR(VLOOKUP($A13,Værkdata!$B$1:$F$1029,2,FALSE),"")</f>
        <v/>
      </c>
      <c r="C13" s="32" t="str">
        <f>IFERROR(VLOOKUP($A13,Værkdata!$B$1:$F$1029,3,FALSE),"")</f>
        <v/>
      </c>
      <c r="D13" s="32" t="str">
        <f>IFERROR(VLOOKUP($A13,Værkdata!$B$1:$F$1029,4,FALSE),"")</f>
        <v/>
      </c>
      <c r="E13" s="32" t="str">
        <f>IFERROR(VLOOKUP($A13,Værkdata!$B$1:$F$1029,5,FALSE),"")</f>
        <v/>
      </c>
    </row>
    <row r="14" spans="1:9" x14ac:dyDescent="0.25">
      <c r="A14"/>
      <c r="B14" s="32" t="str">
        <f>IFERROR(VLOOKUP($A14,Værkdata!$B$1:$F$1029,2,FALSE),"")</f>
        <v/>
      </c>
      <c r="C14" s="32" t="str">
        <f>IFERROR(VLOOKUP($A14,Værkdata!$B$1:$F$1029,3,FALSE),"")</f>
        <v/>
      </c>
      <c r="D14" s="32" t="str">
        <f>IFERROR(VLOOKUP($A14,Værkdata!$B$1:$F$1029,4,FALSE),"")</f>
        <v/>
      </c>
      <c r="E14" s="32" t="str">
        <f>IFERROR(VLOOKUP($A14,Værkdata!$B$1:$F$1029,5,FALSE),"")</f>
        <v/>
      </c>
    </row>
    <row r="15" spans="1:9" x14ac:dyDescent="0.25">
      <c r="A15"/>
      <c r="B15" s="32" t="str">
        <f>IFERROR(VLOOKUP($A15,Værkdata!$B$1:$F$1029,2,FALSE),"")</f>
        <v/>
      </c>
      <c r="C15" s="32" t="str">
        <f>IFERROR(VLOOKUP($A15,Værkdata!$B$1:$F$1029,3,FALSE),"")</f>
        <v/>
      </c>
      <c r="D15" s="32" t="str">
        <f>IFERROR(VLOOKUP($A15,Værkdata!$B$1:$F$1029,4,FALSE),"")</f>
        <v/>
      </c>
      <c r="E15" s="32" t="str">
        <f>IFERROR(VLOOKUP($A15,Værkdata!$B$1:$F$1029,5,FALSE),"")</f>
        <v/>
      </c>
    </row>
    <row r="16" spans="1:9" x14ac:dyDescent="0.25">
      <c r="A16"/>
      <c r="B16" s="32" t="str">
        <f>IFERROR(VLOOKUP($A16,Værkdata!$B$1:$F$1029,2,FALSE),"")</f>
        <v/>
      </c>
      <c r="C16" s="32" t="str">
        <f>IFERROR(VLOOKUP($A16,Værkdata!$B$1:$F$1029,3,FALSE),"")</f>
        <v/>
      </c>
      <c r="D16" s="32" t="str">
        <f>IFERROR(VLOOKUP($A16,Værkdata!$B$1:$F$1029,4,FALSE),"")</f>
        <v/>
      </c>
      <c r="E16" s="32" t="str">
        <f>IFERROR(VLOOKUP($A16,Værkdata!$B$1:$F$1029,5,FALSE),"")</f>
        <v/>
      </c>
    </row>
    <row r="17" spans="1:5" x14ac:dyDescent="0.25">
      <c r="A17"/>
      <c r="B17" s="32" t="str">
        <f>IFERROR(VLOOKUP($A17,Værkdata!$B$1:$F$1029,2,FALSE),"")</f>
        <v/>
      </c>
      <c r="C17" s="32" t="str">
        <f>IFERROR(VLOOKUP($A17,Værkdata!$B$1:$F$1029,3,FALSE),"")</f>
        <v/>
      </c>
      <c r="D17" s="32" t="str">
        <f>IFERROR(VLOOKUP($A17,Værkdata!$B$1:$F$1029,4,FALSE),"")</f>
        <v/>
      </c>
      <c r="E17" s="32" t="str">
        <f>IFERROR(VLOOKUP($A17,Værkdata!$B$1:$F$1029,5,FALSE),"")</f>
        <v/>
      </c>
    </row>
    <row r="18" spans="1:5" x14ac:dyDescent="0.25">
      <c r="A18"/>
      <c r="B18" s="32" t="str">
        <f>IFERROR(VLOOKUP($A18,Værkdata!$B$1:$F$1029,2,FALSE),"")</f>
        <v/>
      </c>
      <c r="C18" s="32" t="str">
        <f>IFERROR(VLOOKUP($A18,Værkdata!$B$1:$F$1029,3,FALSE),"")</f>
        <v/>
      </c>
      <c r="D18" s="32" t="str">
        <f>IFERROR(VLOOKUP($A18,Værkdata!$B$1:$F$1029,4,FALSE),"")</f>
        <v/>
      </c>
      <c r="E18" s="32" t="str">
        <f>IFERROR(VLOOKUP($A18,Værkdata!$B$1:$F$1029,5,FALSE),"")</f>
        <v/>
      </c>
    </row>
    <row r="19" spans="1:5" x14ac:dyDescent="0.25">
      <c r="A19"/>
      <c r="B19" s="32" t="str">
        <f>IFERROR(VLOOKUP($A19,Værkdata!$B$1:$F$1029,2,FALSE),"")</f>
        <v/>
      </c>
      <c r="C19" s="32" t="str">
        <f>IFERROR(VLOOKUP($A19,Værkdata!$B$1:$F$1029,3,FALSE),"")</f>
        <v/>
      </c>
      <c r="D19" s="32" t="str">
        <f>IFERROR(VLOOKUP($A19,Værkdata!$B$1:$F$1029,4,FALSE),"")</f>
        <v/>
      </c>
      <c r="E19" s="32" t="str">
        <f>IFERROR(VLOOKUP($A19,Værkdata!$B$1:$F$1029,5,FALSE),"")</f>
        <v/>
      </c>
    </row>
    <row r="20" spans="1:5" x14ac:dyDescent="0.25">
      <c r="A20"/>
      <c r="B20" s="32" t="str">
        <f>IFERROR(VLOOKUP($A20,Værkdata!$B$1:$F$1029,2,FALSE),"")</f>
        <v/>
      </c>
      <c r="C20" s="32" t="str">
        <f>IFERROR(VLOOKUP($A20,Værkdata!$B$1:$F$1029,3,FALSE),"")</f>
        <v/>
      </c>
      <c r="D20" s="32" t="str">
        <f>IFERROR(VLOOKUP($A20,Værkdata!$B$1:$F$1029,4,FALSE),"")</f>
        <v/>
      </c>
      <c r="E20" s="32" t="str">
        <f>IFERROR(VLOOKUP($A20,Værkdata!$B$1:$F$1029,5,FALSE),"")</f>
        <v/>
      </c>
    </row>
    <row r="21" spans="1:5" x14ac:dyDescent="0.25">
      <c r="A21"/>
      <c r="B21" s="32" t="str">
        <f>IFERROR(VLOOKUP($A21,Værkdata!$B$1:$F$1029,2,FALSE),"")</f>
        <v/>
      </c>
      <c r="C21" s="32" t="str">
        <f>IFERROR(VLOOKUP($A21,Værkdata!$B$1:$F$1029,3,FALSE),"")</f>
        <v/>
      </c>
      <c r="D21" s="32" t="str">
        <f>IFERROR(VLOOKUP($A21,Værkdata!$B$1:$F$1029,4,FALSE),"")</f>
        <v/>
      </c>
      <c r="E21" s="32" t="str">
        <f>IFERROR(VLOOKUP($A21,Værkdata!$B$1:$F$1029,5,FALSE),"")</f>
        <v/>
      </c>
    </row>
    <row r="22" spans="1:5" x14ac:dyDescent="0.25">
      <c r="A22"/>
      <c r="B22" s="32" t="str">
        <f>IFERROR(VLOOKUP($A22,Værkdata!$B$1:$F$1029,2,FALSE),"")</f>
        <v/>
      </c>
      <c r="C22" s="32" t="str">
        <f>IFERROR(VLOOKUP($A22,Værkdata!$B$1:$F$1029,3,FALSE),"")</f>
        <v/>
      </c>
      <c r="D22" s="32" t="str">
        <f>IFERROR(VLOOKUP($A22,Værkdata!$B$1:$F$1029,4,FALSE),"")</f>
        <v/>
      </c>
      <c r="E22" s="32" t="str">
        <f>IFERROR(VLOOKUP($A22,Værkdata!$B$1:$F$1029,5,FALSE),"")</f>
        <v/>
      </c>
    </row>
    <row r="23" spans="1:5" x14ac:dyDescent="0.25">
      <c r="A23"/>
      <c r="B23" s="32" t="str">
        <f>IFERROR(VLOOKUP($A23,Værkdata!$B$1:$F$1029,2,FALSE),"")</f>
        <v/>
      </c>
      <c r="C23" s="32" t="str">
        <f>IFERROR(VLOOKUP($A23,Værkdata!$B$1:$F$1029,3,FALSE),"")</f>
        <v/>
      </c>
      <c r="D23" s="32" t="str">
        <f>IFERROR(VLOOKUP($A23,Værkdata!$B$1:$F$1029,4,FALSE),"")</f>
        <v/>
      </c>
      <c r="E23" s="32" t="str">
        <f>IFERROR(VLOOKUP($A23,Værkdata!$B$1:$F$1029,5,FALSE),"")</f>
        <v/>
      </c>
    </row>
    <row r="24" spans="1:5" x14ac:dyDescent="0.25">
      <c r="A24"/>
      <c r="B24" s="32" t="str">
        <f>IFERROR(VLOOKUP($A24,Værkdata!$B$1:$F$1029,2,FALSE),"")</f>
        <v/>
      </c>
      <c r="C24" s="32" t="str">
        <f>IFERROR(VLOOKUP($A24,Værkdata!$B$1:$F$1029,3,FALSE),"")</f>
        <v/>
      </c>
      <c r="D24" s="32" t="str">
        <f>IFERROR(VLOOKUP($A24,Værkdata!$B$1:$F$1029,4,FALSE),"")</f>
        <v/>
      </c>
      <c r="E24" s="32" t="str">
        <f>IFERROR(VLOOKUP($A24,Værkdata!$B$1:$F$1029,5,FALSE),"")</f>
        <v/>
      </c>
    </row>
    <row r="25" spans="1:5" x14ac:dyDescent="0.25">
      <c r="A25"/>
      <c r="B25" s="32" t="str">
        <f>IFERROR(VLOOKUP($A25,Værkdata!$B$1:$F$1029,2,FALSE),"")</f>
        <v/>
      </c>
      <c r="C25" s="32" t="str">
        <f>IFERROR(VLOOKUP($A25,Værkdata!$B$1:$F$1029,3,FALSE),"")</f>
        <v/>
      </c>
      <c r="D25" s="32" t="str">
        <f>IFERROR(VLOOKUP($A25,Værkdata!$B$1:$F$1029,4,FALSE),"")</f>
        <v/>
      </c>
      <c r="E25" s="32" t="str">
        <f>IFERROR(VLOOKUP($A25,Værkdata!$B$1:$F$1029,5,FALSE),"")</f>
        <v/>
      </c>
    </row>
    <row r="26" spans="1:5" x14ac:dyDescent="0.25">
      <c r="A26"/>
      <c r="B26" s="32" t="str">
        <f>IFERROR(VLOOKUP($A26,Værkdata!$B$1:$F$1029,2,FALSE),"")</f>
        <v/>
      </c>
      <c r="C26" s="32" t="str">
        <f>IFERROR(VLOOKUP($A26,Værkdata!$B$1:$F$1029,3,FALSE),"")</f>
        <v/>
      </c>
      <c r="D26" s="32" t="str">
        <f>IFERROR(VLOOKUP($A26,Værkdata!$B$1:$F$1029,4,FALSE),"")</f>
        <v/>
      </c>
      <c r="E26" s="32" t="str">
        <f>IFERROR(VLOOKUP($A26,Værkdata!$B$1:$F$1029,5,FALSE),"")</f>
        <v/>
      </c>
    </row>
    <row r="27" spans="1:5" x14ac:dyDescent="0.25">
      <c r="A27"/>
      <c r="B27" s="32" t="str">
        <f>IFERROR(VLOOKUP($A27,Værkdata!$B$1:$F$1029,2,FALSE),"")</f>
        <v/>
      </c>
      <c r="C27" s="32" t="str">
        <f>IFERROR(VLOOKUP($A27,Værkdata!$B$1:$F$1029,3,FALSE),"")</f>
        <v/>
      </c>
      <c r="D27" s="32" t="str">
        <f>IFERROR(VLOOKUP($A27,Værkdata!$B$1:$F$1029,4,FALSE),"")</f>
        <v/>
      </c>
      <c r="E27" s="32" t="str">
        <f>IFERROR(VLOOKUP($A27,Værkdata!$B$1:$F$1029,5,FALSE),"")</f>
        <v/>
      </c>
    </row>
    <row r="28" spans="1:5" x14ac:dyDescent="0.25">
      <c r="A28"/>
      <c r="B28" s="32" t="str">
        <f>IFERROR(VLOOKUP($A28,Værkdata!$B$1:$F$1029,2,FALSE),"")</f>
        <v/>
      </c>
      <c r="C28" s="32" t="str">
        <f>IFERROR(VLOOKUP($A28,Værkdata!$B$1:$F$1029,3,FALSE),"")</f>
        <v/>
      </c>
      <c r="D28" s="32" t="str">
        <f>IFERROR(VLOOKUP($A28,Værkdata!$B$1:$F$1029,4,FALSE),"")</f>
        <v/>
      </c>
      <c r="E28" s="32" t="str">
        <f>IFERROR(VLOOKUP($A28,Værkdata!$B$1:$F$1029,5,FALSE),"")</f>
        <v/>
      </c>
    </row>
    <row r="29" spans="1:5" x14ac:dyDescent="0.25">
      <c r="A29"/>
      <c r="B29" s="32" t="str">
        <f>IFERROR(VLOOKUP($A29,Værkdata!$B$1:$F$1029,2,FALSE),"")</f>
        <v/>
      </c>
      <c r="C29" s="32" t="str">
        <f>IFERROR(VLOOKUP($A29,Værkdata!$B$1:$F$1029,3,FALSE),"")</f>
        <v/>
      </c>
      <c r="D29" s="32" t="str">
        <f>IFERROR(VLOOKUP($A29,Værkdata!$B$1:$F$1029,4,FALSE),"")</f>
        <v/>
      </c>
      <c r="E29" s="32" t="str">
        <f>IFERROR(VLOOKUP($A29,Værkdata!$B$1:$F$1029,5,FALSE),"")</f>
        <v/>
      </c>
    </row>
    <row r="30" spans="1:5" x14ac:dyDescent="0.25">
      <c r="A30"/>
      <c r="B30" s="32" t="str">
        <f>IFERROR(VLOOKUP($A30,Værkdata!$B$1:$F$1029,2,FALSE),"")</f>
        <v/>
      </c>
      <c r="C30" s="32" t="str">
        <f>IFERROR(VLOOKUP($A30,Værkdata!$B$1:$F$1029,3,FALSE),"")</f>
        <v/>
      </c>
      <c r="D30" s="32" t="str">
        <f>IFERROR(VLOOKUP($A30,Værkdata!$B$1:$F$1029,4,FALSE),"")</f>
        <v/>
      </c>
      <c r="E30" s="32" t="str">
        <f>IFERROR(VLOOKUP($A30,Værkdata!$B$1:$F$1029,5,FALSE),"")</f>
        <v/>
      </c>
    </row>
    <row r="31" spans="1:5" x14ac:dyDescent="0.25">
      <c r="A31"/>
      <c r="B31" s="32" t="str">
        <f>IFERROR(VLOOKUP($A31,Værkdata!$B$1:$F$1029,2,FALSE),"")</f>
        <v/>
      </c>
      <c r="C31" s="32" t="str">
        <f>IFERROR(VLOOKUP($A31,Værkdata!$B$1:$F$1029,3,FALSE),"")</f>
        <v/>
      </c>
      <c r="D31" s="32" t="str">
        <f>IFERROR(VLOOKUP($A31,Værkdata!$B$1:$F$1029,4,FALSE),"")</f>
        <v/>
      </c>
      <c r="E31" s="32" t="str">
        <f>IFERROR(VLOOKUP($A31,Værkdata!$B$1:$F$1029,5,FALSE),"")</f>
        <v/>
      </c>
    </row>
    <row r="32" spans="1:5" x14ac:dyDescent="0.25">
      <c r="A32"/>
      <c r="B32" s="32" t="str">
        <f>IFERROR(VLOOKUP($A32,Værkdata!$B$1:$F$1029,2,FALSE),"")</f>
        <v/>
      </c>
      <c r="C32" s="32" t="str">
        <f>IFERROR(VLOOKUP($A32,Værkdata!$B$1:$F$1029,3,FALSE),"")</f>
        <v/>
      </c>
      <c r="D32" s="32" t="str">
        <f>IFERROR(VLOOKUP($A32,Værkdata!$B$1:$F$1029,4,FALSE),"")</f>
        <v/>
      </c>
      <c r="E32" s="32" t="str">
        <f>IFERROR(VLOOKUP($A32,Værkdata!$B$1:$F$1029,5,FALSE),"")</f>
        <v/>
      </c>
    </row>
    <row r="33" spans="1:5" x14ac:dyDescent="0.25">
      <c r="A33"/>
      <c r="B33" s="32" t="str">
        <f>IFERROR(VLOOKUP($A33,Værkdata!$B$1:$F$1029,2,FALSE),"")</f>
        <v/>
      </c>
      <c r="C33" s="32" t="str">
        <f>IFERROR(VLOOKUP($A33,Værkdata!$B$1:$F$1029,3,FALSE),"")</f>
        <v/>
      </c>
      <c r="D33" s="32" t="str">
        <f>IFERROR(VLOOKUP($A33,Værkdata!$B$1:$F$1029,4,FALSE),"")</f>
        <v/>
      </c>
      <c r="E33" s="32" t="str">
        <f>IFERROR(VLOOKUP($A33,Værkdata!$B$1:$F$1029,5,FALSE),"")</f>
        <v/>
      </c>
    </row>
    <row r="34" spans="1:5" x14ac:dyDescent="0.25">
      <c r="A34"/>
      <c r="B34" s="32" t="str">
        <f>IFERROR(VLOOKUP($A34,Værkdata!$B$1:$F$1029,2,FALSE),"")</f>
        <v/>
      </c>
      <c r="C34" s="32" t="str">
        <f>IFERROR(VLOOKUP($A34,Værkdata!$B$1:$F$1029,3,FALSE),"")</f>
        <v/>
      </c>
      <c r="D34" s="32" t="str">
        <f>IFERROR(VLOOKUP($A34,Værkdata!$B$1:$F$1029,4,FALSE),"")</f>
        <v/>
      </c>
      <c r="E34" s="32" t="str">
        <f>IFERROR(VLOOKUP($A34,Værkdata!$B$1:$F$1029,5,FALSE),"")</f>
        <v/>
      </c>
    </row>
    <row r="35" spans="1:5" x14ac:dyDescent="0.25">
      <c r="A35"/>
      <c r="B35" s="32" t="str">
        <f>IFERROR(VLOOKUP($A35,Værkdata!$B$1:$F$1029,2,FALSE),"")</f>
        <v/>
      </c>
      <c r="C35" s="32" t="str">
        <f>IFERROR(VLOOKUP($A35,Værkdata!$B$1:$F$1029,3,FALSE),"")</f>
        <v/>
      </c>
      <c r="D35" s="32" t="str">
        <f>IFERROR(VLOOKUP($A35,Værkdata!$B$1:$F$1029,4,FALSE),"")</f>
        <v/>
      </c>
      <c r="E35" s="32" t="str">
        <f>IFERROR(VLOOKUP($A35,Værkdata!$B$1:$F$1029,5,FALSE),"")</f>
        <v/>
      </c>
    </row>
    <row r="36" spans="1:5" x14ac:dyDescent="0.25">
      <c r="A36"/>
      <c r="B36" s="32" t="str">
        <f>IFERROR(VLOOKUP($A36,Værkdata!$B$1:$F$1029,2,FALSE),"")</f>
        <v/>
      </c>
      <c r="C36" s="32" t="str">
        <f>IFERROR(VLOOKUP($A36,Værkdata!$B$1:$F$1029,3,FALSE),"")</f>
        <v/>
      </c>
      <c r="D36" s="32" t="str">
        <f>IFERROR(VLOOKUP($A36,Værkdata!$B$1:$F$1029,4,FALSE),"")</f>
        <v/>
      </c>
      <c r="E36" s="32" t="str">
        <f>IFERROR(VLOOKUP($A36,Værkdata!$B$1:$F$1029,5,FALSE),"")</f>
        <v/>
      </c>
    </row>
    <row r="37" spans="1:5" x14ac:dyDescent="0.25">
      <c r="A37"/>
      <c r="B37" s="32" t="str">
        <f>IFERROR(VLOOKUP($A37,Værkdata!$B$1:$F$1029,2,FALSE),"")</f>
        <v/>
      </c>
      <c r="C37" s="32" t="str">
        <f>IFERROR(VLOOKUP($A37,Værkdata!$B$1:$F$1029,3,FALSE),"")</f>
        <v/>
      </c>
      <c r="D37" s="32" t="str">
        <f>IFERROR(VLOOKUP($A37,Værkdata!$B$1:$F$1029,4,FALSE),"")</f>
        <v/>
      </c>
      <c r="E37" s="32" t="str">
        <f>IFERROR(VLOOKUP($A37,Værkdata!$B$1:$F$1029,5,FALSE),"")</f>
        <v/>
      </c>
    </row>
    <row r="38" spans="1:5" x14ac:dyDescent="0.25">
      <c r="A38"/>
      <c r="B38" s="32" t="str">
        <f>IFERROR(VLOOKUP($A38,Værkdata!$B$1:$F$1029,2,FALSE),"")</f>
        <v/>
      </c>
      <c r="C38" s="32" t="str">
        <f>IFERROR(VLOOKUP($A38,Værkdata!$B$1:$F$1029,3,FALSE),"")</f>
        <v/>
      </c>
      <c r="D38" s="32" t="str">
        <f>IFERROR(VLOOKUP($A38,Værkdata!$B$1:$F$1029,4,FALSE),"")</f>
        <v/>
      </c>
      <c r="E38" s="32" t="str">
        <f>IFERROR(VLOOKUP($A38,Værkdata!$B$1:$F$1029,5,FALSE),"")</f>
        <v/>
      </c>
    </row>
    <row r="39" spans="1:5" x14ac:dyDescent="0.25">
      <c r="A39"/>
      <c r="B39" s="32" t="str">
        <f>IFERROR(VLOOKUP($A39,Værkdata!$B$1:$F$1029,2,FALSE),"")</f>
        <v/>
      </c>
      <c r="C39" s="32" t="str">
        <f>IFERROR(VLOOKUP($A39,Værkdata!$B$1:$F$1029,3,FALSE),"")</f>
        <v/>
      </c>
      <c r="D39" s="32" t="str">
        <f>IFERROR(VLOOKUP($A39,Værkdata!$B$1:$F$1029,4,FALSE),"")</f>
        <v/>
      </c>
      <c r="E39" s="32" t="str">
        <f>IFERROR(VLOOKUP($A39,Værkdata!$B$1:$F$1029,5,FALSE),"")</f>
        <v/>
      </c>
    </row>
    <row r="40" spans="1:5" x14ac:dyDescent="0.25">
      <c r="A40"/>
      <c r="B40" s="32" t="str">
        <f>IFERROR(VLOOKUP($A40,Værkdata!$B$1:$F$1029,2,FALSE),"")</f>
        <v/>
      </c>
      <c r="C40" s="32" t="str">
        <f>IFERROR(VLOOKUP($A40,Værkdata!$B$1:$F$1029,3,FALSE),"")</f>
        <v/>
      </c>
      <c r="D40" s="32" t="str">
        <f>IFERROR(VLOOKUP($A40,Værkdata!$B$1:$F$1029,4,FALSE),"")</f>
        <v/>
      </c>
      <c r="E40" s="32" t="str">
        <f>IFERROR(VLOOKUP($A40,Værkdata!$B$1:$F$1029,5,FALSE),"")</f>
        <v/>
      </c>
    </row>
    <row r="41" spans="1:5" x14ac:dyDescent="0.25">
      <c r="A41"/>
      <c r="B41" s="32" t="str">
        <f>IFERROR(VLOOKUP($A41,Værkdata!$B$1:$F$1029,2,FALSE),"")</f>
        <v/>
      </c>
      <c r="C41" s="32" t="str">
        <f>IFERROR(VLOOKUP($A41,Værkdata!$B$1:$F$1029,3,FALSE),"")</f>
        <v/>
      </c>
      <c r="D41" s="32" t="str">
        <f>IFERROR(VLOOKUP($A41,Værkdata!$B$1:$F$1029,4,FALSE),"")</f>
        <v/>
      </c>
      <c r="E41" s="32" t="str">
        <f>IFERROR(VLOOKUP($A41,Værkdata!$B$1:$F$1029,5,FALSE),"")</f>
        <v/>
      </c>
    </row>
    <row r="42" spans="1:5" x14ac:dyDescent="0.25">
      <c r="A42"/>
      <c r="B42" s="32" t="str">
        <f>IFERROR(VLOOKUP($A42,Værkdata!$B$1:$F$1029,2,FALSE),"")</f>
        <v/>
      </c>
      <c r="C42" s="32" t="str">
        <f>IFERROR(VLOOKUP($A42,Værkdata!$B$1:$F$1029,3,FALSE),"")</f>
        <v/>
      </c>
      <c r="D42" s="32" t="str">
        <f>IFERROR(VLOOKUP($A42,Værkdata!$B$1:$F$1029,4,FALSE),"")</f>
        <v/>
      </c>
      <c r="E42" s="32" t="str">
        <f>IFERROR(VLOOKUP($A42,Værkdata!$B$1:$F$1029,5,FALSE),"")</f>
        <v/>
      </c>
    </row>
    <row r="43" spans="1:5" x14ac:dyDescent="0.25">
      <c r="A43"/>
      <c r="B43" s="32" t="str">
        <f>IFERROR(VLOOKUP($A43,Værkdata!$B$1:$F$1029,2,FALSE),"")</f>
        <v/>
      </c>
      <c r="C43" s="32" t="str">
        <f>IFERROR(VLOOKUP($A43,Værkdata!$B$1:$F$1029,3,FALSE),"")</f>
        <v/>
      </c>
      <c r="D43" s="32" t="str">
        <f>IFERROR(VLOOKUP($A43,Værkdata!$B$1:$F$1029,4,FALSE),"")</f>
        <v/>
      </c>
      <c r="E43" s="32" t="str">
        <f>IFERROR(VLOOKUP($A43,Værkdata!$B$1:$F$1029,5,FALSE),"")</f>
        <v/>
      </c>
    </row>
    <row r="44" spans="1:5" x14ac:dyDescent="0.25">
      <c r="A44"/>
      <c r="B44" s="32" t="str">
        <f>IFERROR(VLOOKUP($A44,Værkdata!$B$1:$F$1029,2,FALSE),"")</f>
        <v/>
      </c>
      <c r="C44" s="32" t="str">
        <f>IFERROR(VLOOKUP($A44,Værkdata!$B$1:$F$1029,3,FALSE),"")</f>
        <v/>
      </c>
      <c r="D44" s="32" t="str">
        <f>IFERROR(VLOOKUP($A44,Værkdata!$B$1:$F$1029,4,FALSE),"")</f>
        <v/>
      </c>
      <c r="E44" s="32" t="str">
        <f>IFERROR(VLOOKUP($A44,Værkdata!$B$1:$F$1029,5,FALSE),"")</f>
        <v/>
      </c>
    </row>
    <row r="45" spans="1:5" x14ac:dyDescent="0.25">
      <c r="A45"/>
      <c r="B45" s="32" t="str">
        <f>IFERROR(VLOOKUP($A45,Værkdata!$B$1:$F$1029,2,FALSE),"")</f>
        <v/>
      </c>
      <c r="C45" s="32" t="str">
        <f>IFERROR(VLOOKUP($A45,Værkdata!$B$1:$F$1029,3,FALSE),"")</f>
        <v/>
      </c>
      <c r="D45" s="32" t="str">
        <f>IFERROR(VLOOKUP($A45,Værkdata!$B$1:$F$1029,4,FALSE),"")</f>
        <v/>
      </c>
      <c r="E45" s="32" t="str">
        <f>IFERROR(VLOOKUP($A45,Værkdata!$B$1:$F$1029,5,FALSE),"")</f>
        <v/>
      </c>
    </row>
    <row r="46" spans="1:5" x14ac:dyDescent="0.25">
      <c r="A46"/>
      <c r="B46" s="32" t="str">
        <f>IFERROR(VLOOKUP($A46,Værkdata!$B$1:$F$1029,2,FALSE),"")</f>
        <v/>
      </c>
      <c r="C46" s="32" t="str">
        <f>IFERROR(VLOOKUP($A46,Værkdata!$B$1:$F$1029,3,FALSE),"")</f>
        <v/>
      </c>
      <c r="D46" s="32" t="str">
        <f>IFERROR(VLOOKUP($A46,Værkdata!$B$1:$F$1029,4,FALSE),"")</f>
        <v/>
      </c>
      <c r="E46" s="32" t="str">
        <f>IFERROR(VLOOKUP($A46,Værkdata!$B$1:$F$1029,5,FALSE),"")</f>
        <v/>
      </c>
    </row>
    <row r="47" spans="1:5" x14ac:dyDescent="0.25">
      <c r="A47"/>
      <c r="B47" s="32" t="str">
        <f>IFERROR(VLOOKUP($A47,Værkdata!$B$1:$F$1029,2,FALSE),"")</f>
        <v/>
      </c>
      <c r="C47" s="32" t="str">
        <f>IFERROR(VLOOKUP($A47,Værkdata!$B$1:$F$1029,3,FALSE),"")</f>
        <v/>
      </c>
      <c r="D47" s="32" t="str">
        <f>IFERROR(VLOOKUP($A47,Værkdata!$B$1:$F$1029,4,FALSE),"")</f>
        <v/>
      </c>
      <c r="E47" s="32" t="str">
        <f>IFERROR(VLOOKUP($A47,Værkdata!$B$1:$F$1029,5,FALSE),"")</f>
        <v/>
      </c>
    </row>
    <row r="48" spans="1:5" x14ac:dyDescent="0.25">
      <c r="A48"/>
      <c r="B48" s="32" t="str">
        <f>IFERROR(VLOOKUP($A48,Værkdata!$B$1:$F$1029,2,FALSE),"")</f>
        <v/>
      </c>
      <c r="C48" s="32" t="str">
        <f>IFERROR(VLOOKUP($A48,Værkdata!$B$1:$F$1029,3,FALSE),"")</f>
        <v/>
      </c>
      <c r="D48" s="32" t="str">
        <f>IFERROR(VLOOKUP($A48,Værkdata!$B$1:$F$1029,4,FALSE),"")</f>
        <v/>
      </c>
      <c r="E48" s="32" t="str">
        <f>IFERROR(VLOOKUP($A48,Værkdata!$B$1:$F$1029,5,FALSE),"")</f>
        <v/>
      </c>
    </row>
    <row r="49" spans="1:5" x14ac:dyDescent="0.25">
      <c r="A49"/>
      <c r="B49" s="32" t="str">
        <f>IFERROR(VLOOKUP($A49,Værkdata!$B$1:$F$1029,2,FALSE),"")</f>
        <v/>
      </c>
      <c r="C49" s="32" t="str">
        <f>IFERROR(VLOOKUP($A49,Værkdata!$B$1:$F$1029,3,FALSE),"")</f>
        <v/>
      </c>
      <c r="D49" s="32" t="str">
        <f>IFERROR(VLOOKUP($A49,Værkdata!$B$1:$F$1029,4,FALSE),"")</f>
        <v/>
      </c>
      <c r="E49" s="32" t="str">
        <f>IFERROR(VLOOKUP($A49,Værkdata!$B$1:$F$1029,5,FALSE),"")</f>
        <v/>
      </c>
    </row>
    <row r="50" spans="1:5" x14ac:dyDescent="0.25">
      <c r="A50"/>
    </row>
    <row r="51" spans="1:5" x14ac:dyDescent="0.25">
      <c r="A51"/>
    </row>
    <row r="52" spans="1:5" x14ac:dyDescent="0.25">
      <c r="A52"/>
    </row>
    <row r="53" spans="1:5" x14ac:dyDescent="0.25">
      <c r="A53"/>
    </row>
    <row r="54" spans="1:5" x14ac:dyDescent="0.25">
      <c r="A54"/>
    </row>
    <row r="55" spans="1:5" x14ac:dyDescent="0.25">
      <c r="A55"/>
    </row>
    <row r="56" spans="1:5" x14ac:dyDescent="0.25">
      <c r="A56"/>
    </row>
    <row r="57" spans="1:5" x14ac:dyDescent="0.25">
      <c r="A57"/>
    </row>
    <row r="58" spans="1:5" x14ac:dyDescent="0.25">
      <c r="A58"/>
    </row>
    <row r="59" spans="1:5" x14ac:dyDescent="0.25">
      <c r="A59"/>
    </row>
    <row r="60" spans="1:5" x14ac:dyDescent="0.25">
      <c r="A60"/>
    </row>
    <row r="61" spans="1:5" x14ac:dyDescent="0.25">
      <c r="A61"/>
    </row>
    <row r="62" spans="1:5" x14ac:dyDescent="0.25">
      <c r="A62"/>
    </row>
    <row r="63" spans="1:5" x14ac:dyDescent="0.25">
      <c r="A63"/>
    </row>
    <row r="64" spans="1:5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</sheetData>
  <sheetProtection algorithmName="SHA-512" hashValue="Eel+soJ7LDd5L1NYiANTqcoM1quvscrw0OTDWihK0I09yJBB0Ayqk4TeMrKWgHMACA06BArfU3Psxv08TTUUiA==" saltValue="qROcnI1es4FdDq4xKAes0w==" spinCount="100000" sheet="1" pivotTables="0"/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69"/>
  <sheetViews>
    <sheetView topLeftCell="A327" workbookViewId="0">
      <selection activeCell="D13" sqref="D13"/>
    </sheetView>
  </sheetViews>
  <sheetFormatPr defaultRowHeight="15" x14ac:dyDescent="0.25"/>
  <cols>
    <col min="1" max="1" width="9.85546875" customWidth="1"/>
    <col min="2" max="2" width="29.42578125" customWidth="1"/>
    <col min="3" max="3" width="15" customWidth="1"/>
    <col min="4" max="4" width="11.5703125" customWidth="1"/>
    <col min="5" max="5" width="20.85546875" customWidth="1"/>
    <col min="6" max="6" width="17.85546875" customWidth="1"/>
    <col min="7" max="7" width="14.140625" customWidth="1"/>
    <col min="8" max="9" width="10.140625" customWidth="1"/>
    <col min="10" max="10" width="20.85546875" customWidth="1"/>
  </cols>
  <sheetData>
    <row r="1" spans="1:10" ht="99" x14ac:dyDescent="0.25">
      <c r="A1" t="s">
        <v>0</v>
      </c>
      <c r="B1" t="s">
        <v>1</v>
      </c>
      <c r="C1" s="23" t="s">
        <v>3360</v>
      </c>
      <c r="D1" s="23" t="s">
        <v>3361</v>
      </c>
      <c r="E1" s="23" t="s">
        <v>3362</v>
      </c>
      <c r="F1" s="23" t="s">
        <v>3363</v>
      </c>
      <c r="G1" s="23" t="s">
        <v>3364</v>
      </c>
      <c r="H1" s="23" t="s">
        <v>3365</v>
      </c>
      <c r="I1" s="23" t="s">
        <v>3366</v>
      </c>
      <c r="J1" s="23" t="s">
        <v>3367</v>
      </c>
    </row>
    <row r="2" spans="1:10" x14ac:dyDescent="0.25">
      <c r="A2">
        <v>2</v>
      </c>
      <c r="B2" t="s">
        <v>2</v>
      </c>
      <c r="C2" s="24">
        <v>596.21452109335905</v>
      </c>
      <c r="D2" s="24">
        <v>27125.594097368699</v>
      </c>
      <c r="E2" s="24">
        <v>161.26597324336501</v>
      </c>
      <c r="F2" s="24">
        <v>1633.57135974728</v>
      </c>
      <c r="G2" s="24">
        <v>4970.1009826313002</v>
      </c>
      <c r="H2" s="24">
        <v>27721.808618462099</v>
      </c>
      <c r="I2" s="24">
        <v>32095.695080000001</v>
      </c>
      <c r="J2" s="24">
        <v>34486.746934084003</v>
      </c>
    </row>
    <row r="3" spans="1:10" x14ac:dyDescent="0.25">
      <c r="A3">
        <v>4</v>
      </c>
      <c r="B3" t="s">
        <v>3</v>
      </c>
      <c r="C3" s="24">
        <v>121.17143591999999</v>
      </c>
      <c r="D3" s="24">
        <v>0</v>
      </c>
      <c r="E3" s="24">
        <v>0</v>
      </c>
      <c r="F3" s="24">
        <v>37.227844079999997</v>
      </c>
      <c r="G3" s="24">
        <v>3.8923199999999998</v>
      </c>
      <c r="H3" s="24">
        <v>121.17143591999999</v>
      </c>
      <c r="I3" s="24">
        <v>3.8923199999999998</v>
      </c>
      <c r="J3" s="24">
        <v>162.29159999999999</v>
      </c>
    </row>
    <row r="4" spans="1:10" x14ac:dyDescent="0.25">
      <c r="A4">
        <v>5</v>
      </c>
      <c r="B4" t="s">
        <v>4</v>
      </c>
      <c r="C4" s="24">
        <v>95.467701599999998</v>
      </c>
      <c r="D4" s="24">
        <v>0</v>
      </c>
      <c r="E4" s="24">
        <v>0</v>
      </c>
      <c r="F4" s="24">
        <v>192.3302304</v>
      </c>
      <c r="G4" s="24">
        <v>145.27080000000001</v>
      </c>
      <c r="H4" s="24">
        <v>95.467701599999998</v>
      </c>
      <c r="I4" s="24">
        <v>145.27080000000001</v>
      </c>
      <c r="J4" s="24">
        <v>433.06873200000001</v>
      </c>
    </row>
    <row r="5" spans="1:10" x14ac:dyDescent="0.25">
      <c r="A5">
        <v>12</v>
      </c>
      <c r="B5" t="s">
        <v>5</v>
      </c>
      <c r="C5" s="24">
        <v>55.489360175999998</v>
      </c>
      <c r="D5" s="24">
        <v>0</v>
      </c>
      <c r="E5" s="24">
        <v>120.16692</v>
      </c>
      <c r="F5" s="24">
        <v>60.685051823999999</v>
      </c>
      <c r="G5" s="24">
        <v>7.9379999999999997</v>
      </c>
      <c r="H5" s="24">
        <v>55.489360175999998</v>
      </c>
      <c r="I5" s="24">
        <v>7.9379999999999997</v>
      </c>
      <c r="J5" s="24">
        <v>244.27933200000001</v>
      </c>
    </row>
    <row r="6" spans="1:10" x14ac:dyDescent="0.25">
      <c r="A6">
        <v>13</v>
      </c>
      <c r="B6" t="s">
        <v>6</v>
      </c>
      <c r="C6" s="24">
        <v>388.1626</v>
      </c>
      <c r="D6" s="24">
        <v>0</v>
      </c>
      <c r="E6" s="24">
        <v>0</v>
      </c>
      <c r="F6" s="24">
        <v>0</v>
      </c>
      <c r="G6" s="24">
        <v>0</v>
      </c>
      <c r="H6" s="24">
        <v>388.1626</v>
      </c>
      <c r="I6" s="24">
        <v>0</v>
      </c>
      <c r="J6" s="24">
        <v>388.1626</v>
      </c>
    </row>
    <row r="7" spans="1:10" x14ac:dyDescent="0.25">
      <c r="A7">
        <v>14</v>
      </c>
      <c r="B7" t="s">
        <v>7</v>
      </c>
      <c r="C7" s="24">
        <v>144.9569736</v>
      </c>
      <c r="D7" s="24">
        <v>0</v>
      </c>
      <c r="E7" s="24">
        <v>0</v>
      </c>
      <c r="F7" s="24">
        <v>10.5522264</v>
      </c>
      <c r="G7" s="24">
        <v>0</v>
      </c>
      <c r="H7" s="24">
        <v>144.9569736</v>
      </c>
      <c r="I7" s="24">
        <v>0</v>
      </c>
      <c r="J7" s="24">
        <v>155.50919999999999</v>
      </c>
    </row>
    <row r="8" spans="1:10" x14ac:dyDescent="0.25">
      <c r="A8">
        <v>15</v>
      </c>
      <c r="B8" t="s">
        <v>8</v>
      </c>
      <c r="C8" s="24">
        <v>79.298479999999998</v>
      </c>
      <c r="D8" s="24">
        <v>0</v>
      </c>
      <c r="E8" s="24">
        <v>0</v>
      </c>
      <c r="F8" s="24">
        <v>4.4479999999999999E-2</v>
      </c>
      <c r="G8" s="24">
        <v>0</v>
      </c>
      <c r="H8" s="24">
        <v>79.298479999999998</v>
      </c>
      <c r="I8" s="24">
        <v>0</v>
      </c>
      <c r="J8" s="24">
        <v>79.342960000000005</v>
      </c>
    </row>
    <row r="9" spans="1:10" x14ac:dyDescent="0.25">
      <c r="A9">
        <v>16</v>
      </c>
      <c r="B9" t="s">
        <v>9</v>
      </c>
      <c r="C9" s="24">
        <v>75.082571279999996</v>
      </c>
      <c r="D9" s="24">
        <v>0</v>
      </c>
      <c r="E9" s="24">
        <v>0</v>
      </c>
      <c r="F9" s="24">
        <v>68.938020719999997</v>
      </c>
      <c r="G9" s="24">
        <v>32.16348</v>
      </c>
      <c r="H9" s="24">
        <v>75.082571279999996</v>
      </c>
      <c r="I9" s="24">
        <v>32.16348</v>
      </c>
      <c r="J9" s="24">
        <v>176.18407199999999</v>
      </c>
    </row>
    <row r="10" spans="1:10" x14ac:dyDescent="0.25">
      <c r="A10">
        <v>17</v>
      </c>
      <c r="B10" t="s">
        <v>10</v>
      </c>
      <c r="C10" s="24">
        <v>59.345999999999997</v>
      </c>
      <c r="D10" s="24">
        <v>1652.0421139673199</v>
      </c>
      <c r="E10" s="24">
        <v>0</v>
      </c>
      <c r="F10" s="24">
        <v>179.3006</v>
      </c>
      <c r="G10" s="24">
        <v>244.49180603267601</v>
      </c>
      <c r="H10" s="24">
        <v>1711.3881139673199</v>
      </c>
      <c r="I10" s="24">
        <v>1896.5339200000001</v>
      </c>
      <c r="J10" s="24">
        <v>2135.1805199999999</v>
      </c>
    </row>
    <row r="11" spans="1:10" x14ac:dyDescent="0.25">
      <c r="A11">
        <v>18</v>
      </c>
      <c r="B11" t="s">
        <v>11</v>
      </c>
      <c r="C11" s="24">
        <v>252.55552380454299</v>
      </c>
      <c r="D11" s="24">
        <v>563.19839999999999</v>
      </c>
      <c r="E11" s="24">
        <v>34.020000000000003</v>
      </c>
      <c r="F11" s="24">
        <v>402.45443219545803</v>
      </c>
      <c r="G11" s="24">
        <v>148.58719600000001</v>
      </c>
      <c r="H11" s="24">
        <v>815.75392380454298</v>
      </c>
      <c r="I11" s="24">
        <v>711.78559600000006</v>
      </c>
      <c r="J11" s="24">
        <v>1400.815552</v>
      </c>
    </row>
    <row r="12" spans="1:10" x14ac:dyDescent="0.25">
      <c r="A12">
        <v>19</v>
      </c>
      <c r="B12" t="s">
        <v>12</v>
      </c>
      <c r="C12" s="24">
        <v>51.656457600000003</v>
      </c>
      <c r="D12" s="24">
        <v>0</v>
      </c>
      <c r="E12" s="24">
        <v>0</v>
      </c>
      <c r="F12" s="24">
        <v>18.417542399999999</v>
      </c>
      <c r="G12" s="24">
        <v>0</v>
      </c>
      <c r="H12" s="24">
        <v>51.656457600000003</v>
      </c>
      <c r="I12" s="24">
        <v>0</v>
      </c>
      <c r="J12" s="24">
        <v>70.073999999999998</v>
      </c>
    </row>
    <row r="13" spans="1:10" x14ac:dyDescent="0.25">
      <c r="A13">
        <v>20</v>
      </c>
      <c r="B13" t="s">
        <v>13</v>
      </c>
      <c r="C13" s="24">
        <v>0</v>
      </c>
      <c r="D13" s="24">
        <v>0</v>
      </c>
      <c r="E13" s="24">
        <v>0</v>
      </c>
      <c r="F13" s="24">
        <v>1.9285699999999999</v>
      </c>
      <c r="G13" s="24">
        <v>0</v>
      </c>
      <c r="H13" s="24">
        <v>0</v>
      </c>
      <c r="I13" s="24">
        <v>0</v>
      </c>
      <c r="J13" s="24">
        <v>1.9285699999999999</v>
      </c>
    </row>
    <row r="14" spans="1:10" x14ac:dyDescent="0.25">
      <c r="A14">
        <v>21</v>
      </c>
      <c r="B14" t="s">
        <v>14</v>
      </c>
      <c r="C14" s="24">
        <v>0</v>
      </c>
      <c r="D14" s="24">
        <v>0</v>
      </c>
      <c r="E14" s="24">
        <v>0</v>
      </c>
      <c r="F14" s="24">
        <v>0</v>
      </c>
      <c r="G14" s="24">
        <v>0.94103999999999999</v>
      </c>
      <c r="H14" s="24">
        <v>0</v>
      </c>
      <c r="I14" s="24">
        <v>0.94103999999999999</v>
      </c>
      <c r="J14" s="24">
        <v>0.94103999999999999</v>
      </c>
    </row>
    <row r="15" spans="1:10" x14ac:dyDescent="0.25">
      <c r="A15">
        <v>22</v>
      </c>
      <c r="B15" t="s">
        <v>15</v>
      </c>
      <c r="C15" s="24">
        <v>91.839600000000004</v>
      </c>
      <c r="D15" s="24">
        <v>0</v>
      </c>
      <c r="E15" s="24">
        <v>0</v>
      </c>
      <c r="F15" s="24">
        <v>8.7656399999999994</v>
      </c>
      <c r="G15" s="24">
        <v>10.00116</v>
      </c>
      <c r="H15" s="24">
        <v>91.839600000000004</v>
      </c>
      <c r="I15" s="24">
        <v>10.00116</v>
      </c>
      <c r="J15" s="24">
        <v>110.60639999999999</v>
      </c>
    </row>
    <row r="16" spans="1:10" x14ac:dyDescent="0.25">
      <c r="A16">
        <v>23</v>
      </c>
      <c r="B16" t="s">
        <v>16</v>
      </c>
      <c r="C16" s="24">
        <v>115.1748</v>
      </c>
      <c r="D16" s="24">
        <v>0</v>
      </c>
      <c r="E16" s="24">
        <v>0</v>
      </c>
      <c r="F16" s="24">
        <v>2.1600000000000001E-2</v>
      </c>
      <c r="G16" s="24">
        <v>0</v>
      </c>
      <c r="H16" s="24">
        <v>115.1748</v>
      </c>
      <c r="I16" s="24">
        <v>0</v>
      </c>
      <c r="J16" s="24">
        <v>115.1964</v>
      </c>
    </row>
    <row r="17" spans="1:10" x14ac:dyDescent="0.25">
      <c r="A17">
        <v>24</v>
      </c>
      <c r="B17" t="s">
        <v>17</v>
      </c>
      <c r="C17" s="24">
        <v>53.924399999999999</v>
      </c>
      <c r="D17" s="24">
        <v>0</v>
      </c>
      <c r="E17" s="24">
        <v>0</v>
      </c>
      <c r="F17" s="24">
        <v>0</v>
      </c>
      <c r="G17" s="24">
        <v>0</v>
      </c>
      <c r="H17" s="24">
        <v>53.924399999999999</v>
      </c>
      <c r="I17" s="24">
        <v>0</v>
      </c>
      <c r="J17" s="24">
        <v>53.924399999999999</v>
      </c>
    </row>
    <row r="18" spans="1:10" x14ac:dyDescent="0.25">
      <c r="A18">
        <v>27</v>
      </c>
      <c r="B18" t="s">
        <v>18</v>
      </c>
      <c r="C18" s="24">
        <v>89.319599999999994</v>
      </c>
      <c r="D18" s="24">
        <v>0</v>
      </c>
      <c r="E18" s="24">
        <v>0</v>
      </c>
      <c r="F18" s="24">
        <v>0</v>
      </c>
      <c r="G18" s="24">
        <v>0</v>
      </c>
      <c r="H18" s="24">
        <v>89.319599999999994</v>
      </c>
      <c r="I18" s="24">
        <v>0</v>
      </c>
      <c r="J18" s="24">
        <v>89.319599999999994</v>
      </c>
    </row>
    <row r="19" spans="1:10" x14ac:dyDescent="0.25">
      <c r="A19">
        <v>28</v>
      </c>
      <c r="B19" t="s">
        <v>19</v>
      </c>
      <c r="C19" s="24">
        <v>17.253108000000001</v>
      </c>
      <c r="D19" s="24">
        <v>222.21719999999999</v>
      </c>
      <c r="E19" s="24">
        <v>0</v>
      </c>
      <c r="F19" s="24">
        <v>25.410492000000001</v>
      </c>
      <c r="G19" s="24">
        <v>0</v>
      </c>
      <c r="H19" s="24">
        <v>239.47030799999999</v>
      </c>
      <c r="I19" s="24">
        <v>222.21719999999999</v>
      </c>
      <c r="J19" s="24">
        <v>264.88080000000002</v>
      </c>
    </row>
    <row r="20" spans="1:10" x14ac:dyDescent="0.25">
      <c r="A20">
        <v>29</v>
      </c>
      <c r="B20" t="s">
        <v>20</v>
      </c>
      <c r="C20" s="24">
        <v>88.916399999999996</v>
      </c>
      <c r="D20" s="24">
        <v>0</v>
      </c>
      <c r="E20" s="24">
        <v>0</v>
      </c>
      <c r="F20" s="24">
        <v>1.44E-2</v>
      </c>
      <c r="G20" s="24">
        <v>0</v>
      </c>
      <c r="H20" s="24">
        <v>88.916399999999996</v>
      </c>
      <c r="I20" s="24">
        <v>0</v>
      </c>
      <c r="J20" s="24">
        <v>88.930800000000005</v>
      </c>
    </row>
    <row r="21" spans="1:10" x14ac:dyDescent="0.25">
      <c r="A21">
        <v>30</v>
      </c>
      <c r="B21" t="s">
        <v>21</v>
      </c>
      <c r="C21" s="24">
        <v>149.54400000000001</v>
      </c>
      <c r="D21" s="24">
        <v>0</v>
      </c>
      <c r="E21" s="24">
        <v>0</v>
      </c>
      <c r="F21" s="24">
        <v>0.10094400000000001</v>
      </c>
      <c r="G21" s="24">
        <v>0</v>
      </c>
      <c r="H21" s="24">
        <v>149.54400000000001</v>
      </c>
      <c r="I21" s="24">
        <v>0</v>
      </c>
      <c r="J21" s="24">
        <v>149.64494400000001</v>
      </c>
    </row>
    <row r="22" spans="1:10" x14ac:dyDescent="0.25">
      <c r="A22">
        <v>31</v>
      </c>
      <c r="B22" t="s">
        <v>22</v>
      </c>
      <c r="C22" s="24">
        <v>110.37442434</v>
      </c>
      <c r="D22" s="24">
        <v>1575.50584803124</v>
      </c>
      <c r="E22" s="24">
        <v>41.788800000000002</v>
      </c>
      <c r="F22" s="24">
        <v>35.165715659999996</v>
      </c>
      <c r="G22" s="24">
        <v>2.2918319687630402</v>
      </c>
      <c r="H22" s="24">
        <v>1685.8802723712399</v>
      </c>
      <c r="I22" s="24">
        <v>1577.7976799999999</v>
      </c>
      <c r="J22" s="24">
        <v>1765.12662</v>
      </c>
    </row>
    <row r="23" spans="1:10" x14ac:dyDescent="0.25">
      <c r="A23">
        <v>32</v>
      </c>
      <c r="B23" t="s">
        <v>23</v>
      </c>
      <c r="C23" s="24">
        <v>243.99719999999999</v>
      </c>
      <c r="D23" s="24">
        <v>0</v>
      </c>
      <c r="E23" s="24">
        <v>0</v>
      </c>
      <c r="F23" s="24">
        <v>6.8295599999999999</v>
      </c>
      <c r="G23" s="24">
        <v>0.1656</v>
      </c>
      <c r="H23" s="24">
        <v>243.99719999999999</v>
      </c>
      <c r="I23" s="24">
        <v>0.1656</v>
      </c>
      <c r="J23" s="24">
        <v>250.99235999999999</v>
      </c>
    </row>
    <row r="24" spans="1:10" x14ac:dyDescent="0.25">
      <c r="A24">
        <v>33</v>
      </c>
      <c r="B24" t="s">
        <v>24</v>
      </c>
      <c r="C24" s="24">
        <v>109.52114400000001</v>
      </c>
      <c r="D24" s="24">
        <v>0</v>
      </c>
      <c r="E24" s="24">
        <v>0</v>
      </c>
      <c r="F24" s="24">
        <v>84.893255999999994</v>
      </c>
      <c r="G24" s="24">
        <v>4.1749200000000002</v>
      </c>
      <c r="H24" s="24">
        <v>109.52114400000001</v>
      </c>
      <c r="I24" s="24">
        <v>4.1749200000000002</v>
      </c>
      <c r="J24" s="24">
        <v>198.58931999999999</v>
      </c>
    </row>
    <row r="25" spans="1:10" x14ac:dyDescent="0.25">
      <c r="A25">
        <v>34</v>
      </c>
      <c r="B25" t="s">
        <v>25</v>
      </c>
      <c r="C25" s="24">
        <v>448.63523279999998</v>
      </c>
      <c r="D25" s="24">
        <v>0</v>
      </c>
      <c r="E25" s="24">
        <v>6.7355999999999998</v>
      </c>
      <c r="F25" s="24">
        <v>28.379887199999999</v>
      </c>
      <c r="G25" s="24">
        <v>3.4056000000000002</v>
      </c>
      <c r="H25" s="24">
        <v>448.63523279999998</v>
      </c>
      <c r="I25" s="24">
        <v>3.4056000000000002</v>
      </c>
      <c r="J25" s="24">
        <v>487.15631999999999</v>
      </c>
    </row>
    <row r="26" spans="1:10" x14ac:dyDescent="0.25">
      <c r="A26">
        <v>35</v>
      </c>
      <c r="B26" t="s">
        <v>26</v>
      </c>
      <c r="C26" s="24">
        <v>264.10680000000002</v>
      </c>
      <c r="D26" s="24">
        <v>460.076259323111</v>
      </c>
      <c r="E26" s="24">
        <v>0</v>
      </c>
      <c r="F26" s="24">
        <v>16.019639999999999</v>
      </c>
      <c r="G26" s="24">
        <v>124.972340676889</v>
      </c>
      <c r="H26" s="24">
        <v>724.18305932311102</v>
      </c>
      <c r="I26" s="24">
        <v>585.04859999999996</v>
      </c>
      <c r="J26" s="24">
        <v>865.17503999999997</v>
      </c>
    </row>
    <row r="27" spans="1:10" x14ac:dyDescent="0.25">
      <c r="A27">
        <v>36</v>
      </c>
      <c r="B27" t="s">
        <v>27</v>
      </c>
      <c r="C27" s="24">
        <v>0</v>
      </c>
      <c r="D27" s="24">
        <v>169.71119999999999</v>
      </c>
      <c r="E27" s="24">
        <v>0</v>
      </c>
      <c r="F27" s="24">
        <v>27.378360000000001</v>
      </c>
      <c r="G27" s="24">
        <v>9.4399200000000008</v>
      </c>
      <c r="H27" s="24">
        <v>169.71119999999999</v>
      </c>
      <c r="I27" s="24">
        <v>179.15111999999999</v>
      </c>
      <c r="J27" s="24">
        <v>206.52948000000001</v>
      </c>
    </row>
    <row r="28" spans="1:10" x14ac:dyDescent="0.25">
      <c r="A28">
        <v>39</v>
      </c>
      <c r="B28" t="s">
        <v>28</v>
      </c>
      <c r="C28" s="24">
        <v>14.30964</v>
      </c>
      <c r="D28" s="24">
        <v>0</v>
      </c>
      <c r="E28" s="24">
        <v>0</v>
      </c>
      <c r="F28" s="24">
        <v>73.771919999999994</v>
      </c>
      <c r="G28" s="24">
        <v>0.60299999999999998</v>
      </c>
      <c r="H28" s="24">
        <v>14.30964</v>
      </c>
      <c r="I28" s="24">
        <v>0.60299999999999998</v>
      </c>
      <c r="J28" s="24">
        <v>88.684560000000005</v>
      </c>
    </row>
    <row r="29" spans="1:10" x14ac:dyDescent="0.25">
      <c r="A29">
        <v>40</v>
      </c>
      <c r="B29" t="s">
        <v>29</v>
      </c>
      <c r="C29" s="24">
        <v>32.444582400000002</v>
      </c>
      <c r="D29" s="24">
        <v>0</v>
      </c>
      <c r="E29" s="24">
        <v>0</v>
      </c>
      <c r="F29" s="24">
        <v>4.7701656000000003</v>
      </c>
      <c r="G29" s="24">
        <v>11.202120000000001</v>
      </c>
      <c r="H29" s="24">
        <v>32.444582400000002</v>
      </c>
      <c r="I29" s="24">
        <v>11.202120000000001</v>
      </c>
      <c r="J29" s="24">
        <v>48.416868000000001</v>
      </c>
    </row>
    <row r="30" spans="1:10" x14ac:dyDescent="0.25">
      <c r="A30">
        <v>41</v>
      </c>
      <c r="B30" t="s">
        <v>30</v>
      </c>
      <c r="C30" s="24">
        <v>37.522440000000003</v>
      </c>
      <c r="D30" s="24">
        <v>0</v>
      </c>
      <c r="E30" s="24">
        <v>0</v>
      </c>
      <c r="F30" s="24">
        <v>0.80208000000000002</v>
      </c>
      <c r="G30" s="24">
        <v>0</v>
      </c>
      <c r="H30" s="24">
        <v>37.522440000000003</v>
      </c>
      <c r="I30" s="24">
        <v>0</v>
      </c>
      <c r="J30" s="24">
        <v>38.32452</v>
      </c>
    </row>
    <row r="31" spans="1:10" x14ac:dyDescent="0.25">
      <c r="A31">
        <v>42</v>
      </c>
      <c r="B31" t="s">
        <v>31</v>
      </c>
      <c r="C31" s="24">
        <v>88.3476</v>
      </c>
      <c r="D31" s="24">
        <v>0</v>
      </c>
      <c r="E31" s="24">
        <v>3.7412999999999998</v>
      </c>
      <c r="F31" s="24">
        <v>1.9332</v>
      </c>
      <c r="G31" s="24">
        <v>0</v>
      </c>
      <c r="H31" s="24">
        <v>88.3476</v>
      </c>
      <c r="I31" s="24">
        <v>0</v>
      </c>
      <c r="J31" s="24">
        <v>94.022099999999995</v>
      </c>
    </row>
    <row r="32" spans="1:10" x14ac:dyDescent="0.25">
      <c r="A32">
        <v>43</v>
      </c>
      <c r="B32" t="s">
        <v>32</v>
      </c>
      <c r="C32" s="24">
        <v>67.046400000000006</v>
      </c>
      <c r="D32" s="24">
        <v>0</v>
      </c>
      <c r="E32" s="24">
        <v>0</v>
      </c>
      <c r="F32" s="24">
        <v>0</v>
      </c>
      <c r="G32" s="24">
        <v>0</v>
      </c>
      <c r="H32" s="24">
        <v>67.046400000000006</v>
      </c>
      <c r="I32" s="24">
        <v>0</v>
      </c>
      <c r="J32" s="24">
        <v>67.046400000000006</v>
      </c>
    </row>
    <row r="33" spans="1:10" x14ac:dyDescent="0.25">
      <c r="A33">
        <v>44</v>
      </c>
      <c r="B33" t="s">
        <v>33</v>
      </c>
      <c r="C33" s="24">
        <v>7.2616022712000001</v>
      </c>
      <c r="D33" s="24">
        <v>0</v>
      </c>
      <c r="E33" s="24">
        <v>67.702165199999996</v>
      </c>
      <c r="F33" s="24">
        <v>28.525144528799999</v>
      </c>
      <c r="G33" s="24">
        <v>0</v>
      </c>
      <c r="H33" s="24">
        <v>7.2616022712000001</v>
      </c>
      <c r="I33" s="24">
        <v>0</v>
      </c>
      <c r="J33" s="24">
        <v>103.488912</v>
      </c>
    </row>
    <row r="34" spans="1:10" x14ac:dyDescent="0.25">
      <c r="A34">
        <v>45</v>
      </c>
      <c r="B34" t="s">
        <v>34</v>
      </c>
      <c r="C34" s="24">
        <v>37.104999999999997</v>
      </c>
      <c r="D34" s="24">
        <v>0</v>
      </c>
      <c r="E34" s="24">
        <v>0</v>
      </c>
      <c r="F34" s="24">
        <v>0</v>
      </c>
      <c r="G34" s="24">
        <v>0</v>
      </c>
      <c r="H34" s="24">
        <v>37.104999999999997</v>
      </c>
      <c r="I34" s="24">
        <v>0</v>
      </c>
      <c r="J34" s="24">
        <v>37.104999999999997</v>
      </c>
    </row>
    <row r="35" spans="1:10" x14ac:dyDescent="0.25">
      <c r="A35">
        <v>48</v>
      </c>
      <c r="B35" t="s">
        <v>35</v>
      </c>
      <c r="C35" s="24">
        <v>104.238</v>
      </c>
      <c r="D35" s="24">
        <v>457.44665256977402</v>
      </c>
      <c r="E35" s="24">
        <v>0</v>
      </c>
      <c r="F35" s="24">
        <v>0.14860000000000001</v>
      </c>
      <c r="G35" s="24">
        <v>0.22134743022591999</v>
      </c>
      <c r="H35" s="24">
        <v>561.68465256977402</v>
      </c>
      <c r="I35" s="24">
        <v>457.66800000000001</v>
      </c>
      <c r="J35" s="24">
        <v>562.05460000000005</v>
      </c>
    </row>
    <row r="36" spans="1:10" x14ac:dyDescent="0.25">
      <c r="A36">
        <v>49</v>
      </c>
      <c r="B36" t="s">
        <v>36</v>
      </c>
      <c r="C36" s="24">
        <v>147.708</v>
      </c>
      <c r="D36" s="24">
        <v>0</v>
      </c>
      <c r="E36" s="24">
        <v>0</v>
      </c>
      <c r="F36" s="24">
        <v>0</v>
      </c>
      <c r="G36" s="24">
        <v>0</v>
      </c>
      <c r="H36" s="24">
        <v>147.708</v>
      </c>
      <c r="I36" s="24">
        <v>0</v>
      </c>
      <c r="J36" s="24">
        <v>147.708</v>
      </c>
    </row>
    <row r="37" spans="1:10" x14ac:dyDescent="0.25">
      <c r="A37">
        <v>50</v>
      </c>
      <c r="B37" t="s">
        <v>37</v>
      </c>
      <c r="C37" s="24">
        <v>501.10500000000002</v>
      </c>
      <c r="D37" s="24">
        <v>0</v>
      </c>
      <c r="E37" s="24">
        <v>0</v>
      </c>
      <c r="F37" s="24">
        <v>0</v>
      </c>
      <c r="G37" s="24">
        <v>0</v>
      </c>
      <c r="H37" s="24">
        <v>501.10500000000002</v>
      </c>
      <c r="I37" s="24">
        <v>0</v>
      </c>
      <c r="J37" s="24">
        <v>501.10500000000002</v>
      </c>
    </row>
    <row r="38" spans="1:10" x14ac:dyDescent="0.25">
      <c r="A38">
        <v>51</v>
      </c>
      <c r="B38" t="s">
        <v>38</v>
      </c>
      <c r="C38" s="24">
        <v>138.28503435434101</v>
      </c>
      <c r="D38" s="24">
        <v>309.79350246318597</v>
      </c>
      <c r="E38" s="24">
        <v>61.696800000000003</v>
      </c>
      <c r="F38" s="24">
        <v>48.3712216456588</v>
      </c>
      <c r="G38" s="24">
        <v>235.413177536814</v>
      </c>
      <c r="H38" s="24">
        <v>448.07853681752698</v>
      </c>
      <c r="I38" s="24">
        <v>545.20668000000001</v>
      </c>
      <c r="J38" s="24">
        <v>793.55973600000004</v>
      </c>
    </row>
    <row r="39" spans="1:10" x14ac:dyDescent="0.25">
      <c r="A39">
        <v>52</v>
      </c>
      <c r="B39" t="s">
        <v>39</v>
      </c>
      <c r="C39" s="24">
        <v>169.63919999999999</v>
      </c>
      <c r="D39" s="24">
        <v>0</v>
      </c>
      <c r="E39" s="24">
        <v>0.41399999999999998</v>
      </c>
      <c r="F39" s="24">
        <v>0</v>
      </c>
      <c r="G39" s="24">
        <v>0</v>
      </c>
      <c r="H39" s="24">
        <v>169.63919999999999</v>
      </c>
      <c r="I39" s="24">
        <v>0</v>
      </c>
      <c r="J39" s="24">
        <v>170.0532</v>
      </c>
    </row>
    <row r="40" spans="1:10" x14ac:dyDescent="0.25">
      <c r="A40">
        <v>53</v>
      </c>
      <c r="B40" t="s">
        <v>40</v>
      </c>
      <c r="C40" s="24">
        <v>63.043999999999997</v>
      </c>
      <c r="D40" s="24">
        <v>41.133600000000001</v>
      </c>
      <c r="E40" s="24">
        <v>0</v>
      </c>
      <c r="F40" s="24">
        <v>0</v>
      </c>
      <c r="G40" s="24">
        <v>0</v>
      </c>
      <c r="H40" s="24">
        <v>104.1776</v>
      </c>
      <c r="I40" s="24">
        <v>41.133600000000001</v>
      </c>
      <c r="J40" s="24">
        <v>104.1776</v>
      </c>
    </row>
    <row r="41" spans="1:10" x14ac:dyDescent="0.25">
      <c r="A41">
        <v>54</v>
      </c>
      <c r="B41" t="s">
        <v>41</v>
      </c>
      <c r="C41" s="24">
        <v>0</v>
      </c>
      <c r="D41" s="24">
        <v>502.48599133569201</v>
      </c>
      <c r="E41" s="24">
        <v>0</v>
      </c>
      <c r="F41" s="24">
        <v>48.945959999999999</v>
      </c>
      <c r="G41" s="24">
        <v>376.41440866430798</v>
      </c>
      <c r="H41" s="24">
        <v>502.48599133569201</v>
      </c>
      <c r="I41" s="24">
        <v>878.90039999999999</v>
      </c>
      <c r="J41" s="24">
        <v>927.84636</v>
      </c>
    </row>
    <row r="42" spans="1:10" x14ac:dyDescent="0.25">
      <c r="A42">
        <v>55</v>
      </c>
      <c r="B42" t="s">
        <v>42</v>
      </c>
      <c r="C42" s="24">
        <v>72.548596602241503</v>
      </c>
      <c r="D42" s="24">
        <v>0</v>
      </c>
      <c r="E42" s="24">
        <v>0</v>
      </c>
      <c r="F42" s="24">
        <v>11.1082033977585</v>
      </c>
      <c r="G42" s="24">
        <v>0</v>
      </c>
      <c r="H42" s="24">
        <v>72.548596602241503</v>
      </c>
      <c r="I42" s="24">
        <v>0</v>
      </c>
      <c r="J42" s="24">
        <v>83.656800000000004</v>
      </c>
    </row>
    <row r="43" spans="1:10" x14ac:dyDescent="0.25">
      <c r="A43">
        <v>56</v>
      </c>
      <c r="B43" t="s">
        <v>43</v>
      </c>
      <c r="C43" s="24">
        <v>73.141665119999999</v>
      </c>
      <c r="D43" s="24">
        <v>0</v>
      </c>
      <c r="E43" s="24">
        <v>0</v>
      </c>
      <c r="F43" s="24">
        <v>12.165878879999999</v>
      </c>
      <c r="G43" s="24">
        <v>0</v>
      </c>
      <c r="H43" s="24">
        <v>73.141665119999999</v>
      </c>
      <c r="I43" s="24">
        <v>0</v>
      </c>
      <c r="J43" s="24">
        <v>85.307543999999993</v>
      </c>
    </row>
    <row r="44" spans="1:10" x14ac:dyDescent="0.25">
      <c r="A44">
        <v>57</v>
      </c>
      <c r="B44" t="s">
        <v>44</v>
      </c>
      <c r="C44" s="24">
        <v>90.176400000000001</v>
      </c>
      <c r="D44" s="24">
        <v>0</v>
      </c>
      <c r="E44" s="24">
        <v>0</v>
      </c>
      <c r="F44" s="24">
        <v>1.3248</v>
      </c>
      <c r="G44" s="24">
        <v>0</v>
      </c>
      <c r="H44" s="24">
        <v>90.176400000000001</v>
      </c>
      <c r="I44" s="24">
        <v>0</v>
      </c>
      <c r="J44" s="24">
        <v>91.501199999999997</v>
      </c>
    </row>
    <row r="45" spans="1:10" x14ac:dyDescent="0.25">
      <c r="A45">
        <v>58</v>
      </c>
      <c r="B45" t="s">
        <v>45</v>
      </c>
      <c r="C45" s="24">
        <v>148.46039999999999</v>
      </c>
      <c r="D45" s="24">
        <v>0</v>
      </c>
      <c r="E45" s="24">
        <v>0</v>
      </c>
      <c r="F45" s="24">
        <v>0</v>
      </c>
      <c r="G45" s="24">
        <v>0</v>
      </c>
      <c r="H45" s="24">
        <v>148.46039999999999</v>
      </c>
      <c r="I45" s="24">
        <v>0</v>
      </c>
      <c r="J45" s="24">
        <v>148.46039999999999</v>
      </c>
    </row>
    <row r="46" spans="1:10" x14ac:dyDescent="0.25">
      <c r="A46">
        <v>60</v>
      </c>
      <c r="B46" t="s">
        <v>46</v>
      </c>
      <c r="C46" s="24">
        <v>79.030799999999999</v>
      </c>
      <c r="D46" s="24">
        <v>0</v>
      </c>
      <c r="E46" s="24">
        <v>0</v>
      </c>
      <c r="F46" s="24">
        <v>0</v>
      </c>
      <c r="G46" s="24">
        <v>0</v>
      </c>
      <c r="H46" s="24">
        <v>79.030799999999999</v>
      </c>
      <c r="I46" s="24">
        <v>0</v>
      </c>
      <c r="J46" s="24">
        <v>79.030799999999999</v>
      </c>
    </row>
    <row r="47" spans="1:10" x14ac:dyDescent="0.25">
      <c r="A47">
        <v>61</v>
      </c>
      <c r="B47" t="s">
        <v>47</v>
      </c>
      <c r="C47" s="24">
        <v>21.6</v>
      </c>
      <c r="D47" s="24">
        <v>0</v>
      </c>
      <c r="E47" s="24">
        <v>0</v>
      </c>
      <c r="F47" s="24">
        <v>0</v>
      </c>
      <c r="G47" s="24">
        <v>0</v>
      </c>
      <c r="H47" s="24">
        <v>21.6</v>
      </c>
      <c r="I47" s="24">
        <v>0</v>
      </c>
      <c r="J47" s="24">
        <v>21.6</v>
      </c>
    </row>
    <row r="48" spans="1:10" x14ac:dyDescent="0.25">
      <c r="A48">
        <v>63</v>
      </c>
      <c r="B48" t="s">
        <v>48</v>
      </c>
      <c r="C48" s="24">
        <v>127.6164</v>
      </c>
      <c r="D48" s="24">
        <v>0</v>
      </c>
      <c r="E48" s="24">
        <v>0</v>
      </c>
      <c r="F48" s="24">
        <v>0</v>
      </c>
      <c r="G48" s="24">
        <v>0</v>
      </c>
      <c r="H48" s="24">
        <v>127.6164</v>
      </c>
      <c r="I48" s="24">
        <v>0</v>
      </c>
      <c r="J48" s="24">
        <v>127.6164</v>
      </c>
    </row>
    <row r="49" spans="1:10" x14ac:dyDescent="0.25">
      <c r="A49">
        <v>64</v>
      </c>
      <c r="B49" t="s">
        <v>49</v>
      </c>
      <c r="C49" s="24">
        <v>34.320959999999999</v>
      </c>
      <c r="D49" s="24">
        <v>0</v>
      </c>
      <c r="E49" s="24">
        <v>0</v>
      </c>
      <c r="F49" s="24">
        <v>0</v>
      </c>
      <c r="G49" s="24">
        <v>0</v>
      </c>
      <c r="H49" s="24">
        <v>34.320959999999999</v>
      </c>
      <c r="I49" s="24">
        <v>0</v>
      </c>
      <c r="J49" s="24">
        <v>34.320959999999999</v>
      </c>
    </row>
    <row r="50" spans="1:10" x14ac:dyDescent="0.25">
      <c r="A50">
        <v>65</v>
      </c>
      <c r="B50" t="s">
        <v>50</v>
      </c>
      <c r="C50" s="24">
        <v>36.090000000000003</v>
      </c>
      <c r="D50" s="24">
        <v>406.31200000000001</v>
      </c>
      <c r="E50" s="24">
        <v>0</v>
      </c>
      <c r="F50" s="24">
        <v>3.2075999999999998</v>
      </c>
      <c r="G50" s="24">
        <v>0</v>
      </c>
      <c r="H50" s="24">
        <v>442.40199999999999</v>
      </c>
      <c r="I50" s="24">
        <v>406.31200000000001</v>
      </c>
      <c r="J50" s="24">
        <v>445.6096</v>
      </c>
    </row>
    <row r="51" spans="1:10" x14ac:dyDescent="0.25">
      <c r="A51">
        <v>66</v>
      </c>
      <c r="B51" t="s">
        <v>51</v>
      </c>
      <c r="C51" s="24">
        <v>45.4176</v>
      </c>
      <c r="D51" s="24">
        <v>0</v>
      </c>
      <c r="E51" s="24">
        <v>0</v>
      </c>
      <c r="F51" s="24">
        <v>0</v>
      </c>
      <c r="G51" s="24">
        <v>0</v>
      </c>
      <c r="H51" s="24">
        <v>45.4176</v>
      </c>
      <c r="I51" s="24">
        <v>0</v>
      </c>
      <c r="J51" s="24">
        <v>45.4176</v>
      </c>
    </row>
    <row r="52" spans="1:10" x14ac:dyDescent="0.25">
      <c r="A52">
        <v>67</v>
      </c>
      <c r="B52" t="s">
        <v>52</v>
      </c>
      <c r="C52" s="24">
        <v>214.02936</v>
      </c>
      <c r="D52" s="24">
        <v>0</v>
      </c>
      <c r="E52" s="24">
        <v>0</v>
      </c>
      <c r="F52" s="24">
        <v>5.7600000000000004E-3</v>
      </c>
      <c r="G52" s="24">
        <v>0</v>
      </c>
      <c r="H52" s="24">
        <v>214.02936</v>
      </c>
      <c r="I52" s="24">
        <v>0</v>
      </c>
      <c r="J52" s="24">
        <v>214.03512000000001</v>
      </c>
    </row>
    <row r="53" spans="1:10" x14ac:dyDescent="0.25">
      <c r="A53">
        <v>68</v>
      </c>
      <c r="B53" t="s">
        <v>53</v>
      </c>
      <c r="C53" s="24">
        <v>99.7821</v>
      </c>
      <c r="D53" s="24">
        <v>354.38076424382399</v>
      </c>
      <c r="E53" s="24">
        <v>0</v>
      </c>
      <c r="F53" s="24">
        <v>85.664699999999996</v>
      </c>
      <c r="G53" s="24">
        <v>10.572835756175801</v>
      </c>
      <c r="H53" s="24">
        <v>454.162864243824</v>
      </c>
      <c r="I53" s="24">
        <v>364.95359999999999</v>
      </c>
      <c r="J53" s="24">
        <v>550.40039999999999</v>
      </c>
    </row>
    <row r="54" spans="1:10" x14ac:dyDescent="0.25">
      <c r="A54">
        <v>69</v>
      </c>
      <c r="B54" t="s">
        <v>54</v>
      </c>
      <c r="C54" s="24">
        <v>77.590800000000002</v>
      </c>
      <c r="D54" s="24">
        <v>36.885599999999997</v>
      </c>
      <c r="E54" s="24">
        <v>0</v>
      </c>
      <c r="F54" s="24">
        <v>0</v>
      </c>
      <c r="G54" s="24">
        <v>0</v>
      </c>
      <c r="H54" s="24">
        <v>114.4764</v>
      </c>
      <c r="I54" s="24">
        <v>36.885599999999997</v>
      </c>
      <c r="J54" s="24">
        <v>114.4764</v>
      </c>
    </row>
    <row r="55" spans="1:10" x14ac:dyDescent="0.25">
      <c r="A55">
        <v>71</v>
      </c>
      <c r="B55" t="s">
        <v>55</v>
      </c>
      <c r="C55" s="24">
        <v>86.591124739440005</v>
      </c>
      <c r="D55" s="24">
        <v>226.444099195343</v>
      </c>
      <c r="E55" s="24">
        <v>0</v>
      </c>
      <c r="F55" s="24">
        <v>5.45763526056</v>
      </c>
      <c r="G55" s="24">
        <v>1.86098880465679</v>
      </c>
      <c r="H55" s="24">
        <v>313.03522393478301</v>
      </c>
      <c r="I55" s="24">
        <v>228.30508800000001</v>
      </c>
      <c r="J55" s="24">
        <v>320.35384800000003</v>
      </c>
    </row>
    <row r="56" spans="1:10" x14ac:dyDescent="0.25">
      <c r="A56">
        <v>72</v>
      </c>
      <c r="B56" t="s">
        <v>56</v>
      </c>
      <c r="C56" s="24">
        <v>136.11762648000001</v>
      </c>
      <c r="D56" s="24">
        <v>0</v>
      </c>
      <c r="E56" s="24">
        <v>0</v>
      </c>
      <c r="F56" s="24">
        <v>9.4386535200000008</v>
      </c>
      <c r="G56" s="24">
        <v>0</v>
      </c>
      <c r="H56" s="24">
        <v>136.11762648000001</v>
      </c>
      <c r="I56" s="24">
        <v>0</v>
      </c>
      <c r="J56" s="24">
        <v>145.55627999999999</v>
      </c>
    </row>
    <row r="57" spans="1:10" x14ac:dyDescent="0.25">
      <c r="A57">
        <v>74</v>
      </c>
      <c r="B57" t="s">
        <v>57</v>
      </c>
      <c r="C57" s="24">
        <v>45.936</v>
      </c>
      <c r="D57" s="24">
        <v>0</v>
      </c>
      <c r="E57" s="24">
        <v>0</v>
      </c>
      <c r="F57" s="24">
        <v>5.1479999999999998E-2</v>
      </c>
      <c r="G57" s="24">
        <v>0</v>
      </c>
      <c r="H57" s="24">
        <v>45.936</v>
      </c>
      <c r="I57" s="24">
        <v>0</v>
      </c>
      <c r="J57" s="24">
        <v>45.987479999999998</v>
      </c>
    </row>
    <row r="58" spans="1:10" x14ac:dyDescent="0.25">
      <c r="A58">
        <v>76</v>
      </c>
      <c r="B58" t="s">
        <v>59</v>
      </c>
      <c r="C58" s="24">
        <v>129.21311940247401</v>
      </c>
      <c r="D58" s="24">
        <v>0</v>
      </c>
      <c r="E58" s="24">
        <v>0</v>
      </c>
      <c r="F58" s="24">
        <v>43.752480597525903</v>
      </c>
      <c r="G58" s="24">
        <v>8.2080000000000002</v>
      </c>
      <c r="H58" s="24">
        <v>129.21311940247401</v>
      </c>
      <c r="I58" s="24">
        <v>8.2080000000000002</v>
      </c>
      <c r="J58" s="24">
        <v>181.17359999999999</v>
      </c>
    </row>
    <row r="59" spans="1:10" x14ac:dyDescent="0.25">
      <c r="A59">
        <v>77</v>
      </c>
      <c r="B59" t="s">
        <v>60</v>
      </c>
      <c r="C59" s="24">
        <v>190.800614736</v>
      </c>
      <c r="D59" s="24">
        <v>0</v>
      </c>
      <c r="E59" s="24">
        <v>0</v>
      </c>
      <c r="F59" s="24">
        <v>13.390881264000001</v>
      </c>
      <c r="G59" s="24">
        <v>7.1884800000000002</v>
      </c>
      <c r="H59" s="24">
        <v>190.800614736</v>
      </c>
      <c r="I59" s="24">
        <v>7.1884800000000002</v>
      </c>
      <c r="J59" s="24">
        <v>211.379976</v>
      </c>
    </row>
    <row r="60" spans="1:10" x14ac:dyDescent="0.25">
      <c r="A60">
        <v>79</v>
      </c>
      <c r="B60" t="s">
        <v>61</v>
      </c>
      <c r="C60" s="24">
        <v>2135.4245704055602</v>
      </c>
      <c r="D60" s="24">
        <v>3861.7393366051701</v>
      </c>
      <c r="E60" s="24">
        <v>784.30644511929404</v>
      </c>
      <c r="F60" s="24">
        <v>319.72970847514802</v>
      </c>
      <c r="G60" s="24">
        <v>2549.32831939483</v>
      </c>
      <c r="H60" s="24">
        <v>5997.1639070107303</v>
      </c>
      <c r="I60" s="24">
        <v>6411.0676560000002</v>
      </c>
      <c r="J60" s="24">
        <v>9650.5283799999997</v>
      </c>
    </row>
    <row r="61" spans="1:10" x14ac:dyDescent="0.25">
      <c r="A61">
        <v>80</v>
      </c>
      <c r="B61" t="s">
        <v>62</v>
      </c>
      <c r="C61" s="24">
        <v>65.242044000000007</v>
      </c>
      <c r="D61" s="24">
        <v>59.219639999999998</v>
      </c>
      <c r="E61" s="24">
        <v>0</v>
      </c>
      <c r="F61" s="24">
        <v>0.65260799999999997</v>
      </c>
      <c r="G61" s="24">
        <v>0</v>
      </c>
      <c r="H61" s="24">
        <v>124.46168400000001</v>
      </c>
      <c r="I61" s="24">
        <v>59.219639999999998</v>
      </c>
      <c r="J61" s="24">
        <v>125.11429200000001</v>
      </c>
    </row>
    <row r="62" spans="1:10" x14ac:dyDescent="0.25">
      <c r="A62">
        <v>81</v>
      </c>
      <c r="B62" t="s">
        <v>63</v>
      </c>
      <c r="C62" s="24">
        <v>490.304995746033</v>
      </c>
      <c r="D62" s="24">
        <v>3914.2987258322801</v>
      </c>
      <c r="E62" s="24">
        <v>1560.3388</v>
      </c>
      <c r="F62" s="24">
        <v>394.84823425396701</v>
      </c>
      <c r="G62" s="24">
        <v>554.74441416771799</v>
      </c>
      <c r="H62" s="24">
        <v>4404.6037215783199</v>
      </c>
      <c r="I62" s="24">
        <v>4469.0431399999998</v>
      </c>
      <c r="J62" s="24">
        <v>6914.5351700000001</v>
      </c>
    </row>
    <row r="63" spans="1:10" x14ac:dyDescent="0.25">
      <c r="A63">
        <v>82</v>
      </c>
      <c r="B63" t="s">
        <v>64</v>
      </c>
      <c r="C63" s="24">
        <v>50.029163675775699</v>
      </c>
      <c r="D63" s="24">
        <v>301.91177307583399</v>
      </c>
      <c r="E63" s="24">
        <v>71.690399999999997</v>
      </c>
      <c r="F63" s="24">
        <v>41.1613563242243</v>
      </c>
      <c r="G63" s="24">
        <v>291.08822692416601</v>
      </c>
      <c r="H63" s="24">
        <v>351.94093675161002</v>
      </c>
      <c r="I63" s="24">
        <v>593</v>
      </c>
      <c r="J63" s="24">
        <v>755.88091999999995</v>
      </c>
    </row>
    <row r="64" spans="1:10" x14ac:dyDescent="0.25">
      <c r="A64">
        <v>83</v>
      </c>
      <c r="B64" t="s">
        <v>3581</v>
      </c>
      <c r="C64" s="24">
        <v>133.13159999999999</v>
      </c>
      <c r="D64" s="24">
        <v>0</v>
      </c>
      <c r="E64" s="24">
        <v>0</v>
      </c>
      <c r="F64" s="24">
        <v>3.0117600000000002</v>
      </c>
      <c r="G64" s="24">
        <v>28.1538</v>
      </c>
      <c r="H64" s="24">
        <v>133.13159999999999</v>
      </c>
      <c r="I64" s="24">
        <v>28.1538</v>
      </c>
      <c r="J64" s="24">
        <v>164.29715999999999</v>
      </c>
    </row>
    <row r="65" spans="1:10" x14ac:dyDescent="0.25">
      <c r="A65">
        <v>84</v>
      </c>
      <c r="B65" t="s">
        <v>65</v>
      </c>
      <c r="C65" s="24">
        <v>238.67663759999999</v>
      </c>
      <c r="D65" s="24">
        <v>0</v>
      </c>
      <c r="E65" s="24">
        <v>0</v>
      </c>
      <c r="F65" s="24">
        <v>1.3821623999999999</v>
      </c>
      <c r="G65" s="24">
        <v>0.73799999999999999</v>
      </c>
      <c r="H65" s="24">
        <v>238.67663759999999</v>
      </c>
      <c r="I65" s="24">
        <v>0.73799999999999999</v>
      </c>
      <c r="J65" s="24">
        <v>240.79679999999999</v>
      </c>
    </row>
    <row r="66" spans="1:10" x14ac:dyDescent="0.25">
      <c r="A66">
        <v>85</v>
      </c>
      <c r="B66" t="s">
        <v>66</v>
      </c>
      <c r="C66" s="24">
        <v>233.62240320000001</v>
      </c>
      <c r="D66" s="24">
        <v>0</v>
      </c>
      <c r="E66" s="24">
        <v>0</v>
      </c>
      <c r="F66" s="24">
        <v>5.6371967999999999</v>
      </c>
      <c r="G66" s="24">
        <v>0</v>
      </c>
      <c r="H66" s="24">
        <v>233.62240320000001</v>
      </c>
      <c r="I66" s="24">
        <v>0</v>
      </c>
      <c r="J66" s="24">
        <v>239.25960000000001</v>
      </c>
    </row>
    <row r="67" spans="1:10" x14ac:dyDescent="0.25">
      <c r="A67">
        <v>86</v>
      </c>
      <c r="B67" t="s">
        <v>67</v>
      </c>
      <c r="C67" s="24">
        <v>53.726399999999998</v>
      </c>
      <c r="D67" s="24">
        <v>0</v>
      </c>
      <c r="E67" s="24">
        <v>0</v>
      </c>
      <c r="F67" s="24">
        <v>3.5999999999999999E-3</v>
      </c>
      <c r="G67" s="24">
        <v>0</v>
      </c>
      <c r="H67" s="24">
        <v>53.726399999999998</v>
      </c>
      <c r="I67" s="24">
        <v>0</v>
      </c>
      <c r="J67" s="24">
        <v>53.73</v>
      </c>
    </row>
    <row r="68" spans="1:10" x14ac:dyDescent="0.25">
      <c r="A68">
        <v>87</v>
      </c>
      <c r="B68" t="s">
        <v>68</v>
      </c>
      <c r="C68" s="24">
        <v>219.63669062874999</v>
      </c>
      <c r="D68" s="24">
        <v>158.387448422879</v>
      </c>
      <c r="E68" s="24">
        <v>0</v>
      </c>
      <c r="F68" s="24">
        <v>64.483193371250394</v>
      </c>
      <c r="G68" s="24">
        <v>177.261539577121</v>
      </c>
      <c r="H68" s="24">
        <v>378.02413905162899</v>
      </c>
      <c r="I68" s="24">
        <v>335.64898799999997</v>
      </c>
      <c r="J68" s="24">
        <v>619.76887199999999</v>
      </c>
    </row>
    <row r="69" spans="1:10" x14ac:dyDescent="0.25">
      <c r="A69">
        <v>88</v>
      </c>
      <c r="B69" t="s">
        <v>69</v>
      </c>
      <c r="C69" s="24">
        <v>27.508363200000002</v>
      </c>
      <c r="D69" s="24">
        <v>0</v>
      </c>
      <c r="E69" s="24">
        <v>0</v>
      </c>
      <c r="F69" s="24">
        <v>10.7920368</v>
      </c>
      <c r="G69" s="24">
        <v>3.9312</v>
      </c>
      <c r="H69" s="24">
        <v>27.508363200000002</v>
      </c>
      <c r="I69" s="24">
        <v>3.9312</v>
      </c>
      <c r="J69" s="24">
        <v>42.2316</v>
      </c>
    </row>
    <row r="70" spans="1:10" x14ac:dyDescent="0.25">
      <c r="A70">
        <v>90</v>
      </c>
      <c r="B70" t="s">
        <v>70</v>
      </c>
      <c r="C70" s="24">
        <v>89.241623848800003</v>
      </c>
      <c r="D70" s="24">
        <v>0</v>
      </c>
      <c r="E70" s="24">
        <v>0</v>
      </c>
      <c r="F70" s="24">
        <v>13.919256151200001</v>
      </c>
      <c r="G70" s="24">
        <v>0</v>
      </c>
      <c r="H70" s="24">
        <v>89.241623848800003</v>
      </c>
      <c r="I70" s="24">
        <v>0</v>
      </c>
      <c r="J70" s="24">
        <v>103.16088000000001</v>
      </c>
    </row>
    <row r="71" spans="1:10" x14ac:dyDescent="0.25">
      <c r="A71">
        <v>92</v>
      </c>
      <c r="B71" t="s">
        <v>71</v>
      </c>
      <c r="C71" s="24">
        <v>12.524760000000001</v>
      </c>
      <c r="D71" s="24">
        <v>0</v>
      </c>
      <c r="E71" s="24">
        <v>0</v>
      </c>
      <c r="F71" s="24">
        <v>0</v>
      </c>
      <c r="G71" s="24">
        <v>0</v>
      </c>
      <c r="H71" s="24">
        <v>12.524760000000001</v>
      </c>
      <c r="I71" s="24">
        <v>0</v>
      </c>
      <c r="J71" s="24">
        <v>12.524760000000001</v>
      </c>
    </row>
    <row r="72" spans="1:10" x14ac:dyDescent="0.25">
      <c r="A72">
        <v>94</v>
      </c>
      <c r="B72" t="s">
        <v>72</v>
      </c>
      <c r="C72" s="24">
        <v>53.737200000000001</v>
      </c>
      <c r="D72" s="24">
        <v>0</v>
      </c>
      <c r="E72" s="24">
        <v>0</v>
      </c>
      <c r="F72" s="24">
        <v>0.35899999999999999</v>
      </c>
      <c r="G72" s="24">
        <v>0</v>
      </c>
      <c r="H72" s="24">
        <v>53.737200000000001</v>
      </c>
      <c r="I72" s="24">
        <v>0</v>
      </c>
      <c r="J72" s="24">
        <v>54.096200000000003</v>
      </c>
    </row>
    <row r="73" spans="1:10" x14ac:dyDescent="0.25">
      <c r="A73">
        <v>96</v>
      </c>
      <c r="B73" t="s">
        <v>73</v>
      </c>
      <c r="C73" s="24">
        <v>23.438880000000001</v>
      </c>
      <c r="D73" s="24">
        <v>0</v>
      </c>
      <c r="E73" s="24">
        <v>0</v>
      </c>
      <c r="F73" s="24">
        <v>28.264320000000001</v>
      </c>
      <c r="G73" s="24">
        <v>1.2816000000000001</v>
      </c>
      <c r="H73" s="24">
        <v>23.438880000000001</v>
      </c>
      <c r="I73" s="24">
        <v>1.2816000000000001</v>
      </c>
      <c r="J73" s="24">
        <v>52.9848</v>
      </c>
    </row>
    <row r="74" spans="1:10" x14ac:dyDescent="0.25">
      <c r="A74">
        <v>97</v>
      </c>
      <c r="B74" t="s">
        <v>74</v>
      </c>
      <c r="C74" s="24">
        <v>24.327388800000001</v>
      </c>
      <c r="D74" s="24">
        <v>0</v>
      </c>
      <c r="E74" s="24">
        <v>124.68132</v>
      </c>
      <c r="F74" s="24">
        <v>0.24621119999999999</v>
      </c>
      <c r="G74" s="24">
        <v>0</v>
      </c>
      <c r="H74" s="24">
        <v>24.327388800000001</v>
      </c>
      <c r="I74" s="24">
        <v>0</v>
      </c>
      <c r="J74" s="24">
        <v>149.25492</v>
      </c>
    </row>
    <row r="75" spans="1:10" x14ac:dyDescent="0.25">
      <c r="A75">
        <v>98</v>
      </c>
      <c r="B75" t="s">
        <v>75</v>
      </c>
      <c r="C75" s="24">
        <v>46.923948000000003</v>
      </c>
      <c r="D75" s="24">
        <v>0</v>
      </c>
      <c r="E75" s="24">
        <v>0</v>
      </c>
      <c r="F75" s="24">
        <v>3.7834919999999999</v>
      </c>
      <c r="G75" s="24">
        <v>2.2787999999999999</v>
      </c>
      <c r="H75" s="24">
        <v>46.923948000000003</v>
      </c>
      <c r="I75" s="24">
        <v>2.2787999999999999</v>
      </c>
      <c r="J75" s="24">
        <v>52.986240000000002</v>
      </c>
    </row>
    <row r="76" spans="1:10" x14ac:dyDescent="0.25">
      <c r="A76">
        <v>99</v>
      </c>
      <c r="B76" t="s">
        <v>76</v>
      </c>
      <c r="C76" s="24">
        <v>80.807278319999995</v>
      </c>
      <c r="D76" s="24">
        <v>0</v>
      </c>
      <c r="E76" s="24">
        <v>0</v>
      </c>
      <c r="F76" s="24">
        <v>5.7820816800000001</v>
      </c>
      <c r="G76" s="24">
        <v>4.7829600000000001</v>
      </c>
      <c r="H76" s="24">
        <v>80.807278319999995</v>
      </c>
      <c r="I76" s="24">
        <v>4.7829600000000001</v>
      </c>
      <c r="J76" s="24">
        <v>91.372320000000002</v>
      </c>
    </row>
    <row r="77" spans="1:10" x14ac:dyDescent="0.25">
      <c r="A77">
        <v>100</v>
      </c>
      <c r="B77" t="s">
        <v>77</v>
      </c>
      <c r="C77" s="24">
        <v>38.047427927999998</v>
      </c>
      <c r="D77" s="24">
        <v>0</v>
      </c>
      <c r="E77" s="24">
        <v>0</v>
      </c>
      <c r="F77" s="24">
        <v>27.375984072000001</v>
      </c>
      <c r="G77" s="24">
        <v>16.506529199999999</v>
      </c>
      <c r="H77" s="24">
        <v>38.047427927999998</v>
      </c>
      <c r="I77" s="24">
        <v>16.506529199999999</v>
      </c>
      <c r="J77" s="24">
        <v>81.929941200000002</v>
      </c>
    </row>
    <row r="78" spans="1:10" x14ac:dyDescent="0.25">
      <c r="A78">
        <v>101</v>
      </c>
      <c r="B78" t="s">
        <v>78</v>
      </c>
      <c r="C78" s="24">
        <v>57.189794399999997</v>
      </c>
      <c r="D78" s="24">
        <v>0</v>
      </c>
      <c r="E78" s="24">
        <v>0.66</v>
      </c>
      <c r="F78" s="24">
        <v>28.447005600000001</v>
      </c>
      <c r="G78" s="24">
        <v>0</v>
      </c>
      <c r="H78" s="24">
        <v>57.189794399999997</v>
      </c>
      <c r="I78" s="24">
        <v>0</v>
      </c>
      <c r="J78" s="24">
        <v>86.296800000000005</v>
      </c>
    </row>
    <row r="79" spans="1:10" x14ac:dyDescent="0.25">
      <c r="A79">
        <v>102</v>
      </c>
      <c r="B79" t="s">
        <v>79</v>
      </c>
      <c r="C79" s="24">
        <v>197.69399999999999</v>
      </c>
      <c r="D79" s="24">
        <v>0</v>
      </c>
      <c r="E79" s="24">
        <v>0</v>
      </c>
      <c r="F79" s="24">
        <v>9.0863999999999994</v>
      </c>
      <c r="G79" s="24">
        <v>1.8071999999999999</v>
      </c>
      <c r="H79" s="24">
        <v>197.69399999999999</v>
      </c>
      <c r="I79" s="24">
        <v>1.8071999999999999</v>
      </c>
      <c r="J79" s="24">
        <v>208.58760000000001</v>
      </c>
    </row>
    <row r="80" spans="1:10" x14ac:dyDescent="0.25">
      <c r="A80">
        <v>103</v>
      </c>
      <c r="B80" t="s">
        <v>80</v>
      </c>
      <c r="C80" s="24">
        <v>566.85900168000001</v>
      </c>
      <c r="D80" s="24">
        <v>0</v>
      </c>
      <c r="E80" s="24">
        <v>0</v>
      </c>
      <c r="F80" s="24">
        <v>26.588878319999999</v>
      </c>
      <c r="G80" s="24">
        <v>5.5</v>
      </c>
      <c r="H80" s="24">
        <v>566.85900168000001</v>
      </c>
      <c r="I80" s="24">
        <v>5.5</v>
      </c>
      <c r="J80" s="24">
        <v>598.94788000000005</v>
      </c>
    </row>
    <row r="81" spans="1:10" x14ac:dyDescent="0.25">
      <c r="A81">
        <v>104</v>
      </c>
      <c r="B81" t="s">
        <v>81</v>
      </c>
      <c r="C81" s="24">
        <v>106.670120081207</v>
      </c>
      <c r="D81" s="24">
        <v>0</v>
      </c>
      <c r="E81" s="24">
        <v>0</v>
      </c>
      <c r="F81" s="24">
        <v>7.2518799187933203</v>
      </c>
      <c r="G81" s="24">
        <v>13.1328</v>
      </c>
      <c r="H81" s="24">
        <v>106.670120081207</v>
      </c>
      <c r="I81" s="24">
        <v>13.1328</v>
      </c>
      <c r="J81" s="24">
        <v>127.0548</v>
      </c>
    </row>
    <row r="82" spans="1:10" x14ac:dyDescent="0.25">
      <c r="A82">
        <v>105</v>
      </c>
      <c r="B82" t="s">
        <v>3582</v>
      </c>
      <c r="C82" s="24">
        <v>188.88480000000001</v>
      </c>
      <c r="D82" s="24">
        <v>0</v>
      </c>
      <c r="E82" s="24">
        <v>0</v>
      </c>
      <c r="F82" s="24">
        <v>0</v>
      </c>
      <c r="G82" s="24">
        <v>0</v>
      </c>
      <c r="H82" s="24">
        <v>188.88480000000001</v>
      </c>
      <c r="I82" s="24">
        <v>0</v>
      </c>
      <c r="J82" s="24">
        <v>188.88480000000001</v>
      </c>
    </row>
    <row r="83" spans="1:10" x14ac:dyDescent="0.25">
      <c r="A83">
        <v>109</v>
      </c>
      <c r="B83" t="s">
        <v>82</v>
      </c>
      <c r="C83" s="24">
        <v>62.866512</v>
      </c>
      <c r="D83" s="24">
        <v>0</v>
      </c>
      <c r="E83" s="24">
        <v>0</v>
      </c>
      <c r="F83" s="24">
        <v>18.334188000000001</v>
      </c>
      <c r="G83" s="24">
        <v>3.007368</v>
      </c>
      <c r="H83" s="24">
        <v>62.866512</v>
      </c>
      <c r="I83" s="24">
        <v>3.007368</v>
      </c>
      <c r="J83" s="24">
        <v>84.208067999999997</v>
      </c>
    </row>
    <row r="84" spans="1:10" x14ac:dyDescent="0.25">
      <c r="A84">
        <v>110</v>
      </c>
      <c r="B84" t="s">
        <v>83</v>
      </c>
      <c r="C84" s="24">
        <v>111.24072</v>
      </c>
      <c r="D84" s="24">
        <v>0</v>
      </c>
      <c r="E84" s="24">
        <v>0</v>
      </c>
      <c r="F84" s="24">
        <v>1.6786799999999999</v>
      </c>
      <c r="G84" s="24">
        <v>0</v>
      </c>
      <c r="H84" s="24">
        <v>111.24072</v>
      </c>
      <c r="I84" s="24">
        <v>0</v>
      </c>
      <c r="J84" s="24">
        <v>112.9194</v>
      </c>
    </row>
    <row r="85" spans="1:10" x14ac:dyDescent="0.25">
      <c r="A85">
        <v>113</v>
      </c>
      <c r="B85" t="s">
        <v>84</v>
      </c>
      <c r="C85" s="24">
        <v>107.2012464</v>
      </c>
      <c r="D85" s="24">
        <v>0</v>
      </c>
      <c r="E85" s="24">
        <v>0</v>
      </c>
      <c r="F85" s="24">
        <v>4.5171935999999997</v>
      </c>
      <c r="G85" s="24">
        <v>0.40085999999999999</v>
      </c>
      <c r="H85" s="24">
        <v>107.2012464</v>
      </c>
      <c r="I85" s="24">
        <v>0.40085999999999999</v>
      </c>
      <c r="J85" s="24">
        <v>112.1193</v>
      </c>
    </row>
    <row r="86" spans="1:10" x14ac:dyDescent="0.25">
      <c r="A86">
        <v>114</v>
      </c>
      <c r="B86" t="s">
        <v>85</v>
      </c>
      <c r="C86" s="24">
        <v>532.83399999999995</v>
      </c>
      <c r="D86" s="24">
        <v>369.90450974799802</v>
      </c>
      <c r="E86" s="24">
        <v>0</v>
      </c>
      <c r="F86" s="24">
        <v>106.1113</v>
      </c>
      <c r="G86" s="24">
        <v>230.137090252002</v>
      </c>
      <c r="H86" s="24">
        <v>902.73850974799802</v>
      </c>
      <c r="I86" s="24">
        <v>600.04160000000002</v>
      </c>
      <c r="J86" s="24">
        <v>1238.9869000000001</v>
      </c>
    </row>
    <row r="87" spans="1:10" x14ac:dyDescent="0.25">
      <c r="A87">
        <v>115</v>
      </c>
      <c r="B87" t="s">
        <v>86</v>
      </c>
      <c r="C87" s="24">
        <v>193.65654096</v>
      </c>
      <c r="D87" s="24">
        <v>0</v>
      </c>
      <c r="E87" s="24">
        <v>0</v>
      </c>
      <c r="F87" s="24">
        <v>77.565067040000002</v>
      </c>
      <c r="G87" s="24">
        <v>0</v>
      </c>
      <c r="H87" s="24">
        <v>193.65654096</v>
      </c>
      <c r="I87" s="24">
        <v>0</v>
      </c>
      <c r="J87" s="24">
        <v>271.221608</v>
      </c>
    </row>
    <row r="88" spans="1:10" x14ac:dyDescent="0.25">
      <c r="A88">
        <v>116</v>
      </c>
      <c r="B88" t="s">
        <v>87</v>
      </c>
      <c r="C88" s="24">
        <v>101.8005696</v>
      </c>
      <c r="D88" s="24">
        <v>0</v>
      </c>
      <c r="E88" s="24">
        <v>0</v>
      </c>
      <c r="F88" s="24">
        <v>49.784306399999998</v>
      </c>
      <c r="G88" s="24">
        <v>28.407599999999999</v>
      </c>
      <c r="H88" s="24">
        <v>101.8005696</v>
      </c>
      <c r="I88" s="24">
        <v>28.407599999999999</v>
      </c>
      <c r="J88" s="24">
        <v>179.99247600000001</v>
      </c>
    </row>
    <row r="89" spans="1:10" x14ac:dyDescent="0.25">
      <c r="A89">
        <v>117</v>
      </c>
      <c r="B89" t="s">
        <v>88</v>
      </c>
      <c r="C89" s="24">
        <v>1019.5299</v>
      </c>
      <c r="D89" s="24">
        <v>62.045999999999999</v>
      </c>
      <c r="E89" s="24">
        <v>0</v>
      </c>
      <c r="F89" s="24">
        <v>0.295344</v>
      </c>
      <c r="G89" s="24">
        <v>0</v>
      </c>
      <c r="H89" s="24">
        <v>1081.5759</v>
      </c>
      <c r="I89" s="24">
        <v>62.045999999999999</v>
      </c>
      <c r="J89" s="24">
        <v>1081.8712439999999</v>
      </c>
    </row>
    <row r="90" spans="1:10" x14ac:dyDescent="0.25">
      <c r="A90">
        <v>118</v>
      </c>
      <c r="B90" t="s">
        <v>89</v>
      </c>
      <c r="C90" s="24">
        <v>72.910799999999995</v>
      </c>
      <c r="D90" s="24">
        <v>0</v>
      </c>
      <c r="E90" s="24">
        <v>0</v>
      </c>
      <c r="F90" s="24">
        <v>7.1999999999999998E-3</v>
      </c>
      <c r="G90" s="24">
        <v>0</v>
      </c>
      <c r="H90" s="24">
        <v>72.910799999999995</v>
      </c>
      <c r="I90" s="24">
        <v>0</v>
      </c>
      <c r="J90" s="24">
        <v>72.918000000000006</v>
      </c>
    </row>
    <row r="91" spans="1:10" x14ac:dyDescent="0.25">
      <c r="A91">
        <v>119</v>
      </c>
      <c r="B91" t="s">
        <v>90</v>
      </c>
      <c r="C91" s="24">
        <v>363.53202479999999</v>
      </c>
      <c r="D91" s="24">
        <v>0</v>
      </c>
      <c r="E91" s="24">
        <v>0</v>
      </c>
      <c r="F91" s="24">
        <v>25.249975200000002</v>
      </c>
      <c r="G91" s="24">
        <v>2.20716</v>
      </c>
      <c r="H91" s="24">
        <v>363.53202479999999</v>
      </c>
      <c r="I91" s="24">
        <v>2.20716</v>
      </c>
      <c r="J91" s="24">
        <v>390.98916000000003</v>
      </c>
    </row>
    <row r="92" spans="1:10" x14ac:dyDescent="0.25">
      <c r="A92">
        <v>120</v>
      </c>
      <c r="B92" t="s">
        <v>91</v>
      </c>
      <c r="C92" s="24">
        <v>15.190848000000001</v>
      </c>
      <c r="D92" s="24">
        <v>47.971907999999999</v>
      </c>
      <c r="E92" s="24">
        <v>0</v>
      </c>
      <c r="F92" s="24">
        <v>0</v>
      </c>
      <c r="G92" s="24">
        <v>0</v>
      </c>
      <c r="H92" s="24">
        <v>63.162756000000002</v>
      </c>
      <c r="I92" s="24">
        <v>47.971907999999999</v>
      </c>
      <c r="J92" s="24">
        <v>63.162756000000002</v>
      </c>
    </row>
    <row r="93" spans="1:10" x14ac:dyDescent="0.25">
      <c r="A93">
        <v>121</v>
      </c>
      <c r="B93" t="s">
        <v>92</v>
      </c>
      <c r="C93" s="24">
        <v>25.106073840000001</v>
      </c>
      <c r="D93" s="24">
        <v>0</v>
      </c>
      <c r="E93" s="24">
        <v>0</v>
      </c>
      <c r="F93" s="24">
        <v>4.8239661600000003</v>
      </c>
      <c r="G93" s="24">
        <v>5.4406800000000004</v>
      </c>
      <c r="H93" s="24">
        <v>25.106073840000001</v>
      </c>
      <c r="I93" s="24">
        <v>5.4406800000000004</v>
      </c>
      <c r="J93" s="24">
        <v>35.370719999999999</v>
      </c>
    </row>
    <row r="94" spans="1:10" x14ac:dyDescent="0.25">
      <c r="A94">
        <v>122</v>
      </c>
      <c r="B94" t="s">
        <v>93</v>
      </c>
      <c r="C94" s="24">
        <v>71.029900799999993</v>
      </c>
      <c r="D94" s="24">
        <v>0</v>
      </c>
      <c r="E94" s="24">
        <v>0</v>
      </c>
      <c r="F94" s="24">
        <v>6.9784991999999999</v>
      </c>
      <c r="G94" s="24">
        <v>39.978000000009999</v>
      </c>
      <c r="H94" s="24">
        <v>71.029900799999993</v>
      </c>
      <c r="I94" s="24">
        <v>39.978000000009999</v>
      </c>
      <c r="J94" s="24">
        <v>117.9864</v>
      </c>
    </row>
    <row r="95" spans="1:10" x14ac:dyDescent="0.25">
      <c r="A95">
        <v>123</v>
      </c>
      <c r="B95" t="s">
        <v>94</v>
      </c>
      <c r="C95" s="24">
        <v>102.62227679999999</v>
      </c>
      <c r="D95" s="24">
        <v>0</v>
      </c>
      <c r="E95" s="24">
        <v>0</v>
      </c>
      <c r="F95" s="24">
        <v>88.710523199999997</v>
      </c>
      <c r="G95" s="24">
        <v>25.639199999999999</v>
      </c>
      <c r="H95" s="24">
        <v>102.62227679999999</v>
      </c>
      <c r="I95" s="24">
        <v>25.639199999999999</v>
      </c>
      <c r="J95" s="24">
        <v>216.97200000000001</v>
      </c>
    </row>
    <row r="96" spans="1:10" x14ac:dyDescent="0.25">
      <c r="A96">
        <v>124</v>
      </c>
      <c r="B96" t="s">
        <v>95</v>
      </c>
      <c r="C96" s="24">
        <v>63.311968800000002</v>
      </c>
      <c r="D96" s="24">
        <v>0</v>
      </c>
      <c r="E96" s="24">
        <v>0</v>
      </c>
      <c r="F96" s="24">
        <v>3.8985911999999998</v>
      </c>
      <c r="G96" s="24">
        <v>0</v>
      </c>
      <c r="H96" s="24">
        <v>63.311968800000002</v>
      </c>
      <c r="I96" s="24">
        <v>0</v>
      </c>
      <c r="J96" s="24">
        <v>67.210560000000001</v>
      </c>
    </row>
    <row r="97" spans="1:10" x14ac:dyDescent="0.25">
      <c r="A97">
        <v>125</v>
      </c>
      <c r="B97" t="s">
        <v>96</v>
      </c>
      <c r="C97" s="24">
        <v>85.243759871356801</v>
      </c>
      <c r="D97" s="24">
        <v>0</v>
      </c>
      <c r="E97" s="24">
        <v>0</v>
      </c>
      <c r="F97" s="24">
        <v>6.7492721286431996</v>
      </c>
      <c r="G97" s="24">
        <v>7.0667999999999997</v>
      </c>
      <c r="H97" s="24">
        <v>85.243759871356801</v>
      </c>
      <c r="I97" s="24">
        <v>7.0667999999999997</v>
      </c>
      <c r="J97" s="24">
        <v>99.059832</v>
      </c>
    </row>
    <row r="98" spans="1:10" x14ac:dyDescent="0.25">
      <c r="A98">
        <v>126</v>
      </c>
      <c r="B98" t="s">
        <v>97</v>
      </c>
      <c r="C98" s="24">
        <v>322.67642964644699</v>
      </c>
      <c r="D98" s="24">
        <v>1174.7760582480701</v>
      </c>
      <c r="E98" s="24">
        <v>3.2374999999999998</v>
      </c>
      <c r="F98" s="24">
        <v>354.450486353553</v>
      </c>
      <c r="G98" s="24">
        <v>2017.6451417519299</v>
      </c>
      <c r="H98" s="24">
        <v>1497.4524878945101</v>
      </c>
      <c r="I98" s="24">
        <v>3192.4212000000002</v>
      </c>
      <c r="J98" s="24">
        <v>3872.7856160000001</v>
      </c>
    </row>
    <row r="99" spans="1:10" x14ac:dyDescent="0.25">
      <c r="A99">
        <v>128</v>
      </c>
      <c r="B99" t="s">
        <v>98</v>
      </c>
      <c r="C99" s="24">
        <v>68.355288000000002</v>
      </c>
      <c r="D99" s="24">
        <v>147.08378300312501</v>
      </c>
      <c r="E99" s="24">
        <v>121.1472</v>
      </c>
      <c r="F99" s="24">
        <v>33.125112000000001</v>
      </c>
      <c r="G99" s="24">
        <v>6.4274169968747898</v>
      </c>
      <c r="H99" s="24">
        <v>215.43907100312501</v>
      </c>
      <c r="I99" s="24">
        <v>153.5112</v>
      </c>
      <c r="J99" s="24">
        <v>376.1388</v>
      </c>
    </row>
    <row r="100" spans="1:10" x14ac:dyDescent="0.25">
      <c r="A100">
        <v>129</v>
      </c>
      <c r="B100" t="s">
        <v>99</v>
      </c>
      <c r="C100" s="24">
        <v>68.421599999999998</v>
      </c>
      <c r="D100" s="24">
        <v>0</v>
      </c>
      <c r="E100" s="24">
        <v>0</v>
      </c>
      <c r="F100" s="24">
        <v>0.32040000000000002</v>
      </c>
      <c r="G100" s="24">
        <v>0</v>
      </c>
      <c r="H100" s="24">
        <v>68.421599999999998</v>
      </c>
      <c r="I100" s="24">
        <v>0</v>
      </c>
      <c r="J100" s="24">
        <v>68.742000000000004</v>
      </c>
    </row>
    <row r="101" spans="1:10" x14ac:dyDescent="0.25">
      <c r="A101">
        <v>130</v>
      </c>
      <c r="B101" t="s">
        <v>100</v>
      </c>
      <c r="C101" s="24">
        <v>31.856659199999999</v>
      </c>
      <c r="D101" s="24">
        <v>0</v>
      </c>
      <c r="E101" s="24">
        <v>0</v>
      </c>
      <c r="F101" s="24">
        <v>1.7709408</v>
      </c>
      <c r="G101" s="24">
        <v>0</v>
      </c>
      <c r="H101" s="24">
        <v>31.856659199999999</v>
      </c>
      <c r="I101" s="24">
        <v>0</v>
      </c>
      <c r="J101" s="24">
        <v>33.627600000000001</v>
      </c>
    </row>
    <row r="102" spans="1:10" x14ac:dyDescent="0.25">
      <c r="A102">
        <v>131</v>
      </c>
      <c r="B102" t="s">
        <v>101</v>
      </c>
      <c r="C102" s="24">
        <v>54.822866400000002</v>
      </c>
      <c r="D102" s="24">
        <v>0</v>
      </c>
      <c r="E102" s="24">
        <v>0</v>
      </c>
      <c r="F102" s="24">
        <v>24.707613599999998</v>
      </c>
      <c r="G102" s="24">
        <v>7.1711999999999998</v>
      </c>
      <c r="H102" s="24">
        <v>54.822866400000002</v>
      </c>
      <c r="I102" s="24">
        <v>7.1711999999999998</v>
      </c>
      <c r="J102" s="24">
        <v>86.701679999999996</v>
      </c>
    </row>
    <row r="103" spans="1:10" x14ac:dyDescent="0.25">
      <c r="A103">
        <v>133</v>
      </c>
      <c r="B103" t="s">
        <v>102</v>
      </c>
      <c r="C103" s="24">
        <v>205.94323439999999</v>
      </c>
      <c r="D103" s="24">
        <v>0</v>
      </c>
      <c r="E103" s="24">
        <v>0</v>
      </c>
      <c r="F103" s="24">
        <v>16.500765600000001</v>
      </c>
      <c r="G103" s="24">
        <v>64.188000000000002</v>
      </c>
      <c r="H103" s="24">
        <v>205.94323439999999</v>
      </c>
      <c r="I103" s="24">
        <v>64.188000000000002</v>
      </c>
      <c r="J103" s="24">
        <v>286.63200000000001</v>
      </c>
    </row>
    <row r="104" spans="1:10" x14ac:dyDescent="0.25">
      <c r="A104">
        <v>134</v>
      </c>
      <c r="B104" t="s">
        <v>103</v>
      </c>
      <c r="C104" s="24">
        <v>18.355190400000001</v>
      </c>
      <c r="D104" s="24">
        <v>0</v>
      </c>
      <c r="E104" s="24">
        <v>0</v>
      </c>
      <c r="F104" s="24">
        <v>4.9872095999999999</v>
      </c>
      <c r="G104" s="24">
        <v>0.63</v>
      </c>
      <c r="H104" s="24">
        <v>18.355190400000001</v>
      </c>
      <c r="I104" s="24">
        <v>0.63</v>
      </c>
      <c r="J104" s="24">
        <v>23.9724</v>
      </c>
    </row>
    <row r="105" spans="1:10" x14ac:dyDescent="0.25">
      <c r="A105">
        <v>135</v>
      </c>
      <c r="B105" t="s">
        <v>104</v>
      </c>
      <c r="C105" s="24">
        <v>354.7607256</v>
      </c>
      <c r="D105" s="24">
        <v>0</v>
      </c>
      <c r="E105" s="24">
        <v>26.928000000000001</v>
      </c>
      <c r="F105" s="24">
        <v>5.1384743999999998</v>
      </c>
      <c r="G105" s="24">
        <v>0</v>
      </c>
      <c r="H105" s="24">
        <v>354.7607256</v>
      </c>
      <c r="I105" s="24">
        <v>0</v>
      </c>
      <c r="J105" s="24">
        <v>386.8272</v>
      </c>
    </row>
    <row r="106" spans="1:10" x14ac:dyDescent="0.25">
      <c r="A106">
        <v>136</v>
      </c>
      <c r="B106" t="s">
        <v>105</v>
      </c>
      <c r="C106" s="24">
        <v>174.0145392</v>
      </c>
      <c r="D106" s="24">
        <v>0</v>
      </c>
      <c r="E106" s="24">
        <v>0</v>
      </c>
      <c r="F106" s="24">
        <v>12.789460800000001</v>
      </c>
      <c r="G106" s="24">
        <v>0</v>
      </c>
      <c r="H106" s="24">
        <v>174.0145392</v>
      </c>
      <c r="I106" s="24">
        <v>0</v>
      </c>
      <c r="J106" s="24">
        <v>186.804</v>
      </c>
    </row>
    <row r="107" spans="1:10" x14ac:dyDescent="0.25">
      <c r="A107">
        <v>137</v>
      </c>
      <c r="B107" t="s">
        <v>106</v>
      </c>
      <c r="C107" s="24">
        <v>16.785607104</v>
      </c>
      <c r="D107" s="24">
        <v>0</v>
      </c>
      <c r="E107" s="24">
        <v>0</v>
      </c>
      <c r="F107" s="24">
        <v>9.5410848959999992</v>
      </c>
      <c r="G107" s="24">
        <v>15.675516</v>
      </c>
      <c r="H107" s="24">
        <v>16.785607104</v>
      </c>
      <c r="I107" s="24">
        <v>15.675516</v>
      </c>
      <c r="J107" s="24">
        <v>42.002208000000003</v>
      </c>
    </row>
    <row r="108" spans="1:10" x14ac:dyDescent="0.25">
      <c r="A108">
        <v>138</v>
      </c>
      <c r="B108" t="s">
        <v>107</v>
      </c>
      <c r="C108" s="24">
        <v>19.220400000000001</v>
      </c>
      <c r="D108" s="24">
        <v>0</v>
      </c>
      <c r="E108" s="24">
        <v>0</v>
      </c>
      <c r="F108" s="24">
        <v>0.56520000000000004</v>
      </c>
      <c r="G108" s="24">
        <v>3.2292000000000001</v>
      </c>
      <c r="H108" s="24">
        <v>19.220400000000001</v>
      </c>
      <c r="I108" s="24">
        <v>3.2292000000000001</v>
      </c>
      <c r="J108" s="24">
        <v>23.014800000000001</v>
      </c>
    </row>
    <row r="109" spans="1:10" x14ac:dyDescent="0.25">
      <c r="A109">
        <v>139</v>
      </c>
      <c r="B109" t="s">
        <v>108</v>
      </c>
      <c r="C109" s="24">
        <v>47.367444599999999</v>
      </c>
      <c r="D109" s="24">
        <v>0</v>
      </c>
      <c r="E109" s="24">
        <v>0</v>
      </c>
      <c r="F109" s="24">
        <v>3.7342800000000002E-2</v>
      </c>
      <c r="G109" s="24">
        <v>0</v>
      </c>
      <c r="H109" s="24">
        <v>47.367444599999999</v>
      </c>
      <c r="I109" s="24">
        <v>0</v>
      </c>
      <c r="J109" s="24">
        <v>47.404787399999996</v>
      </c>
    </row>
    <row r="110" spans="1:10" x14ac:dyDescent="0.25">
      <c r="A110">
        <v>140</v>
      </c>
      <c r="B110" t="s">
        <v>109</v>
      </c>
      <c r="C110" s="24">
        <v>107.552729299636</v>
      </c>
      <c r="D110" s="24">
        <v>0</v>
      </c>
      <c r="E110" s="24">
        <v>0</v>
      </c>
      <c r="F110" s="24">
        <v>18.216870700363799</v>
      </c>
      <c r="G110" s="24">
        <v>15.274800000000001</v>
      </c>
      <c r="H110" s="24">
        <v>107.552729299636</v>
      </c>
      <c r="I110" s="24">
        <v>15.274800000000001</v>
      </c>
      <c r="J110" s="24">
        <v>141.0444</v>
      </c>
    </row>
    <row r="111" spans="1:10" x14ac:dyDescent="0.25">
      <c r="A111">
        <v>141</v>
      </c>
      <c r="B111" t="s">
        <v>110</v>
      </c>
      <c r="C111" s="24">
        <v>67.401612</v>
      </c>
      <c r="D111" s="24">
        <v>0</v>
      </c>
      <c r="E111" s="24">
        <v>0</v>
      </c>
      <c r="F111" s="24">
        <v>15.081588</v>
      </c>
      <c r="G111" s="24">
        <v>3.9312</v>
      </c>
      <c r="H111" s="24">
        <v>67.401612</v>
      </c>
      <c r="I111" s="24">
        <v>3.9312</v>
      </c>
      <c r="J111" s="24">
        <v>86.414400000000001</v>
      </c>
    </row>
    <row r="112" spans="1:10" x14ac:dyDescent="0.25">
      <c r="A112">
        <v>143</v>
      </c>
      <c r="B112" t="s">
        <v>111</v>
      </c>
      <c r="C112" s="24">
        <v>62.9208</v>
      </c>
      <c r="D112" s="24">
        <v>0</v>
      </c>
      <c r="E112" s="24">
        <v>0</v>
      </c>
      <c r="F112" s="24">
        <v>0</v>
      </c>
      <c r="G112" s="24">
        <v>0</v>
      </c>
      <c r="H112" s="24">
        <v>62.9208</v>
      </c>
      <c r="I112" s="24">
        <v>0</v>
      </c>
      <c r="J112" s="24">
        <v>62.9208</v>
      </c>
    </row>
    <row r="113" spans="1:10" x14ac:dyDescent="0.25">
      <c r="A113">
        <v>144</v>
      </c>
      <c r="B113" t="s">
        <v>112</v>
      </c>
      <c r="C113" s="24">
        <v>65.743200000000002</v>
      </c>
      <c r="D113" s="24">
        <v>0</v>
      </c>
      <c r="E113" s="24">
        <v>0</v>
      </c>
      <c r="F113" s="24">
        <v>0.92879999999999996</v>
      </c>
      <c r="G113" s="24">
        <v>0</v>
      </c>
      <c r="H113" s="24">
        <v>65.743200000000002</v>
      </c>
      <c r="I113" s="24">
        <v>0</v>
      </c>
      <c r="J113" s="24">
        <v>66.671999999999997</v>
      </c>
    </row>
    <row r="114" spans="1:10" x14ac:dyDescent="0.25">
      <c r="A114">
        <v>145</v>
      </c>
      <c r="B114" t="s">
        <v>113</v>
      </c>
      <c r="C114" s="24">
        <v>145.39142203200001</v>
      </c>
      <c r="D114" s="24">
        <v>0</v>
      </c>
      <c r="E114" s="24">
        <v>0</v>
      </c>
      <c r="F114" s="24">
        <v>9.687505968</v>
      </c>
      <c r="G114" s="24">
        <v>0</v>
      </c>
      <c r="H114" s="24">
        <v>145.39142203200001</v>
      </c>
      <c r="I114" s="24">
        <v>0</v>
      </c>
      <c r="J114" s="24">
        <v>155.07892799999999</v>
      </c>
    </row>
    <row r="115" spans="1:10" x14ac:dyDescent="0.25">
      <c r="A115">
        <v>146</v>
      </c>
      <c r="B115" t="s">
        <v>114</v>
      </c>
      <c r="C115" s="24">
        <v>86.139524375932396</v>
      </c>
      <c r="D115" s="24">
        <v>0</v>
      </c>
      <c r="E115" s="24">
        <v>43.309875599999998</v>
      </c>
      <c r="F115" s="24">
        <v>64.907040024067598</v>
      </c>
      <c r="G115" s="24">
        <v>4.3495200000000001</v>
      </c>
      <c r="H115" s="24">
        <v>86.139524375932396</v>
      </c>
      <c r="I115" s="24">
        <v>4.3495200000000001</v>
      </c>
      <c r="J115" s="24">
        <v>198.70596</v>
      </c>
    </row>
    <row r="116" spans="1:10" x14ac:dyDescent="0.25">
      <c r="A116">
        <v>147</v>
      </c>
      <c r="B116" t="s">
        <v>115</v>
      </c>
      <c r="C116" s="24">
        <v>70.38</v>
      </c>
      <c r="D116" s="24">
        <v>0</v>
      </c>
      <c r="E116" s="24">
        <v>28.774799999999999</v>
      </c>
      <c r="F116" s="24">
        <v>1.6632</v>
      </c>
      <c r="G116" s="24">
        <v>0</v>
      </c>
      <c r="H116" s="24">
        <v>70.38</v>
      </c>
      <c r="I116" s="24">
        <v>0</v>
      </c>
      <c r="J116" s="24">
        <v>100.818</v>
      </c>
    </row>
    <row r="117" spans="1:10" x14ac:dyDescent="0.25">
      <c r="A117">
        <v>148</v>
      </c>
      <c r="B117" t="s">
        <v>116</v>
      </c>
      <c r="C117" s="24">
        <v>557.43153119999999</v>
      </c>
      <c r="D117" s="24">
        <v>442.83267404859203</v>
      </c>
      <c r="E117" s="24">
        <v>90.604799999999997</v>
      </c>
      <c r="F117" s="24">
        <v>53.952868799999997</v>
      </c>
      <c r="G117" s="24">
        <v>401.73452595140799</v>
      </c>
      <c r="H117" s="24">
        <v>1000.26420524859</v>
      </c>
      <c r="I117" s="24">
        <v>844.56719999999996</v>
      </c>
      <c r="J117" s="24">
        <v>1546.5563999999999</v>
      </c>
    </row>
    <row r="118" spans="1:10" x14ac:dyDescent="0.25">
      <c r="A118">
        <v>151</v>
      </c>
      <c r="B118" t="s">
        <v>117</v>
      </c>
      <c r="C118" s="24">
        <v>39.383936081293299</v>
      </c>
      <c r="D118" s="24">
        <v>0</v>
      </c>
      <c r="E118" s="24">
        <v>0</v>
      </c>
      <c r="F118" s="24">
        <v>5.4216639187066997</v>
      </c>
      <c r="G118" s="24">
        <v>15.094799999999999</v>
      </c>
      <c r="H118" s="24">
        <v>39.383936081293299</v>
      </c>
      <c r="I118" s="24">
        <v>15.094799999999999</v>
      </c>
      <c r="J118" s="24">
        <v>59.900399999999998</v>
      </c>
    </row>
    <row r="119" spans="1:10" x14ac:dyDescent="0.25">
      <c r="A119">
        <v>152</v>
      </c>
      <c r="B119" t="s">
        <v>118</v>
      </c>
      <c r="C119" s="24">
        <v>38.711733664888698</v>
      </c>
      <c r="D119" s="24">
        <v>0</v>
      </c>
      <c r="E119" s="24">
        <v>0</v>
      </c>
      <c r="F119" s="24">
        <v>7.5302663351113299</v>
      </c>
      <c r="G119" s="24">
        <v>19.782</v>
      </c>
      <c r="H119" s="24">
        <v>38.711733664888698</v>
      </c>
      <c r="I119" s="24">
        <v>19.782</v>
      </c>
      <c r="J119" s="24">
        <v>66.024000000000001</v>
      </c>
    </row>
    <row r="120" spans="1:10" x14ac:dyDescent="0.25">
      <c r="A120">
        <v>153</v>
      </c>
      <c r="B120" t="s">
        <v>119</v>
      </c>
      <c r="C120" s="24">
        <v>65.740276800000004</v>
      </c>
      <c r="D120" s="24">
        <v>0</v>
      </c>
      <c r="E120" s="24">
        <v>0</v>
      </c>
      <c r="F120" s="24">
        <v>5.8673232000000004</v>
      </c>
      <c r="G120" s="24">
        <v>28.328399999999998</v>
      </c>
      <c r="H120" s="24">
        <v>65.740276800000004</v>
      </c>
      <c r="I120" s="24">
        <v>28.328399999999998</v>
      </c>
      <c r="J120" s="24">
        <v>99.936000000000007</v>
      </c>
    </row>
    <row r="121" spans="1:10" x14ac:dyDescent="0.25">
      <c r="A121">
        <v>155</v>
      </c>
      <c r="B121" t="s">
        <v>120</v>
      </c>
      <c r="C121" s="24">
        <v>92.61</v>
      </c>
      <c r="D121" s="24">
        <v>0</v>
      </c>
      <c r="E121" s="24">
        <v>0</v>
      </c>
      <c r="F121" s="24">
        <v>0.70089999999999997</v>
      </c>
      <c r="G121" s="24">
        <v>0.9587</v>
      </c>
      <c r="H121" s="24">
        <v>92.61</v>
      </c>
      <c r="I121" s="24">
        <v>0.9587</v>
      </c>
      <c r="J121" s="24">
        <v>94.269599999999997</v>
      </c>
    </row>
    <row r="122" spans="1:10" x14ac:dyDescent="0.25">
      <c r="A122">
        <v>159</v>
      </c>
      <c r="B122" t="s">
        <v>122</v>
      </c>
      <c r="C122" s="24">
        <v>88.524107495999999</v>
      </c>
      <c r="D122" s="24">
        <v>0</v>
      </c>
      <c r="E122" s="24">
        <v>0</v>
      </c>
      <c r="F122" s="24">
        <v>8.1945725039999999</v>
      </c>
      <c r="G122" s="24">
        <v>18.851759999999999</v>
      </c>
      <c r="H122" s="24">
        <v>88.524107495999999</v>
      </c>
      <c r="I122" s="24">
        <v>18.851759999999999</v>
      </c>
      <c r="J122" s="24">
        <v>115.57044</v>
      </c>
    </row>
    <row r="123" spans="1:10" x14ac:dyDescent="0.25">
      <c r="A123">
        <v>160</v>
      </c>
      <c r="B123" t="s">
        <v>123</v>
      </c>
      <c r="C123" s="24">
        <v>13.097519999999999</v>
      </c>
      <c r="D123" s="24">
        <v>0</v>
      </c>
      <c r="E123" s="24">
        <v>0</v>
      </c>
      <c r="F123" s="24">
        <v>0.35855999999999999</v>
      </c>
      <c r="G123" s="24">
        <v>0</v>
      </c>
      <c r="H123" s="24">
        <v>13.097519999999999</v>
      </c>
      <c r="I123" s="24">
        <v>0</v>
      </c>
      <c r="J123" s="24">
        <v>13.45608</v>
      </c>
    </row>
    <row r="124" spans="1:10" x14ac:dyDescent="0.25">
      <c r="A124">
        <v>161</v>
      </c>
      <c r="B124" t="s">
        <v>124</v>
      </c>
      <c r="C124" s="24">
        <v>139.38481440000001</v>
      </c>
      <c r="D124" s="24">
        <v>0</v>
      </c>
      <c r="E124" s="24">
        <v>0</v>
      </c>
      <c r="F124" s="24">
        <v>25.351185600000001</v>
      </c>
      <c r="G124" s="24">
        <v>0</v>
      </c>
      <c r="H124" s="24">
        <v>139.38481440000001</v>
      </c>
      <c r="I124" s="24">
        <v>0</v>
      </c>
      <c r="J124" s="24">
        <v>164.73599999999999</v>
      </c>
    </row>
    <row r="125" spans="1:10" x14ac:dyDescent="0.25">
      <c r="A125">
        <v>162</v>
      </c>
      <c r="B125" t="s">
        <v>125</v>
      </c>
      <c r="C125" s="24">
        <v>202.44199570401099</v>
      </c>
      <c r="D125" s="24">
        <v>0</v>
      </c>
      <c r="E125" s="24">
        <v>0</v>
      </c>
      <c r="F125" s="24">
        <v>9.7531642959892402</v>
      </c>
      <c r="G125" s="24">
        <v>0</v>
      </c>
      <c r="H125" s="24">
        <v>202.44199570401099</v>
      </c>
      <c r="I125" s="24">
        <v>0</v>
      </c>
      <c r="J125" s="24">
        <v>212.19515999999999</v>
      </c>
    </row>
    <row r="126" spans="1:10" x14ac:dyDescent="0.25">
      <c r="A126">
        <v>163</v>
      </c>
      <c r="B126" t="s">
        <v>126</v>
      </c>
      <c r="C126" s="24">
        <v>74.243123999999995</v>
      </c>
      <c r="D126" s="24">
        <v>2224.07450482798</v>
      </c>
      <c r="E126" s="24">
        <v>0</v>
      </c>
      <c r="F126" s="24">
        <v>532.48469039999998</v>
      </c>
      <c r="G126" s="24">
        <v>74.609695172022199</v>
      </c>
      <c r="H126" s="24">
        <v>2298.3176288279801</v>
      </c>
      <c r="I126" s="24">
        <v>2298.6842000000001</v>
      </c>
      <c r="J126" s="24">
        <v>2905.4120143999999</v>
      </c>
    </row>
    <row r="127" spans="1:10" x14ac:dyDescent="0.25">
      <c r="A127">
        <v>164</v>
      </c>
      <c r="B127" t="s">
        <v>127</v>
      </c>
      <c r="C127" s="24">
        <v>8.0935199999999998</v>
      </c>
      <c r="D127" s="24">
        <v>0</v>
      </c>
      <c r="E127" s="24">
        <v>0</v>
      </c>
      <c r="F127" s="24">
        <v>0.13932</v>
      </c>
      <c r="G127" s="24">
        <v>0</v>
      </c>
      <c r="H127" s="24">
        <v>8.0935199999999998</v>
      </c>
      <c r="I127" s="24">
        <v>0</v>
      </c>
      <c r="J127" s="24">
        <v>8.2328399999999995</v>
      </c>
    </row>
    <row r="128" spans="1:10" x14ac:dyDescent="0.25">
      <c r="A128">
        <v>165</v>
      </c>
      <c r="B128" t="s">
        <v>128</v>
      </c>
      <c r="C128" s="24">
        <v>11.682359999999999</v>
      </c>
      <c r="D128" s="24">
        <v>0</v>
      </c>
      <c r="E128" s="24">
        <v>0</v>
      </c>
      <c r="F128" s="24">
        <v>0.30059999999999998</v>
      </c>
      <c r="G128" s="24">
        <v>0</v>
      </c>
      <c r="H128" s="24">
        <v>11.682359999999999</v>
      </c>
      <c r="I128" s="24">
        <v>0</v>
      </c>
      <c r="J128" s="24">
        <v>11.98296</v>
      </c>
    </row>
    <row r="129" spans="1:10" x14ac:dyDescent="0.25">
      <c r="A129">
        <v>166</v>
      </c>
      <c r="B129" t="s">
        <v>129</v>
      </c>
      <c r="C129" s="24">
        <v>22.134599999999999</v>
      </c>
      <c r="D129" s="24">
        <v>0</v>
      </c>
      <c r="E129" s="24">
        <v>0</v>
      </c>
      <c r="F129" s="24">
        <v>0.42480000000000001</v>
      </c>
      <c r="G129" s="24">
        <v>0</v>
      </c>
      <c r="H129" s="24">
        <v>22.134599999999999</v>
      </c>
      <c r="I129" s="24">
        <v>0</v>
      </c>
      <c r="J129" s="24">
        <v>22.5594</v>
      </c>
    </row>
    <row r="130" spans="1:10" x14ac:dyDescent="0.25">
      <c r="A130">
        <v>168</v>
      </c>
      <c r="B130" t="s">
        <v>130</v>
      </c>
      <c r="C130" s="24">
        <v>7.4771999999999998</v>
      </c>
      <c r="D130" s="24">
        <v>0</v>
      </c>
      <c r="E130" s="24">
        <v>0</v>
      </c>
      <c r="F130" s="24">
        <v>6.4799999999999996E-2</v>
      </c>
      <c r="G130" s="24">
        <v>0</v>
      </c>
      <c r="H130" s="24">
        <v>7.4771999999999998</v>
      </c>
      <c r="I130" s="24">
        <v>0</v>
      </c>
      <c r="J130" s="24">
        <v>7.5419999999999998</v>
      </c>
    </row>
    <row r="131" spans="1:10" x14ac:dyDescent="0.25">
      <c r="A131">
        <v>169</v>
      </c>
      <c r="B131" t="s">
        <v>131</v>
      </c>
      <c r="C131" s="24">
        <v>9.4834800000000001</v>
      </c>
      <c r="D131" s="24">
        <v>0</v>
      </c>
      <c r="E131" s="24">
        <v>0</v>
      </c>
      <c r="F131" s="24">
        <v>0.16430400000000001</v>
      </c>
      <c r="G131" s="24">
        <v>0</v>
      </c>
      <c r="H131" s="24">
        <v>9.4834800000000001</v>
      </c>
      <c r="I131" s="24">
        <v>0</v>
      </c>
      <c r="J131" s="24">
        <v>9.6477839999999997</v>
      </c>
    </row>
    <row r="132" spans="1:10" x14ac:dyDescent="0.25">
      <c r="A132">
        <v>170</v>
      </c>
      <c r="B132" t="s">
        <v>132</v>
      </c>
      <c r="C132" s="24">
        <v>9.3970800000000008</v>
      </c>
      <c r="D132" s="24">
        <v>0</v>
      </c>
      <c r="E132" s="24">
        <v>0</v>
      </c>
      <c r="F132" s="24">
        <v>2.2679999999999999E-2</v>
      </c>
      <c r="G132" s="24">
        <v>0</v>
      </c>
      <c r="H132" s="24">
        <v>9.3970800000000008</v>
      </c>
      <c r="I132" s="24">
        <v>0</v>
      </c>
      <c r="J132" s="24">
        <v>9.4197600000000001</v>
      </c>
    </row>
    <row r="133" spans="1:10" x14ac:dyDescent="0.25">
      <c r="A133">
        <v>171</v>
      </c>
      <c r="B133" t="s">
        <v>133</v>
      </c>
      <c r="C133" s="24">
        <v>126.585270252501</v>
      </c>
      <c r="D133" s="24">
        <v>0</v>
      </c>
      <c r="E133" s="24">
        <v>0</v>
      </c>
      <c r="F133" s="24">
        <v>22.519529747499298</v>
      </c>
      <c r="G133" s="24">
        <v>5.3639999999999999</v>
      </c>
      <c r="H133" s="24">
        <v>126.585270252501</v>
      </c>
      <c r="I133" s="24">
        <v>5.3639999999999999</v>
      </c>
      <c r="J133" s="24">
        <v>154.46879999999999</v>
      </c>
    </row>
    <row r="134" spans="1:10" x14ac:dyDescent="0.25">
      <c r="A134">
        <v>172</v>
      </c>
      <c r="B134" t="s">
        <v>134</v>
      </c>
      <c r="C134" s="24">
        <v>3.5142837</v>
      </c>
      <c r="D134" s="24">
        <v>1288.4924218609101</v>
      </c>
      <c r="E134" s="24">
        <v>3.0964</v>
      </c>
      <c r="F134" s="24">
        <v>127.7017663</v>
      </c>
      <c r="G134" s="24">
        <v>535.17077813909498</v>
      </c>
      <c r="H134" s="24">
        <v>1292.0067055609099</v>
      </c>
      <c r="I134" s="24">
        <v>1823.6632</v>
      </c>
      <c r="J134" s="24">
        <v>1957.9756500000001</v>
      </c>
    </row>
    <row r="135" spans="1:10" x14ac:dyDescent="0.25">
      <c r="A135">
        <v>174</v>
      </c>
      <c r="B135" t="s">
        <v>135</v>
      </c>
      <c r="C135" s="24">
        <v>50.079599999999999</v>
      </c>
      <c r="D135" s="24">
        <v>0</v>
      </c>
      <c r="E135" s="24">
        <v>0</v>
      </c>
      <c r="F135" s="24">
        <v>4.7447999999999997</v>
      </c>
      <c r="G135" s="24">
        <v>6.2279999999999998</v>
      </c>
      <c r="H135" s="24">
        <v>50.079599999999999</v>
      </c>
      <c r="I135" s="24">
        <v>6.2279999999999998</v>
      </c>
      <c r="J135" s="24">
        <v>61.052399999999999</v>
      </c>
    </row>
    <row r="136" spans="1:10" x14ac:dyDescent="0.25">
      <c r="A136">
        <v>176</v>
      </c>
      <c r="B136" t="s">
        <v>136</v>
      </c>
      <c r="C136" s="24">
        <v>310.83037200000001</v>
      </c>
      <c r="D136" s="24">
        <v>129.8581164</v>
      </c>
      <c r="E136" s="24">
        <v>0</v>
      </c>
      <c r="F136" s="24">
        <v>15.902028</v>
      </c>
      <c r="G136" s="24">
        <v>1.2312000000000001</v>
      </c>
      <c r="H136" s="24">
        <v>440.68848839999998</v>
      </c>
      <c r="I136" s="24">
        <v>131.0893164</v>
      </c>
      <c r="J136" s="24">
        <v>457.82171640000001</v>
      </c>
    </row>
    <row r="137" spans="1:10" x14ac:dyDescent="0.25">
      <c r="A137">
        <v>178</v>
      </c>
      <c r="B137" t="s">
        <v>138</v>
      </c>
      <c r="C137" s="24">
        <v>28.638999999999999</v>
      </c>
      <c r="D137" s="24">
        <v>0</v>
      </c>
      <c r="E137" s="24">
        <v>0</v>
      </c>
      <c r="F137" s="24">
        <v>0.27479999999999999</v>
      </c>
      <c r="G137" s="24">
        <v>0</v>
      </c>
      <c r="H137" s="24">
        <v>28.638999999999999</v>
      </c>
      <c r="I137" s="24">
        <v>0</v>
      </c>
      <c r="J137" s="24">
        <v>28.913799999999998</v>
      </c>
    </row>
    <row r="138" spans="1:10" x14ac:dyDescent="0.25">
      <c r="A138">
        <v>180</v>
      </c>
      <c r="B138" t="s">
        <v>139</v>
      </c>
      <c r="C138" s="24">
        <v>185.698150992</v>
      </c>
      <c r="D138" s="24">
        <v>0</v>
      </c>
      <c r="E138" s="24">
        <v>0</v>
      </c>
      <c r="F138" s="24">
        <v>138.41946100800001</v>
      </c>
      <c r="G138" s="24">
        <v>56.919276000000004</v>
      </c>
      <c r="H138" s="24">
        <v>185.698150992</v>
      </c>
      <c r="I138" s="24">
        <v>56.919276000000004</v>
      </c>
      <c r="J138" s="24">
        <v>381.03688799999998</v>
      </c>
    </row>
    <row r="139" spans="1:10" x14ac:dyDescent="0.25">
      <c r="A139">
        <v>181</v>
      </c>
      <c r="B139" t="s">
        <v>140</v>
      </c>
      <c r="C139" s="24">
        <v>136.76600880000001</v>
      </c>
      <c r="D139" s="24">
        <v>0</v>
      </c>
      <c r="E139" s="24">
        <v>0</v>
      </c>
      <c r="F139" s="24">
        <v>4.8615912000000003</v>
      </c>
      <c r="G139" s="24">
        <v>0.15479999999999999</v>
      </c>
      <c r="H139" s="24">
        <v>136.76600880000001</v>
      </c>
      <c r="I139" s="24">
        <v>0.15479999999999999</v>
      </c>
      <c r="J139" s="24">
        <v>141.7824</v>
      </c>
    </row>
    <row r="140" spans="1:10" x14ac:dyDescent="0.25">
      <c r="A140">
        <v>182</v>
      </c>
      <c r="B140" t="s">
        <v>141</v>
      </c>
      <c r="C140" s="24">
        <v>21.0326904</v>
      </c>
      <c r="D140" s="24">
        <v>0</v>
      </c>
      <c r="E140" s="24">
        <v>0</v>
      </c>
      <c r="F140" s="24">
        <v>2.0757096000000002</v>
      </c>
      <c r="G140" s="24">
        <v>7.3512000000000004</v>
      </c>
      <c r="H140" s="24">
        <v>21.0326904</v>
      </c>
      <c r="I140" s="24">
        <v>7.3512000000000004</v>
      </c>
      <c r="J140" s="24">
        <v>30.459599999999998</v>
      </c>
    </row>
    <row r="141" spans="1:10" x14ac:dyDescent="0.25">
      <c r="A141">
        <v>183</v>
      </c>
      <c r="B141" t="s">
        <v>142</v>
      </c>
      <c r="C141" s="24">
        <v>100.876889548373</v>
      </c>
      <c r="D141" s="24">
        <v>0</v>
      </c>
      <c r="E141" s="24">
        <v>172.110948175853</v>
      </c>
      <c r="F141" s="24">
        <v>11.5993622757744</v>
      </c>
      <c r="G141" s="24">
        <v>10.2348</v>
      </c>
      <c r="H141" s="24">
        <v>100.876889548373</v>
      </c>
      <c r="I141" s="24">
        <v>10.2348</v>
      </c>
      <c r="J141" s="24">
        <v>294.822</v>
      </c>
    </row>
    <row r="142" spans="1:10" x14ac:dyDescent="0.25">
      <c r="A142">
        <v>185</v>
      </c>
      <c r="B142" t="s">
        <v>143</v>
      </c>
      <c r="C142" s="24">
        <v>0</v>
      </c>
      <c r="D142" s="24">
        <v>68.015394991755599</v>
      </c>
      <c r="E142" s="24">
        <v>0</v>
      </c>
      <c r="F142" s="24">
        <v>0</v>
      </c>
      <c r="G142" s="24">
        <v>6.6050082444486097E-3</v>
      </c>
      <c r="H142" s="24">
        <v>68.015394991755599</v>
      </c>
      <c r="I142" s="24">
        <v>68.022000000000006</v>
      </c>
      <c r="J142" s="24">
        <v>68.022000000000006</v>
      </c>
    </row>
    <row r="143" spans="1:10" x14ac:dyDescent="0.25">
      <c r="A143">
        <v>186</v>
      </c>
      <c r="B143" t="s">
        <v>144</v>
      </c>
      <c r="C143" s="24">
        <v>52.227359999999997</v>
      </c>
      <c r="D143" s="24">
        <v>0</v>
      </c>
      <c r="E143" s="24">
        <v>0</v>
      </c>
      <c r="F143" s="24">
        <v>0</v>
      </c>
      <c r="G143" s="24">
        <v>0</v>
      </c>
      <c r="H143" s="24">
        <v>52.227359999999997</v>
      </c>
      <c r="I143" s="24">
        <v>0</v>
      </c>
      <c r="J143" s="24">
        <v>52.227359999999997</v>
      </c>
    </row>
    <row r="144" spans="1:10" x14ac:dyDescent="0.25">
      <c r="A144">
        <v>187</v>
      </c>
      <c r="B144" t="s">
        <v>145</v>
      </c>
      <c r="C144" s="24">
        <v>88.86228552</v>
      </c>
      <c r="D144" s="24">
        <v>0</v>
      </c>
      <c r="E144" s="24">
        <v>0</v>
      </c>
      <c r="F144" s="24">
        <v>14.782434479999999</v>
      </c>
      <c r="G144" s="24">
        <v>34.446888000000001</v>
      </c>
      <c r="H144" s="24">
        <v>88.86228552</v>
      </c>
      <c r="I144" s="24">
        <v>34.446888000000001</v>
      </c>
      <c r="J144" s="24">
        <v>138.09160800000001</v>
      </c>
    </row>
    <row r="145" spans="1:10" x14ac:dyDescent="0.25">
      <c r="A145">
        <v>188</v>
      </c>
      <c r="B145" t="s">
        <v>146</v>
      </c>
      <c r="C145" s="24">
        <v>53.258291999999997</v>
      </c>
      <c r="D145" s="24">
        <v>0</v>
      </c>
      <c r="E145" s="24">
        <v>0</v>
      </c>
      <c r="F145" s="24">
        <v>0</v>
      </c>
      <c r="G145" s="24">
        <v>0</v>
      </c>
      <c r="H145" s="24">
        <v>53.258291999999997</v>
      </c>
      <c r="I145" s="24">
        <v>0</v>
      </c>
      <c r="J145" s="24">
        <v>53.258291999999997</v>
      </c>
    </row>
    <row r="146" spans="1:10" x14ac:dyDescent="0.25">
      <c r="A146">
        <v>189</v>
      </c>
      <c r="B146" t="s">
        <v>147</v>
      </c>
      <c r="C146" s="24">
        <v>87.317999999999998</v>
      </c>
      <c r="D146" s="24">
        <v>0</v>
      </c>
      <c r="E146" s="24">
        <v>0</v>
      </c>
      <c r="F146" s="24">
        <v>0</v>
      </c>
      <c r="G146" s="24">
        <v>0</v>
      </c>
      <c r="H146" s="24">
        <v>87.317999999999998</v>
      </c>
      <c r="I146" s="24">
        <v>0</v>
      </c>
      <c r="J146" s="24">
        <v>87.317999999999998</v>
      </c>
    </row>
    <row r="147" spans="1:10" x14ac:dyDescent="0.25">
      <c r="A147">
        <v>190</v>
      </c>
      <c r="B147" t="s">
        <v>148</v>
      </c>
      <c r="C147" s="24">
        <v>37.762322400000002</v>
      </c>
      <c r="D147" s="24">
        <v>89.409599999999998</v>
      </c>
      <c r="E147" s="24">
        <v>0</v>
      </c>
      <c r="F147" s="24">
        <v>19.582077600000002</v>
      </c>
      <c r="G147" s="24">
        <v>53.478000000000002</v>
      </c>
      <c r="H147" s="24">
        <v>127.1719224</v>
      </c>
      <c r="I147" s="24">
        <v>142.88759999999999</v>
      </c>
      <c r="J147" s="24">
        <v>200.232</v>
      </c>
    </row>
    <row r="148" spans="1:10" x14ac:dyDescent="0.25">
      <c r="A148">
        <v>191</v>
      </c>
      <c r="B148" t="s">
        <v>149</v>
      </c>
      <c r="C148" s="24">
        <v>8.4144311999999992</v>
      </c>
      <c r="D148" s="24">
        <v>0</v>
      </c>
      <c r="E148" s="24">
        <v>0</v>
      </c>
      <c r="F148" s="24">
        <v>5.5643687999999996</v>
      </c>
      <c r="G148" s="24">
        <v>0</v>
      </c>
      <c r="H148" s="24">
        <v>8.4144311999999992</v>
      </c>
      <c r="I148" s="24">
        <v>0</v>
      </c>
      <c r="J148" s="24">
        <v>13.9788</v>
      </c>
    </row>
    <row r="149" spans="1:10" x14ac:dyDescent="0.25">
      <c r="A149">
        <v>192</v>
      </c>
      <c r="B149" t="s">
        <v>150</v>
      </c>
      <c r="C149" s="24">
        <v>14.834781864</v>
      </c>
      <c r="D149" s="24">
        <v>0</v>
      </c>
      <c r="E149" s="24">
        <v>0</v>
      </c>
      <c r="F149" s="24">
        <v>3.005378136</v>
      </c>
      <c r="G149" s="24">
        <v>0</v>
      </c>
      <c r="H149" s="24">
        <v>14.834781864</v>
      </c>
      <c r="I149" s="24">
        <v>0</v>
      </c>
      <c r="J149" s="24">
        <v>17.840160000000001</v>
      </c>
    </row>
    <row r="150" spans="1:10" x14ac:dyDescent="0.25">
      <c r="A150">
        <v>193</v>
      </c>
      <c r="B150" t="s">
        <v>151</v>
      </c>
      <c r="C150" s="24">
        <v>38.340359999999997</v>
      </c>
      <c r="D150" s="24">
        <v>0</v>
      </c>
      <c r="E150" s="24">
        <v>0</v>
      </c>
      <c r="F150" s="24">
        <v>1.5642</v>
      </c>
      <c r="G150" s="24">
        <v>0.754776</v>
      </c>
      <c r="H150" s="24">
        <v>38.340359999999997</v>
      </c>
      <c r="I150" s="24">
        <v>0.754776</v>
      </c>
      <c r="J150" s="24">
        <v>40.659336000000003</v>
      </c>
    </row>
    <row r="151" spans="1:10" x14ac:dyDescent="0.25">
      <c r="A151">
        <v>194</v>
      </c>
      <c r="B151" t="s">
        <v>152</v>
      </c>
      <c r="C151" s="24">
        <v>21.676390560000002</v>
      </c>
      <c r="D151" s="24">
        <v>94.384799999999998</v>
      </c>
      <c r="E151" s="24">
        <v>0</v>
      </c>
      <c r="F151" s="24">
        <v>5.9770094399999998</v>
      </c>
      <c r="G151" s="24">
        <v>29.12724</v>
      </c>
      <c r="H151" s="24">
        <v>116.06119056</v>
      </c>
      <c r="I151" s="24">
        <v>123.51204</v>
      </c>
      <c r="J151" s="24">
        <v>151.16543999999999</v>
      </c>
    </row>
    <row r="152" spans="1:10" x14ac:dyDescent="0.25">
      <c r="A152">
        <v>196</v>
      </c>
      <c r="B152" t="s">
        <v>153</v>
      </c>
      <c r="C152" s="24">
        <v>110.9772</v>
      </c>
      <c r="D152" s="24">
        <v>0</v>
      </c>
      <c r="E152" s="24">
        <v>0</v>
      </c>
      <c r="F152" s="24">
        <v>0</v>
      </c>
      <c r="G152" s="24">
        <v>0</v>
      </c>
      <c r="H152" s="24">
        <v>110.9772</v>
      </c>
      <c r="I152" s="24">
        <v>0</v>
      </c>
      <c r="J152" s="24">
        <v>110.9772</v>
      </c>
    </row>
    <row r="153" spans="1:10" x14ac:dyDescent="0.25">
      <c r="A153">
        <v>197</v>
      </c>
      <c r="B153" t="s">
        <v>154</v>
      </c>
      <c r="C153" s="24">
        <v>60.600562199999999</v>
      </c>
      <c r="D153" s="24">
        <v>0</v>
      </c>
      <c r="E153" s="24">
        <v>0</v>
      </c>
      <c r="F153" s="24">
        <v>5.2110377999999997</v>
      </c>
      <c r="G153" s="24">
        <v>0</v>
      </c>
      <c r="H153" s="24">
        <v>60.600562199999999</v>
      </c>
      <c r="I153" s="24">
        <v>0</v>
      </c>
      <c r="J153" s="24">
        <v>65.811599999999999</v>
      </c>
    </row>
    <row r="154" spans="1:10" x14ac:dyDescent="0.25">
      <c r="A154">
        <v>198</v>
      </c>
      <c r="B154" t="s">
        <v>155</v>
      </c>
      <c r="C154" s="24">
        <v>205.22015999999999</v>
      </c>
      <c r="D154" s="24">
        <v>0</v>
      </c>
      <c r="E154" s="24">
        <v>1.0187999999999999</v>
      </c>
      <c r="F154" s="24">
        <v>2.3292E-2</v>
      </c>
      <c r="G154" s="24">
        <v>0</v>
      </c>
      <c r="H154" s="24">
        <v>205.22015999999999</v>
      </c>
      <c r="I154" s="24">
        <v>0</v>
      </c>
      <c r="J154" s="24">
        <v>206.26225199999999</v>
      </c>
    </row>
    <row r="155" spans="1:10" x14ac:dyDescent="0.25">
      <c r="A155">
        <v>199</v>
      </c>
      <c r="B155" t="s">
        <v>156</v>
      </c>
      <c r="C155" s="24">
        <v>181.80527760000001</v>
      </c>
      <c r="D155" s="24">
        <v>0</v>
      </c>
      <c r="E155" s="24">
        <v>0</v>
      </c>
      <c r="F155" s="24">
        <v>5.0365224</v>
      </c>
      <c r="G155" s="24">
        <v>0</v>
      </c>
      <c r="H155" s="24">
        <v>181.80527760000001</v>
      </c>
      <c r="I155" s="24">
        <v>0</v>
      </c>
      <c r="J155" s="24">
        <v>186.84180000000001</v>
      </c>
    </row>
    <row r="156" spans="1:10" x14ac:dyDescent="0.25">
      <c r="A156">
        <v>202</v>
      </c>
      <c r="B156" t="s">
        <v>157</v>
      </c>
      <c r="C156" s="24">
        <v>595.22270616000003</v>
      </c>
      <c r="D156" s="24">
        <v>0</v>
      </c>
      <c r="E156" s="24">
        <v>0</v>
      </c>
      <c r="F156" s="24">
        <v>5.2247548400000001</v>
      </c>
      <c r="G156" s="24">
        <v>0</v>
      </c>
      <c r="H156" s="24">
        <v>595.22270616000003</v>
      </c>
      <c r="I156" s="24">
        <v>0</v>
      </c>
      <c r="J156" s="24">
        <v>600.44746099999998</v>
      </c>
    </row>
    <row r="157" spans="1:10" x14ac:dyDescent="0.25">
      <c r="A157">
        <v>203</v>
      </c>
      <c r="B157" t="s">
        <v>158</v>
      </c>
      <c r="C157" s="24">
        <v>278.27280000000002</v>
      </c>
      <c r="D157" s="24">
        <v>0</v>
      </c>
      <c r="E157" s="24">
        <v>0</v>
      </c>
      <c r="F157" s="24">
        <v>6.8472</v>
      </c>
      <c r="G157" s="24">
        <v>0</v>
      </c>
      <c r="H157" s="24">
        <v>278.27280000000002</v>
      </c>
      <c r="I157" s="24">
        <v>0</v>
      </c>
      <c r="J157" s="24">
        <v>285.12</v>
      </c>
    </row>
    <row r="158" spans="1:10" x14ac:dyDescent="0.25">
      <c r="A158">
        <v>204</v>
      </c>
      <c r="B158" t="s">
        <v>159</v>
      </c>
      <c r="C158" s="24">
        <v>758.75683521153303</v>
      </c>
      <c r="D158" s="24">
        <v>0</v>
      </c>
      <c r="E158" s="24">
        <v>0</v>
      </c>
      <c r="F158" s="24">
        <v>179.73344478846701</v>
      </c>
      <c r="G158" s="24">
        <v>0</v>
      </c>
      <c r="H158" s="24">
        <v>758.75683521153303</v>
      </c>
      <c r="I158" s="24">
        <v>0</v>
      </c>
      <c r="J158" s="24">
        <v>938.49027999999998</v>
      </c>
    </row>
    <row r="159" spans="1:10" x14ac:dyDescent="0.25">
      <c r="A159">
        <v>206</v>
      </c>
      <c r="B159" t="s">
        <v>160</v>
      </c>
      <c r="C159" s="24">
        <v>2841.48890248919</v>
      </c>
      <c r="D159" s="24">
        <v>5266.1187419098696</v>
      </c>
      <c r="E159" s="24">
        <v>139.90672799999999</v>
      </c>
      <c r="F159" s="24">
        <v>759.76807791081001</v>
      </c>
      <c r="G159" s="24">
        <v>3492.7718196901301</v>
      </c>
      <c r="H159" s="24">
        <v>8107.6076443990596</v>
      </c>
      <c r="I159" s="24">
        <v>8758.8905615999993</v>
      </c>
      <c r="J159" s="24">
        <v>12500.054270000001</v>
      </c>
    </row>
    <row r="160" spans="1:10" x14ac:dyDescent="0.25">
      <c r="A160">
        <v>207</v>
      </c>
      <c r="B160" t="s">
        <v>161</v>
      </c>
      <c r="C160" s="24">
        <v>46.721440800000003</v>
      </c>
      <c r="D160" s="24">
        <v>0</v>
      </c>
      <c r="E160" s="24">
        <v>0</v>
      </c>
      <c r="F160" s="24">
        <v>11.6849592</v>
      </c>
      <c r="G160" s="24">
        <v>24.1632</v>
      </c>
      <c r="H160" s="24">
        <v>46.721440800000003</v>
      </c>
      <c r="I160" s="24">
        <v>24.1632</v>
      </c>
      <c r="J160" s="24">
        <v>82.569599999999994</v>
      </c>
    </row>
    <row r="161" spans="1:10" x14ac:dyDescent="0.25">
      <c r="A161">
        <v>208</v>
      </c>
      <c r="B161" t="s">
        <v>162</v>
      </c>
      <c r="C161" s="24">
        <v>5.4191447999999998</v>
      </c>
      <c r="D161" s="24">
        <v>0</v>
      </c>
      <c r="E161" s="24">
        <v>0</v>
      </c>
      <c r="F161" s="24">
        <v>1.8923112</v>
      </c>
      <c r="G161" s="24">
        <v>21.4452</v>
      </c>
      <c r="H161" s="24">
        <v>5.4191447999999998</v>
      </c>
      <c r="I161" s="24">
        <v>21.4452</v>
      </c>
      <c r="J161" s="24">
        <v>28.756656</v>
      </c>
    </row>
    <row r="162" spans="1:10" x14ac:dyDescent="0.25">
      <c r="A162">
        <v>209</v>
      </c>
      <c r="B162" t="s">
        <v>163</v>
      </c>
      <c r="C162" s="24">
        <v>72.208799999999997</v>
      </c>
      <c r="D162" s="24">
        <v>0</v>
      </c>
      <c r="E162" s="24">
        <v>0</v>
      </c>
      <c r="F162" s="24">
        <v>7.0055999999999993E-2</v>
      </c>
      <c r="G162" s="24">
        <v>0</v>
      </c>
      <c r="H162" s="24">
        <v>72.208799999999997</v>
      </c>
      <c r="I162" s="24">
        <v>0</v>
      </c>
      <c r="J162" s="24">
        <v>72.278856000000005</v>
      </c>
    </row>
    <row r="163" spans="1:10" x14ac:dyDescent="0.25">
      <c r="A163">
        <v>210</v>
      </c>
      <c r="B163" t="s">
        <v>164</v>
      </c>
      <c r="C163" s="24">
        <v>131.7276</v>
      </c>
      <c r="D163" s="24">
        <v>0</v>
      </c>
      <c r="E163" s="24">
        <v>0</v>
      </c>
      <c r="F163" s="24">
        <v>0</v>
      </c>
      <c r="G163" s="24">
        <v>0</v>
      </c>
      <c r="H163" s="24">
        <v>131.7276</v>
      </c>
      <c r="I163" s="24">
        <v>0</v>
      </c>
      <c r="J163" s="24">
        <v>131.7276</v>
      </c>
    </row>
    <row r="164" spans="1:10" x14ac:dyDescent="0.25">
      <c r="A164">
        <v>211</v>
      </c>
      <c r="B164" t="s">
        <v>165</v>
      </c>
      <c r="C164" s="24">
        <v>54.161999999999999</v>
      </c>
      <c r="D164" s="24">
        <v>0</v>
      </c>
      <c r="E164" s="24">
        <v>0</v>
      </c>
      <c r="F164" s="24">
        <v>0</v>
      </c>
      <c r="G164" s="24">
        <v>0</v>
      </c>
      <c r="H164" s="24">
        <v>54.161999999999999</v>
      </c>
      <c r="I164" s="24">
        <v>0</v>
      </c>
      <c r="J164" s="24">
        <v>54.161999999999999</v>
      </c>
    </row>
    <row r="165" spans="1:10" x14ac:dyDescent="0.25">
      <c r="A165">
        <v>212</v>
      </c>
      <c r="B165" t="s">
        <v>166</v>
      </c>
      <c r="C165" s="24">
        <v>75.87</v>
      </c>
      <c r="D165" s="24">
        <v>0</v>
      </c>
      <c r="E165" s="24">
        <v>0</v>
      </c>
      <c r="F165" s="24">
        <v>0</v>
      </c>
      <c r="G165" s="24">
        <v>0</v>
      </c>
      <c r="H165" s="24">
        <v>75.87</v>
      </c>
      <c r="I165" s="24">
        <v>0</v>
      </c>
      <c r="J165" s="24">
        <v>75.87</v>
      </c>
    </row>
    <row r="166" spans="1:10" x14ac:dyDescent="0.25">
      <c r="A166">
        <v>214</v>
      </c>
      <c r="B166" t="s">
        <v>167</v>
      </c>
      <c r="C166" s="24">
        <v>12.3217704</v>
      </c>
      <c r="D166" s="24">
        <v>0</v>
      </c>
      <c r="E166" s="24">
        <v>0</v>
      </c>
      <c r="F166" s="24">
        <v>0.94782960000000005</v>
      </c>
      <c r="G166" s="24">
        <v>0</v>
      </c>
      <c r="H166" s="24">
        <v>12.3217704</v>
      </c>
      <c r="I166" s="24">
        <v>0</v>
      </c>
      <c r="J166" s="24">
        <v>13.269600000000001</v>
      </c>
    </row>
    <row r="167" spans="1:10" x14ac:dyDescent="0.25">
      <c r="A167">
        <v>215</v>
      </c>
      <c r="B167" t="s">
        <v>168</v>
      </c>
      <c r="C167" s="24">
        <v>24.192</v>
      </c>
      <c r="D167" s="24">
        <v>0</v>
      </c>
      <c r="E167" s="24">
        <v>0</v>
      </c>
      <c r="F167" s="24">
        <v>0</v>
      </c>
      <c r="G167" s="24">
        <v>0</v>
      </c>
      <c r="H167" s="24">
        <v>24.192</v>
      </c>
      <c r="I167" s="24">
        <v>0</v>
      </c>
      <c r="J167" s="24">
        <v>24.192</v>
      </c>
    </row>
    <row r="168" spans="1:10" x14ac:dyDescent="0.25">
      <c r="A168">
        <v>216</v>
      </c>
      <c r="B168" t="s">
        <v>169</v>
      </c>
      <c r="C168" s="24">
        <v>21.114000000000001</v>
      </c>
      <c r="D168" s="24">
        <v>0</v>
      </c>
      <c r="E168" s="24">
        <v>0</v>
      </c>
      <c r="F168" s="24">
        <v>0.25559999999999999</v>
      </c>
      <c r="G168" s="24">
        <v>0</v>
      </c>
      <c r="H168" s="24">
        <v>21.114000000000001</v>
      </c>
      <c r="I168" s="24">
        <v>0</v>
      </c>
      <c r="J168" s="24">
        <v>21.369599999999998</v>
      </c>
    </row>
    <row r="169" spans="1:10" x14ac:dyDescent="0.25">
      <c r="A169">
        <v>217</v>
      </c>
      <c r="B169" t="s">
        <v>170</v>
      </c>
      <c r="C169" s="24">
        <v>50.3920230432471</v>
      </c>
      <c r="D169" s="24">
        <v>2005.4944807499501</v>
      </c>
      <c r="E169" s="24">
        <v>0</v>
      </c>
      <c r="F169" s="24">
        <v>20.989776956752898</v>
      </c>
      <c r="G169" s="24">
        <v>8.1007192500540697</v>
      </c>
      <c r="H169" s="24">
        <v>2055.8865037931901</v>
      </c>
      <c r="I169" s="24">
        <v>2013.5952</v>
      </c>
      <c r="J169" s="24">
        <v>2084.9769999999999</v>
      </c>
    </row>
    <row r="170" spans="1:10" x14ac:dyDescent="0.25">
      <c r="A170">
        <v>218</v>
      </c>
      <c r="B170" t="s">
        <v>171</v>
      </c>
      <c r="C170" s="24">
        <v>48.927599999999998</v>
      </c>
      <c r="D170" s="24">
        <v>0</v>
      </c>
      <c r="E170" s="24">
        <v>0</v>
      </c>
      <c r="F170" s="24">
        <v>0</v>
      </c>
      <c r="G170" s="24">
        <v>0</v>
      </c>
      <c r="H170" s="24">
        <v>48.927599999999998</v>
      </c>
      <c r="I170" s="24">
        <v>0</v>
      </c>
      <c r="J170" s="24">
        <v>48.927599999999998</v>
      </c>
    </row>
    <row r="171" spans="1:10" x14ac:dyDescent="0.25">
      <c r="A171">
        <v>219</v>
      </c>
      <c r="B171" t="s">
        <v>172</v>
      </c>
      <c r="C171" s="24">
        <v>60.706511999999996</v>
      </c>
      <c r="D171" s="24">
        <v>0</v>
      </c>
      <c r="E171" s="24">
        <v>0</v>
      </c>
      <c r="F171" s="24">
        <v>0.82828800000000002</v>
      </c>
      <c r="G171" s="24">
        <v>0</v>
      </c>
      <c r="H171" s="24">
        <v>60.706511999999996</v>
      </c>
      <c r="I171" s="24">
        <v>0</v>
      </c>
      <c r="J171" s="24">
        <v>61.534799999999997</v>
      </c>
    </row>
    <row r="172" spans="1:10" x14ac:dyDescent="0.25">
      <c r="A172">
        <v>220</v>
      </c>
      <c r="B172" t="s">
        <v>173</v>
      </c>
      <c r="C172" s="24">
        <v>56.951999999999998</v>
      </c>
      <c r="D172" s="24">
        <v>0</v>
      </c>
      <c r="E172" s="24">
        <v>0</v>
      </c>
      <c r="F172" s="24">
        <v>1.0999999999999999E-2</v>
      </c>
      <c r="G172" s="24">
        <v>0</v>
      </c>
      <c r="H172" s="24">
        <v>56.951999999999998</v>
      </c>
      <c r="I172" s="24">
        <v>0</v>
      </c>
      <c r="J172" s="24">
        <v>56.963000000000001</v>
      </c>
    </row>
    <row r="173" spans="1:10" x14ac:dyDescent="0.25">
      <c r="A173">
        <v>221</v>
      </c>
      <c r="B173" t="s">
        <v>174</v>
      </c>
      <c r="C173" s="24">
        <v>53.3232</v>
      </c>
      <c r="D173" s="24">
        <v>0</v>
      </c>
      <c r="E173" s="24">
        <v>0</v>
      </c>
      <c r="F173" s="24">
        <v>0</v>
      </c>
      <c r="G173" s="24">
        <v>0</v>
      </c>
      <c r="H173" s="24">
        <v>53.3232</v>
      </c>
      <c r="I173" s="24">
        <v>0</v>
      </c>
      <c r="J173" s="24">
        <v>53.3232</v>
      </c>
    </row>
    <row r="174" spans="1:10" x14ac:dyDescent="0.25">
      <c r="A174">
        <v>222</v>
      </c>
      <c r="B174" t="s">
        <v>175</v>
      </c>
      <c r="C174" s="24">
        <v>206.27699039999999</v>
      </c>
      <c r="D174" s="24">
        <v>0</v>
      </c>
      <c r="E174" s="24">
        <v>0</v>
      </c>
      <c r="F174" s="24">
        <v>2.8974096</v>
      </c>
      <c r="G174" s="24">
        <v>0</v>
      </c>
      <c r="H174" s="24">
        <v>206.27699039999999</v>
      </c>
      <c r="I174" s="24">
        <v>0</v>
      </c>
      <c r="J174" s="24">
        <v>209.17439999999999</v>
      </c>
    </row>
    <row r="175" spans="1:10" x14ac:dyDescent="0.25">
      <c r="A175">
        <v>223</v>
      </c>
      <c r="B175" t="s">
        <v>176</v>
      </c>
      <c r="C175" s="24">
        <v>138.24359999999999</v>
      </c>
      <c r="D175" s="24">
        <v>0</v>
      </c>
      <c r="E175" s="24">
        <v>0</v>
      </c>
      <c r="F175" s="24">
        <v>0</v>
      </c>
      <c r="G175" s="24">
        <v>0</v>
      </c>
      <c r="H175" s="24">
        <v>138.24359999999999</v>
      </c>
      <c r="I175" s="24">
        <v>0</v>
      </c>
      <c r="J175" s="24">
        <v>138.24359999999999</v>
      </c>
    </row>
    <row r="176" spans="1:10" x14ac:dyDescent="0.25">
      <c r="A176">
        <v>224</v>
      </c>
      <c r="B176" t="s">
        <v>177</v>
      </c>
      <c r="C176" s="24">
        <v>34.2684</v>
      </c>
      <c r="D176" s="24">
        <v>0</v>
      </c>
      <c r="E176" s="24">
        <v>0</v>
      </c>
      <c r="F176" s="24">
        <v>0</v>
      </c>
      <c r="G176" s="24">
        <v>0</v>
      </c>
      <c r="H176" s="24">
        <v>34.2684</v>
      </c>
      <c r="I176" s="24">
        <v>0</v>
      </c>
      <c r="J176" s="24">
        <v>34.2684</v>
      </c>
    </row>
    <row r="177" spans="1:10" x14ac:dyDescent="0.25">
      <c r="A177">
        <v>225</v>
      </c>
      <c r="B177" t="s">
        <v>178</v>
      </c>
      <c r="C177" s="24">
        <v>41.223599999999998</v>
      </c>
      <c r="D177" s="24">
        <v>0</v>
      </c>
      <c r="E177" s="24">
        <v>0</v>
      </c>
      <c r="F177" s="24">
        <v>3.2399999999999998E-2</v>
      </c>
      <c r="G177" s="24">
        <v>0</v>
      </c>
      <c r="H177" s="24">
        <v>41.223599999999998</v>
      </c>
      <c r="I177" s="24">
        <v>0</v>
      </c>
      <c r="J177" s="24">
        <v>41.256</v>
      </c>
    </row>
    <row r="178" spans="1:10" x14ac:dyDescent="0.25">
      <c r="A178">
        <v>226</v>
      </c>
      <c r="B178" t="s">
        <v>179</v>
      </c>
      <c r="C178" s="24">
        <v>520.74585194400004</v>
      </c>
      <c r="D178" s="24">
        <v>0</v>
      </c>
      <c r="E178" s="24">
        <v>0</v>
      </c>
      <c r="F178" s="24">
        <v>131.23931205599999</v>
      </c>
      <c r="G178" s="24">
        <v>801.92520000000002</v>
      </c>
      <c r="H178" s="24">
        <v>520.74585194400004</v>
      </c>
      <c r="I178" s="24">
        <v>801.92520000000002</v>
      </c>
      <c r="J178" s="24">
        <v>1453.9103640000001</v>
      </c>
    </row>
    <row r="179" spans="1:10" x14ac:dyDescent="0.25">
      <c r="A179">
        <v>227</v>
      </c>
      <c r="B179" t="s">
        <v>180</v>
      </c>
      <c r="C179" s="24">
        <v>154.66032000000001</v>
      </c>
      <c r="D179" s="24">
        <v>0</v>
      </c>
      <c r="E179" s="24">
        <v>0</v>
      </c>
      <c r="F179" s="24">
        <v>0</v>
      </c>
      <c r="G179" s="24">
        <v>0</v>
      </c>
      <c r="H179" s="24">
        <v>154.66032000000001</v>
      </c>
      <c r="I179" s="24">
        <v>0</v>
      </c>
      <c r="J179" s="24">
        <v>154.66032000000001</v>
      </c>
    </row>
    <row r="180" spans="1:10" x14ac:dyDescent="0.25">
      <c r="A180">
        <v>228</v>
      </c>
      <c r="B180" t="s">
        <v>181</v>
      </c>
      <c r="C180" s="24">
        <v>114.88679999999999</v>
      </c>
      <c r="D180" s="24">
        <v>0</v>
      </c>
      <c r="E180" s="24">
        <v>0</v>
      </c>
      <c r="F180" s="24">
        <v>0.36756</v>
      </c>
      <c r="G180" s="24">
        <v>0</v>
      </c>
      <c r="H180" s="24">
        <v>114.88679999999999</v>
      </c>
      <c r="I180" s="24">
        <v>0</v>
      </c>
      <c r="J180" s="24">
        <v>115.25436000000001</v>
      </c>
    </row>
    <row r="181" spans="1:10" x14ac:dyDescent="0.25">
      <c r="A181">
        <v>229</v>
      </c>
      <c r="B181" t="s">
        <v>182</v>
      </c>
      <c r="C181" s="24">
        <v>116.1504</v>
      </c>
      <c r="D181" s="24">
        <v>0</v>
      </c>
      <c r="E181" s="24">
        <v>0</v>
      </c>
      <c r="F181" s="24">
        <v>1.0389600000000001</v>
      </c>
      <c r="G181" s="24">
        <v>0</v>
      </c>
      <c r="H181" s="24">
        <v>116.1504</v>
      </c>
      <c r="I181" s="24">
        <v>0</v>
      </c>
      <c r="J181" s="24">
        <v>117.18935999999999</v>
      </c>
    </row>
    <row r="182" spans="1:10" x14ac:dyDescent="0.25">
      <c r="A182">
        <v>230</v>
      </c>
      <c r="B182" t="s">
        <v>183</v>
      </c>
      <c r="C182" s="24">
        <v>114.01560000000001</v>
      </c>
      <c r="D182" s="24">
        <v>0</v>
      </c>
      <c r="E182" s="24">
        <v>0</v>
      </c>
      <c r="F182" s="24">
        <v>0.10440000000000001</v>
      </c>
      <c r="G182" s="24">
        <v>0</v>
      </c>
      <c r="H182" s="24">
        <v>114.01560000000001</v>
      </c>
      <c r="I182" s="24">
        <v>0</v>
      </c>
      <c r="J182" s="24">
        <v>114.12</v>
      </c>
    </row>
    <row r="183" spans="1:10" x14ac:dyDescent="0.25">
      <c r="A183">
        <v>231</v>
      </c>
      <c r="B183" t="s">
        <v>184</v>
      </c>
      <c r="C183" s="24">
        <v>144.15842188799999</v>
      </c>
      <c r="D183" s="24">
        <v>0</v>
      </c>
      <c r="E183" s="24">
        <v>81.305351999999999</v>
      </c>
      <c r="F183" s="24">
        <v>59.040626111999998</v>
      </c>
      <c r="G183" s="24">
        <v>42.054119999999998</v>
      </c>
      <c r="H183" s="24">
        <v>144.15842188799999</v>
      </c>
      <c r="I183" s="24">
        <v>42.054119999999998</v>
      </c>
      <c r="J183" s="24">
        <v>326.55851999999999</v>
      </c>
    </row>
    <row r="184" spans="1:10" x14ac:dyDescent="0.25">
      <c r="A184">
        <v>232</v>
      </c>
      <c r="B184" t="s">
        <v>185</v>
      </c>
      <c r="C184" s="24">
        <v>2.6737187759999999</v>
      </c>
      <c r="D184" s="24">
        <v>0</v>
      </c>
      <c r="E184" s="24">
        <v>10.336895999999999</v>
      </c>
      <c r="F184" s="24">
        <v>3.4948452240000001</v>
      </c>
      <c r="G184" s="24">
        <v>7.0597440000000002</v>
      </c>
      <c r="H184" s="24">
        <v>2.6737187759999999</v>
      </c>
      <c r="I184" s="24">
        <v>7.0597440000000002</v>
      </c>
      <c r="J184" s="24">
        <v>23.565204000000001</v>
      </c>
    </row>
    <row r="185" spans="1:10" x14ac:dyDescent="0.25">
      <c r="A185">
        <v>233</v>
      </c>
      <c r="B185" t="s">
        <v>186</v>
      </c>
      <c r="C185" s="24">
        <v>51.597150141599997</v>
      </c>
      <c r="D185" s="24">
        <v>0</v>
      </c>
      <c r="E185" s="24">
        <v>0</v>
      </c>
      <c r="F185" s="24">
        <v>10.733249858400001</v>
      </c>
      <c r="G185" s="24">
        <v>18.085319999999999</v>
      </c>
      <c r="H185" s="24">
        <v>51.597150141599997</v>
      </c>
      <c r="I185" s="24">
        <v>18.085319999999999</v>
      </c>
      <c r="J185" s="24">
        <v>80.415719999999993</v>
      </c>
    </row>
    <row r="186" spans="1:10" x14ac:dyDescent="0.25">
      <c r="A186">
        <v>234</v>
      </c>
      <c r="B186" t="s">
        <v>187</v>
      </c>
      <c r="C186" s="24">
        <v>118.81977000000001</v>
      </c>
      <c r="D186" s="24">
        <v>0</v>
      </c>
      <c r="E186" s="24">
        <v>0</v>
      </c>
      <c r="F186" s="24">
        <v>6.6342299999999996</v>
      </c>
      <c r="G186" s="24">
        <v>0</v>
      </c>
      <c r="H186" s="24">
        <v>118.81977000000001</v>
      </c>
      <c r="I186" s="24">
        <v>0</v>
      </c>
      <c r="J186" s="24">
        <v>125.45399999999999</v>
      </c>
    </row>
    <row r="187" spans="1:10" x14ac:dyDescent="0.25">
      <c r="A187">
        <v>235</v>
      </c>
      <c r="B187" t="s">
        <v>188</v>
      </c>
      <c r="C187" s="24">
        <v>25.481000000000002</v>
      </c>
      <c r="D187" s="24">
        <v>0</v>
      </c>
      <c r="E187" s="24">
        <v>0</v>
      </c>
      <c r="F187" s="24">
        <v>0</v>
      </c>
      <c r="G187" s="24">
        <v>0</v>
      </c>
      <c r="H187" s="24">
        <v>25.481000000000002</v>
      </c>
      <c r="I187" s="24">
        <v>0</v>
      </c>
      <c r="J187" s="24">
        <v>25.481000000000002</v>
      </c>
    </row>
    <row r="188" spans="1:10" x14ac:dyDescent="0.25">
      <c r="A188">
        <v>239</v>
      </c>
      <c r="B188" t="s">
        <v>189</v>
      </c>
      <c r="C188" s="24">
        <v>12.88025064</v>
      </c>
      <c r="D188" s="24">
        <v>6.3336463627338802</v>
      </c>
      <c r="E188" s="24">
        <v>30.19896</v>
      </c>
      <c r="F188" s="24">
        <v>3.5339493599999998</v>
      </c>
      <c r="G188" s="24">
        <v>0.36667363726612401</v>
      </c>
      <c r="H188" s="24">
        <v>19.213897002733901</v>
      </c>
      <c r="I188" s="24">
        <v>6.7003199999999996</v>
      </c>
      <c r="J188" s="24">
        <v>53.313479999999998</v>
      </c>
    </row>
    <row r="189" spans="1:10" x14ac:dyDescent="0.25">
      <c r="A189">
        <v>240</v>
      </c>
      <c r="B189" t="s">
        <v>190</v>
      </c>
      <c r="C189" s="24">
        <v>26.350683069599999</v>
      </c>
      <c r="D189" s="24">
        <v>0</v>
      </c>
      <c r="E189" s="24">
        <v>0</v>
      </c>
      <c r="F189" s="24">
        <v>6.0475169303999996</v>
      </c>
      <c r="G189" s="24">
        <v>27.19548</v>
      </c>
      <c r="H189" s="24">
        <v>26.350683069599999</v>
      </c>
      <c r="I189" s="24">
        <v>27.19548</v>
      </c>
      <c r="J189" s="24">
        <v>59.593679999999999</v>
      </c>
    </row>
    <row r="190" spans="1:10" x14ac:dyDescent="0.25">
      <c r="A190">
        <v>241</v>
      </c>
      <c r="B190" t="s">
        <v>191</v>
      </c>
      <c r="C190" s="24">
        <v>75.327967525205096</v>
      </c>
      <c r="D190" s="24">
        <v>0</v>
      </c>
      <c r="E190" s="24">
        <v>0</v>
      </c>
      <c r="F190" s="24">
        <v>9.7497524747948603</v>
      </c>
      <c r="G190" s="24">
        <v>27.829080000000001</v>
      </c>
      <c r="H190" s="24">
        <v>75.327967525205096</v>
      </c>
      <c r="I190" s="24">
        <v>27.829080000000001</v>
      </c>
      <c r="J190" s="24">
        <v>112.9068</v>
      </c>
    </row>
    <row r="191" spans="1:10" x14ac:dyDescent="0.25">
      <c r="A191">
        <v>243</v>
      </c>
      <c r="B191" t="s">
        <v>192</v>
      </c>
      <c r="C191" s="24">
        <v>0</v>
      </c>
      <c r="D191" s="24">
        <v>0</v>
      </c>
      <c r="E191" s="24">
        <v>0</v>
      </c>
      <c r="F191" s="24">
        <v>17.1936</v>
      </c>
      <c r="G191" s="24">
        <v>27.9252</v>
      </c>
      <c r="H191" s="24">
        <v>0</v>
      </c>
      <c r="I191" s="24">
        <v>27.9252</v>
      </c>
      <c r="J191" s="24">
        <v>45.1188</v>
      </c>
    </row>
    <row r="192" spans="1:10" x14ac:dyDescent="0.25">
      <c r="A192">
        <v>244</v>
      </c>
      <c r="B192" t="s">
        <v>193</v>
      </c>
      <c r="C192" s="24">
        <v>202.81175999999999</v>
      </c>
      <c r="D192" s="24">
        <v>0</v>
      </c>
      <c r="E192" s="24">
        <v>0</v>
      </c>
      <c r="F192" s="24">
        <v>0.29015999999999997</v>
      </c>
      <c r="G192" s="24">
        <v>0</v>
      </c>
      <c r="H192" s="24">
        <v>202.81175999999999</v>
      </c>
      <c r="I192" s="24">
        <v>0</v>
      </c>
      <c r="J192" s="24">
        <v>203.10192000000001</v>
      </c>
    </row>
    <row r="193" spans="1:10" x14ac:dyDescent="0.25">
      <c r="A193">
        <v>245</v>
      </c>
      <c r="B193" t="s">
        <v>194</v>
      </c>
      <c r="C193" s="24">
        <v>67.638326399999997</v>
      </c>
      <c r="D193" s="24">
        <v>0</v>
      </c>
      <c r="E193" s="24">
        <v>0</v>
      </c>
      <c r="F193" s="24">
        <v>41.060073600000003</v>
      </c>
      <c r="G193" s="24">
        <v>54.161999999999999</v>
      </c>
      <c r="H193" s="24">
        <v>67.638326399999997</v>
      </c>
      <c r="I193" s="24">
        <v>54.161999999999999</v>
      </c>
      <c r="J193" s="24">
        <v>162.8604</v>
      </c>
    </row>
    <row r="194" spans="1:10" x14ac:dyDescent="0.25">
      <c r="A194">
        <v>246</v>
      </c>
      <c r="B194" t="s">
        <v>195</v>
      </c>
      <c r="C194" s="24">
        <v>6.218</v>
      </c>
      <c r="D194" s="24">
        <v>0</v>
      </c>
      <c r="E194" s="24">
        <v>0</v>
      </c>
      <c r="F194" s="24">
        <v>13.595000000000001</v>
      </c>
      <c r="G194" s="24">
        <v>0</v>
      </c>
      <c r="H194" s="24">
        <v>6.218</v>
      </c>
      <c r="I194" s="24">
        <v>0</v>
      </c>
      <c r="J194" s="24">
        <v>19.812999999999999</v>
      </c>
    </row>
    <row r="195" spans="1:10" x14ac:dyDescent="0.25">
      <c r="A195">
        <v>247</v>
      </c>
      <c r="B195" t="s">
        <v>196</v>
      </c>
      <c r="C195" s="24">
        <v>31.711090676119198</v>
      </c>
      <c r="D195" s="24">
        <v>0</v>
      </c>
      <c r="E195" s="24">
        <v>0</v>
      </c>
      <c r="F195" s="24">
        <v>5.61910932388085</v>
      </c>
      <c r="G195" s="24">
        <v>5.8867200000000004</v>
      </c>
      <c r="H195" s="24">
        <v>31.711090676119198</v>
      </c>
      <c r="I195" s="24">
        <v>5.8867200000000004</v>
      </c>
      <c r="J195" s="24">
        <v>43.216920000000002</v>
      </c>
    </row>
    <row r="196" spans="1:10" x14ac:dyDescent="0.25">
      <c r="A196">
        <v>248</v>
      </c>
      <c r="B196" t="s">
        <v>197</v>
      </c>
      <c r="C196" s="24">
        <v>16.559999999999999</v>
      </c>
      <c r="D196" s="24">
        <v>0</v>
      </c>
      <c r="E196" s="24">
        <v>0</v>
      </c>
      <c r="F196" s="24">
        <v>0.73799999999999999</v>
      </c>
      <c r="G196" s="24">
        <v>4.2479999999999997E-2</v>
      </c>
      <c r="H196" s="24">
        <v>16.559999999999999</v>
      </c>
      <c r="I196" s="24">
        <v>4.2479999999999997E-2</v>
      </c>
      <c r="J196" s="24">
        <v>17.340479999999999</v>
      </c>
    </row>
    <row r="197" spans="1:10" x14ac:dyDescent="0.25">
      <c r="A197">
        <v>249</v>
      </c>
      <c r="B197" t="s">
        <v>198</v>
      </c>
      <c r="C197" s="24">
        <v>8.4108898024882794</v>
      </c>
      <c r="D197" s="24">
        <v>46.7928</v>
      </c>
      <c r="E197" s="24">
        <v>0</v>
      </c>
      <c r="F197" s="24">
        <v>9.3227101975117304</v>
      </c>
      <c r="G197" s="24">
        <v>0</v>
      </c>
      <c r="H197" s="24">
        <v>55.203689802488299</v>
      </c>
      <c r="I197" s="24">
        <v>46.7928</v>
      </c>
      <c r="J197" s="24">
        <v>64.526399999999995</v>
      </c>
    </row>
    <row r="198" spans="1:10" x14ac:dyDescent="0.25">
      <c r="A198">
        <v>250</v>
      </c>
      <c r="B198" t="s">
        <v>199</v>
      </c>
      <c r="C198" s="24">
        <v>1.07190841006396</v>
      </c>
      <c r="D198" s="24">
        <v>22.29552</v>
      </c>
      <c r="E198" s="24">
        <v>0</v>
      </c>
      <c r="F198" s="24">
        <v>1.9877315899360399</v>
      </c>
      <c r="G198" s="24">
        <v>0</v>
      </c>
      <c r="H198" s="24">
        <v>23.367428410064001</v>
      </c>
      <c r="I198" s="24">
        <v>22.29552</v>
      </c>
      <c r="J198" s="24">
        <v>25.355160000000001</v>
      </c>
    </row>
    <row r="199" spans="1:10" x14ac:dyDescent="0.25">
      <c r="A199">
        <v>251</v>
      </c>
      <c r="B199" t="s">
        <v>200</v>
      </c>
      <c r="C199" s="24">
        <v>15.6942576</v>
      </c>
      <c r="D199" s="24">
        <v>0</v>
      </c>
      <c r="E199" s="24">
        <v>0</v>
      </c>
      <c r="F199" s="24">
        <v>1.6973423999999999</v>
      </c>
      <c r="G199" s="24">
        <v>3.4272</v>
      </c>
      <c r="H199" s="24">
        <v>15.6942576</v>
      </c>
      <c r="I199" s="24">
        <v>3.4272</v>
      </c>
      <c r="J199" s="24">
        <v>20.8188</v>
      </c>
    </row>
    <row r="200" spans="1:10" x14ac:dyDescent="0.25">
      <c r="A200">
        <v>252</v>
      </c>
      <c r="B200" t="s">
        <v>201</v>
      </c>
      <c r="C200" s="24">
        <v>19.292345806159702</v>
      </c>
      <c r="D200" s="24">
        <v>0</v>
      </c>
      <c r="E200" s="24">
        <v>0</v>
      </c>
      <c r="F200" s="24">
        <v>2.8980541938403501</v>
      </c>
      <c r="G200" s="24">
        <v>10.789199999999999</v>
      </c>
      <c r="H200" s="24">
        <v>19.292345806159702</v>
      </c>
      <c r="I200" s="24">
        <v>10.789199999999999</v>
      </c>
      <c r="J200" s="24">
        <v>32.979599999999998</v>
      </c>
    </row>
    <row r="201" spans="1:10" x14ac:dyDescent="0.25">
      <c r="A201">
        <v>253</v>
      </c>
      <c r="B201" t="s">
        <v>202</v>
      </c>
      <c r="C201" s="24">
        <v>48.0276</v>
      </c>
      <c r="D201" s="24">
        <v>0</v>
      </c>
      <c r="E201" s="24">
        <v>0</v>
      </c>
      <c r="F201" s="24">
        <v>1.2527999999999999</v>
      </c>
      <c r="G201" s="24">
        <v>0</v>
      </c>
      <c r="H201" s="24">
        <v>48.0276</v>
      </c>
      <c r="I201" s="24">
        <v>0</v>
      </c>
      <c r="J201" s="24">
        <v>49.2804</v>
      </c>
    </row>
    <row r="202" spans="1:10" x14ac:dyDescent="0.25">
      <c r="A202">
        <v>254</v>
      </c>
      <c r="B202" t="s">
        <v>203</v>
      </c>
      <c r="C202" s="24">
        <v>284.50505520000002</v>
      </c>
      <c r="D202" s="24">
        <v>161.6112</v>
      </c>
      <c r="E202" s="24">
        <v>0</v>
      </c>
      <c r="F202" s="24">
        <v>49.376944799999997</v>
      </c>
      <c r="G202" s="24">
        <v>28.457999999999998</v>
      </c>
      <c r="H202" s="24">
        <v>446.11625520000001</v>
      </c>
      <c r="I202" s="24">
        <v>190.0692</v>
      </c>
      <c r="J202" s="24">
        <v>523.95119999999997</v>
      </c>
    </row>
    <row r="203" spans="1:10" x14ac:dyDescent="0.25">
      <c r="A203">
        <v>255</v>
      </c>
      <c r="B203" t="s">
        <v>204</v>
      </c>
      <c r="C203" s="24">
        <v>111.88079999999999</v>
      </c>
      <c r="D203" s="24">
        <v>0</v>
      </c>
      <c r="E203" s="24">
        <v>0</v>
      </c>
      <c r="F203" s="24">
        <v>0</v>
      </c>
      <c r="G203" s="24">
        <v>0</v>
      </c>
      <c r="H203" s="24">
        <v>111.88079999999999</v>
      </c>
      <c r="I203" s="24">
        <v>0</v>
      </c>
      <c r="J203" s="24">
        <v>111.88079999999999</v>
      </c>
    </row>
    <row r="204" spans="1:10" x14ac:dyDescent="0.25">
      <c r="A204">
        <v>256</v>
      </c>
      <c r="B204" t="s">
        <v>205</v>
      </c>
      <c r="C204" s="24">
        <v>80.374319999999997</v>
      </c>
      <c r="D204" s="24">
        <v>0</v>
      </c>
      <c r="E204" s="24">
        <v>0</v>
      </c>
      <c r="F204" s="24">
        <v>1.8777600000000001</v>
      </c>
      <c r="G204" s="24">
        <v>0</v>
      </c>
      <c r="H204" s="24">
        <v>80.374319999999997</v>
      </c>
      <c r="I204" s="24">
        <v>0</v>
      </c>
      <c r="J204" s="24">
        <v>82.252080000000007</v>
      </c>
    </row>
    <row r="205" spans="1:10" x14ac:dyDescent="0.25">
      <c r="A205">
        <v>258</v>
      </c>
      <c r="B205" t="s">
        <v>206</v>
      </c>
      <c r="C205" s="24">
        <v>32.283825422941497</v>
      </c>
      <c r="D205" s="24">
        <v>0</v>
      </c>
      <c r="E205" s="24">
        <v>0</v>
      </c>
      <c r="F205" s="24">
        <v>3.5757745770585401</v>
      </c>
      <c r="G205" s="24">
        <v>0</v>
      </c>
      <c r="H205" s="24">
        <v>32.283825422941497</v>
      </c>
      <c r="I205" s="24">
        <v>0</v>
      </c>
      <c r="J205" s="24">
        <v>35.8596</v>
      </c>
    </row>
    <row r="206" spans="1:10" x14ac:dyDescent="0.25">
      <c r="A206">
        <v>259</v>
      </c>
      <c r="B206" t="s">
        <v>207</v>
      </c>
      <c r="C206" s="24">
        <v>49.365562427040402</v>
      </c>
      <c r="D206" s="24">
        <v>0</v>
      </c>
      <c r="E206" s="24">
        <v>0</v>
      </c>
      <c r="F206" s="24">
        <v>0.91203757295960397</v>
      </c>
      <c r="G206" s="24">
        <v>0</v>
      </c>
      <c r="H206" s="24">
        <v>49.365562427040402</v>
      </c>
      <c r="I206" s="24">
        <v>0</v>
      </c>
      <c r="J206" s="24">
        <v>50.2776</v>
      </c>
    </row>
    <row r="207" spans="1:10" x14ac:dyDescent="0.25">
      <c r="A207">
        <v>260</v>
      </c>
      <c r="B207" t="s">
        <v>208</v>
      </c>
      <c r="C207" s="24">
        <v>154.54834</v>
      </c>
      <c r="D207" s="24">
        <v>0</v>
      </c>
      <c r="E207" s="24">
        <v>0</v>
      </c>
      <c r="F207" s="24">
        <v>0</v>
      </c>
      <c r="G207" s="24">
        <v>0</v>
      </c>
      <c r="H207" s="24">
        <v>154.54834</v>
      </c>
      <c r="I207" s="24">
        <v>0</v>
      </c>
      <c r="J207" s="24">
        <v>154.54834</v>
      </c>
    </row>
    <row r="208" spans="1:10" x14ac:dyDescent="0.25">
      <c r="A208">
        <v>261</v>
      </c>
      <c r="B208" t="s">
        <v>209</v>
      </c>
      <c r="C208" s="24">
        <v>244.81800000000001</v>
      </c>
      <c r="D208" s="24">
        <v>309.43734393655501</v>
      </c>
      <c r="E208" s="24">
        <v>0</v>
      </c>
      <c r="F208" s="24">
        <v>11.8908</v>
      </c>
      <c r="G208" s="24">
        <v>191.985056063445</v>
      </c>
      <c r="H208" s="24">
        <v>554.25534393655505</v>
      </c>
      <c r="I208" s="24">
        <v>501.42239999999998</v>
      </c>
      <c r="J208" s="24">
        <v>758.13120000000004</v>
      </c>
    </row>
    <row r="209" spans="1:10" x14ac:dyDescent="0.25">
      <c r="A209">
        <v>262</v>
      </c>
      <c r="B209" t="s">
        <v>210</v>
      </c>
      <c r="C209" s="24">
        <v>23.787979199999999</v>
      </c>
      <c r="D209" s="24">
        <v>0</v>
      </c>
      <c r="E209" s="24">
        <v>0</v>
      </c>
      <c r="F209" s="24">
        <v>11.7213408</v>
      </c>
      <c r="G209" s="24">
        <v>15.9948</v>
      </c>
      <c r="H209" s="24">
        <v>23.787979199999999</v>
      </c>
      <c r="I209" s="24">
        <v>15.9948</v>
      </c>
      <c r="J209" s="24">
        <v>51.50412</v>
      </c>
    </row>
    <row r="210" spans="1:10" x14ac:dyDescent="0.25">
      <c r="A210">
        <v>263</v>
      </c>
      <c r="B210" t="s">
        <v>211</v>
      </c>
      <c r="C210" s="24">
        <v>9.9611999999999998</v>
      </c>
      <c r="D210" s="24">
        <v>0</v>
      </c>
      <c r="E210" s="24">
        <v>0</v>
      </c>
      <c r="F210" s="24">
        <v>0</v>
      </c>
      <c r="G210" s="24">
        <v>0</v>
      </c>
      <c r="H210" s="24">
        <v>9.9611999999999998</v>
      </c>
      <c r="I210" s="24">
        <v>0</v>
      </c>
      <c r="J210" s="24">
        <v>9.9611999999999998</v>
      </c>
    </row>
    <row r="211" spans="1:10" x14ac:dyDescent="0.25">
      <c r="A211">
        <v>265</v>
      </c>
      <c r="B211" t="s">
        <v>212</v>
      </c>
      <c r="C211" s="24">
        <v>19.523311199999998</v>
      </c>
      <c r="D211" s="24">
        <v>0</v>
      </c>
      <c r="E211" s="24">
        <v>0</v>
      </c>
      <c r="F211" s="24">
        <v>2.0334888000000002</v>
      </c>
      <c r="G211" s="24">
        <v>12.6648</v>
      </c>
      <c r="H211" s="24">
        <v>19.523311199999998</v>
      </c>
      <c r="I211" s="24">
        <v>12.6648</v>
      </c>
      <c r="J211" s="24">
        <v>34.221600000000002</v>
      </c>
    </row>
    <row r="212" spans="1:10" x14ac:dyDescent="0.25">
      <c r="A212">
        <v>266</v>
      </c>
      <c r="B212" t="s">
        <v>213</v>
      </c>
      <c r="C212" s="24">
        <v>36.102376800000002</v>
      </c>
      <c r="D212" s="24">
        <v>0</v>
      </c>
      <c r="E212" s="24">
        <v>0</v>
      </c>
      <c r="F212" s="24">
        <v>6.1508231999999996</v>
      </c>
      <c r="G212" s="24">
        <v>3.2256</v>
      </c>
      <c r="H212" s="24">
        <v>36.102376800000002</v>
      </c>
      <c r="I212" s="24">
        <v>3.2256</v>
      </c>
      <c r="J212" s="24">
        <v>45.4788</v>
      </c>
    </row>
    <row r="213" spans="1:10" x14ac:dyDescent="0.25">
      <c r="A213">
        <v>267</v>
      </c>
      <c r="B213" t="s">
        <v>214</v>
      </c>
      <c r="C213" s="24">
        <v>144.02440944</v>
      </c>
      <c r="D213" s="24">
        <v>0</v>
      </c>
      <c r="E213" s="24">
        <v>0</v>
      </c>
      <c r="F213" s="24">
        <v>836.05939056</v>
      </c>
      <c r="G213" s="24">
        <v>174.03120000000001</v>
      </c>
      <c r="H213" s="24">
        <v>144.02440944</v>
      </c>
      <c r="I213" s="24">
        <v>174.03120000000001</v>
      </c>
      <c r="J213" s="24">
        <v>1154.115</v>
      </c>
    </row>
    <row r="214" spans="1:10" x14ac:dyDescent="0.25">
      <c r="A214">
        <v>269</v>
      </c>
      <c r="B214" t="s">
        <v>215</v>
      </c>
      <c r="C214" s="24">
        <v>46.450579716</v>
      </c>
      <c r="D214" s="24">
        <v>0</v>
      </c>
      <c r="E214" s="24">
        <v>0</v>
      </c>
      <c r="F214" s="24">
        <v>3.1106202839999999</v>
      </c>
      <c r="G214" s="24">
        <v>6.8292000000000002</v>
      </c>
      <c r="H214" s="24">
        <v>46.450579716</v>
      </c>
      <c r="I214" s="24">
        <v>6.8292000000000002</v>
      </c>
      <c r="J214" s="24">
        <v>56.3904</v>
      </c>
    </row>
    <row r="215" spans="1:10" x14ac:dyDescent="0.25">
      <c r="A215">
        <v>270</v>
      </c>
      <c r="B215" t="s">
        <v>3674</v>
      </c>
      <c r="C215" s="24">
        <v>199.20959999999999</v>
      </c>
      <c r="D215" s="24">
        <v>0</v>
      </c>
      <c r="E215" s="24">
        <v>0</v>
      </c>
      <c r="F215" s="24">
        <v>0.31680000000000003</v>
      </c>
      <c r="G215" s="24">
        <v>2.1743999999999999</v>
      </c>
      <c r="H215" s="24">
        <v>199.20959999999999</v>
      </c>
      <c r="I215" s="24">
        <v>2.1743999999999999</v>
      </c>
      <c r="J215" s="24">
        <v>201.70079999999999</v>
      </c>
    </row>
    <row r="216" spans="1:10" x14ac:dyDescent="0.25">
      <c r="A216">
        <v>271</v>
      </c>
      <c r="B216" t="s">
        <v>216</v>
      </c>
      <c r="C216" s="24">
        <v>10.1448</v>
      </c>
      <c r="D216" s="24">
        <v>28.08</v>
      </c>
      <c r="E216" s="24">
        <v>0</v>
      </c>
      <c r="F216" s="24">
        <v>0.1764</v>
      </c>
      <c r="G216" s="24">
        <v>0</v>
      </c>
      <c r="H216" s="24">
        <v>38.224800000000002</v>
      </c>
      <c r="I216" s="24">
        <v>28.08</v>
      </c>
      <c r="J216" s="24">
        <v>38.401200000000003</v>
      </c>
    </row>
    <row r="217" spans="1:10" x14ac:dyDescent="0.25">
      <c r="A217">
        <v>272</v>
      </c>
      <c r="B217" t="s">
        <v>217</v>
      </c>
      <c r="C217" s="24">
        <v>6.3071999999999999</v>
      </c>
      <c r="D217" s="24">
        <v>0</v>
      </c>
      <c r="E217" s="24">
        <v>43.570799999999998</v>
      </c>
      <c r="F217" s="24">
        <v>22.1616</v>
      </c>
      <c r="G217" s="24">
        <v>14.432399999999999</v>
      </c>
      <c r="H217" s="24">
        <v>6.3071999999999999</v>
      </c>
      <c r="I217" s="24">
        <v>14.432399999999999</v>
      </c>
      <c r="J217" s="24">
        <v>86.471999999999994</v>
      </c>
    </row>
    <row r="218" spans="1:10" x14ac:dyDescent="0.25">
      <c r="A218">
        <v>273</v>
      </c>
      <c r="B218" t="s">
        <v>218</v>
      </c>
      <c r="C218" s="24">
        <v>92.732939999999999</v>
      </c>
      <c r="D218" s="24">
        <v>0</v>
      </c>
      <c r="E218" s="24">
        <v>0</v>
      </c>
      <c r="F218" s="24">
        <v>14.763059999999999</v>
      </c>
      <c r="G218" s="24">
        <v>0</v>
      </c>
      <c r="H218" s="24">
        <v>92.732939999999999</v>
      </c>
      <c r="I218" s="24">
        <v>0</v>
      </c>
      <c r="J218" s="24">
        <v>107.496</v>
      </c>
    </row>
    <row r="219" spans="1:10" x14ac:dyDescent="0.25">
      <c r="A219">
        <v>274</v>
      </c>
      <c r="B219" t="s">
        <v>219</v>
      </c>
      <c r="C219" s="24">
        <v>31.417200000000001</v>
      </c>
      <c r="D219" s="24">
        <v>0</v>
      </c>
      <c r="E219" s="24">
        <v>0</v>
      </c>
      <c r="F219" s="24">
        <v>0</v>
      </c>
      <c r="G219" s="24">
        <v>0</v>
      </c>
      <c r="H219" s="24">
        <v>31.417200000000001</v>
      </c>
      <c r="I219" s="24">
        <v>0</v>
      </c>
      <c r="J219" s="24">
        <v>31.417200000000001</v>
      </c>
    </row>
    <row r="220" spans="1:10" x14ac:dyDescent="0.25">
      <c r="A220">
        <v>275</v>
      </c>
      <c r="B220" t="s">
        <v>220</v>
      </c>
      <c r="C220" s="24">
        <v>11.734806454570901</v>
      </c>
      <c r="D220" s="24">
        <v>0</v>
      </c>
      <c r="E220" s="24">
        <v>0</v>
      </c>
      <c r="F220" s="24">
        <v>1.00199354542913</v>
      </c>
      <c r="G220" s="24">
        <v>1.7496</v>
      </c>
      <c r="H220" s="24">
        <v>11.734806454570901</v>
      </c>
      <c r="I220" s="24">
        <v>1.7496</v>
      </c>
      <c r="J220" s="24">
        <v>14.4864</v>
      </c>
    </row>
    <row r="221" spans="1:10" x14ac:dyDescent="0.25">
      <c r="A221">
        <v>276</v>
      </c>
      <c r="B221" t="s">
        <v>221</v>
      </c>
      <c r="C221" s="24">
        <v>33.781772656800001</v>
      </c>
      <c r="D221" s="24">
        <v>0</v>
      </c>
      <c r="E221" s="24">
        <v>0</v>
      </c>
      <c r="F221" s="24">
        <v>4.0252473432000002</v>
      </c>
      <c r="G221" s="24">
        <v>2.0394000000000001</v>
      </c>
      <c r="H221" s="24">
        <v>33.781772656800001</v>
      </c>
      <c r="I221" s="24">
        <v>2.0394000000000001</v>
      </c>
      <c r="J221" s="24">
        <v>39.846420000000002</v>
      </c>
    </row>
    <row r="222" spans="1:10" x14ac:dyDescent="0.25">
      <c r="A222">
        <v>277</v>
      </c>
      <c r="B222" t="s">
        <v>222</v>
      </c>
      <c r="C222" s="24">
        <v>35.621920799999998</v>
      </c>
      <c r="D222" s="24">
        <v>408.52800000000002</v>
      </c>
      <c r="E222" s="24">
        <v>0.72</v>
      </c>
      <c r="F222" s="24">
        <v>4.4145792000000004</v>
      </c>
      <c r="G222" s="24">
        <v>23.507999999999999</v>
      </c>
      <c r="H222" s="24">
        <v>444.14992080000002</v>
      </c>
      <c r="I222" s="24">
        <v>432.036</v>
      </c>
      <c r="J222" s="24">
        <v>472.79250000000002</v>
      </c>
    </row>
    <row r="223" spans="1:10" x14ac:dyDescent="0.25">
      <c r="A223">
        <v>278</v>
      </c>
      <c r="B223" t="s">
        <v>223</v>
      </c>
      <c r="C223" s="24">
        <v>24.464390399999999</v>
      </c>
      <c r="D223" s="24">
        <v>0</v>
      </c>
      <c r="E223" s="24">
        <v>0</v>
      </c>
      <c r="F223" s="24">
        <v>2.7336095999999999</v>
      </c>
      <c r="G223" s="24">
        <v>8.2512000000000008</v>
      </c>
      <c r="H223" s="24">
        <v>24.464390399999999</v>
      </c>
      <c r="I223" s="24">
        <v>8.2512000000000008</v>
      </c>
      <c r="J223" s="24">
        <v>35.449199999999998</v>
      </c>
    </row>
    <row r="224" spans="1:10" x14ac:dyDescent="0.25">
      <c r="A224">
        <v>280</v>
      </c>
      <c r="B224" t="s">
        <v>225</v>
      </c>
      <c r="C224" s="24">
        <v>3.3186024000000001</v>
      </c>
      <c r="D224" s="24">
        <v>0</v>
      </c>
      <c r="E224" s="24">
        <v>17.568000000000001</v>
      </c>
      <c r="F224" s="24">
        <v>1.5089976000000001</v>
      </c>
      <c r="G224" s="24">
        <v>1.6379999999999999</v>
      </c>
      <c r="H224" s="24">
        <v>3.3186024000000001</v>
      </c>
      <c r="I224" s="24">
        <v>1.6379999999999999</v>
      </c>
      <c r="J224" s="24">
        <v>24.0336</v>
      </c>
    </row>
    <row r="225" spans="1:10" x14ac:dyDescent="0.25">
      <c r="A225">
        <v>281</v>
      </c>
      <c r="B225" t="s">
        <v>226</v>
      </c>
      <c r="C225" s="24">
        <v>36.113671822510398</v>
      </c>
      <c r="D225" s="24">
        <v>0</v>
      </c>
      <c r="E225" s="24">
        <v>0</v>
      </c>
      <c r="F225" s="24">
        <v>2.4689681774895802</v>
      </c>
      <c r="G225" s="24">
        <v>10.3932</v>
      </c>
      <c r="H225" s="24">
        <v>36.113671822510398</v>
      </c>
      <c r="I225" s="24">
        <v>10.3932</v>
      </c>
      <c r="J225" s="24">
        <v>48.975839999999998</v>
      </c>
    </row>
    <row r="226" spans="1:10" x14ac:dyDescent="0.25">
      <c r="A226">
        <v>282</v>
      </c>
      <c r="B226" t="s">
        <v>227</v>
      </c>
      <c r="C226" s="24">
        <v>125.9052336</v>
      </c>
      <c r="D226" s="24">
        <v>0</v>
      </c>
      <c r="E226" s="24">
        <v>0</v>
      </c>
      <c r="F226" s="24">
        <v>29.171966399999999</v>
      </c>
      <c r="G226" s="24">
        <v>3.3696000000000002</v>
      </c>
      <c r="H226" s="24">
        <v>125.9052336</v>
      </c>
      <c r="I226" s="24">
        <v>3.3696000000000002</v>
      </c>
      <c r="J226" s="24">
        <v>158.4468</v>
      </c>
    </row>
    <row r="227" spans="1:10" x14ac:dyDescent="0.25">
      <c r="A227">
        <v>283</v>
      </c>
      <c r="B227" t="s">
        <v>228</v>
      </c>
      <c r="C227" s="24">
        <v>19.285352496342</v>
      </c>
      <c r="D227" s="24">
        <v>0</v>
      </c>
      <c r="E227" s="24">
        <v>0</v>
      </c>
      <c r="F227" s="24">
        <v>1.28144750365796</v>
      </c>
      <c r="G227" s="24">
        <v>0.97919999999999996</v>
      </c>
      <c r="H227" s="24">
        <v>19.285352496342</v>
      </c>
      <c r="I227" s="24">
        <v>0.97919999999999996</v>
      </c>
      <c r="J227" s="24">
        <v>21.545999999999999</v>
      </c>
    </row>
    <row r="228" spans="1:10" x14ac:dyDescent="0.25">
      <c r="A228">
        <v>284</v>
      </c>
      <c r="B228" t="s">
        <v>229</v>
      </c>
      <c r="C228" s="24">
        <v>109.06104240000001</v>
      </c>
      <c r="D228" s="24">
        <v>0</v>
      </c>
      <c r="E228" s="24">
        <v>0</v>
      </c>
      <c r="F228" s="24">
        <v>7.0533576</v>
      </c>
      <c r="G228" s="24">
        <v>55.4328</v>
      </c>
      <c r="H228" s="24">
        <v>109.06104240000001</v>
      </c>
      <c r="I228" s="24">
        <v>55.4328</v>
      </c>
      <c r="J228" s="24">
        <v>171.5472</v>
      </c>
    </row>
    <row r="229" spans="1:10" x14ac:dyDescent="0.25">
      <c r="A229">
        <v>286</v>
      </c>
      <c r="B229" t="s">
        <v>230</v>
      </c>
      <c r="C229" s="24">
        <v>147.41640000000001</v>
      </c>
      <c r="D229" s="24">
        <v>0</v>
      </c>
      <c r="E229" s="24">
        <v>0</v>
      </c>
      <c r="F229" s="24">
        <v>1.7999999999999999E-2</v>
      </c>
      <c r="G229" s="24">
        <v>0</v>
      </c>
      <c r="H229" s="24">
        <v>147.41640000000001</v>
      </c>
      <c r="I229" s="24">
        <v>0</v>
      </c>
      <c r="J229" s="24">
        <v>147.43440000000001</v>
      </c>
    </row>
    <row r="230" spans="1:10" x14ac:dyDescent="0.25">
      <c r="A230">
        <v>287</v>
      </c>
      <c r="B230" t="s">
        <v>231</v>
      </c>
      <c r="C230" s="24">
        <v>28.180800000000001</v>
      </c>
      <c r="D230" s="24">
        <v>0</v>
      </c>
      <c r="E230" s="24">
        <v>0</v>
      </c>
      <c r="F230" s="24">
        <v>3.2399999999999998E-2</v>
      </c>
      <c r="G230" s="24">
        <v>0.47520000000000001</v>
      </c>
      <c r="H230" s="24">
        <v>28.180800000000001</v>
      </c>
      <c r="I230" s="24">
        <v>0.47520000000000001</v>
      </c>
      <c r="J230" s="24">
        <v>28.688400000000001</v>
      </c>
    </row>
    <row r="231" spans="1:10" x14ac:dyDescent="0.25">
      <c r="A231">
        <v>288</v>
      </c>
      <c r="B231" t="s">
        <v>232</v>
      </c>
      <c r="C231" s="24">
        <v>210.7434456</v>
      </c>
      <c r="D231" s="24">
        <v>0</v>
      </c>
      <c r="E231" s="24">
        <v>0</v>
      </c>
      <c r="F231" s="24">
        <v>6.6069144</v>
      </c>
      <c r="G231" s="24">
        <v>0</v>
      </c>
      <c r="H231" s="24">
        <v>210.7434456</v>
      </c>
      <c r="I231" s="24">
        <v>0</v>
      </c>
      <c r="J231" s="24">
        <v>217.35035999999999</v>
      </c>
    </row>
    <row r="232" spans="1:10" x14ac:dyDescent="0.25">
      <c r="A232">
        <v>289</v>
      </c>
      <c r="B232" t="s">
        <v>233</v>
      </c>
      <c r="C232" s="24">
        <v>185.3045352</v>
      </c>
      <c r="D232" s="24">
        <v>169.850424047541</v>
      </c>
      <c r="E232" s="24">
        <v>0</v>
      </c>
      <c r="F232" s="24">
        <v>244.35186479999999</v>
      </c>
      <c r="G232" s="24">
        <v>127.45317595245901</v>
      </c>
      <c r="H232" s="24">
        <v>355.154959247541</v>
      </c>
      <c r="I232" s="24">
        <v>297.30360000000002</v>
      </c>
      <c r="J232" s="24">
        <v>726.96</v>
      </c>
    </row>
    <row r="233" spans="1:10" x14ac:dyDescent="0.25">
      <c r="A233">
        <v>290</v>
      </c>
      <c r="B233" t="s">
        <v>234</v>
      </c>
      <c r="C233" s="24">
        <v>63.064706399999999</v>
      </c>
      <c r="D233" s="24">
        <v>0</v>
      </c>
      <c r="E233" s="24">
        <v>0</v>
      </c>
      <c r="F233" s="24">
        <v>5.9115095999999996</v>
      </c>
      <c r="G233" s="24">
        <v>15.21</v>
      </c>
      <c r="H233" s="24">
        <v>63.064706399999999</v>
      </c>
      <c r="I233" s="24">
        <v>15.21</v>
      </c>
      <c r="J233" s="24">
        <v>84.186216000000002</v>
      </c>
    </row>
    <row r="234" spans="1:10" x14ac:dyDescent="0.25">
      <c r="A234">
        <v>291</v>
      </c>
      <c r="B234" t="s">
        <v>235</v>
      </c>
      <c r="C234" s="24">
        <v>257.2</v>
      </c>
      <c r="D234" s="24">
        <v>5.6375999999999999</v>
      </c>
      <c r="E234" s="24">
        <v>0.22528799999999999</v>
      </c>
      <c r="F234" s="24">
        <v>2.8522799999999999</v>
      </c>
      <c r="G234" s="24">
        <v>3.8195999999999999</v>
      </c>
      <c r="H234" s="24">
        <v>262.83760000000001</v>
      </c>
      <c r="I234" s="24">
        <v>9.4572000000000003</v>
      </c>
      <c r="J234" s="24">
        <v>269.73476799999997</v>
      </c>
    </row>
    <row r="235" spans="1:10" x14ac:dyDescent="0.25">
      <c r="A235">
        <v>292</v>
      </c>
      <c r="B235" t="s">
        <v>236</v>
      </c>
      <c r="C235" s="24">
        <v>45.658799999999999</v>
      </c>
      <c r="D235" s="24">
        <v>0</v>
      </c>
      <c r="E235" s="24">
        <v>0</v>
      </c>
      <c r="F235" s="24">
        <v>0</v>
      </c>
      <c r="G235" s="24">
        <v>0</v>
      </c>
      <c r="H235" s="24">
        <v>45.658799999999999</v>
      </c>
      <c r="I235" s="24">
        <v>0</v>
      </c>
      <c r="J235" s="24">
        <v>45.658799999999999</v>
      </c>
    </row>
    <row r="236" spans="1:10" x14ac:dyDescent="0.25">
      <c r="A236">
        <v>293</v>
      </c>
      <c r="B236" t="s">
        <v>237</v>
      </c>
      <c r="C236" s="24">
        <v>95.223600000000005</v>
      </c>
      <c r="D236" s="24">
        <v>0</v>
      </c>
      <c r="E236" s="24">
        <v>4.0279999999999996</v>
      </c>
      <c r="F236" s="24">
        <v>0.20880000000000001</v>
      </c>
      <c r="G236" s="24">
        <v>0</v>
      </c>
      <c r="H236" s="24">
        <v>95.223600000000005</v>
      </c>
      <c r="I236" s="24">
        <v>0</v>
      </c>
      <c r="J236" s="24">
        <v>99.460400000000007</v>
      </c>
    </row>
    <row r="237" spans="1:10" x14ac:dyDescent="0.25">
      <c r="A237">
        <v>294</v>
      </c>
      <c r="B237" t="s">
        <v>238</v>
      </c>
      <c r="C237" s="24">
        <v>19.118400000000001</v>
      </c>
      <c r="D237" s="24">
        <v>0</v>
      </c>
      <c r="E237" s="24">
        <v>0</v>
      </c>
      <c r="F237" s="24">
        <v>0</v>
      </c>
      <c r="G237" s="24">
        <v>0</v>
      </c>
      <c r="H237" s="24">
        <v>19.118400000000001</v>
      </c>
      <c r="I237" s="24">
        <v>0</v>
      </c>
      <c r="J237" s="24">
        <v>19.118400000000001</v>
      </c>
    </row>
    <row r="238" spans="1:10" x14ac:dyDescent="0.25">
      <c r="A238">
        <v>295</v>
      </c>
      <c r="B238" t="s">
        <v>239</v>
      </c>
      <c r="C238" s="24">
        <v>197.582719314884</v>
      </c>
      <c r="D238" s="24">
        <v>1010.17716578978</v>
      </c>
      <c r="E238" s="24">
        <v>996.88680297873498</v>
      </c>
      <c r="F238" s="24">
        <v>493.50957770638098</v>
      </c>
      <c r="G238" s="24">
        <v>4232.99215420986</v>
      </c>
      <c r="H238" s="24">
        <v>1207.75988510466</v>
      </c>
      <c r="I238" s="24">
        <v>5243.1693199996398</v>
      </c>
      <c r="J238" s="24">
        <v>6931.1484199996403</v>
      </c>
    </row>
    <row r="239" spans="1:10" x14ac:dyDescent="0.25">
      <c r="A239">
        <v>298</v>
      </c>
      <c r="B239" t="s">
        <v>3583</v>
      </c>
      <c r="C239" s="24">
        <v>689.18184691614294</v>
      </c>
      <c r="D239" s="24">
        <v>329.37588562681998</v>
      </c>
      <c r="E239" s="24">
        <v>0</v>
      </c>
      <c r="F239" s="24">
        <v>94.035521083857105</v>
      </c>
      <c r="G239" s="24">
        <v>217.61247037318</v>
      </c>
      <c r="H239" s="24">
        <v>1018.55773254296</v>
      </c>
      <c r="I239" s="24">
        <v>546.98835599999995</v>
      </c>
      <c r="J239" s="24">
        <v>1330.2057239999999</v>
      </c>
    </row>
    <row r="240" spans="1:10" x14ac:dyDescent="0.25">
      <c r="A240">
        <v>299</v>
      </c>
      <c r="B240" t="s">
        <v>241</v>
      </c>
      <c r="C240" s="24">
        <v>13.67496</v>
      </c>
      <c r="D240" s="24">
        <v>0</v>
      </c>
      <c r="E240" s="24">
        <v>0</v>
      </c>
      <c r="F240" s="24">
        <v>20.510999999999999</v>
      </c>
      <c r="G240" s="24">
        <v>31.635719999999999</v>
      </c>
      <c r="H240" s="24">
        <v>13.67496</v>
      </c>
      <c r="I240" s="24">
        <v>31.635719999999999</v>
      </c>
      <c r="J240" s="24">
        <v>65.821680000000001</v>
      </c>
    </row>
    <row r="241" spans="1:10" x14ac:dyDescent="0.25">
      <c r="A241">
        <v>300</v>
      </c>
      <c r="B241" t="s">
        <v>242</v>
      </c>
      <c r="C241" s="24">
        <v>270.10079999999999</v>
      </c>
      <c r="D241" s="24">
        <v>0</v>
      </c>
      <c r="E241" s="24">
        <v>39.996000000000002</v>
      </c>
      <c r="F241" s="24">
        <v>22.694400000000002</v>
      </c>
      <c r="G241" s="24">
        <v>0</v>
      </c>
      <c r="H241" s="24">
        <v>270.10079999999999</v>
      </c>
      <c r="I241" s="24">
        <v>0</v>
      </c>
      <c r="J241" s="24">
        <v>332.7912</v>
      </c>
    </row>
    <row r="242" spans="1:10" x14ac:dyDescent="0.25">
      <c r="A242">
        <v>301</v>
      </c>
      <c r="B242" t="s">
        <v>243</v>
      </c>
      <c r="C242" s="24">
        <v>204.15456</v>
      </c>
      <c r="D242" s="24">
        <v>0</v>
      </c>
      <c r="E242" s="24">
        <v>56.048400000000001</v>
      </c>
      <c r="F242" s="24">
        <v>0.216</v>
      </c>
      <c r="G242" s="24">
        <v>0.23508000000000001</v>
      </c>
      <c r="H242" s="24">
        <v>204.15456</v>
      </c>
      <c r="I242" s="24">
        <v>0.23508000000000001</v>
      </c>
      <c r="J242" s="24">
        <v>260.65404000000001</v>
      </c>
    </row>
    <row r="243" spans="1:10" x14ac:dyDescent="0.25">
      <c r="A243">
        <v>304</v>
      </c>
      <c r="B243" t="s">
        <v>244</v>
      </c>
      <c r="C243" s="24">
        <v>85.006303200000005</v>
      </c>
      <c r="D243" s="24">
        <v>0</v>
      </c>
      <c r="E243" s="24">
        <v>0</v>
      </c>
      <c r="F243" s="24">
        <v>21.1335768</v>
      </c>
      <c r="G243" s="24">
        <v>0</v>
      </c>
      <c r="H243" s="24">
        <v>85.006303200000005</v>
      </c>
      <c r="I243" s="24">
        <v>0</v>
      </c>
      <c r="J243" s="24">
        <v>106.13988000000001</v>
      </c>
    </row>
    <row r="244" spans="1:10" x14ac:dyDescent="0.25">
      <c r="A244">
        <v>305</v>
      </c>
      <c r="B244" t="s">
        <v>245</v>
      </c>
      <c r="C244" s="24">
        <v>113.4216</v>
      </c>
      <c r="D244" s="24">
        <v>0</v>
      </c>
      <c r="E244" s="24">
        <v>0.608904</v>
      </c>
      <c r="F244" s="24">
        <v>0</v>
      </c>
      <c r="G244" s="24">
        <v>0</v>
      </c>
      <c r="H244" s="24">
        <v>113.4216</v>
      </c>
      <c r="I244" s="24">
        <v>0</v>
      </c>
      <c r="J244" s="24">
        <v>114.03050399999999</v>
      </c>
    </row>
    <row r="245" spans="1:10" x14ac:dyDescent="0.25">
      <c r="A245">
        <v>306</v>
      </c>
      <c r="B245" t="s">
        <v>246</v>
      </c>
      <c r="C245" s="24">
        <v>42.118524000000001</v>
      </c>
      <c r="D245" s="24">
        <v>0</v>
      </c>
      <c r="E245" s="24">
        <v>0</v>
      </c>
      <c r="F245" s="24">
        <v>48.547476000000003</v>
      </c>
      <c r="G245" s="24">
        <v>77.950800000000001</v>
      </c>
      <c r="H245" s="24">
        <v>42.118524000000001</v>
      </c>
      <c r="I245" s="24">
        <v>77.950800000000001</v>
      </c>
      <c r="J245" s="24">
        <v>168.61680000000001</v>
      </c>
    </row>
    <row r="246" spans="1:10" x14ac:dyDescent="0.25">
      <c r="A246">
        <v>309</v>
      </c>
      <c r="B246" t="s">
        <v>247</v>
      </c>
      <c r="C246" s="24">
        <v>65.976220799999993</v>
      </c>
      <c r="D246" s="24">
        <v>0</v>
      </c>
      <c r="E246" s="24">
        <v>0</v>
      </c>
      <c r="F246" s="24">
        <v>16.8957792</v>
      </c>
      <c r="G246" s="24">
        <v>67.067999999999998</v>
      </c>
      <c r="H246" s="24">
        <v>65.976220799999993</v>
      </c>
      <c r="I246" s="24">
        <v>67.067999999999998</v>
      </c>
      <c r="J246" s="24">
        <v>149.94</v>
      </c>
    </row>
    <row r="247" spans="1:10" x14ac:dyDescent="0.25">
      <c r="A247">
        <v>310</v>
      </c>
      <c r="B247" t="s">
        <v>248</v>
      </c>
      <c r="C247" s="24">
        <v>17.028518399999999</v>
      </c>
      <c r="D247" s="24">
        <v>0</v>
      </c>
      <c r="E247" s="24">
        <v>0</v>
      </c>
      <c r="F247" s="24">
        <v>13.776321599999999</v>
      </c>
      <c r="G247" s="24">
        <v>0.378</v>
      </c>
      <c r="H247" s="24">
        <v>17.028518399999999</v>
      </c>
      <c r="I247" s="24">
        <v>0.378</v>
      </c>
      <c r="J247" s="24">
        <v>31.182839999999999</v>
      </c>
    </row>
    <row r="248" spans="1:10" x14ac:dyDescent="0.25">
      <c r="A248">
        <v>311</v>
      </c>
      <c r="B248" t="s">
        <v>249</v>
      </c>
      <c r="C248" s="24">
        <v>12.21696</v>
      </c>
      <c r="D248" s="24">
        <v>0</v>
      </c>
      <c r="E248" s="24">
        <v>0</v>
      </c>
      <c r="F248" s="24">
        <v>0.40464</v>
      </c>
      <c r="G248" s="24">
        <v>0</v>
      </c>
      <c r="H248" s="24">
        <v>12.21696</v>
      </c>
      <c r="I248" s="24">
        <v>0</v>
      </c>
      <c r="J248" s="24">
        <v>12.621600000000001</v>
      </c>
    </row>
    <row r="249" spans="1:10" x14ac:dyDescent="0.25">
      <c r="A249">
        <v>313</v>
      </c>
      <c r="B249" t="s">
        <v>250</v>
      </c>
      <c r="C249" s="24">
        <v>46.292479200000002</v>
      </c>
      <c r="D249" s="24">
        <v>0</v>
      </c>
      <c r="E249" s="24">
        <v>0</v>
      </c>
      <c r="F249" s="24">
        <v>2.1599208000000001</v>
      </c>
      <c r="G249" s="24">
        <v>3.168E-2</v>
      </c>
      <c r="H249" s="24">
        <v>46.292479200000002</v>
      </c>
      <c r="I249" s="24">
        <v>3.168E-2</v>
      </c>
      <c r="J249" s="24">
        <v>48.484079999999999</v>
      </c>
    </row>
    <row r="250" spans="1:10" x14ac:dyDescent="0.25">
      <c r="A250">
        <v>314</v>
      </c>
      <c r="B250" t="s">
        <v>251</v>
      </c>
      <c r="C250" s="24">
        <v>39.535200000000003</v>
      </c>
      <c r="D250" s="24">
        <v>0</v>
      </c>
      <c r="E250" s="24">
        <v>0</v>
      </c>
      <c r="F250" s="24">
        <v>2.8013759999999999</v>
      </c>
      <c r="G250" s="24">
        <v>1.2203999999999999</v>
      </c>
      <c r="H250" s="24">
        <v>39.535200000000003</v>
      </c>
      <c r="I250" s="24">
        <v>1.2203999999999999</v>
      </c>
      <c r="J250" s="24">
        <v>43.556975999999999</v>
      </c>
    </row>
    <row r="251" spans="1:10" x14ac:dyDescent="0.25">
      <c r="A251">
        <v>315</v>
      </c>
      <c r="B251" t="s">
        <v>3673</v>
      </c>
      <c r="C251" s="24">
        <v>11.8280592</v>
      </c>
      <c r="D251" s="24">
        <v>104.5044</v>
      </c>
      <c r="E251" s="24">
        <v>0</v>
      </c>
      <c r="F251" s="24">
        <v>10.231804800000001</v>
      </c>
      <c r="G251" s="24">
        <v>15.495912000000001</v>
      </c>
      <c r="H251" s="24">
        <v>116.3324592</v>
      </c>
      <c r="I251" s="24">
        <v>120.00031199999999</v>
      </c>
      <c r="J251" s="24">
        <v>142.06017600000001</v>
      </c>
    </row>
    <row r="252" spans="1:10" x14ac:dyDescent="0.25">
      <c r="A252">
        <v>316</v>
      </c>
      <c r="B252" t="s">
        <v>252</v>
      </c>
      <c r="C252" s="24">
        <v>11.186631930909099</v>
      </c>
      <c r="D252" s="24">
        <v>0</v>
      </c>
      <c r="E252" s="24">
        <v>0</v>
      </c>
      <c r="F252" s="24">
        <v>0.56376806909090904</v>
      </c>
      <c r="G252" s="24">
        <v>6.12</v>
      </c>
      <c r="H252" s="24">
        <v>11.186631930909099</v>
      </c>
      <c r="I252" s="24">
        <v>6.12</v>
      </c>
      <c r="J252" s="24">
        <v>17.8704</v>
      </c>
    </row>
    <row r="253" spans="1:10" x14ac:dyDescent="0.25">
      <c r="A253">
        <v>317</v>
      </c>
      <c r="B253" t="s">
        <v>253</v>
      </c>
      <c r="C253" s="24">
        <v>193.10970225599999</v>
      </c>
      <c r="D253" s="24">
        <v>3.4374959999999999</v>
      </c>
      <c r="E253" s="24">
        <v>47.754359999999998</v>
      </c>
      <c r="F253" s="24">
        <v>20.808120144</v>
      </c>
      <c r="G253" s="24">
        <v>42.412680000000002</v>
      </c>
      <c r="H253" s="24">
        <v>196.547198256</v>
      </c>
      <c r="I253" s="24">
        <v>45.850175999999998</v>
      </c>
      <c r="J253" s="24">
        <v>307.52235839999997</v>
      </c>
    </row>
    <row r="254" spans="1:10" x14ac:dyDescent="0.25">
      <c r="A254">
        <v>318</v>
      </c>
      <c r="B254" t="s">
        <v>254</v>
      </c>
      <c r="C254" s="24">
        <v>142.11828</v>
      </c>
      <c r="D254" s="24">
        <v>0</v>
      </c>
      <c r="E254" s="24">
        <v>0</v>
      </c>
      <c r="F254" s="24">
        <v>0.60649200000000003</v>
      </c>
      <c r="G254" s="24">
        <v>0</v>
      </c>
      <c r="H254" s="24">
        <v>142.11828</v>
      </c>
      <c r="I254" s="24">
        <v>0</v>
      </c>
      <c r="J254" s="24">
        <v>142.724772</v>
      </c>
    </row>
    <row r="255" spans="1:10" x14ac:dyDescent="0.25">
      <c r="A255">
        <v>319</v>
      </c>
      <c r="B255" t="s">
        <v>255</v>
      </c>
      <c r="C255" s="24">
        <v>23.472000000000001</v>
      </c>
      <c r="D255" s="24">
        <v>0</v>
      </c>
      <c r="E255" s="24">
        <v>0</v>
      </c>
      <c r="F255" s="24">
        <v>2.0232000000000001</v>
      </c>
      <c r="G255" s="24">
        <v>7.0632000000000001</v>
      </c>
      <c r="H255" s="24">
        <v>23.472000000000001</v>
      </c>
      <c r="I255" s="24">
        <v>7.0632000000000001</v>
      </c>
      <c r="J255" s="24">
        <v>32.558399999999999</v>
      </c>
    </row>
    <row r="256" spans="1:10" x14ac:dyDescent="0.25">
      <c r="A256">
        <v>320</v>
      </c>
      <c r="B256" t="s">
        <v>256</v>
      </c>
      <c r="C256" s="24">
        <v>65.197800000000001</v>
      </c>
      <c r="D256" s="24">
        <v>0</v>
      </c>
      <c r="E256" s="24">
        <v>0</v>
      </c>
      <c r="F256" s="24">
        <v>0</v>
      </c>
      <c r="G256" s="24">
        <v>0</v>
      </c>
      <c r="H256" s="24">
        <v>65.197800000000001</v>
      </c>
      <c r="I256" s="24">
        <v>0</v>
      </c>
      <c r="J256" s="24">
        <v>65.197800000000001</v>
      </c>
    </row>
    <row r="257" spans="1:10" x14ac:dyDescent="0.25">
      <c r="A257">
        <v>321</v>
      </c>
      <c r="B257" t="s">
        <v>257</v>
      </c>
      <c r="C257" s="24">
        <v>14.5044</v>
      </c>
      <c r="D257" s="24">
        <v>0</v>
      </c>
      <c r="E257" s="24">
        <v>0</v>
      </c>
      <c r="F257" s="24">
        <v>1.2672000000000001</v>
      </c>
      <c r="G257" s="24">
        <v>8.6400000000000005E-2</v>
      </c>
      <c r="H257" s="24">
        <v>14.5044</v>
      </c>
      <c r="I257" s="24">
        <v>8.6400000000000005E-2</v>
      </c>
      <c r="J257" s="24">
        <v>15.858000000000001</v>
      </c>
    </row>
    <row r="258" spans="1:10" x14ac:dyDescent="0.25">
      <c r="A258">
        <v>322</v>
      </c>
      <c r="B258" t="s">
        <v>258</v>
      </c>
      <c r="C258" s="24">
        <v>120.2847696</v>
      </c>
      <c r="D258" s="24">
        <v>0</v>
      </c>
      <c r="E258" s="24">
        <v>0</v>
      </c>
      <c r="F258" s="24">
        <v>37.061150400000002</v>
      </c>
      <c r="G258" s="24">
        <v>89.740799999999993</v>
      </c>
      <c r="H258" s="24">
        <v>120.2847696</v>
      </c>
      <c r="I258" s="24">
        <v>89.740799999999993</v>
      </c>
      <c r="J258" s="24">
        <v>247.08672000000001</v>
      </c>
    </row>
    <row r="259" spans="1:10" x14ac:dyDescent="0.25">
      <c r="A259">
        <v>324</v>
      </c>
      <c r="B259" t="s">
        <v>259</v>
      </c>
      <c r="C259" s="24">
        <v>36.097200000000001</v>
      </c>
      <c r="D259" s="24">
        <v>0</v>
      </c>
      <c r="E259" s="24">
        <v>0</v>
      </c>
      <c r="F259" s="24">
        <v>2.2680000000000001E-3</v>
      </c>
      <c r="G259" s="24">
        <v>0</v>
      </c>
      <c r="H259" s="24">
        <v>36.097200000000001</v>
      </c>
      <c r="I259" s="24">
        <v>0</v>
      </c>
      <c r="J259" s="24">
        <v>36.099468000000002</v>
      </c>
    </row>
    <row r="260" spans="1:10" x14ac:dyDescent="0.25">
      <c r="A260">
        <v>325</v>
      </c>
      <c r="B260" t="s">
        <v>260</v>
      </c>
      <c r="C260" s="24">
        <v>149.46392376</v>
      </c>
      <c r="D260" s="24">
        <v>0</v>
      </c>
      <c r="E260" s="24">
        <v>0</v>
      </c>
      <c r="F260" s="24">
        <v>31.163916239999999</v>
      </c>
      <c r="G260" s="24">
        <v>102.35484</v>
      </c>
      <c r="H260" s="24">
        <v>149.46392376</v>
      </c>
      <c r="I260" s="24">
        <v>102.35484</v>
      </c>
      <c r="J260" s="24">
        <v>282.98268000000002</v>
      </c>
    </row>
    <row r="261" spans="1:10" x14ac:dyDescent="0.25">
      <c r="A261">
        <v>327</v>
      </c>
      <c r="B261" t="s">
        <v>261</v>
      </c>
      <c r="C261" s="24">
        <v>78.313823999999997</v>
      </c>
      <c r="D261" s="24">
        <v>0</v>
      </c>
      <c r="E261" s="24">
        <v>0</v>
      </c>
      <c r="F261" s="24">
        <v>3.545496</v>
      </c>
      <c r="G261" s="24">
        <v>6.3971999999999998</v>
      </c>
      <c r="H261" s="24">
        <v>78.313823999999997</v>
      </c>
      <c r="I261" s="24">
        <v>6.3971999999999998</v>
      </c>
      <c r="J261" s="24">
        <v>88.256519999999995</v>
      </c>
    </row>
    <row r="262" spans="1:10" x14ac:dyDescent="0.25">
      <c r="A262">
        <v>328</v>
      </c>
      <c r="B262" t="s">
        <v>262</v>
      </c>
      <c r="C262" s="24">
        <v>28.44</v>
      </c>
      <c r="D262" s="24">
        <v>0</v>
      </c>
      <c r="E262" s="24">
        <v>0</v>
      </c>
      <c r="F262" s="24">
        <v>0</v>
      </c>
      <c r="G262" s="24">
        <v>0</v>
      </c>
      <c r="H262" s="24">
        <v>28.44</v>
      </c>
      <c r="I262" s="24">
        <v>0</v>
      </c>
      <c r="J262" s="24">
        <v>28.44</v>
      </c>
    </row>
    <row r="263" spans="1:10" x14ac:dyDescent="0.25">
      <c r="A263">
        <v>329</v>
      </c>
      <c r="B263" t="s">
        <v>263</v>
      </c>
      <c r="C263" s="24">
        <v>232.88040000000001</v>
      </c>
      <c r="D263" s="24">
        <v>0</v>
      </c>
      <c r="E263" s="24">
        <v>0</v>
      </c>
      <c r="F263" s="24">
        <v>1.9728000000000001</v>
      </c>
      <c r="G263" s="24">
        <v>0</v>
      </c>
      <c r="H263" s="24">
        <v>232.88040000000001</v>
      </c>
      <c r="I263" s="24">
        <v>0</v>
      </c>
      <c r="J263" s="24">
        <v>234.85319999999999</v>
      </c>
    </row>
    <row r="264" spans="1:10" x14ac:dyDescent="0.25">
      <c r="A264">
        <v>330</v>
      </c>
      <c r="B264" t="s">
        <v>264</v>
      </c>
      <c r="C264" s="24">
        <v>22.27608</v>
      </c>
      <c r="D264" s="24">
        <v>0</v>
      </c>
      <c r="E264" s="24">
        <v>0</v>
      </c>
      <c r="F264" s="24">
        <v>3.7551600000000001</v>
      </c>
      <c r="G264" s="24">
        <v>1.2967200000000001</v>
      </c>
      <c r="H264" s="24">
        <v>22.27608</v>
      </c>
      <c r="I264" s="24">
        <v>1.2967200000000001</v>
      </c>
      <c r="J264" s="24">
        <v>27.327960000000001</v>
      </c>
    </row>
    <row r="265" spans="1:10" x14ac:dyDescent="0.25">
      <c r="A265">
        <v>334</v>
      </c>
      <c r="B265" t="s">
        <v>265</v>
      </c>
      <c r="C265" s="24">
        <v>119.63887519470499</v>
      </c>
      <c r="D265" s="24">
        <v>188.33411119745401</v>
      </c>
      <c r="E265" s="24">
        <v>0</v>
      </c>
      <c r="F265" s="24">
        <v>61.027736805295199</v>
      </c>
      <c r="G265" s="24">
        <v>98.600288802545606</v>
      </c>
      <c r="H265" s="24">
        <v>307.97298639215899</v>
      </c>
      <c r="I265" s="24">
        <v>286.93439999999998</v>
      </c>
      <c r="J265" s="24">
        <v>467.60101200000003</v>
      </c>
    </row>
    <row r="266" spans="1:10" x14ac:dyDescent="0.25">
      <c r="A266">
        <v>336</v>
      </c>
      <c r="B266" t="s">
        <v>266</v>
      </c>
      <c r="C266" s="24">
        <v>0.36</v>
      </c>
      <c r="D266" s="24">
        <v>13.5504</v>
      </c>
      <c r="E266" s="24">
        <v>0</v>
      </c>
      <c r="F266" s="24">
        <v>0</v>
      </c>
      <c r="G266" s="24">
        <v>0</v>
      </c>
      <c r="H266" s="24">
        <v>13.910399999999999</v>
      </c>
      <c r="I266" s="24">
        <v>13.5504</v>
      </c>
      <c r="J266" s="24">
        <v>13.910399999999999</v>
      </c>
    </row>
    <row r="267" spans="1:10" x14ac:dyDescent="0.25">
      <c r="A267">
        <v>337</v>
      </c>
      <c r="B267" t="s">
        <v>267</v>
      </c>
      <c r="C267" s="24">
        <v>47.570594356800001</v>
      </c>
      <c r="D267" s="24">
        <v>22.775825766188799</v>
      </c>
      <c r="E267" s="24">
        <v>0</v>
      </c>
      <c r="F267" s="24">
        <v>1.1624616431999999</v>
      </c>
      <c r="G267" s="24">
        <v>0.90299423381122201</v>
      </c>
      <c r="H267" s="24">
        <v>70.346420122988803</v>
      </c>
      <c r="I267" s="24">
        <v>23.678820000000002</v>
      </c>
      <c r="J267" s="24">
        <v>72.411876000000007</v>
      </c>
    </row>
    <row r="268" spans="1:10" x14ac:dyDescent="0.25">
      <c r="A268">
        <v>339</v>
      </c>
      <c r="B268" t="s">
        <v>268</v>
      </c>
      <c r="C268" s="24">
        <v>3.8664000000000001</v>
      </c>
      <c r="D268" s="24">
        <v>14.378399999999999</v>
      </c>
      <c r="E268" s="24">
        <v>0</v>
      </c>
      <c r="F268" s="24">
        <v>11.3832</v>
      </c>
      <c r="G268" s="24">
        <v>0</v>
      </c>
      <c r="H268" s="24">
        <v>18.244800000000001</v>
      </c>
      <c r="I268" s="24">
        <v>14.378399999999999</v>
      </c>
      <c r="J268" s="24">
        <v>29.628</v>
      </c>
    </row>
    <row r="269" spans="1:10" x14ac:dyDescent="0.25">
      <c r="A269">
        <v>341</v>
      </c>
      <c r="B269" t="s">
        <v>269</v>
      </c>
      <c r="C269" s="24">
        <v>55.637639999999998</v>
      </c>
      <c r="D269" s="24">
        <v>0</v>
      </c>
      <c r="E269" s="24">
        <v>0</v>
      </c>
      <c r="F269" s="24">
        <v>0.72216000000000002</v>
      </c>
      <c r="G269" s="24">
        <v>0</v>
      </c>
      <c r="H269" s="24">
        <v>55.637639999999998</v>
      </c>
      <c r="I269" s="24">
        <v>0</v>
      </c>
      <c r="J269" s="24">
        <v>56.3598</v>
      </c>
    </row>
    <row r="270" spans="1:10" x14ac:dyDescent="0.25">
      <c r="A270">
        <v>343</v>
      </c>
      <c r="B270" t="s">
        <v>270</v>
      </c>
      <c r="C270" s="24">
        <v>3.2713199999999998</v>
      </c>
      <c r="D270" s="24">
        <v>48.17304</v>
      </c>
      <c r="E270" s="24">
        <v>0</v>
      </c>
      <c r="F270" s="24">
        <v>0</v>
      </c>
      <c r="G270" s="24">
        <v>0</v>
      </c>
      <c r="H270" s="24">
        <v>51.444360000000003</v>
      </c>
      <c r="I270" s="24">
        <v>48.17304</v>
      </c>
      <c r="J270" s="24">
        <v>51.444360000000003</v>
      </c>
    </row>
    <row r="271" spans="1:10" x14ac:dyDescent="0.25">
      <c r="A271">
        <v>347</v>
      </c>
      <c r="B271" t="s">
        <v>271</v>
      </c>
      <c r="C271" s="24">
        <v>43.743600000000001</v>
      </c>
      <c r="D271" s="24">
        <v>0</v>
      </c>
      <c r="E271" s="24">
        <v>0</v>
      </c>
      <c r="F271" s="24">
        <v>3.5891999999999999</v>
      </c>
      <c r="G271" s="24">
        <v>0</v>
      </c>
      <c r="H271" s="24">
        <v>43.743600000000001</v>
      </c>
      <c r="I271" s="24">
        <v>0</v>
      </c>
      <c r="J271" s="24">
        <v>47.332799999999999</v>
      </c>
    </row>
    <row r="272" spans="1:10" x14ac:dyDescent="0.25">
      <c r="A272">
        <v>348</v>
      </c>
      <c r="B272" t="s">
        <v>272</v>
      </c>
      <c r="C272" s="24">
        <v>14.890951943999999</v>
      </c>
      <c r="D272" s="24">
        <v>0</v>
      </c>
      <c r="E272" s="24">
        <v>0</v>
      </c>
      <c r="F272" s="24">
        <v>1.7069560560000001</v>
      </c>
      <c r="G272" s="24">
        <v>2.89188</v>
      </c>
      <c r="H272" s="24">
        <v>14.890951943999999</v>
      </c>
      <c r="I272" s="24">
        <v>2.89188</v>
      </c>
      <c r="J272" s="24">
        <v>19.489788000000001</v>
      </c>
    </row>
    <row r="273" spans="1:10" x14ac:dyDescent="0.25">
      <c r="A273">
        <v>349</v>
      </c>
      <c r="B273" t="s">
        <v>273</v>
      </c>
      <c r="C273" s="24">
        <v>15.486682463999999</v>
      </c>
      <c r="D273" s="24">
        <v>0</v>
      </c>
      <c r="E273" s="24">
        <v>0</v>
      </c>
      <c r="F273" s="24">
        <v>1.035308736</v>
      </c>
      <c r="G273" s="24">
        <v>0.62395199999999995</v>
      </c>
      <c r="H273" s="24">
        <v>15.486682463999999</v>
      </c>
      <c r="I273" s="24">
        <v>0.62395199999999995</v>
      </c>
      <c r="J273" s="24">
        <v>17.145943200000001</v>
      </c>
    </row>
    <row r="274" spans="1:10" x14ac:dyDescent="0.25">
      <c r="A274">
        <v>351</v>
      </c>
      <c r="B274" t="s">
        <v>274</v>
      </c>
      <c r="C274" s="24">
        <v>27.241199999999999</v>
      </c>
      <c r="D274" s="24">
        <v>0</v>
      </c>
      <c r="E274" s="24">
        <v>0</v>
      </c>
      <c r="F274" s="24">
        <v>1.9692000000000001</v>
      </c>
      <c r="G274" s="24">
        <v>1.8431999999999999</v>
      </c>
      <c r="H274" s="24">
        <v>27.241199999999999</v>
      </c>
      <c r="I274" s="24">
        <v>1.8431999999999999</v>
      </c>
      <c r="J274" s="24">
        <v>31.053599999999999</v>
      </c>
    </row>
    <row r="275" spans="1:10" x14ac:dyDescent="0.25">
      <c r="A275">
        <v>352</v>
      </c>
      <c r="B275" t="s">
        <v>275</v>
      </c>
      <c r="C275" s="24">
        <v>38.552399999999999</v>
      </c>
      <c r="D275" s="24">
        <v>0</v>
      </c>
      <c r="E275" s="24">
        <v>0</v>
      </c>
      <c r="F275" s="24">
        <v>4.3248959999999999</v>
      </c>
      <c r="G275" s="24">
        <v>10.463039999999999</v>
      </c>
      <c r="H275" s="24">
        <v>38.552399999999999</v>
      </c>
      <c r="I275" s="24">
        <v>10.463039999999999</v>
      </c>
      <c r="J275" s="24">
        <v>53.340336000000001</v>
      </c>
    </row>
    <row r="276" spans="1:10" x14ac:dyDescent="0.25">
      <c r="A276">
        <v>353</v>
      </c>
      <c r="B276" t="s">
        <v>276</v>
      </c>
      <c r="C276" s="24">
        <v>22.264257600000001</v>
      </c>
      <c r="D276" s="24">
        <v>0</v>
      </c>
      <c r="E276" s="24">
        <v>0</v>
      </c>
      <c r="F276" s="24">
        <v>3.3461424000000002</v>
      </c>
      <c r="G276" s="24">
        <v>6.4151999999999996</v>
      </c>
      <c r="H276" s="24">
        <v>22.264257600000001</v>
      </c>
      <c r="I276" s="24">
        <v>6.4151999999999996</v>
      </c>
      <c r="J276" s="24">
        <v>32.025599999999997</v>
      </c>
    </row>
    <row r="277" spans="1:10" x14ac:dyDescent="0.25">
      <c r="A277">
        <v>354</v>
      </c>
      <c r="B277" t="s">
        <v>277</v>
      </c>
      <c r="C277" s="24">
        <v>4.734</v>
      </c>
      <c r="D277" s="24">
        <v>0</v>
      </c>
      <c r="E277" s="24">
        <v>0</v>
      </c>
      <c r="F277" s="24">
        <v>0.45</v>
      </c>
      <c r="G277" s="24">
        <v>4.0464000000000002</v>
      </c>
      <c r="H277" s="24">
        <v>4.734</v>
      </c>
      <c r="I277" s="24">
        <v>4.0464000000000002</v>
      </c>
      <c r="J277" s="24">
        <v>9.2303999999999995</v>
      </c>
    </row>
    <row r="278" spans="1:10" x14ac:dyDescent="0.25">
      <c r="A278">
        <v>355</v>
      </c>
      <c r="B278" t="s">
        <v>278</v>
      </c>
      <c r="C278" s="24">
        <v>11.203200000000001</v>
      </c>
      <c r="D278" s="24">
        <v>0</v>
      </c>
      <c r="E278" s="24">
        <v>0</v>
      </c>
      <c r="F278" s="24">
        <v>0.29520000000000002</v>
      </c>
      <c r="G278" s="24">
        <v>0.72</v>
      </c>
      <c r="H278" s="24">
        <v>11.203200000000001</v>
      </c>
      <c r="I278" s="24">
        <v>0.72</v>
      </c>
      <c r="J278" s="24">
        <v>12.218400000000001</v>
      </c>
    </row>
    <row r="279" spans="1:10" x14ac:dyDescent="0.25">
      <c r="A279">
        <v>356</v>
      </c>
      <c r="B279" t="s">
        <v>279</v>
      </c>
      <c r="C279" s="24">
        <v>8.7444000000000006</v>
      </c>
      <c r="D279" s="24">
        <v>0</v>
      </c>
      <c r="E279" s="24">
        <v>0</v>
      </c>
      <c r="F279" s="24">
        <v>0.40679999999999999</v>
      </c>
      <c r="G279" s="24">
        <v>1.6992</v>
      </c>
      <c r="H279" s="24">
        <v>8.7444000000000006</v>
      </c>
      <c r="I279" s="24">
        <v>1.6992</v>
      </c>
      <c r="J279" s="24">
        <v>10.8504</v>
      </c>
    </row>
    <row r="280" spans="1:10" x14ac:dyDescent="0.25">
      <c r="A280">
        <v>357</v>
      </c>
      <c r="B280" t="s">
        <v>280</v>
      </c>
      <c r="C280" s="24">
        <v>24.523523999999998</v>
      </c>
      <c r="D280" s="24">
        <v>0</v>
      </c>
      <c r="E280" s="24">
        <v>0</v>
      </c>
      <c r="F280" s="24">
        <v>0.17352000000000001</v>
      </c>
      <c r="G280" s="24">
        <v>2.6877599999999999</v>
      </c>
      <c r="H280" s="24">
        <v>24.523523999999998</v>
      </c>
      <c r="I280" s="24">
        <v>2.6877599999999999</v>
      </c>
      <c r="J280" s="24">
        <v>27.384803999999999</v>
      </c>
    </row>
    <row r="281" spans="1:10" x14ac:dyDescent="0.25">
      <c r="A281">
        <v>358</v>
      </c>
      <c r="B281" t="s">
        <v>281</v>
      </c>
      <c r="C281" s="24">
        <v>29.1477</v>
      </c>
      <c r="D281" s="24">
        <v>0</v>
      </c>
      <c r="E281" s="24">
        <v>0</v>
      </c>
      <c r="F281" s="24">
        <v>3.4632719999999999</v>
      </c>
      <c r="G281" s="24">
        <v>1.08E-4</v>
      </c>
      <c r="H281" s="24">
        <v>29.1477</v>
      </c>
      <c r="I281" s="24">
        <v>1.08E-4</v>
      </c>
      <c r="J281" s="24">
        <v>32.611080000000001</v>
      </c>
    </row>
    <row r="282" spans="1:10" x14ac:dyDescent="0.25">
      <c r="A282">
        <v>359</v>
      </c>
      <c r="B282" t="s">
        <v>282</v>
      </c>
      <c r="C282" s="24">
        <v>24.105599999999999</v>
      </c>
      <c r="D282" s="24">
        <v>0</v>
      </c>
      <c r="E282" s="24">
        <v>0</v>
      </c>
      <c r="F282" s="24">
        <v>0.77759999999999996</v>
      </c>
      <c r="G282" s="24">
        <v>0</v>
      </c>
      <c r="H282" s="24">
        <v>24.105599999999999</v>
      </c>
      <c r="I282" s="24">
        <v>0</v>
      </c>
      <c r="J282" s="24">
        <v>24.883199999999999</v>
      </c>
    </row>
    <row r="283" spans="1:10" x14ac:dyDescent="0.25">
      <c r="A283">
        <v>360</v>
      </c>
      <c r="B283" t="s">
        <v>283</v>
      </c>
      <c r="C283" s="24">
        <v>22.608000000000001</v>
      </c>
      <c r="D283" s="24">
        <v>0</v>
      </c>
      <c r="E283" s="24">
        <v>0</v>
      </c>
      <c r="F283" s="24">
        <v>0.123768</v>
      </c>
      <c r="G283" s="24">
        <v>0</v>
      </c>
      <c r="H283" s="24">
        <v>22.608000000000001</v>
      </c>
      <c r="I283" s="24">
        <v>0</v>
      </c>
      <c r="J283" s="24">
        <v>22.731767999999999</v>
      </c>
    </row>
    <row r="284" spans="1:10" x14ac:dyDescent="0.25">
      <c r="A284">
        <v>361</v>
      </c>
      <c r="B284" t="s">
        <v>284</v>
      </c>
      <c r="C284" s="24">
        <v>24.876000000000001</v>
      </c>
      <c r="D284" s="24">
        <v>0</v>
      </c>
      <c r="E284" s="24">
        <v>0</v>
      </c>
      <c r="F284" s="24">
        <v>0.25559999999999999</v>
      </c>
      <c r="G284" s="24">
        <v>0</v>
      </c>
      <c r="H284" s="24">
        <v>24.876000000000001</v>
      </c>
      <c r="I284" s="24">
        <v>0</v>
      </c>
      <c r="J284" s="24">
        <v>25.131599999999999</v>
      </c>
    </row>
    <row r="285" spans="1:10" x14ac:dyDescent="0.25">
      <c r="A285">
        <v>363</v>
      </c>
      <c r="B285" t="s">
        <v>285</v>
      </c>
      <c r="C285" s="24">
        <v>22.922000000000001</v>
      </c>
      <c r="D285" s="24">
        <v>0</v>
      </c>
      <c r="E285" s="24">
        <v>0</v>
      </c>
      <c r="F285" s="24">
        <v>0.41299999999999998</v>
      </c>
      <c r="G285" s="24">
        <v>0</v>
      </c>
      <c r="H285" s="24">
        <v>22.922000000000001</v>
      </c>
      <c r="I285" s="24">
        <v>0</v>
      </c>
      <c r="J285" s="24">
        <v>23.335000000000001</v>
      </c>
    </row>
    <row r="286" spans="1:10" x14ac:dyDescent="0.25">
      <c r="A286">
        <v>364</v>
      </c>
      <c r="B286" t="s">
        <v>286</v>
      </c>
      <c r="C286" s="24">
        <v>22.484069999999999</v>
      </c>
      <c r="D286" s="24">
        <v>0</v>
      </c>
      <c r="E286" s="24">
        <v>0</v>
      </c>
      <c r="F286" s="24">
        <v>0.36153000000000002</v>
      </c>
      <c r="G286" s="24">
        <v>0</v>
      </c>
      <c r="H286" s="24">
        <v>22.484069999999999</v>
      </c>
      <c r="I286" s="24">
        <v>0</v>
      </c>
      <c r="J286" s="24">
        <v>22.845600000000001</v>
      </c>
    </row>
    <row r="287" spans="1:10" x14ac:dyDescent="0.25">
      <c r="A287">
        <v>365</v>
      </c>
      <c r="B287" t="s">
        <v>287</v>
      </c>
      <c r="C287" s="24">
        <v>22.538841479999999</v>
      </c>
      <c r="D287" s="24">
        <v>0</v>
      </c>
      <c r="E287" s="24">
        <v>0</v>
      </c>
      <c r="F287" s="24">
        <v>2.9196385199999999</v>
      </c>
      <c r="G287" s="24">
        <v>3.1075200000000001</v>
      </c>
      <c r="H287" s="24">
        <v>22.538841479999999</v>
      </c>
      <c r="I287" s="24">
        <v>3.1075200000000001</v>
      </c>
      <c r="J287" s="24">
        <v>28.565999999999999</v>
      </c>
    </row>
    <row r="288" spans="1:10" x14ac:dyDescent="0.25">
      <c r="A288">
        <v>366</v>
      </c>
      <c r="B288" t="s">
        <v>288</v>
      </c>
      <c r="C288" s="24">
        <v>116.1144</v>
      </c>
      <c r="D288" s="24">
        <v>0</v>
      </c>
      <c r="E288" s="24">
        <v>0</v>
      </c>
      <c r="F288" s="24">
        <v>0</v>
      </c>
      <c r="G288" s="24">
        <v>0</v>
      </c>
      <c r="H288" s="24">
        <v>116.1144</v>
      </c>
      <c r="I288" s="24">
        <v>0</v>
      </c>
      <c r="J288" s="24">
        <v>116.1144</v>
      </c>
    </row>
    <row r="289" spans="1:10" x14ac:dyDescent="0.25">
      <c r="A289">
        <v>367</v>
      </c>
      <c r="B289" t="s">
        <v>289</v>
      </c>
      <c r="C289" s="24">
        <v>32.248800000000003</v>
      </c>
      <c r="D289" s="24">
        <v>0</v>
      </c>
      <c r="E289" s="24">
        <v>0</v>
      </c>
      <c r="F289" s="24">
        <v>0</v>
      </c>
      <c r="G289" s="24">
        <v>0</v>
      </c>
      <c r="H289" s="24">
        <v>32.248800000000003</v>
      </c>
      <c r="I289" s="24">
        <v>0</v>
      </c>
      <c r="J289" s="24">
        <v>32.248800000000003</v>
      </c>
    </row>
    <row r="290" spans="1:10" x14ac:dyDescent="0.25">
      <c r="A290">
        <v>368</v>
      </c>
      <c r="B290" t="s">
        <v>290</v>
      </c>
      <c r="C290" s="24">
        <v>102.384</v>
      </c>
      <c r="D290" s="24">
        <v>0</v>
      </c>
      <c r="E290" s="24">
        <v>0</v>
      </c>
      <c r="F290" s="24">
        <v>0</v>
      </c>
      <c r="G290" s="24">
        <v>0</v>
      </c>
      <c r="H290" s="24">
        <v>102.384</v>
      </c>
      <c r="I290" s="24">
        <v>0</v>
      </c>
      <c r="J290" s="24">
        <v>102.384</v>
      </c>
    </row>
    <row r="291" spans="1:10" x14ac:dyDescent="0.25">
      <c r="A291">
        <v>369</v>
      </c>
      <c r="B291" t="s">
        <v>291</v>
      </c>
      <c r="C291" s="24">
        <v>29.988</v>
      </c>
      <c r="D291" s="24">
        <v>0</v>
      </c>
      <c r="E291" s="24">
        <v>0</v>
      </c>
      <c r="F291" s="24">
        <v>0</v>
      </c>
      <c r="G291" s="24">
        <v>0</v>
      </c>
      <c r="H291" s="24">
        <v>29.988</v>
      </c>
      <c r="I291" s="24">
        <v>0</v>
      </c>
      <c r="J291" s="24">
        <v>29.988</v>
      </c>
    </row>
    <row r="292" spans="1:10" x14ac:dyDescent="0.25">
      <c r="A292">
        <v>371</v>
      </c>
      <c r="B292" t="s">
        <v>292</v>
      </c>
      <c r="C292" s="24">
        <v>19.385045683200001</v>
      </c>
      <c r="D292" s="24">
        <v>0</v>
      </c>
      <c r="E292" s="24">
        <v>0</v>
      </c>
      <c r="F292" s="24">
        <v>1.6004343167999999</v>
      </c>
      <c r="G292" s="24">
        <v>0</v>
      </c>
      <c r="H292" s="24">
        <v>19.385045683200001</v>
      </c>
      <c r="I292" s="24">
        <v>0</v>
      </c>
      <c r="J292" s="24">
        <v>20.985479999999999</v>
      </c>
    </row>
    <row r="293" spans="1:10" x14ac:dyDescent="0.25">
      <c r="A293">
        <v>372</v>
      </c>
      <c r="B293" t="s">
        <v>293</v>
      </c>
      <c r="C293" s="24">
        <v>20.938923647999999</v>
      </c>
      <c r="D293" s="24">
        <v>0</v>
      </c>
      <c r="E293" s="24">
        <v>0</v>
      </c>
      <c r="F293" s="24">
        <v>2.2652363520000001</v>
      </c>
      <c r="G293" s="24">
        <v>0</v>
      </c>
      <c r="H293" s="24">
        <v>20.938923647999999</v>
      </c>
      <c r="I293" s="24">
        <v>0</v>
      </c>
      <c r="J293" s="24">
        <v>23.204160000000002</v>
      </c>
    </row>
    <row r="294" spans="1:10" x14ac:dyDescent="0.25">
      <c r="A294">
        <v>373</v>
      </c>
      <c r="B294" t="s">
        <v>294</v>
      </c>
      <c r="C294" s="24">
        <v>21.9924</v>
      </c>
      <c r="D294" s="24">
        <v>0</v>
      </c>
      <c r="E294" s="24">
        <v>0</v>
      </c>
      <c r="F294" s="24">
        <v>0</v>
      </c>
      <c r="G294" s="24">
        <v>0</v>
      </c>
      <c r="H294" s="24">
        <v>21.9924</v>
      </c>
      <c r="I294" s="24">
        <v>0</v>
      </c>
      <c r="J294" s="24">
        <v>21.9924</v>
      </c>
    </row>
    <row r="295" spans="1:10" x14ac:dyDescent="0.25">
      <c r="A295">
        <v>374</v>
      </c>
      <c r="B295" t="s">
        <v>295</v>
      </c>
      <c r="C295" s="24">
        <v>12.289284</v>
      </c>
      <c r="D295" s="24">
        <v>0</v>
      </c>
      <c r="E295" s="24">
        <v>0</v>
      </c>
      <c r="F295" s="24">
        <v>0.35769600000000001</v>
      </c>
      <c r="G295" s="24">
        <v>2.1615839999999999</v>
      </c>
      <c r="H295" s="24">
        <v>12.289284</v>
      </c>
      <c r="I295" s="24">
        <v>2.1615839999999999</v>
      </c>
      <c r="J295" s="24">
        <v>14.808564000000001</v>
      </c>
    </row>
    <row r="296" spans="1:10" x14ac:dyDescent="0.25">
      <c r="A296">
        <v>375</v>
      </c>
      <c r="B296" t="s">
        <v>296</v>
      </c>
      <c r="C296" s="24">
        <v>15.5159102808</v>
      </c>
      <c r="D296" s="24">
        <v>0</v>
      </c>
      <c r="E296" s="24">
        <v>0</v>
      </c>
      <c r="F296" s="24">
        <v>0.50624971919999995</v>
      </c>
      <c r="G296" s="24">
        <v>0.1404</v>
      </c>
      <c r="H296" s="24">
        <v>15.5159102808</v>
      </c>
      <c r="I296" s="24">
        <v>0.1404</v>
      </c>
      <c r="J296" s="24">
        <v>16.162559999999999</v>
      </c>
    </row>
    <row r="297" spans="1:10" x14ac:dyDescent="0.25">
      <c r="A297">
        <v>376</v>
      </c>
      <c r="B297" t="s">
        <v>297</v>
      </c>
      <c r="C297" s="24">
        <v>10.1952</v>
      </c>
      <c r="D297" s="24">
        <v>0</v>
      </c>
      <c r="E297" s="24">
        <v>0</v>
      </c>
      <c r="F297" s="24">
        <v>0</v>
      </c>
      <c r="G297" s="24">
        <v>0.54359999999999997</v>
      </c>
      <c r="H297" s="24">
        <v>10.1952</v>
      </c>
      <c r="I297" s="24">
        <v>0.54359999999999997</v>
      </c>
      <c r="J297" s="24">
        <v>10.738799999999999</v>
      </c>
    </row>
    <row r="298" spans="1:10" x14ac:dyDescent="0.25">
      <c r="A298">
        <v>377</v>
      </c>
      <c r="B298" t="s">
        <v>298</v>
      </c>
      <c r="C298" s="24">
        <v>11.8584</v>
      </c>
      <c r="D298" s="24">
        <v>0</v>
      </c>
      <c r="E298" s="24">
        <v>0</v>
      </c>
      <c r="F298" s="24">
        <v>3.5999999999999997E-2</v>
      </c>
      <c r="G298" s="24">
        <v>0.79200000000000004</v>
      </c>
      <c r="H298" s="24">
        <v>11.8584</v>
      </c>
      <c r="I298" s="24">
        <v>0.79200000000000004</v>
      </c>
      <c r="J298" s="24">
        <v>12.686400000000001</v>
      </c>
    </row>
    <row r="299" spans="1:10" x14ac:dyDescent="0.25">
      <c r="A299">
        <v>378</v>
      </c>
      <c r="B299" t="s">
        <v>299</v>
      </c>
      <c r="C299" s="24">
        <v>0</v>
      </c>
      <c r="D299" s="24">
        <v>0</v>
      </c>
      <c r="E299" s="24">
        <v>0</v>
      </c>
      <c r="F299" s="24">
        <v>5.6692200000000001</v>
      </c>
      <c r="G299" s="24">
        <v>13.0695</v>
      </c>
      <c r="H299" s="24">
        <v>0</v>
      </c>
      <c r="I299" s="24">
        <v>13.0695</v>
      </c>
      <c r="J299" s="24">
        <v>18.738720000000001</v>
      </c>
    </row>
    <row r="300" spans="1:10" x14ac:dyDescent="0.25">
      <c r="A300">
        <v>379</v>
      </c>
      <c r="B300" t="s">
        <v>300</v>
      </c>
      <c r="C300" s="24">
        <v>7.7233019006771402</v>
      </c>
      <c r="D300" s="24">
        <v>0</v>
      </c>
      <c r="E300" s="24">
        <v>0</v>
      </c>
      <c r="F300" s="24">
        <v>1.04316609932286</v>
      </c>
      <c r="G300" s="24">
        <v>6.0049799999999998</v>
      </c>
      <c r="H300" s="24">
        <v>7.7233019006771402</v>
      </c>
      <c r="I300" s="24">
        <v>6.0049799999999998</v>
      </c>
      <c r="J300" s="24">
        <v>14.771447999999999</v>
      </c>
    </row>
    <row r="301" spans="1:10" x14ac:dyDescent="0.25">
      <c r="A301">
        <v>380</v>
      </c>
      <c r="B301" t="s">
        <v>301</v>
      </c>
      <c r="C301" s="24">
        <v>26.983008000000002</v>
      </c>
      <c r="D301" s="24">
        <v>0</v>
      </c>
      <c r="E301" s="24">
        <v>0</v>
      </c>
      <c r="F301" s="24">
        <v>1.1257919999999999</v>
      </c>
      <c r="G301" s="24">
        <v>2.8224</v>
      </c>
      <c r="H301" s="24">
        <v>26.983008000000002</v>
      </c>
      <c r="I301" s="24">
        <v>2.8224</v>
      </c>
      <c r="J301" s="24">
        <v>30.9312</v>
      </c>
    </row>
    <row r="302" spans="1:10" x14ac:dyDescent="0.25">
      <c r="A302">
        <v>382</v>
      </c>
      <c r="B302" t="s">
        <v>302</v>
      </c>
      <c r="C302" s="24">
        <v>35.296797599999998</v>
      </c>
      <c r="D302" s="24">
        <v>0</v>
      </c>
      <c r="E302" s="24">
        <v>0</v>
      </c>
      <c r="F302" s="24">
        <v>79.161602400000007</v>
      </c>
      <c r="G302" s="24">
        <v>13.66488</v>
      </c>
      <c r="H302" s="24">
        <v>35.296797599999998</v>
      </c>
      <c r="I302" s="24">
        <v>13.66488</v>
      </c>
      <c r="J302" s="24">
        <v>128.12327999999999</v>
      </c>
    </row>
    <row r="303" spans="1:10" x14ac:dyDescent="0.25">
      <c r="A303">
        <v>383</v>
      </c>
      <c r="B303" t="s">
        <v>303</v>
      </c>
      <c r="C303" s="24">
        <v>0</v>
      </c>
      <c r="D303" s="24">
        <v>0</v>
      </c>
      <c r="E303" s="24">
        <v>0</v>
      </c>
      <c r="F303" s="24">
        <v>0</v>
      </c>
      <c r="G303" s="24">
        <v>1.41876</v>
      </c>
      <c r="H303" s="24">
        <v>0</v>
      </c>
      <c r="I303" s="24">
        <v>1.41876</v>
      </c>
      <c r="J303" s="24">
        <v>1.41876</v>
      </c>
    </row>
    <row r="304" spans="1:10" x14ac:dyDescent="0.25">
      <c r="A304">
        <v>385</v>
      </c>
      <c r="B304" t="s">
        <v>304</v>
      </c>
      <c r="C304" s="24">
        <v>21.536999999999999</v>
      </c>
      <c r="D304" s="24">
        <v>0</v>
      </c>
      <c r="E304" s="24">
        <v>0</v>
      </c>
      <c r="F304" s="24">
        <v>1.3658399999999999</v>
      </c>
      <c r="G304" s="24">
        <v>2.30328</v>
      </c>
      <c r="H304" s="24">
        <v>21.536999999999999</v>
      </c>
      <c r="I304" s="24">
        <v>2.30328</v>
      </c>
      <c r="J304" s="24">
        <v>25.206119999999999</v>
      </c>
    </row>
    <row r="305" spans="1:10" x14ac:dyDescent="0.25">
      <c r="A305">
        <v>388</v>
      </c>
      <c r="B305" t="s">
        <v>305</v>
      </c>
      <c r="C305" s="24">
        <v>11.3148</v>
      </c>
      <c r="D305" s="24">
        <v>0</v>
      </c>
      <c r="E305" s="24">
        <v>0</v>
      </c>
      <c r="F305" s="24">
        <v>0</v>
      </c>
      <c r="G305" s="24">
        <v>0</v>
      </c>
      <c r="H305" s="24">
        <v>11.3148</v>
      </c>
      <c r="I305" s="24">
        <v>0</v>
      </c>
      <c r="J305" s="24">
        <v>11.3148</v>
      </c>
    </row>
    <row r="306" spans="1:10" x14ac:dyDescent="0.25">
      <c r="A306">
        <v>389</v>
      </c>
      <c r="B306" t="s">
        <v>306</v>
      </c>
      <c r="C306" s="24">
        <v>36.266399999999997</v>
      </c>
      <c r="D306" s="24">
        <v>0</v>
      </c>
      <c r="E306" s="24">
        <v>0</v>
      </c>
      <c r="F306" s="24">
        <v>2.3256000000000001</v>
      </c>
      <c r="G306" s="24">
        <v>6.4799999999999996E-2</v>
      </c>
      <c r="H306" s="24">
        <v>36.266399999999997</v>
      </c>
      <c r="I306" s="24">
        <v>6.4799999999999996E-2</v>
      </c>
      <c r="J306" s="24">
        <v>38.656799999999997</v>
      </c>
    </row>
    <row r="307" spans="1:10" x14ac:dyDescent="0.25">
      <c r="A307">
        <v>390</v>
      </c>
      <c r="B307" t="s">
        <v>307</v>
      </c>
      <c r="C307" s="24">
        <v>11.491199999999999</v>
      </c>
      <c r="D307" s="24">
        <v>0</v>
      </c>
      <c r="E307" s="24">
        <v>0</v>
      </c>
      <c r="F307" s="24">
        <v>3.6000000000000002E-4</v>
      </c>
      <c r="G307" s="24">
        <v>0</v>
      </c>
      <c r="H307" s="24">
        <v>11.491199999999999</v>
      </c>
      <c r="I307" s="24">
        <v>0</v>
      </c>
      <c r="J307" s="24">
        <v>11.49156</v>
      </c>
    </row>
    <row r="308" spans="1:10" x14ac:dyDescent="0.25">
      <c r="A308">
        <v>391</v>
      </c>
      <c r="B308" t="s">
        <v>308</v>
      </c>
      <c r="C308" s="24">
        <v>14.657</v>
      </c>
      <c r="D308" s="24">
        <v>0</v>
      </c>
      <c r="E308" s="24">
        <v>0</v>
      </c>
      <c r="F308" s="24">
        <v>0</v>
      </c>
      <c r="G308" s="24">
        <v>0</v>
      </c>
      <c r="H308" s="24">
        <v>14.657</v>
      </c>
      <c r="I308" s="24">
        <v>0</v>
      </c>
      <c r="J308" s="24">
        <v>14.657</v>
      </c>
    </row>
    <row r="309" spans="1:10" x14ac:dyDescent="0.25">
      <c r="A309">
        <v>394</v>
      </c>
      <c r="B309" t="s">
        <v>309</v>
      </c>
      <c r="C309" s="24">
        <v>0</v>
      </c>
      <c r="D309" s="24">
        <v>0</v>
      </c>
      <c r="E309" s="24">
        <v>0</v>
      </c>
      <c r="F309" s="24">
        <v>6.4713599999999998</v>
      </c>
      <c r="G309" s="24">
        <v>10.20312</v>
      </c>
      <c r="H309" s="24">
        <v>0</v>
      </c>
      <c r="I309" s="24">
        <v>10.20312</v>
      </c>
      <c r="J309" s="24">
        <v>16.674479999999999</v>
      </c>
    </row>
    <row r="310" spans="1:10" x14ac:dyDescent="0.25">
      <c r="A310">
        <v>395</v>
      </c>
      <c r="B310" t="s">
        <v>310</v>
      </c>
      <c r="C310" s="24">
        <v>17.941572000000001</v>
      </c>
      <c r="D310" s="24">
        <v>16.243559999999999</v>
      </c>
      <c r="E310" s="24">
        <v>0</v>
      </c>
      <c r="F310" s="24">
        <v>2.5326</v>
      </c>
      <c r="G310" s="24">
        <v>0</v>
      </c>
      <c r="H310" s="24">
        <v>34.185132000000003</v>
      </c>
      <c r="I310" s="24">
        <v>16.243559999999999</v>
      </c>
      <c r="J310" s="24">
        <v>36.717731999999998</v>
      </c>
    </row>
    <row r="311" spans="1:10" x14ac:dyDescent="0.25">
      <c r="A311">
        <v>396</v>
      </c>
      <c r="B311" t="s">
        <v>311</v>
      </c>
      <c r="C311" s="24">
        <v>18.204159178046499</v>
      </c>
      <c r="D311" s="24">
        <v>0</v>
      </c>
      <c r="E311" s="24">
        <v>0</v>
      </c>
      <c r="F311" s="24">
        <v>0.86813682195348796</v>
      </c>
      <c r="G311" s="24">
        <v>0.76680000000000004</v>
      </c>
      <c r="H311" s="24">
        <v>18.204159178046499</v>
      </c>
      <c r="I311" s="24">
        <v>0.76680000000000004</v>
      </c>
      <c r="J311" s="24">
        <v>19.839096000000001</v>
      </c>
    </row>
    <row r="312" spans="1:10" x14ac:dyDescent="0.25">
      <c r="A312">
        <v>397</v>
      </c>
      <c r="B312" t="s">
        <v>312</v>
      </c>
      <c r="C312" s="24">
        <v>19.8611922180046</v>
      </c>
      <c r="D312" s="24">
        <v>0</v>
      </c>
      <c r="E312" s="24">
        <v>0</v>
      </c>
      <c r="F312" s="24">
        <v>0.40824778199538603</v>
      </c>
      <c r="G312" s="24">
        <v>0.68400000000000005</v>
      </c>
      <c r="H312" s="24">
        <v>19.8611922180046</v>
      </c>
      <c r="I312" s="24">
        <v>0.68400000000000005</v>
      </c>
      <c r="J312" s="24">
        <v>20.953440000000001</v>
      </c>
    </row>
    <row r="313" spans="1:10" x14ac:dyDescent="0.25">
      <c r="A313">
        <v>398</v>
      </c>
      <c r="B313" t="s">
        <v>313</v>
      </c>
      <c r="C313" s="24">
        <v>9.3140999999999998</v>
      </c>
      <c r="D313" s="24">
        <v>0</v>
      </c>
      <c r="E313" s="24">
        <v>0</v>
      </c>
      <c r="F313" s="24">
        <v>4.4279999999999996E-3</v>
      </c>
      <c r="G313" s="24">
        <v>0.77212800000000004</v>
      </c>
      <c r="H313" s="24">
        <v>9.3140999999999998</v>
      </c>
      <c r="I313" s="24">
        <v>0.77212800000000004</v>
      </c>
      <c r="J313" s="24">
        <v>10.090655999999999</v>
      </c>
    </row>
    <row r="314" spans="1:10" x14ac:dyDescent="0.25">
      <c r="A314">
        <v>399</v>
      </c>
      <c r="B314" t="s">
        <v>314</v>
      </c>
      <c r="C314" s="24">
        <v>23.087879999999998</v>
      </c>
      <c r="D314" s="24">
        <v>0</v>
      </c>
      <c r="E314" s="24">
        <v>0</v>
      </c>
      <c r="F314" s="24">
        <v>2.3216399999999999</v>
      </c>
      <c r="G314" s="24">
        <v>0.20699999999999999</v>
      </c>
      <c r="H314" s="24">
        <v>23.087879999999998</v>
      </c>
      <c r="I314" s="24">
        <v>0.20699999999999999</v>
      </c>
      <c r="J314" s="24">
        <v>25.616520000000001</v>
      </c>
    </row>
    <row r="315" spans="1:10" x14ac:dyDescent="0.25">
      <c r="A315">
        <v>400</v>
      </c>
      <c r="B315" t="s">
        <v>315</v>
      </c>
      <c r="C315" s="24">
        <v>13.408454662358899</v>
      </c>
      <c r="D315" s="24">
        <v>0</v>
      </c>
      <c r="E315" s="24">
        <v>0</v>
      </c>
      <c r="F315" s="24">
        <v>4.7319453376410703</v>
      </c>
      <c r="G315" s="24">
        <v>3.8772000000000002</v>
      </c>
      <c r="H315" s="24">
        <v>13.408454662358899</v>
      </c>
      <c r="I315" s="24">
        <v>3.8772000000000002</v>
      </c>
      <c r="J315" s="24">
        <v>22.017600000000002</v>
      </c>
    </row>
    <row r="316" spans="1:10" x14ac:dyDescent="0.25">
      <c r="A316">
        <v>405</v>
      </c>
      <c r="B316" t="s">
        <v>316</v>
      </c>
      <c r="C316" s="24">
        <v>0</v>
      </c>
      <c r="D316" s="24">
        <v>0</v>
      </c>
      <c r="E316" s="24">
        <v>23.457599999999999</v>
      </c>
      <c r="F316" s="24">
        <v>3.4992000000000001</v>
      </c>
      <c r="G316" s="24">
        <v>0</v>
      </c>
      <c r="H316" s="24">
        <v>0</v>
      </c>
      <c r="I316" s="24">
        <v>0</v>
      </c>
      <c r="J316" s="24">
        <v>26.956800000000001</v>
      </c>
    </row>
    <row r="317" spans="1:10" x14ac:dyDescent="0.25">
      <c r="A317">
        <v>406</v>
      </c>
      <c r="B317" t="s">
        <v>317</v>
      </c>
      <c r="C317" s="24">
        <v>10.8003761386581</v>
      </c>
      <c r="D317" s="24">
        <v>0</v>
      </c>
      <c r="E317" s="24">
        <v>0</v>
      </c>
      <c r="F317" s="24">
        <v>3.5623861341946103E-2</v>
      </c>
      <c r="G317" s="24">
        <v>0</v>
      </c>
      <c r="H317" s="24">
        <v>10.8003761386581</v>
      </c>
      <c r="I317" s="24">
        <v>0</v>
      </c>
      <c r="J317" s="24">
        <v>10.836</v>
      </c>
    </row>
    <row r="318" spans="1:10" x14ac:dyDescent="0.25">
      <c r="A318">
        <v>407</v>
      </c>
      <c r="B318" t="s">
        <v>318</v>
      </c>
      <c r="C318" s="24">
        <v>11.87604</v>
      </c>
      <c r="D318" s="24">
        <v>0</v>
      </c>
      <c r="E318" s="24">
        <v>0</v>
      </c>
      <c r="F318" s="24">
        <v>0</v>
      </c>
      <c r="G318" s="24">
        <v>1.4561999999999999</v>
      </c>
      <c r="H318" s="24">
        <v>11.87604</v>
      </c>
      <c r="I318" s="24">
        <v>1.4561999999999999</v>
      </c>
      <c r="J318" s="24">
        <v>13.332240000000001</v>
      </c>
    </row>
    <row r="319" spans="1:10" x14ac:dyDescent="0.25">
      <c r="A319">
        <v>408</v>
      </c>
      <c r="B319" t="s">
        <v>319</v>
      </c>
      <c r="C319" s="24">
        <v>11.7</v>
      </c>
      <c r="D319" s="24">
        <v>0</v>
      </c>
      <c r="E319" s="24">
        <v>0</v>
      </c>
      <c r="F319" s="24">
        <v>0</v>
      </c>
      <c r="G319" s="24">
        <v>1.2312000000000001</v>
      </c>
      <c r="H319" s="24">
        <v>11.7</v>
      </c>
      <c r="I319" s="24">
        <v>1.2312000000000001</v>
      </c>
      <c r="J319" s="24">
        <v>12.9312</v>
      </c>
    </row>
    <row r="320" spans="1:10" x14ac:dyDescent="0.25">
      <c r="A320">
        <v>409</v>
      </c>
      <c r="B320" t="s">
        <v>320</v>
      </c>
      <c r="C320" s="24">
        <v>2.1695256000000001</v>
      </c>
      <c r="D320" s="24">
        <v>20.9998246703625</v>
      </c>
      <c r="E320" s="24">
        <v>0</v>
      </c>
      <c r="F320" s="24">
        <v>0.5628744</v>
      </c>
      <c r="G320" s="24">
        <v>3.5629753296374602</v>
      </c>
      <c r="H320" s="24">
        <v>23.1693502703625</v>
      </c>
      <c r="I320" s="24">
        <v>24.562799999999999</v>
      </c>
      <c r="J320" s="24">
        <v>27.295200000000001</v>
      </c>
    </row>
    <row r="321" spans="1:10" x14ac:dyDescent="0.25">
      <c r="A321">
        <v>412</v>
      </c>
      <c r="B321" t="s">
        <v>321</v>
      </c>
      <c r="C321" s="24">
        <v>35.747593505916598</v>
      </c>
      <c r="D321" s="24">
        <v>0</v>
      </c>
      <c r="E321" s="24">
        <v>0</v>
      </c>
      <c r="F321" s="24">
        <v>14.558806494083401</v>
      </c>
      <c r="G321" s="24">
        <v>1.4292</v>
      </c>
      <c r="H321" s="24">
        <v>35.747593505916598</v>
      </c>
      <c r="I321" s="24">
        <v>1.4292</v>
      </c>
      <c r="J321" s="24">
        <v>51.735599999999998</v>
      </c>
    </row>
    <row r="322" spans="1:10" x14ac:dyDescent="0.25">
      <c r="A322">
        <v>413</v>
      </c>
      <c r="B322" t="s">
        <v>322</v>
      </c>
      <c r="C322" s="24">
        <v>19.148399999999999</v>
      </c>
      <c r="D322" s="24">
        <v>0</v>
      </c>
      <c r="E322" s="24">
        <v>0</v>
      </c>
      <c r="F322" s="24">
        <v>0</v>
      </c>
      <c r="G322" s="24">
        <v>0</v>
      </c>
      <c r="H322" s="24">
        <v>19.148399999999999</v>
      </c>
      <c r="I322" s="24">
        <v>0</v>
      </c>
      <c r="J322" s="24">
        <v>19.148399999999999</v>
      </c>
    </row>
    <row r="323" spans="1:10" x14ac:dyDescent="0.25">
      <c r="A323">
        <v>415</v>
      </c>
      <c r="B323" t="s">
        <v>323</v>
      </c>
      <c r="C323" s="24">
        <v>25.445044800000002</v>
      </c>
      <c r="D323" s="24">
        <v>0</v>
      </c>
      <c r="E323" s="24">
        <v>0</v>
      </c>
      <c r="F323" s="24">
        <v>1.7403552</v>
      </c>
      <c r="G323" s="24">
        <v>0</v>
      </c>
      <c r="H323" s="24">
        <v>25.445044800000002</v>
      </c>
      <c r="I323" s="24">
        <v>0</v>
      </c>
      <c r="J323" s="24">
        <v>27.185400000000001</v>
      </c>
    </row>
    <row r="324" spans="1:10" x14ac:dyDescent="0.25">
      <c r="A324">
        <v>416</v>
      </c>
      <c r="B324" t="s">
        <v>324</v>
      </c>
      <c r="C324" s="24">
        <v>21.726199948382099</v>
      </c>
      <c r="D324" s="24">
        <v>0</v>
      </c>
      <c r="E324" s="24">
        <v>0</v>
      </c>
      <c r="F324" s="24">
        <v>12.754600051617899</v>
      </c>
      <c r="G324" s="24">
        <v>0</v>
      </c>
      <c r="H324" s="24">
        <v>21.726199948382099</v>
      </c>
      <c r="I324" s="24">
        <v>0</v>
      </c>
      <c r="J324" s="24">
        <v>34.480800000000002</v>
      </c>
    </row>
    <row r="325" spans="1:10" x14ac:dyDescent="0.25">
      <c r="A325">
        <v>420</v>
      </c>
      <c r="B325" t="s">
        <v>325</v>
      </c>
      <c r="C325" s="24">
        <v>61.444800000000001</v>
      </c>
      <c r="D325" s="24">
        <v>0</v>
      </c>
      <c r="E325" s="24">
        <v>0</v>
      </c>
      <c r="F325" s="24">
        <v>1.4039999999999999</v>
      </c>
      <c r="G325" s="24">
        <v>2.5488</v>
      </c>
      <c r="H325" s="24">
        <v>61.444800000000001</v>
      </c>
      <c r="I325" s="24">
        <v>2.5488</v>
      </c>
      <c r="J325" s="24">
        <v>65.397599999999997</v>
      </c>
    </row>
    <row r="326" spans="1:10" x14ac:dyDescent="0.25">
      <c r="A326">
        <v>421</v>
      </c>
      <c r="B326" t="s">
        <v>326</v>
      </c>
      <c r="C326" s="24">
        <v>27.275036616000001</v>
      </c>
      <c r="D326" s="24">
        <v>0</v>
      </c>
      <c r="E326" s="24">
        <v>0</v>
      </c>
      <c r="F326" s="24">
        <v>0.52232738400000001</v>
      </c>
      <c r="G326" s="24">
        <v>1.0944</v>
      </c>
      <c r="H326" s="24">
        <v>27.275036616000001</v>
      </c>
      <c r="I326" s="24">
        <v>1.0944</v>
      </c>
      <c r="J326" s="24">
        <v>28.891763999999998</v>
      </c>
    </row>
    <row r="327" spans="1:10" x14ac:dyDescent="0.25">
      <c r="A327">
        <v>422</v>
      </c>
      <c r="B327" t="s">
        <v>327</v>
      </c>
      <c r="C327" s="24">
        <v>0</v>
      </c>
      <c r="D327" s="24">
        <v>0</v>
      </c>
      <c r="E327" s="24">
        <v>0</v>
      </c>
      <c r="F327" s="24">
        <v>3.6467928000000001</v>
      </c>
      <c r="G327" s="24">
        <v>0.10656</v>
      </c>
      <c r="H327" s="24">
        <v>0</v>
      </c>
      <c r="I327" s="24">
        <v>0.10656</v>
      </c>
      <c r="J327" s="24">
        <v>3.7533528</v>
      </c>
    </row>
    <row r="328" spans="1:10" x14ac:dyDescent="0.25">
      <c r="A328">
        <v>423</v>
      </c>
      <c r="B328" t="s">
        <v>328</v>
      </c>
      <c r="C328" s="24">
        <v>0</v>
      </c>
      <c r="D328" s="24">
        <v>0</v>
      </c>
      <c r="E328" s="24">
        <v>0</v>
      </c>
      <c r="F328" s="24">
        <v>5.5235231999999996</v>
      </c>
      <c r="G328" s="24">
        <v>0.11718000000000001</v>
      </c>
      <c r="H328" s="24">
        <v>0</v>
      </c>
      <c r="I328" s="24">
        <v>0.11718000000000001</v>
      </c>
      <c r="J328" s="24">
        <v>5.6407031999999999</v>
      </c>
    </row>
    <row r="329" spans="1:10" x14ac:dyDescent="0.25">
      <c r="A329">
        <v>424</v>
      </c>
      <c r="B329" t="s">
        <v>329</v>
      </c>
      <c r="C329" s="24">
        <v>1.3355999999999999</v>
      </c>
      <c r="D329" s="24">
        <v>29.613600000000002</v>
      </c>
      <c r="E329" s="24">
        <v>0</v>
      </c>
      <c r="F329" s="24">
        <v>0</v>
      </c>
      <c r="G329" s="24">
        <v>0</v>
      </c>
      <c r="H329" s="24">
        <v>30.949200000000001</v>
      </c>
      <c r="I329" s="24">
        <v>29.613600000000002</v>
      </c>
      <c r="J329" s="24">
        <v>30.949200000000001</v>
      </c>
    </row>
    <row r="330" spans="1:10" x14ac:dyDescent="0.25">
      <c r="A330">
        <v>425</v>
      </c>
      <c r="B330" t="s">
        <v>330</v>
      </c>
      <c r="C330" s="24">
        <v>45.986400000000003</v>
      </c>
      <c r="D330" s="24">
        <v>0</v>
      </c>
      <c r="E330" s="24">
        <v>0</v>
      </c>
      <c r="F330" s="24">
        <v>0</v>
      </c>
      <c r="G330" s="24">
        <v>0</v>
      </c>
      <c r="H330" s="24">
        <v>45.986400000000003</v>
      </c>
      <c r="I330" s="24">
        <v>0</v>
      </c>
      <c r="J330" s="24">
        <v>45.986400000000003</v>
      </c>
    </row>
    <row r="331" spans="1:10" x14ac:dyDescent="0.25">
      <c r="A331">
        <v>429</v>
      </c>
      <c r="B331" t="s">
        <v>331</v>
      </c>
      <c r="C331" s="24">
        <v>4.4279999999999999</v>
      </c>
      <c r="D331" s="24">
        <v>0</v>
      </c>
      <c r="E331" s="24">
        <v>0</v>
      </c>
      <c r="F331" s="24">
        <v>9.7199999999999995E-2</v>
      </c>
      <c r="G331" s="24">
        <v>0</v>
      </c>
      <c r="H331" s="24">
        <v>4.4279999999999999</v>
      </c>
      <c r="I331" s="24">
        <v>0</v>
      </c>
      <c r="J331" s="24">
        <v>4.5251999999999999</v>
      </c>
    </row>
    <row r="332" spans="1:10" x14ac:dyDescent="0.25">
      <c r="A332">
        <v>431</v>
      </c>
      <c r="B332" t="s">
        <v>332</v>
      </c>
      <c r="C332" s="24">
        <v>15.9552</v>
      </c>
      <c r="D332" s="24">
        <v>0</v>
      </c>
      <c r="E332" s="24">
        <v>0</v>
      </c>
      <c r="F332" s="24">
        <v>0.19279080000000001</v>
      </c>
      <c r="G332" s="24">
        <v>0</v>
      </c>
      <c r="H332" s="24">
        <v>15.9552</v>
      </c>
      <c r="I332" s="24">
        <v>0</v>
      </c>
      <c r="J332" s="24">
        <v>16.147990799999999</v>
      </c>
    </row>
    <row r="333" spans="1:10" x14ac:dyDescent="0.25">
      <c r="A333">
        <v>432</v>
      </c>
      <c r="B333" t="s">
        <v>333</v>
      </c>
      <c r="C333" s="24">
        <v>10.026</v>
      </c>
      <c r="D333" s="24">
        <v>0</v>
      </c>
      <c r="E333" s="24">
        <v>0</v>
      </c>
      <c r="F333" s="24">
        <v>2.8799999999999999E-2</v>
      </c>
      <c r="G333" s="24">
        <v>0</v>
      </c>
      <c r="H333" s="24">
        <v>10.026</v>
      </c>
      <c r="I333" s="24">
        <v>0</v>
      </c>
      <c r="J333" s="24">
        <v>10.0548</v>
      </c>
    </row>
    <row r="334" spans="1:10" x14ac:dyDescent="0.25">
      <c r="A334">
        <v>433</v>
      </c>
      <c r="B334" t="s">
        <v>334</v>
      </c>
      <c r="C334" s="24">
        <v>23.410799999999998</v>
      </c>
      <c r="D334" s="24">
        <v>0</v>
      </c>
      <c r="E334" s="24">
        <v>0</v>
      </c>
      <c r="F334" s="24">
        <v>42.735599999999998</v>
      </c>
      <c r="G334" s="24">
        <v>7.6428000000000003</v>
      </c>
      <c r="H334" s="24">
        <v>23.410799999999998</v>
      </c>
      <c r="I334" s="24">
        <v>7.6428000000000003</v>
      </c>
      <c r="J334" s="24">
        <v>73.789199999999994</v>
      </c>
    </row>
    <row r="335" spans="1:10" x14ac:dyDescent="0.25">
      <c r="A335">
        <v>434</v>
      </c>
      <c r="B335" t="s">
        <v>335</v>
      </c>
      <c r="C335" s="24">
        <v>33.991199999999999</v>
      </c>
      <c r="D335" s="24">
        <v>0</v>
      </c>
      <c r="E335" s="24">
        <v>0</v>
      </c>
      <c r="F335" s="24">
        <v>3.6539999999999999</v>
      </c>
      <c r="G335" s="24">
        <v>5.7599999999999998E-2</v>
      </c>
      <c r="H335" s="24">
        <v>33.991199999999999</v>
      </c>
      <c r="I335" s="24">
        <v>5.7599999999999998E-2</v>
      </c>
      <c r="J335" s="24">
        <v>37.702800000000003</v>
      </c>
    </row>
    <row r="336" spans="1:10" x14ac:dyDescent="0.25">
      <c r="A336">
        <v>436</v>
      </c>
      <c r="B336" t="s">
        <v>336</v>
      </c>
      <c r="C336" s="24">
        <v>23.083200000000001</v>
      </c>
      <c r="D336" s="24">
        <v>0</v>
      </c>
      <c r="E336" s="24">
        <v>0</v>
      </c>
      <c r="F336" s="24">
        <v>2.5019999999999998</v>
      </c>
      <c r="G336" s="24">
        <v>0.86040000000000005</v>
      </c>
      <c r="H336" s="24">
        <v>23.083200000000001</v>
      </c>
      <c r="I336" s="24">
        <v>0.86040000000000005</v>
      </c>
      <c r="J336" s="24">
        <v>26.445599999999999</v>
      </c>
    </row>
    <row r="337" spans="1:10" x14ac:dyDescent="0.25">
      <c r="A337">
        <v>438</v>
      </c>
      <c r="B337" t="s">
        <v>337</v>
      </c>
      <c r="C337" s="24">
        <v>11.7357810264</v>
      </c>
      <c r="D337" s="24">
        <v>0</v>
      </c>
      <c r="E337" s="24">
        <v>0</v>
      </c>
      <c r="F337" s="24">
        <v>3.5289389735999999</v>
      </c>
      <c r="G337" s="24">
        <v>5.3423999999999996</v>
      </c>
      <c r="H337" s="24">
        <v>11.7357810264</v>
      </c>
      <c r="I337" s="24">
        <v>5.3423999999999996</v>
      </c>
      <c r="J337" s="24">
        <v>20.607119999999998</v>
      </c>
    </row>
    <row r="338" spans="1:10" x14ac:dyDescent="0.25">
      <c r="A338">
        <v>439</v>
      </c>
      <c r="B338" t="s">
        <v>338</v>
      </c>
      <c r="C338" s="24">
        <v>14.878929599999999</v>
      </c>
      <c r="D338" s="24">
        <v>0</v>
      </c>
      <c r="E338" s="24">
        <v>0</v>
      </c>
      <c r="F338" s="24">
        <v>0.58487040000000001</v>
      </c>
      <c r="G338" s="24">
        <v>0</v>
      </c>
      <c r="H338" s="24">
        <v>14.878929599999999</v>
      </c>
      <c r="I338" s="24">
        <v>0</v>
      </c>
      <c r="J338" s="24">
        <v>15.463800000000001</v>
      </c>
    </row>
    <row r="339" spans="1:10" x14ac:dyDescent="0.25">
      <c r="A339">
        <v>442</v>
      </c>
      <c r="B339" t="s">
        <v>339</v>
      </c>
      <c r="C339" s="24">
        <v>49.203605520000004</v>
      </c>
      <c r="D339" s="24">
        <v>0</v>
      </c>
      <c r="E339" s="24">
        <v>0</v>
      </c>
      <c r="F339" s="24">
        <v>12.474294479999999</v>
      </c>
      <c r="G339" s="24">
        <v>5.8494960000000003</v>
      </c>
      <c r="H339" s="24">
        <v>49.203605520000004</v>
      </c>
      <c r="I339" s="24">
        <v>5.8494960000000003</v>
      </c>
      <c r="J339" s="24">
        <v>67.527395999999996</v>
      </c>
    </row>
    <row r="340" spans="1:10" x14ac:dyDescent="0.25">
      <c r="A340">
        <v>443</v>
      </c>
      <c r="B340" t="s">
        <v>340</v>
      </c>
      <c r="C340" s="24">
        <v>44.695059407999999</v>
      </c>
      <c r="D340" s="24">
        <v>0</v>
      </c>
      <c r="E340" s="24">
        <v>0</v>
      </c>
      <c r="F340" s="24">
        <v>6.8524045920000001</v>
      </c>
      <c r="G340" s="24">
        <v>2.2685040000000001</v>
      </c>
      <c r="H340" s="24">
        <v>44.695059407999999</v>
      </c>
      <c r="I340" s="24">
        <v>2.2685040000000001</v>
      </c>
      <c r="J340" s="24">
        <v>53.815967999999998</v>
      </c>
    </row>
    <row r="341" spans="1:10" x14ac:dyDescent="0.25">
      <c r="A341">
        <v>444</v>
      </c>
      <c r="B341" t="s">
        <v>341</v>
      </c>
      <c r="C341" s="24">
        <v>0</v>
      </c>
      <c r="D341" s="24">
        <v>0</v>
      </c>
      <c r="E341" s="24">
        <v>0</v>
      </c>
      <c r="F341" s="24">
        <v>0.12239999999999999</v>
      </c>
      <c r="G341" s="24">
        <v>0</v>
      </c>
      <c r="H341" s="24">
        <v>0</v>
      </c>
      <c r="I341" s="24">
        <v>0</v>
      </c>
      <c r="J341" s="24">
        <v>0.12239999999999999</v>
      </c>
    </row>
    <row r="342" spans="1:10" x14ac:dyDescent="0.25">
      <c r="A342">
        <v>446</v>
      </c>
      <c r="B342" t="s">
        <v>342</v>
      </c>
      <c r="C342" s="24">
        <v>14.8392</v>
      </c>
      <c r="D342" s="24">
        <v>0</v>
      </c>
      <c r="E342" s="24">
        <v>0</v>
      </c>
      <c r="F342" s="24">
        <v>0.16200000000000001</v>
      </c>
      <c r="G342" s="24">
        <v>0</v>
      </c>
      <c r="H342" s="24">
        <v>14.8392</v>
      </c>
      <c r="I342" s="24">
        <v>0</v>
      </c>
      <c r="J342" s="24">
        <v>15.001200000000001</v>
      </c>
    </row>
    <row r="343" spans="1:10" x14ac:dyDescent="0.25">
      <c r="A343">
        <v>447</v>
      </c>
      <c r="B343" t="s">
        <v>343</v>
      </c>
      <c r="C343" s="24">
        <v>21.0935966095218</v>
      </c>
      <c r="D343" s="24">
        <v>0</v>
      </c>
      <c r="E343" s="24">
        <v>0</v>
      </c>
      <c r="F343" s="24">
        <v>5.6403390478209497E-2</v>
      </c>
      <c r="G343" s="24">
        <v>0</v>
      </c>
      <c r="H343" s="24">
        <v>21.0935966095218</v>
      </c>
      <c r="I343" s="24">
        <v>0</v>
      </c>
      <c r="J343" s="24">
        <v>21.15</v>
      </c>
    </row>
    <row r="344" spans="1:10" x14ac:dyDescent="0.25">
      <c r="A344">
        <v>448</v>
      </c>
      <c r="B344" t="s">
        <v>344</v>
      </c>
      <c r="C344" s="24">
        <v>15.93</v>
      </c>
      <c r="D344" s="24">
        <v>0</v>
      </c>
      <c r="E344" s="24">
        <v>0</v>
      </c>
      <c r="F344" s="24">
        <v>6.1199999999999997E-2</v>
      </c>
      <c r="G344" s="24">
        <v>0</v>
      </c>
      <c r="H344" s="24">
        <v>15.93</v>
      </c>
      <c r="I344" s="24">
        <v>0</v>
      </c>
      <c r="J344" s="24">
        <v>15.991199999999999</v>
      </c>
    </row>
    <row r="345" spans="1:10" x14ac:dyDescent="0.25">
      <c r="A345">
        <v>450</v>
      </c>
      <c r="B345" t="s">
        <v>345</v>
      </c>
      <c r="C345" s="24">
        <v>3.5652351750898199</v>
      </c>
      <c r="D345" s="24">
        <v>0</v>
      </c>
      <c r="E345" s="24">
        <v>0</v>
      </c>
      <c r="F345" s="24">
        <v>0.11684482491018</v>
      </c>
      <c r="G345" s="24">
        <v>0</v>
      </c>
      <c r="H345" s="24">
        <v>3.5652351750898199</v>
      </c>
      <c r="I345" s="24">
        <v>0</v>
      </c>
      <c r="J345" s="24">
        <v>3.68208</v>
      </c>
    </row>
    <row r="346" spans="1:10" x14ac:dyDescent="0.25">
      <c r="A346">
        <v>451</v>
      </c>
      <c r="B346" t="s">
        <v>346</v>
      </c>
      <c r="C346" s="24">
        <v>13.2912</v>
      </c>
      <c r="D346" s="24">
        <v>0</v>
      </c>
      <c r="E346" s="24">
        <v>0</v>
      </c>
      <c r="F346" s="24">
        <v>0</v>
      </c>
      <c r="G346" s="24">
        <v>0</v>
      </c>
      <c r="H346" s="24">
        <v>13.2912</v>
      </c>
      <c r="I346" s="24">
        <v>0</v>
      </c>
      <c r="J346" s="24">
        <v>13.2912</v>
      </c>
    </row>
    <row r="347" spans="1:10" x14ac:dyDescent="0.25">
      <c r="A347">
        <v>452</v>
      </c>
      <c r="B347" t="s">
        <v>347</v>
      </c>
      <c r="C347" s="24">
        <v>12.204000000000001</v>
      </c>
      <c r="D347" s="24">
        <v>0</v>
      </c>
      <c r="E347" s="24">
        <v>0</v>
      </c>
      <c r="F347" s="24">
        <v>0.19800000000000001</v>
      </c>
      <c r="G347" s="24">
        <v>0</v>
      </c>
      <c r="H347" s="24">
        <v>12.204000000000001</v>
      </c>
      <c r="I347" s="24">
        <v>0</v>
      </c>
      <c r="J347" s="24">
        <v>12.401999999999999</v>
      </c>
    </row>
    <row r="348" spans="1:10" x14ac:dyDescent="0.25">
      <c r="A348">
        <v>455</v>
      </c>
      <c r="B348" t="s">
        <v>348</v>
      </c>
      <c r="C348" s="24">
        <v>11.7216</v>
      </c>
      <c r="D348" s="24">
        <v>0</v>
      </c>
      <c r="E348" s="24">
        <v>0</v>
      </c>
      <c r="F348" s="24">
        <v>0</v>
      </c>
      <c r="G348" s="24">
        <v>0</v>
      </c>
      <c r="H348" s="24">
        <v>11.7216</v>
      </c>
      <c r="I348" s="24">
        <v>0</v>
      </c>
      <c r="J348" s="24">
        <v>11.7216</v>
      </c>
    </row>
    <row r="349" spans="1:10" x14ac:dyDescent="0.25">
      <c r="A349">
        <v>466</v>
      </c>
      <c r="B349" t="s">
        <v>349</v>
      </c>
      <c r="C349" s="24">
        <v>7.3044000000000002</v>
      </c>
      <c r="D349" s="24">
        <v>0</v>
      </c>
      <c r="E349" s="24">
        <v>0</v>
      </c>
      <c r="F349" s="24">
        <v>0</v>
      </c>
      <c r="G349" s="24">
        <v>0</v>
      </c>
      <c r="H349" s="24">
        <v>7.3044000000000002</v>
      </c>
      <c r="I349" s="24">
        <v>0</v>
      </c>
      <c r="J349" s="24">
        <v>7.3044000000000002</v>
      </c>
    </row>
    <row r="350" spans="1:10" x14ac:dyDescent="0.25">
      <c r="A350">
        <v>470</v>
      </c>
      <c r="B350" t="s">
        <v>350</v>
      </c>
      <c r="C350" s="24">
        <v>150.97644</v>
      </c>
      <c r="D350" s="24">
        <v>0</v>
      </c>
      <c r="E350" s="24">
        <v>0</v>
      </c>
      <c r="F350" s="24">
        <v>3.2399999999999998E-3</v>
      </c>
      <c r="G350" s="24">
        <v>0</v>
      </c>
      <c r="H350" s="24">
        <v>150.97644</v>
      </c>
      <c r="I350" s="24">
        <v>0</v>
      </c>
      <c r="J350" s="24">
        <v>150.97968</v>
      </c>
    </row>
    <row r="351" spans="1:10" x14ac:dyDescent="0.25">
      <c r="A351">
        <v>471</v>
      </c>
      <c r="B351" t="s">
        <v>351</v>
      </c>
      <c r="C351" s="24">
        <v>16.687736208</v>
      </c>
      <c r="D351" s="24">
        <v>0</v>
      </c>
      <c r="E351" s="24">
        <v>0</v>
      </c>
      <c r="F351" s="24">
        <v>0.71610379199999996</v>
      </c>
      <c r="G351" s="24">
        <v>0</v>
      </c>
      <c r="H351" s="24">
        <v>16.687736208</v>
      </c>
      <c r="I351" s="24">
        <v>0</v>
      </c>
      <c r="J351" s="24">
        <v>17.403839999999999</v>
      </c>
    </row>
    <row r="352" spans="1:10" x14ac:dyDescent="0.25">
      <c r="A352">
        <v>472</v>
      </c>
      <c r="B352" t="s">
        <v>352</v>
      </c>
      <c r="C352" s="24">
        <v>121.246956</v>
      </c>
      <c r="D352" s="24">
        <v>0</v>
      </c>
      <c r="E352" s="24">
        <v>0</v>
      </c>
      <c r="F352" s="24">
        <v>11.434716</v>
      </c>
      <c r="G352" s="24">
        <v>0.86191200000000001</v>
      </c>
      <c r="H352" s="24">
        <v>121.246956</v>
      </c>
      <c r="I352" s="24">
        <v>0.86191200000000001</v>
      </c>
      <c r="J352" s="24">
        <v>133.54358400000001</v>
      </c>
    </row>
    <row r="353" spans="1:10" x14ac:dyDescent="0.25">
      <c r="A353">
        <v>473</v>
      </c>
      <c r="B353" t="s">
        <v>353</v>
      </c>
      <c r="C353" s="24">
        <v>3.7110311999999999</v>
      </c>
      <c r="D353" s="24">
        <v>0</v>
      </c>
      <c r="E353" s="24">
        <v>0</v>
      </c>
      <c r="F353" s="24">
        <v>6.8968799999999997E-2</v>
      </c>
      <c r="G353" s="24">
        <v>0</v>
      </c>
      <c r="H353" s="24">
        <v>3.7110311999999999</v>
      </c>
      <c r="I353" s="24">
        <v>0</v>
      </c>
      <c r="J353" s="24">
        <v>3.78</v>
      </c>
    </row>
    <row r="354" spans="1:10" x14ac:dyDescent="0.25">
      <c r="A354">
        <v>474</v>
      </c>
      <c r="B354" t="s">
        <v>354</v>
      </c>
      <c r="C354" s="24">
        <v>28.314</v>
      </c>
      <c r="D354" s="24">
        <v>8.1503999999999994</v>
      </c>
      <c r="E354" s="24">
        <v>0</v>
      </c>
      <c r="F354" s="24">
        <v>0</v>
      </c>
      <c r="G354" s="24">
        <v>0</v>
      </c>
      <c r="H354" s="24">
        <v>36.464399999999998</v>
      </c>
      <c r="I354" s="24">
        <v>8.1503999999999994</v>
      </c>
      <c r="J354" s="24">
        <v>36.464399999999998</v>
      </c>
    </row>
    <row r="355" spans="1:10" x14ac:dyDescent="0.25">
      <c r="A355">
        <v>475</v>
      </c>
      <c r="B355" t="s">
        <v>3584</v>
      </c>
      <c r="C355" s="24">
        <v>64.236916800000003</v>
      </c>
      <c r="D355" s="24">
        <v>0</v>
      </c>
      <c r="E355" s="24">
        <v>0</v>
      </c>
      <c r="F355" s="24">
        <v>1.4832000000000001E-3</v>
      </c>
      <c r="G355" s="24">
        <v>0</v>
      </c>
      <c r="H355" s="24">
        <v>64.236916800000003</v>
      </c>
      <c r="I355" s="24">
        <v>0</v>
      </c>
      <c r="J355" s="24">
        <v>64.238399999999999</v>
      </c>
    </row>
    <row r="356" spans="1:10" x14ac:dyDescent="0.25">
      <c r="A356">
        <v>476</v>
      </c>
      <c r="B356" t="s">
        <v>3585</v>
      </c>
      <c r="C356" s="24">
        <v>33.247602396243003</v>
      </c>
      <c r="D356" s="24">
        <v>0</v>
      </c>
      <c r="E356" s="24">
        <v>0</v>
      </c>
      <c r="F356" s="24">
        <v>0.16939760375702301</v>
      </c>
      <c r="G356" s="24">
        <v>0</v>
      </c>
      <c r="H356" s="24">
        <v>33.247602396243003</v>
      </c>
      <c r="I356" s="24">
        <v>0</v>
      </c>
      <c r="J356" s="24">
        <v>33.417000000000002</v>
      </c>
    </row>
    <row r="357" spans="1:10" x14ac:dyDescent="0.25">
      <c r="A357">
        <v>477</v>
      </c>
      <c r="B357" t="s">
        <v>3659</v>
      </c>
      <c r="C357" s="24">
        <v>9.2239199999999997</v>
      </c>
      <c r="D357" s="24">
        <v>0</v>
      </c>
      <c r="E357" s="24">
        <v>0</v>
      </c>
      <c r="F357" s="24">
        <v>0</v>
      </c>
      <c r="G357" s="24">
        <v>0</v>
      </c>
      <c r="H357" s="24">
        <v>9.2239199999999997</v>
      </c>
      <c r="I357" s="24">
        <v>0</v>
      </c>
      <c r="J357" s="24">
        <v>9.2239199999999997</v>
      </c>
    </row>
    <row r="358" spans="1:10" x14ac:dyDescent="0.25">
      <c r="A358">
        <v>478</v>
      </c>
      <c r="B358" t="s">
        <v>3661</v>
      </c>
      <c r="C358" s="24">
        <v>16.834838688000001</v>
      </c>
      <c r="D358" s="24">
        <v>0</v>
      </c>
      <c r="E358" s="24">
        <v>0</v>
      </c>
      <c r="F358" s="24">
        <v>1.9543533120000001</v>
      </c>
      <c r="G358" s="24">
        <v>0</v>
      </c>
      <c r="H358" s="24">
        <v>16.834838688000001</v>
      </c>
      <c r="I358" s="24">
        <v>0</v>
      </c>
      <c r="J358" s="24">
        <v>18.789192</v>
      </c>
    </row>
    <row r="359" spans="1:10" x14ac:dyDescent="0.25">
      <c r="A359">
        <v>888</v>
      </c>
      <c r="B359" t="s">
        <v>3586</v>
      </c>
      <c r="C359" s="24">
        <v>6.8336733599999997</v>
      </c>
      <c r="D359" s="24">
        <v>28.648800000000001</v>
      </c>
      <c r="E359" s="24">
        <v>0</v>
      </c>
      <c r="F359" s="24">
        <v>31.709546639999999</v>
      </c>
      <c r="G359" s="24">
        <v>9.3807396000000001</v>
      </c>
      <c r="H359" s="24">
        <v>35.48247336</v>
      </c>
      <c r="I359" s="24">
        <v>38.0295396</v>
      </c>
      <c r="J359" s="24">
        <v>76.572759599999998</v>
      </c>
    </row>
    <row r="360" spans="1:10" x14ac:dyDescent="0.25">
      <c r="A360">
        <v>478</v>
      </c>
      <c r="B360" t="s">
        <v>3661</v>
      </c>
      <c r="C360" s="24">
        <v>3.3188616</v>
      </c>
      <c r="D360" s="24">
        <v>0</v>
      </c>
      <c r="E360" s="24">
        <v>0</v>
      </c>
      <c r="F360" s="24">
        <v>2.8014983999999998</v>
      </c>
      <c r="G360" s="24">
        <v>0</v>
      </c>
      <c r="H360" s="24">
        <v>3.3188616</v>
      </c>
      <c r="I360" s="24">
        <v>0</v>
      </c>
      <c r="J360" s="24">
        <v>6.1203599999999998</v>
      </c>
    </row>
    <row r="361" spans="1:10" x14ac:dyDescent="0.25">
      <c r="C361" s="24"/>
      <c r="D361" s="24"/>
      <c r="E361" s="24"/>
      <c r="F361" s="24"/>
      <c r="G361" s="24"/>
      <c r="H361" s="24"/>
      <c r="I361" s="24"/>
      <c r="J361" s="24"/>
    </row>
    <row r="362" spans="1:10" x14ac:dyDescent="0.25">
      <c r="C362" s="24"/>
      <c r="D362" s="24"/>
      <c r="E362" s="24"/>
      <c r="F362" s="24"/>
      <c r="G362" s="24"/>
      <c r="H362" s="24"/>
      <c r="I362" s="24"/>
      <c r="J362" s="24"/>
    </row>
    <row r="363" spans="1:10" x14ac:dyDescent="0.25">
      <c r="C363" s="24"/>
      <c r="D363" s="24"/>
      <c r="E363" s="24"/>
      <c r="F363" s="24"/>
      <c r="G363" s="24"/>
      <c r="H363" s="24"/>
      <c r="I363" s="24"/>
      <c r="J363" s="24"/>
    </row>
    <row r="364" spans="1:10" x14ac:dyDescent="0.25">
      <c r="C364" s="24"/>
      <c r="D364" s="24"/>
      <c r="E364" s="24"/>
      <c r="F364" s="24"/>
      <c r="G364" s="24"/>
      <c r="H364" s="24"/>
      <c r="I364" s="24"/>
      <c r="J364" s="24"/>
    </row>
    <row r="365" spans="1:10" x14ac:dyDescent="0.25">
      <c r="C365" s="24"/>
      <c r="D365" s="24"/>
      <c r="E365" s="24"/>
      <c r="F365" s="24"/>
      <c r="G365" s="24"/>
      <c r="H365" s="24"/>
      <c r="I365" s="24"/>
      <c r="J365" s="24"/>
    </row>
    <row r="366" spans="1:10" x14ac:dyDescent="0.25">
      <c r="C366" s="24"/>
      <c r="D366" s="24"/>
      <c r="E366" s="24"/>
      <c r="F366" s="24"/>
      <c r="G366" s="24"/>
      <c r="H366" s="24"/>
      <c r="I366" s="24"/>
      <c r="J366" s="24"/>
    </row>
    <row r="367" spans="1:10" x14ac:dyDescent="0.25">
      <c r="C367" s="24"/>
      <c r="D367" s="24"/>
      <c r="E367" s="24"/>
      <c r="F367" s="24"/>
      <c r="G367" s="24"/>
      <c r="H367" s="24"/>
      <c r="I367" s="24"/>
      <c r="J367" s="24"/>
    </row>
    <row r="368" spans="1:10" x14ac:dyDescent="0.25">
      <c r="C368" s="24"/>
      <c r="D368" s="24"/>
      <c r="E368" s="24"/>
      <c r="F368" s="24"/>
      <c r="G368" s="24"/>
      <c r="H368" s="24"/>
      <c r="I368" s="24"/>
      <c r="J368" s="24"/>
    </row>
    <row r="369" spans="3:10" x14ac:dyDescent="0.25">
      <c r="C369" s="24"/>
      <c r="D369" s="24"/>
      <c r="E369" s="24"/>
      <c r="F369" s="24"/>
      <c r="G369" s="24"/>
      <c r="H369" s="24"/>
      <c r="I369" s="24"/>
      <c r="J369" s="24"/>
    </row>
  </sheetData>
  <sortState ref="A2:R370">
    <sortCondition ref="A1"/>
  </sortState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752"/>
  <sheetViews>
    <sheetView workbookViewId="0">
      <selection activeCell="H17" sqref="H17"/>
    </sheetView>
  </sheetViews>
  <sheetFormatPr defaultRowHeight="15" x14ac:dyDescent="0.25"/>
  <cols>
    <col min="1" max="1" width="42.140625" customWidth="1"/>
    <col min="2" max="2" width="68.140625" customWidth="1"/>
    <col min="3" max="3" width="45.140625" bestFit="1" customWidth="1"/>
  </cols>
  <sheetData>
    <row r="1" spans="1:3" x14ac:dyDescent="0.25">
      <c r="A1" s="79" t="s">
        <v>2557</v>
      </c>
      <c r="B1" s="80" t="s">
        <v>2557</v>
      </c>
      <c r="C1" s="67" t="s">
        <v>3633</v>
      </c>
    </row>
    <row r="2" spans="1:3" x14ac:dyDescent="0.25">
      <c r="A2" s="1" t="s">
        <v>2991</v>
      </c>
      <c r="B2" s="81" t="s">
        <v>2991</v>
      </c>
    </row>
    <row r="3" spans="1:3" x14ac:dyDescent="0.25">
      <c r="A3" s="1" t="s">
        <v>3208</v>
      </c>
      <c r="B3" s="81" t="s">
        <v>2950</v>
      </c>
    </row>
    <row r="4" spans="1:3" x14ac:dyDescent="0.25">
      <c r="A4" s="1" t="s">
        <v>2950</v>
      </c>
      <c r="B4" s="81" t="s">
        <v>2858</v>
      </c>
    </row>
    <row r="5" spans="1:3" x14ac:dyDescent="0.25">
      <c r="A5" s="1" t="s">
        <v>2858</v>
      </c>
      <c r="B5" s="81" t="s">
        <v>3587</v>
      </c>
    </row>
    <row r="6" spans="1:3" x14ac:dyDescent="0.25">
      <c r="A6" s="1" t="s">
        <v>2851</v>
      </c>
      <c r="B6" s="81" t="s">
        <v>3588</v>
      </c>
    </row>
    <row r="7" spans="1:3" x14ac:dyDescent="0.25">
      <c r="A7" s="1" t="s">
        <v>3211</v>
      </c>
      <c r="B7" s="81" t="s">
        <v>3212</v>
      </c>
    </row>
    <row r="8" spans="1:3" x14ac:dyDescent="0.25">
      <c r="A8" s="1" t="s">
        <v>3288</v>
      </c>
      <c r="B8" s="81" t="s">
        <v>3174</v>
      </c>
    </row>
    <row r="9" spans="1:3" x14ac:dyDescent="0.25">
      <c r="A9" s="1" t="s">
        <v>3212</v>
      </c>
      <c r="B9" s="81" t="s">
        <v>3213</v>
      </c>
    </row>
    <row r="10" spans="1:3" x14ac:dyDescent="0.25">
      <c r="A10" s="1" t="s">
        <v>3174</v>
      </c>
      <c r="B10" s="81" t="s">
        <v>3589</v>
      </c>
    </row>
    <row r="11" spans="1:3" x14ac:dyDescent="0.25">
      <c r="A11" s="1" t="s">
        <v>3269</v>
      </c>
      <c r="B11" s="81" t="s">
        <v>2582</v>
      </c>
    </row>
    <row r="12" spans="1:3" x14ac:dyDescent="0.25">
      <c r="A12" s="1" t="s">
        <v>3213</v>
      </c>
      <c r="B12" s="81" t="s">
        <v>3214</v>
      </c>
    </row>
    <row r="13" spans="1:3" x14ac:dyDescent="0.25">
      <c r="A13" s="1" t="s">
        <v>2870</v>
      </c>
      <c r="B13" s="81" t="s">
        <v>3215</v>
      </c>
    </row>
    <row r="14" spans="1:3" x14ac:dyDescent="0.25">
      <c r="A14" s="1" t="s">
        <v>2582</v>
      </c>
      <c r="B14" s="81" t="s">
        <v>2687</v>
      </c>
    </row>
    <row r="15" spans="1:3" x14ac:dyDescent="0.25">
      <c r="A15" s="1" t="s">
        <v>3214</v>
      </c>
      <c r="B15" s="81" t="s">
        <v>3221</v>
      </c>
    </row>
    <row r="16" spans="1:3" x14ac:dyDescent="0.25">
      <c r="A16" s="1" t="s">
        <v>3215</v>
      </c>
      <c r="B16" s="81" t="s">
        <v>3590</v>
      </c>
    </row>
    <row r="17" spans="1:2" x14ac:dyDescent="0.25">
      <c r="A17" s="1" t="s">
        <v>2687</v>
      </c>
      <c r="B17" s="81" t="s">
        <v>3233</v>
      </c>
    </row>
    <row r="18" spans="1:2" x14ac:dyDescent="0.25">
      <c r="A18" s="1" t="s">
        <v>3221</v>
      </c>
      <c r="B18" s="81" t="s">
        <v>3295</v>
      </c>
    </row>
    <row r="19" spans="1:2" x14ac:dyDescent="0.25">
      <c r="A19" s="1" t="s">
        <v>3232</v>
      </c>
      <c r="B19" s="81" t="s">
        <v>2999</v>
      </c>
    </row>
    <row r="20" spans="1:2" x14ac:dyDescent="0.25">
      <c r="A20" s="1" t="s">
        <v>3233</v>
      </c>
      <c r="B20" s="81" t="s">
        <v>3234</v>
      </c>
    </row>
    <row r="21" spans="1:2" x14ac:dyDescent="0.25">
      <c r="A21" s="1" t="s">
        <v>3295</v>
      </c>
      <c r="B21" s="81" t="s">
        <v>2657</v>
      </c>
    </row>
    <row r="22" spans="1:2" x14ac:dyDescent="0.25">
      <c r="A22" s="1" t="s">
        <v>2999</v>
      </c>
      <c r="B22" s="81" t="s">
        <v>2971</v>
      </c>
    </row>
    <row r="23" spans="1:2" x14ac:dyDescent="0.25">
      <c r="A23" s="1" t="s">
        <v>3234</v>
      </c>
      <c r="B23" s="81" t="s">
        <v>2988</v>
      </c>
    </row>
    <row r="24" spans="1:2" x14ac:dyDescent="0.25">
      <c r="A24" s="1" t="s">
        <v>2657</v>
      </c>
      <c r="B24" s="81" t="s">
        <v>2942</v>
      </c>
    </row>
    <row r="25" spans="1:2" x14ac:dyDescent="0.25">
      <c r="A25" s="1" t="s">
        <v>3164</v>
      </c>
      <c r="B25" s="81" t="s">
        <v>3112</v>
      </c>
    </row>
    <row r="26" spans="1:2" x14ac:dyDescent="0.25">
      <c r="A26" s="1" t="s">
        <v>2971</v>
      </c>
      <c r="B26" s="81" t="s">
        <v>3104</v>
      </c>
    </row>
    <row r="27" spans="1:2" x14ac:dyDescent="0.25">
      <c r="A27" s="1" t="s">
        <v>2988</v>
      </c>
      <c r="B27" s="81" t="s">
        <v>3066</v>
      </c>
    </row>
    <row r="28" spans="1:2" x14ac:dyDescent="0.25">
      <c r="A28" s="1" t="s">
        <v>2942</v>
      </c>
      <c r="B28" s="81" t="s">
        <v>3291</v>
      </c>
    </row>
    <row r="29" spans="1:2" x14ac:dyDescent="0.25">
      <c r="A29" s="1" t="s">
        <v>3112</v>
      </c>
      <c r="B29" s="81" t="s">
        <v>2827</v>
      </c>
    </row>
    <row r="30" spans="1:2" x14ac:dyDescent="0.25">
      <c r="A30" s="1" t="s">
        <v>3104</v>
      </c>
      <c r="B30" s="81" t="s">
        <v>2086</v>
      </c>
    </row>
    <row r="31" spans="1:2" x14ac:dyDescent="0.25">
      <c r="A31" s="1" t="s">
        <v>3066</v>
      </c>
      <c r="B31" s="81" t="s">
        <v>3209</v>
      </c>
    </row>
    <row r="32" spans="1:2" x14ac:dyDescent="0.25">
      <c r="A32" s="1" t="s">
        <v>3291</v>
      </c>
      <c r="B32" s="81" t="s">
        <v>3236</v>
      </c>
    </row>
    <row r="33" spans="1:2" x14ac:dyDescent="0.25">
      <c r="A33" s="1" t="s">
        <v>2827</v>
      </c>
      <c r="B33" s="81" t="s">
        <v>3181</v>
      </c>
    </row>
    <row r="34" spans="1:2" x14ac:dyDescent="0.25">
      <c r="A34" s="1" t="s">
        <v>2086</v>
      </c>
      <c r="B34" s="81" t="s">
        <v>2577</v>
      </c>
    </row>
    <row r="35" spans="1:2" x14ac:dyDescent="0.25">
      <c r="A35" s="1" t="s">
        <v>3235</v>
      </c>
      <c r="B35" s="81" t="s">
        <v>3010</v>
      </c>
    </row>
    <row r="36" spans="1:2" x14ac:dyDescent="0.25">
      <c r="A36" s="1" t="s">
        <v>3209</v>
      </c>
      <c r="B36" s="81" t="s">
        <v>3237</v>
      </c>
    </row>
    <row r="37" spans="1:2" x14ac:dyDescent="0.25">
      <c r="A37" s="1" t="s">
        <v>3236</v>
      </c>
      <c r="B37" s="81" t="s">
        <v>3289</v>
      </c>
    </row>
    <row r="38" spans="1:2" x14ac:dyDescent="0.25">
      <c r="A38" s="1" t="s">
        <v>3181</v>
      </c>
      <c r="B38" s="81" t="s">
        <v>206</v>
      </c>
    </row>
    <row r="39" spans="1:2" x14ac:dyDescent="0.25">
      <c r="A39" s="1" t="s">
        <v>2577</v>
      </c>
      <c r="B39" s="81" t="s">
        <v>2897</v>
      </c>
    </row>
    <row r="40" spans="1:2" x14ac:dyDescent="0.25">
      <c r="A40" s="1" t="s">
        <v>3010</v>
      </c>
      <c r="B40" s="81" t="s">
        <v>3138</v>
      </c>
    </row>
    <row r="41" spans="1:2" x14ac:dyDescent="0.25">
      <c r="A41" s="1" t="s">
        <v>3299</v>
      </c>
      <c r="B41" s="81" t="s">
        <v>3267</v>
      </c>
    </row>
    <row r="42" spans="1:2" x14ac:dyDescent="0.25">
      <c r="A42" s="1" t="s">
        <v>3237</v>
      </c>
      <c r="B42" s="81" t="s">
        <v>3238</v>
      </c>
    </row>
    <row r="43" spans="1:2" x14ac:dyDescent="0.25">
      <c r="A43" s="1" t="s">
        <v>2883</v>
      </c>
      <c r="B43" s="81" t="s">
        <v>3591</v>
      </c>
    </row>
    <row r="44" spans="1:2" x14ac:dyDescent="0.25">
      <c r="A44" s="1" t="s">
        <v>3289</v>
      </c>
      <c r="B44" s="81" t="s">
        <v>3083</v>
      </c>
    </row>
    <row r="45" spans="1:2" x14ac:dyDescent="0.25">
      <c r="A45" s="1" t="s">
        <v>2987</v>
      </c>
      <c r="B45" s="81" t="s">
        <v>3160</v>
      </c>
    </row>
    <row r="46" spans="1:2" x14ac:dyDescent="0.25">
      <c r="A46" s="1" t="s">
        <v>3200</v>
      </c>
      <c r="B46" s="81" t="s">
        <v>3132</v>
      </c>
    </row>
    <row r="47" spans="1:2" x14ac:dyDescent="0.25">
      <c r="A47" s="1" t="s">
        <v>206</v>
      </c>
      <c r="B47" s="81" t="s">
        <v>3592</v>
      </c>
    </row>
    <row r="48" spans="1:2" x14ac:dyDescent="0.25">
      <c r="A48" s="1" t="s">
        <v>2897</v>
      </c>
      <c r="B48" s="81" t="s">
        <v>2801</v>
      </c>
    </row>
    <row r="49" spans="1:2" x14ac:dyDescent="0.25">
      <c r="A49" s="1" t="s">
        <v>3138</v>
      </c>
      <c r="B49" s="81" t="s">
        <v>3169</v>
      </c>
    </row>
    <row r="50" spans="1:2" x14ac:dyDescent="0.25">
      <c r="A50" s="1" t="s">
        <v>2651</v>
      </c>
      <c r="B50" s="81" t="s">
        <v>2910</v>
      </c>
    </row>
    <row r="51" spans="1:2" x14ac:dyDescent="0.25">
      <c r="A51" s="1" t="s">
        <v>3267</v>
      </c>
      <c r="B51" s="81" t="s">
        <v>3042</v>
      </c>
    </row>
    <row r="52" spans="1:2" x14ac:dyDescent="0.25">
      <c r="A52" s="1" t="s">
        <v>3011</v>
      </c>
      <c r="B52" s="81" t="s">
        <v>862</v>
      </c>
    </row>
    <row r="53" spans="1:2" x14ac:dyDescent="0.25">
      <c r="A53" s="1" t="s">
        <v>3238</v>
      </c>
      <c r="B53" s="81" t="s">
        <v>2863</v>
      </c>
    </row>
    <row r="54" spans="1:2" x14ac:dyDescent="0.25">
      <c r="A54" s="1" t="s">
        <v>3083</v>
      </c>
      <c r="B54" s="81" t="s">
        <v>3251</v>
      </c>
    </row>
    <row r="55" spans="1:2" x14ac:dyDescent="0.25">
      <c r="A55" s="1" t="s">
        <v>3160</v>
      </c>
      <c r="B55" s="81" t="s">
        <v>3231</v>
      </c>
    </row>
    <row r="56" spans="1:2" x14ac:dyDescent="0.25">
      <c r="A56" s="1" t="s">
        <v>3132</v>
      </c>
      <c r="B56" s="81" t="s">
        <v>2786</v>
      </c>
    </row>
    <row r="57" spans="1:2" x14ac:dyDescent="0.25">
      <c r="A57" s="1" t="s">
        <v>3024</v>
      </c>
      <c r="B57" s="81" t="s">
        <v>3050</v>
      </c>
    </row>
    <row r="58" spans="1:2" x14ac:dyDescent="0.25">
      <c r="A58" s="1" t="s">
        <v>3186</v>
      </c>
      <c r="B58" s="81" t="s">
        <v>2558</v>
      </c>
    </row>
    <row r="59" spans="1:2" x14ac:dyDescent="0.25">
      <c r="A59" s="1" t="s">
        <v>2801</v>
      </c>
      <c r="B59" s="81" t="s">
        <v>2967</v>
      </c>
    </row>
    <row r="60" spans="1:2" x14ac:dyDescent="0.25">
      <c r="A60" s="1" t="s">
        <v>3169</v>
      </c>
      <c r="B60" s="81" t="s">
        <v>3239</v>
      </c>
    </row>
    <row r="61" spans="1:2" x14ac:dyDescent="0.25">
      <c r="A61" s="1" t="s">
        <v>2910</v>
      </c>
      <c r="B61" s="81" t="s">
        <v>1488</v>
      </c>
    </row>
    <row r="62" spans="1:2" x14ac:dyDescent="0.25">
      <c r="A62" s="1" t="s">
        <v>3042</v>
      </c>
      <c r="B62" s="81" t="s">
        <v>3261</v>
      </c>
    </row>
    <row r="63" spans="1:2" x14ac:dyDescent="0.25">
      <c r="A63" s="1" t="s">
        <v>862</v>
      </c>
      <c r="B63" s="81" t="s">
        <v>3194</v>
      </c>
    </row>
    <row r="64" spans="1:2" x14ac:dyDescent="0.25">
      <c r="A64" s="1" t="s">
        <v>2863</v>
      </c>
      <c r="B64" s="81" t="s">
        <v>3195</v>
      </c>
    </row>
    <row r="65" spans="1:2" x14ac:dyDescent="0.25">
      <c r="A65" s="1" t="s">
        <v>2569</v>
      </c>
      <c r="B65" s="81" t="s">
        <v>2943</v>
      </c>
    </row>
    <row r="66" spans="1:2" x14ac:dyDescent="0.25">
      <c r="A66" s="1" t="s">
        <v>3251</v>
      </c>
      <c r="B66" s="81" t="s">
        <v>2560</v>
      </c>
    </row>
    <row r="67" spans="1:2" x14ac:dyDescent="0.25">
      <c r="A67" s="1" t="s">
        <v>3231</v>
      </c>
      <c r="B67" s="81" t="s">
        <v>2562</v>
      </c>
    </row>
    <row r="68" spans="1:2" x14ac:dyDescent="0.25">
      <c r="A68" s="1" t="s">
        <v>2786</v>
      </c>
      <c r="B68" s="81" t="s">
        <v>2564</v>
      </c>
    </row>
    <row r="69" spans="1:2" x14ac:dyDescent="0.25">
      <c r="A69" s="1" t="s">
        <v>3050</v>
      </c>
      <c r="B69" s="81" t="s">
        <v>2566</v>
      </c>
    </row>
    <row r="70" spans="1:2" x14ac:dyDescent="0.25">
      <c r="A70" s="1" t="s">
        <v>2558</v>
      </c>
      <c r="B70" s="81" t="s">
        <v>2652</v>
      </c>
    </row>
    <row r="71" spans="1:2" x14ac:dyDescent="0.25">
      <c r="A71" s="1" t="s">
        <v>2967</v>
      </c>
      <c r="B71" s="81" t="s">
        <v>2839</v>
      </c>
    </row>
    <row r="72" spans="1:2" x14ac:dyDescent="0.25">
      <c r="A72" s="1" t="s">
        <v>3239</v>
      </c>
      <c r="B72" s="81" t="s">
        <v>2568</v>
      </c>
    </row>
    <row r="73" spans="1:2" x14ac:dyDescent="0.25">
      <c r="A73" s="1" t="s">
        <v>2947</v>
      </c>
      <c r="B73" s="81" t="s">
        <v>3075</v>
      </c>
    </row>
    <row r="74" spans="1:2" x14ac:dyDescent="0.25">
      <c r="A74" s="1" t="s">
        <v>1488</v>
      </c>
      <c r="B74" s="81" t="s">
        <v>2890</v>
      </c>
    </row>
    <row r="75" spans="1:2" x14ac:dyDescent="0.25">
      <c r="A75" s="1" t="s">
        <v>3261</v>
      </c>
      <c r="B75" s="81" t="s">
        <v>2653</v>
      </c>
    </row>
    <row r="76" spans="1:2" x14ac:dyDescent="0.25">
      <c r="A76" s="1" t="s">
        <v>3194</v>
      </c>
      <c r="B76" s="81" t="s">
        <v>2817</v>
      </c>
    </row>
    <row r="77" spans="1:2" x14ac:dyDescent="0.25">
      <c r="A77" s="1" t="s">
        <v>3195</v>
      </c>
      <c r="B77" s="81" t="s">
        <v>2570</v>
      </c>
    </row>
    <row r="78" spans="1:2" x14ac:dyDescent="0.25">
      <c r="A78" s="1" t="s">
        <v>2943</v>
      </c>
      <c r="B78" s="81" t="s">
        <v>2571</v>
      </c>
    </row>
    <row r="79" spans="1:2" x14ac:dyDescent="0.25">
      <c r="A79" s="1" t="s">
        <v>2560</v>
      </c>
      <c r="B79" s="81" t="s">
        <v>3147</v>
      </c>
    </row>
    <row r="80" spans="1:2" x14ac:dyDescent="0.25">
      <c r="A80" s="1" t="s">
        <v>2562</v>
      </c>
      <c r="B80" s="81" t="s">
        <v>2927</v>
      </c>
    </row>
    <row r="81" spans="1:2" x14ac:dyDescent="0.25">
      <c r="A81" s="1" t="s">
        <v>2564</v>
      </c>
      <c r="B81" s="81" t="s">
        <v>3593</v>
      </c>
    </row>
    <row r="82" spans="1:2" x14ac:dyDescent="0.25">
      <c r="A82" s="1" t="s">
        <v>2566</v>
      </c>
      <c r="B82" s="81" t="s">
        <v>2986</v>
      </c>
    </row>
    <row r="83" spans="1:2" x14ac:dyDescent="0.25">
      <c r="A83" s="1" t="s">
        <v>2652</v>
      </c>
      <c r="B83" s="81" t="s">
        <v>2841</v>
      </c>
    </row>
    <row r="84" spans="1:2" x14ac:dyDescent="0.25">
      <c r="A84" s="1" t="s">
        <v>2839</v>
      </c>
      <c r="B84" s="81" t="s">
        <v>3538</v>
      </c>
    </row>
    <row r="85" spans="1:2" x14ac:dyDescent="0.25">
      <c r="A85" s="1" t="s">
        <v>2568</v>
      </c>
      <c r="B85" s="81" t="s">
        <v>2572</v>
      </c>
    </row>
    <row r="86" spans="1:2" x14ac:dyDescent="0.25">
      <c r="A86" s="1" t="s">
        <v>3075</v>
      </c>
      <c r="B86" s="81" t="s">
        <v>3119</v>
      </c>
    </row>
    <row r="87" spans="1:2" x14ac:dyDescent="0.25">
      <c r="A87" s="1" t="s">
        <v>2890</v>
      </c>
      <c r="B87" s="81" t="s">
        <v>2926</v>
      </c>
    </row>
    <row r="88" spans="1:2" x14ac:dyDescent="0.25">
      <c r="A88" s="1" t="s">
        <v>2653</v>
      </c>
      <c r="B88" s="81" t="s">
        <v>3193</v>
      </c>
    </row>
    <row r="89" spans="1:2" x14ac:dyDescent="0.25">
      <c r="A89" s="1" t="s">
        <v>2817</v>
      </c>
      <c r="B89" s="81" t="s">
        <v>3176</v>
      </c>
    </row>
    <row r="90" spans="1:2" x14ac:dyDescent="0.25">
      <c r="A90" s="1" t="s">
        <v>2570</v>
      </c>
      <c r="B90" s="81" t="s">
        <v>3594</v>
      </c>
    </row>
    <row r="91" spans="1:2" x14ac:dyDescent="0.25">
      <c r="A91" s="1" t="s">
        <v>2983</v>
      </c>
      <c r="B91" s="81" t="s">
        <v>2789</v>
      </c>
    </row>
    <row r="92" spans="1:2" x14ac:dyDescent="0.25">
      <c r="A92" s="1" t="s">
        <v>2571</v>
      </c>
      <c r="B92" s="81" t="s">
        <v>3595</v>
      </c>
    </row>
    <row r="93" spans="1:2" x14ac:dyDescent="0.25">
      <c r="A93" s="1" t="s">
        <v>3032</v>
      </c>
      <c r="B93" s="81" t="s">
        <v>3043</v>
      </c>
    </row>
    <row r="94" spans="1:2" x14ac:dyDescent="0.25">
      <c r="A94" s="1" t="s">
        <v>3147</v>
      </c>
      <c r="B94" s="81" t="s">
        <v>3202</v>
      </c>
    </row>
    <row r="95" spans="1:2" x14ac:dyDescent="0.25">
      <c r="A95" s="1" t="s">
        <v>2853</v>
      </c>
      <c r="B95" s="81" t="s">
        <v>2952</v>
      </c>
    </row>
    <row r="96" spans="1:2" x14ac:dyDescent="0.25">
      <c r="A96" s="1" t="s">
        <v>2927</v>
      </c>
      <c r="B96" s="81" t="s">
        <v>2960</v>
      </c>
    </row>
    <row r="97" spans="1:2" x14ac:dyDescent="0.25">
      <c r="A97" s="1" t="s">
        <v>2573</v>
      </c>
      <c r="B97" s="81" t="s">
        <v>3098</v>
      </c>
    </row>
    <row r="98" spans="1:2" x14ac:dyDescent="0.25">
      <c r="A98" s="1" t="s">
        <v>3008</v>
      </c>
      <c r="B98" s="81" t="s">
        <v>3067</v>
      </c>
    </row>
    <row r="99" spans="1:2" x14ac:dyDescent="0.25">
      <c r="A99" s="1" t="s">
        <v>2986</v>
      </c>
      <c r="B99" s="81" t="s">
        <v>3596</v>
      </c>
    </row>
    <row r="100" spans="1:2" x14ac:dyDescent="0.25">
      <c r="A100" s="1" t="s">
        <v>3201</v>
      </c>
      <c r="B100" s="81" t="s">
        <v>3597</v>
      </c>
    </row>
    <row r="101" spans="1:2" x14ac:dyDescent="0.25">
      <c r="A101" s="1" t="s">
        <v>2841</v>
      </c>
      <c r="B101" s="81" t="s">
        <v>2795</v>
      </c>
    </row>
    <row r="102" spans="1:2" x14ac:dyDescent="0.25">
      <c r="A102" s="1" t="s">
        <v>2572</v>
      </c>
      <c r="B102" s="81" t="s">
        <v>2864</v>
      </c>
    </row>
    <row r="103" spans="1:2" x14ac:dyDescent="0.25">
      <c r="A103" s="1" t="s">
        <v>3182</v>
      </c>
      <c r="B103" s="81" t="s">
        <v>2578</v>
      </c>
    </row>
    <row r="104" spans="1:2" x14ac:dyDescent="0.25">
      <c r="A104" s="1" t="s">
        <v>3119</v>
      </c>
      <c r="B104" s="81" t="s">
        <v>3177</v>
      </c>
    </row>
    <row r="105" spans="1:2" x14ac:dyDescent="0.25">
      <c r="A105" s="1" t="s">
        <v>3007</v>
      </c>
      <c r="B105" s="81" t="s">
        <v>3598</v>
      </c>
    </row>
    <row r="106" spans="1:2" x14ac:dyDescent="0.25">
      <c r="A106" s="1" t="s">
        <v>2926</v>
      </c>
      <c r="B106" s="81" t="s">
        <v>3057</v>
      </c>
    </row>
    <row r="107" spans="1:2" x14ac:dyDescent="0.25">
      <c r="A107" s="1" t="s">
        <v>3193</v>
      </c>
      <c r="B107" s="81" t="s">
        <v>3242</v>
      </c>
    </row>
    <row r="108" spans="1:2" x14ac:dyDescent="0.25">
      <c r="A108" s="1" t="s">
        <v>3176</v>
      </c>
      <c r="B108" s="81" t="s">
        <v>2579</v>
      </c>
    </row>
    <row r="109" spans="1:2" x14ac:dyDescent="0.25">
      <c r="A109" s="1" t="s">
        <v>2789</v>
      </c>
      <c r="B109" s="81" t="s">
        <v>3273</v>
      </c>
    </row>
    <row r="110" spans="1:2" x14ac:dyDescent="0.25">
      <c r="A110" s="1" t="s">
        <v>2576</v>
      </c>
      <c r="B110" s="81" t="s">
        <v>3019</v>
      </c>
    </row>
    <row r="111" spans="1:2" x14ac:dyDescent="0.25">
      <c r="A111" s="1" t="s">
        <v>3116</v>
      </c>
      <c r="B111" s="81" t="s">
        <v>3599</v>
      </c>
    </row>
    <row r="112" spans="1:2" x14ac:dyDescent="0.25">
      <c r="A112" s="1" t="s">
        <v>3043</v>
      </c>
      <c r="B112" s="81" t="s">
        <v>3286</v>
      </c>
    </row>
    <row r="113" spans="1:2" x14ac:dyDescent="0.25">
      <c r="A113" s="1" t="s">
        <v>3202</v>
      </c>
      <c r="B113" s="81" t="s">
        <v>3283</v>
      </c>
    </row>
    <row r="114" spans="1:2" x14ac:dyDescent="0.25">
      <c r="A114" s="1" t="s">
        <v>2952</v>
      </c>
      <c r="B114" s="81" t="s">
        <v>3280</v>
      </c>
    </row>
    <row r="115" spans="1:2" x14ac:dyDescent="0.25">
      <c r="A115" s="1" t="s">
        <v>2960</v>
      </c>
      <c r="B115" s="81" t="s">
        <v>3275</v>
      </c>
    </row>
    <row r="116" spans="1:2" x14ac:dyDescent="0.25">
      <c r="A116" s="1" t="s">
        <v>3188</v>
      </c>
      <c r="B116" s="81" t="s">
        <v>3171</v>
      </c>
    </row>
    <row r="117" spans="1:2" x14ac:dyDescent="0.25">
      <c r="A117" s="1" t="s">
        <v>2949</v>
      </c>
      <c r="B117" s="81" t="s">
        <v>3216</v>
      </c>
    </row>
    <row r="118" spans="1:2" x14ac:dyDescent="0.25">
      <c r="A118" s="1" t="s">
        <v>3098</v>
      </c>
      <c r="B118" s="81" t="s">
        <v>2916</v>
      </c>
    </row>
    <row r="119" spans="1:2" x14ac:dyDescent="0.25">
      <c r="A119" s="1" t="s">
        <v>3067</v>
      </c>
      <c r="B119" s="81" t="s">
        <v>2933</v>
      </c>
    </row>
    <row r="120" spans="1:2" x14ac:dyDescent="0.25">
      <c r="A120" s="1" t="s">
        <v>3035</v>
      </c>
      <c r="B120" s="81" t="s">
        <v>3180</v>
      </c>
    </row>
    <row r="121" spans="1:2" x14ac:dyDescent="0.25">
      <c r="A121" s="1" t="s">
        <v>2795</v>
      </c>
      <c r="B121" s="81" t="s">
        <v>2581</v>
      </c>
    </row>
    <row r="122" spans="1:2" x14ac:dyDescent="0.25">
      <c r="A122" s="1" t="s">
        <v>2864</v>
      </c>
      <c r="B122" s="81" t="s">
        <v>3600</v>
      </c>
    </row>
    <row r="123" spans="1:2" x14ac:dyDescent="0.25">
      <c r="A123" s="1" t="s">
        <v>2578</v>
      </c>
      <c r="B123" s="81" t="s">
        <v>3013</v>
      </c>
    </row>
    <row r="124" spans="1:2" x14ac:dyDescent="0.25">
      <c r="A124" s="1" t="s">
        <v>3177</v>
      </c>
      <c r="B124" s="81" t="s">
        <v>3218</v>
      </c>
    </row>
    <row r="125" spans="1:2" x14ac:dyDescent="0.25">
      <c r="A125" s="1" t="s">
        <v>3057</v>
      </c>
      <c r="B125" s="81" t="s">
        <v>2335</v>
      </c>
    </row>
    <row r="126" spans="1:2" x14ac:dyDescent="0.25">
      <c r="A126" s="1" t="s">
        <v>2575</v>
      </c>
      <c r="B126" s="81" t="s">
        <v>2896</v>
      </c>
    </row>
    <row r="127" spans="1:2" x14ac:dyDescent="0.25">
      <c r="A127" s="1" t="s">
        <v>3242</v>
      </c>
      <c r="B127" s="81" t="s">
        <v>3015</v>
      </c>
    </row>
    <row r="128" spans="1:2" x14ac:dyDescent="0.25">
      <c r="A128" s="1" t="s">
        <v>2579</v>
      </c>
      <c r="B128" s="81" t="s">
        <v>2994</v>
      </c>
    </row>
    <row r="129" spans="1:2" x14ac:dyDescent="0.25">
      <c r="A129" s="1" t="s">
        <v>3273</v>
      </c>
      <c r="B129" s="81" t="s">
        <v>2946</v>
      </c>
    </row>
    <row r="130" spans="1:2" x14ac:dyDescent="0.25">
      <c r="A130" s="1" t="s">
        <v>2898</v>
      </c>
      <c r="B130" s="81" t="s">
        <v>3601</v>
      </c>
    </row>
    <row r="131" spans="1:2" x14ac:dyDescent="0.25">
      <c r="A131" s="1" t="s">
        <v>3019</v>
      </c>
      <c r="B131" s="81" t="s">
        <v>2904</v>
      </c>
    </row>
    <row r="132" spans="1:2" x14ac:dyDescent="0.25">
      <c r="A132" s="1" t="s">
        <v>3060</v>
      </c>
      <c r="B132" s="81" t="s">
        <v>2886</v>
      </c>
    </row>
    <row r="133" spans="1:2" x14ac:dyDescent="0.25">
      <c r="A133" s="1" t="s">
        <v>3286</v>
      </c>
      <c r="B133" s="81" t="s">
        <v>2585</v>
      </c>
    </row>
    <row r="134" spans="1:2" x14ac:dyDescent="0.25">
      <c r="A134" s="1" t="s">
        <v>3107</v>
      </c>
      <c r="B134" s="81" t="s">
        <v>2586</v>
      </c>
    </row>
    <row r="135" spans="1:2" x14ac:dyDescent="0.25">
      <c r="A135" s="1" t="s">
        <v>3283</v>
      </c>
      <c r="B135" s="81" t="s">
        <v>2583</v>
      </c>
    </row>
    <row r="136" spans="1:2" x14ac:dyDescent="0.25">
      <c r="A136" s="1" t="s">
        <v>3012</v>
      </c>
      <c r="B136" s="81" t="s">
        <v>3263</v>
      </c>
    </row>
    <row r="137" spans="1:2" x14ac:dyDescent="0.25">
      <c r="A137" s="1" t="s">
        <v>3280</v>
      </c>
      <c r="B137" s="81" t="s">
        <v>2587</v>
      </c>
    </row>
    <row r="138" spans="1:2" x14ac:dyDescent="0.25">
      <c r="A138" s="1" t="s">
        <v>3275</v>
      </c>
      <c r="B138" s="81" t="s">
        <v>2588</v>
      </c>
    </row>
    <row r="139" spans="1:2" x14ac:dyDescent="0.25">
      <c r="A139" s="1" t="s">
        <v>3171</v>
      </c>
      <c r="B139" s="81" t="s">
        <v>3094</v>
      </c>
    </row>
    <row r="140" spans="1:2" x14ac:dyDescent="0.25">
      <c r="A140" s="1" t="s">
        <v>2929</v>
      </c>
      <c r="B140" s="81" t="s">
        <v>3004</v>
      </c>
    </row>
    <row r="141" spans="1:2" x14ac:dyDescent="0.25">
      <c r="A141" s="1" t="s">
        <v>3216</v>
      </c>
      <c r="B141" s="81" t="s">
        <v>3271</v>
      </c>
    </row>
    <row r="142" spans="1:2" x14ac:dyDescent="0.25">
      <c r="A142" s="1" t="s">
        <v>2916</v>
      </c>
      <c r="B142" s="81" t="s">
        <v>2824</v>
      </c>
    </row>
    <row r="143" spans="1:2" x14ac:dyDescent="0.25">
      <c r="A143" s="1" t="s">
        <v>3243</v>
      </c>
      <c r="B143" s="81" t="s">
        <v>2590</v>
      </c>
    </row>
    <row r="144" spans="1:2" x14ac:dyDescent="0.25">
      <c r="A144" s="1" t="s">
        <v>2580</v>
      </c>
      <c r="B144" s="81" t="s">
        <v>2592</v>
      </c>
    </row>
    <row r="145" spans="1:2" x14ac:dyDescent="0.25">
      <c r="A145" s="1" t="s">
        <v>3090</v>
      </c>
      <c r="B145" s="81" t="s">
        <v>2597</v>
      </c>
    </row>
    <row r="146" spans="1:2" x14ac:dyDescent="0.25">
      <c r="A146" s="1" t="s">
        <v>2933</v>
      </c>
      <c r="B146" s="81" t="s">
        <v>2899</v>
      </c>
    </row>
    <row r="147" spans="1:2" x14ac:dyDescent="0.25">
      <c r="A147" s="1" t="s">
        <v>3180</v>
      </c>
      <c r="B147" s="81" t="s">
        <v>2802</v>
      </c>
    </row>
    <row r="148" spans="1:2" x14ac:dyDescent="0.25">
      <c r="A148" s="1" t="s">
        <v>2581</v>
      </c>
      <c r="B148" s="81" t="s">
        <v>2993</v>
      </c>
    </row>
    <row r="149" spans="1:2" x14ac:dyDescent="0.25">
      <c r="A149" s="1" t="s">
        <v>2888</v>
      </c>
      <c r="B149" s="81" t="s">
        <v>2699</v>
      </c>
    </row>
    <row r="150" spans="1:2" x14ac:dyDescent="0.25">
      <c r="A150" s="1" t="s">
        <v>3054</v>
      </c>
      <c r="B150" s="81" t="s">
        <v>3141</v>
      </c>
    </row>
    <row r="151" spans="1:2" x14ac:dyDescent="0.25">
      <c r="A151" s="1" t="s">
        <v>3013</v>
      </c>
      <c r="B151" s="81" t="s">
        <v>2637</v>
      </c>
    </row>
    <row r="152" spans="1:2" x14ac:dyDescent="0.25">
      <c r="A152" s="1" t="s">
        <v>3218</v>
      </c>
      <c r="B152" s="81" t="s">
        <v>3126</v>
      </c>
    </row>
    <row r="153" spans="1:2" x14ac:dyDescent="0.25">
      <c r="A153" s="1" t="s">
        <v>2335</v>
      </c>
      <c r="B153" s="81" t="s">
        <v>449</v>
      </c>
    </row>
    <row r="154" spans="1:2" ht="30" x14ac:dyDescent="0.25">
      <c r="A154" s="1" t="s">
        <v>2807</v>
      </c>
      <c r="B154" s="81" t="s">
        <v>2835</v>
      </c>
    </row>
    <row r="155" spans="1:2" x14ac:dyDescent="0.25">
      <c r="A155" s="1" t="s">
        <v>2896</v>
      </c>
      <c r="B155" s="81" t="s">
        <v>2594</v>
      </c>
    </row>
    <row r="156" spans="1:2" x14ac:dyDescent="0.25">
      <c r="A156" s="1" t="s">
        <v>3129</v>
      </c>
      <c r="B156" s="81" t="s">
        <v>2975</v>
      </c>
    </row>
    <row r="157" spans="1:2" x14ac:dyDescent="0.25">
      <c r="A157" s="1" t="s">
        <v>3015</v>
      </c>
      <c r="B157" s="81" t="s">
        <v>2095</v>
      </c>
    </row>
    <row r="158" spans="1:2" x14ac:dyDescent="0.25">
      <c r="A158" s="1" t="s">
        <v>2994</v>
      </c>
      <c r="B158" s="81" t="s">
        <v>2945</v>
      </c>
    </row>
    <row r="159" spans="1:2" x14ac:dyDescent="0.25">
      <c r="A159" s="1" t="s">
        <v>2946</v>
      </c>
      <c r="B159" s="81" t="s">
        <v>3106</v>
      </c>
    </row>
    <row r="160" spans="1:2" x14ac:dyDescent="0.25">
      <c r="A160" s="1" t="s">
        <v>2627</v>
      </c>
      <c r="B160" s="81" t="s">
        <v>3260</v>
      </c>
    </row>
    <row r="161" spans="1:2" x14ac:dyDescent="0.25">
      <c r="A161" s="1" t="s">
        <v>2904</v>
      </c>
      <c r="B161" s="81" t="s">
        <v>3089</v>
      </c>
    </row>
    <row r="162" spans="1:2" x14ac:dyDescent="0.25">
      <c r="A162" s="1" t="s">
        <v>2886</v>
      </c>
      <c r="B162" s="81" t="s">
        <v>3105</v>
      </c>
    </row>
    <row r="163" spans="1:2" x14ac:dyDescent="0.25">
      <c r="A163" s="1" t="s">
        <v>3055</v>
      </c>
      <c r="B163" s="81" t="s">
        <v>3096</v>
      </c>
    </row>
    <row r="164" spans="1:2" x14ac:dyDescent="0.25">
      <c r="A164" s="1" t="s">
        <v>2585</v>
      </c>
      <c r="B164" s="81" t="s">
        <v>2850</v>
      </c>
    </row>
    <row r="165" spans="1:2" x14ac:dyDescent="0.25">
      <c r="A165" s="1" t="s">
        <v>2586</v>
      </c>
      <c r="B165" s="81" t="s">
        <v>3170</v>
      </c>
    </row>
    <row r="166" spans="1:2" x14ac:dyDescent="0.25">
      <c r="A166" s="1" t="s">
        <v>2583</v>
      </c>
      <c r="B166" s="81" t="s">
        <v>3100</v>
      </c>
    </row>
    <row r="167" spans="1:2" x14ac:dyDescent="0.25">
      <c r="A167" s="1" t="s">
        <v>3263</v>
      </c>
      <c r="B167" s="81" t="s">
        <v>3095</v>
      </c>
    </row>
    <row r="168" spans="1:2" x14ac:dyDescent="0.25">
      <c r="A168" s="1" t="s">
        <v>2587</v>
      </c>
      <c r="B168" s="81" t="s">
        <v>3073</v>
      </c>
    </row>
    <row r="169" spans="1:2" x14ac:dyDescent="0.25">
      <c r="A169" s="1" t="s">
        <v>2588</v>
      </c>
      <c r="B169" s="81" t="s">
        <v>2962</v>
      </c>
    </row>
    <row r="170" spans="1:2" x14ac:dyDescent="0.25">
      <c r="A170" s="1" t="s">
        <v>3094</v>
      </c>
      <c r="B170" s="81" t="s">
        <v>2672</v>
      </c>
    </row>
    <row r="171" spans="1:2" x14ac:dyDescent="0.25">
      <c r="A171" s="1" t="s">
        <v>3004</v>
      </c>
      <c r="B171" s="81" t="s">
        <v>2584</v>
      </c>
    </row>
    <row r="172" spans="1:2" x14ac:dyDescent="0.25">
      <c r="A172" s="1" t="s">
        <v>2880</v>
      </c>
      <c r="B172" s="81" t="s">
        <v>3117</v>
      </c>
    </row>
    <row r="173" spans="1:2" x14ac:dyDescent="0.25">
      <c r="A173" s="1" t="s">
        <v>3271</v>
      </c>
      <c r="B173" s="81" t="s">
        <v>2595</v>
      </c>
    </row>
    <row r="174" spans="1:2" x14ac:dyDescent="0.25">
      <c r="A174" s="1" t="s">
        <v>3272</v>
      </c>
      <c r="B174" s="81" t="s">
        <v>2720</v>
      </c>
    </row>
    <row r="175" spans="1:2" x14ac:dyDescent="0.25">
      <c r="A175" s="1" t="s">
        <v>2824</v>
      </c>
      <c r="B175" s="81" t="s">
        <v>3161</v>
      </c>
    </row>
    <row r="176" spans="1:2" x14ac:dyDescent="0.25">
      <c r="A176" s="1" t="s">
        <v>2996</v>
      </c>
      <c r="B176" s="81" t="s">
        <v>3026</v>
      </c>
    </row>
    <row r="177" spans="1:2" x14ac:dyDescent="0.25">
      <c r="A177" s="1" t="s">
        <v>2590</v>
      </c>
      <c r="B177" s="81" t="s">
        <v>2891</v>
      </c>
    </row>
    <row r="178" spans="1:2" x14ac:dyDescent="0.25">
      <c r="A178" s="1" t="s">
        <v>2591</v>
      </c>
      <c r="B178" s="81" t="s">
        <v>3207</v>
      </c>
    </row>
    <row r="179" spans="1:2" x14ac:dyDescent="0.25">
      <c r="A179" s="1" t="s">
        <v>2592</v>
      </c>
      <c r="B179" s="81" t="s">
        <v>2784</v>
      </c>
    </row>
    <row r="180" spans="1:2" x14ac:dyDescent="0.25">
      <c r="A180" s="1" t="s">
        <v>2597</v>
      </c>
      <c r="B180" s="81" t="s">
        <v>2596</v>
      </c>
    </row>
    <row r="181" spans="1:2" x14ac:dyDescent="0.25">
      <c r="A181" s="1" t="s">
        <v>2899</v>
      </c>
      <c r="B181" s="81" t="s">
        <v>2869</v>
      </c>
    </row>
    <row r="182" spans="1:2" x14ac:dyDescent="0.25">
      <c r="A182" s="1" t="s">
        <v>2802</v>
      </c>
      <c r="B182" s="81" t="s">
        <v>3080</v>
      </c>
    </row>
    <row r="183" spans="1:2" x14ac:dyDescent="0.25">
      <c r="A183" s="1" t="s">
        <v>2993</v>
      </c>
      <c r="B183" s="81" t="s">
        <v>3183</v>
      </c>
    </row>
    <row r="184" spans="1:2" x14ac:dyDescent="0.25">
      <c r="A184" s="1" t="s">
        <v>2699</v>
      </c>
      <c r="B184" s="81" t="s">
        <v>2601</v>
      </c>
    </row>
    <row r="185" spans="1:2" x14ac:dyDescent="0.25">
      <c r="A185" s="1" t="s">
        <v>3141</v>
      </c>
      <c r="B185" s="81" t="s">
        <v>2900</v>
      </c>
    </row>
    <row r="186" spans="1:2" x14ac:dyDescent="0.25">
      <c r="A186" s="1" t="s">
        <v>2637</v>
      </c>
      <c r="B186" s="81" t="s">
        <v>2878</v>
      </c>
    </row>
    <row r="187" spans="1:2" x14ac:dyDescent="0.25">
      <c r="A187" s="1" t="s">
        <v>3126</v>
      </c>
      <c r="B187" s="81" t="s">
        <v>2872</v>
      </c>
    </row>
    <row r="188" spans="1:2" x14ac:dyDescent="0.25">
      <c r="A188" s="1" t="s">
        <v>449</v>
      </c>
      <c r="B188" s="81" t="s">
        <v>2903</v>
      </c>
    </row>
    <row r="189" spans="1:2" x14ac:dyDescent="0.25">
      <c r="A189" s="1" t="s">
        <v>2835</v>
      </c>
      <c r="B189" s="81" t="s">
        <v>2911</v>
      </c>
    </row>
    <row r="190" spans="1:2" x14ac:dyDescent="0.25">
      <c r="A190" s="1" t="s">
        <v>2594</v>
      </c>
      <c r="B190" s="81" t="s">
        <v>2881</v>
      </c>
    </row>
    <row r="191" spans="1:2" x14ac:dyDescent="0.25">
      <c r="A191" s="1" t="s">
        <v>2975</v>
      </c>
      <c r="B191" s="81" t="s">
        <v>2874</v>
      </c>
    </row>
    <row r="192" spans="1:2" x14ac:dyDescent="0.25">
      <c r="A192" s="1" t="s">
        <v>2095</v>
      </c>
      <c r="B192" s="81" t="s">
        <v>3115</v>
      </c>
    </row>
    <row r="193" spans="1:2" x14ac:dyDescent="0.25">
      <c r="A193" s="1" t="s">
        <v>3031</v>
      </c>
      <c r="B193" s="81" t="s">
        <v>3293</v>
      </c>
    </row>
    <row r="194" spans="1:2" x14ac:dyDescent="0.25">
      <c r="A194" s="1" t="s">
        <v>2945</v>
      </c>
      <c r="B194" s="81" t="s">
        <v>3206</v>
      </c>
    </row>
    <row r="195" spans="1:2" x14ac:dyDescent="0.25">
      <c r="A195" s="1" t="s">
        <v>3106</v>
      </c>
      <c r="B195" s="81" t="s">
        <v>2884</v>
      </c>
    </row>
    <row r="196" spans="1:2" x14ac:dyDescent="0.25">
      <c r="A196" s="1" t="s">
        <v>3260</v>
      </c>
      <c r="B196" s="81" t="s">
        <v>2826</v>
      </c>
    </row>
    <row r="197" spans="1:2" x14ac:dyDescent="0.25">
      <c r="A197" s="1" t="s">
        <v>3089</v>
      </c>
      <c r="B197" s="81" t="s">
        <v>2598</v>
      </c>
    </row>
    <row r="198" spans="1:2" x14ac:dyDescent="0.25">
      <c r="A198" s="1" t="s">
        <v>3105</v>
      </c>
      <c r="B198" s="81" t="s">
        <v>2603</v>
      </c>
    </row>
    <row r="199" spans="1:2" x14ac:dyDescent="0.25">
      <c r="A199" s="1" t="s">
        <v>3096</v>
      </c>
      <c r="B199" s="81" t="s">
        <v>3244</v>
      </c>
    </row>
    <row r="200" spans="1:2" ht="30" x14ac:dyDescent="0.25">
      <c r="A200" s="1" t="s">
        <v>2850</v>
      </c>
      <c r="B200" s="81" t="s">
        <v>2860</v>
      </c>
    </row>
    <row r="201" spans="1:2" x14ac:dyDescent="0.25">
      <c r="A201" s="1" t="s">
        <v>3170</v>
      </c>
      <c r="B201" s="81" t="s">
        <v>2610</v>
      </c>
    </row>
    <row r="202" spans="1:2" x14ac:dyDescent="0.25">
      <c r="A202" s="1" t="s">
        <v>3100</v>
      </c>
      <c r="B202" s="81" t="s">
        <v>3006</v>
      </c>
    </row>
    <row r="203" spans="1:2" x14ac:dyDescent="0.25">
      <c r="A203" s="1" t="s">
        <v>3095</v>
      </c>
      <c r="B203" s="81" t="s">
        <v>2599</v>
      </c>
    </row>
    <row r="204" spans="1:2" x14ac:dyDescent="0.25">
      <c r="A204" s="1" t="s">
        <v>3073</v>
      </c>
      <c r="B204" s="81" t="s">
        <v>2605</v>
      </c>
    </row>
    <row r="205" spans="1:2" x14ac:dyDescent="0.25">
      <c r="A205" s="1" t="s">
        <v>2962</v>
      </c>
      <c r="B205" s="81" t="s">
        <v>2600</v>
      </c>
    </row>
    <row r="206" spans="1:2" x14ac:dyDescent="0.25">
      <c r="A206" s="1" t="s">
        <v>2672</v>
      </c>
      <c r="B206" s="81" t="s">
        <v>2606</v>
      </c>
    </row>
    <row r="207" spans="1:2" x14ac:dyDescent="0.25">
      <c r="A207" s="1" t="s">
        <v>2584</v>
      </c>
      <c r="B207" s="81" t="s">
        <v>2814</v>
      </c>
    </row>
    <row r="208" spans="1:2" x14ac:dyDescent="0.25">
      <c r="A208" s="1" t="s">
        <v>3117</v>
      </c>
      <c r="B208" s="81" t="s">
        <v>3217</v>
      </c>
    </row>
    <row r="209" spans="1:2" x14ac:dyDescent="0.25">
      <c r="A209" s="1" t="s">
        <v>2595</v>
      </c>
      <c r="B209" s="81" t="s">
        <v>2607</v>
      </c>
    </row>
    <row r="210" spans="1:2" x14ac:dyDescent="0.25">
      <c r="A210" s="1" t="s">
        <v>2720</v>
      </c>
      <c r="B210" s="81" t="s">
        <v>2887</v>
      </c>
    </row>
    <row r="211" spans="1:2" x14ac:dyDescent="0.25">
      <c r="A211" s="1" t="s">
        <v>3161</v>
      </c>
      <c r="B211" s="81" t="s">
        <v>3602</v>
      </c>
    </row>
    <row r="212" spans="1:2" x14ac:dyDescent="0.25">
      <c r="A212" s="1" t="s">
        <v>3026</v>
      </c>
      <c r="B212" s="81" t="s">
        <v>78</v>
      </c>
    </row>
    <row r="213" spans="1:2" x14ac:dyDescent="0.25">
      <c r="A213" s="1" t="s">
        <v>2891</v>
      </c>
      <c r="B213" s="81" t="s">
        <v>2954</v>
      </c>
    </row>
    <row r="214" spans="1:2" x14ac:dyDescent="0.25">
      <c r="A214" s="1" t="s">
        <v>3207</v>
      </c>
      <c r="B214" s="81" t="s">
        <v>3204</v>
      </c>
    </row>
    <row r="215" spans="1:2" x14ac:dyDescent="0.25">
      <c r="A215" s="1" t="s">
        <v>2784</v>
      </c>
      <c r="B215" s="81" t="s">
        <v>3192</v>
      </c>
    </row>
    <row r="216" spans="1:2" x14ac:dyDescent="0.25">
      <c r="A216" s="1" t="s">
        <v>2596</v>
      </c>
      <c r="B216" s="81" t="s">
        <v>2609</v>
      </c>
    </row>
    <row r="217" spans="1:2" x14ac:dyDescent="0.25">
      <c r="A217" s="1" t="s">
        <v>2869</v>
      </c>
      <c r="B217" s="81" t="s">
        <v>3120</v>
      </c>
    </row>
    <row r="218" spans="1:2" x14ac:dyDescent="0.25">
      <c r="A218" s="1" t="s">
        <v>3123</v>
      </c>
      <c r="B218" s="81" t="s">
        <v>2857</v>
      </c>
    </row>
    <row r="219" spans="1:2" x14ac:dyDescent="0.25">
      <c r="A219" s="1" t="s">
        <v>3051</v>
      </c>
      <c r="B219" s="81" t="s">
        <v>2611</v>
      </c>
    </row>
    <row r="220" spans="1:2" x14ac:dyDescent="0.25">
      <c r="A220" s="1" t="s">
        <v>3080</v>
      </c>
      <c r="B220" s="81" t="s">
        <v>3603</v>
      </c>
    </row>
    <row r="221" spans="1:2" x14ac:dyDescent="0.25">
      <c r="A221" s="1" t="s">
        <v>2859</v>
      </c>
      <c r="B221" s="81" t="s">
        <v>2985</v>
      </c>
    </row>
    <row r="222" spans="1:2" x14ac:dyDescent="0.25">
      <c r="A222" s="1" t="s">
        <v>3183</v>
      </c>
      <c r="B222" s="81" t="s">
        <v>2245</v>
      </c>
    </row>
    <row r="223" spans="1:2" x14ac:dyDescent="0.25">
      <c r="A223" s="1" t="s">
        <v>2601</v>
      </c>
      <c r="B223" s="81" t="s">
        <v>2806</v>
      </c>
    </row>
    <row r="224" spans="1:2" x14ac:dyDescent="0.25">
      <c r="A224" s="1" t="s">
        <v>2602</v>
      </c>
      <c r="B224" s="81" t="s">
        <v>3241</v>
      </c>
    </row>
    <row r="225" spans="1:2" x14ac:dyDescent="0.25">
      <c r="A225" s="1" t="s">
        <v>2900</v>
      </c>
      <c r="B225" s="81" t="s">
        <v>3070</v>
      </c>
    </row>
    <row r="226" spans="1:2" x14ac:dyDescent="0.25">
      <c r="A226" s="1" t="s">
        <v>2938</v>
      </c>
      <c r="B226" s="81" t="s">
        <v>2612</v>
      </c>
    </row>
    <row r="227" spans="1:2" x14ac:dyDescent="0.25">
      <c r="A227" s="1" t="s">
        <v>2856</v>
      </c>
      <c r="B227" s="81" t="s">
        <v>2990</v>
      </c>
    </row>
    <row r="228" spans="1:2" x14ac:dyDescent="0.25">
      <c r="A228" s="1" t="s">
        <v>2878</v>
      </c>
      <c r="B228" s="81" t="s">
        <v>3604</v>
      </c>
    </row>
    <row r="229" spans="1:2" x14ac:dyDescent="0.25">
      <c r="A229" s="1" t="s">
        <v>2872</v>
      </c>
      <c r="B229" s="81" t="s">
        <v>80</v>
      </c>
    </row>
    <row r="230" spans="1:2" x14ac:dyDescent="0.25">
      <c r="A230" s="1" t="s">
        <v>2903</v>
      </c>
      <c r="B230" s="81" t="s">
        <v>2825</v>
      </c>
    </row>
    <row r="231" spans="1:2" x14ac:dyDescent="0.25">
      <c r="A231" s="1" t="s">
        <v>2885</v>
      </c>
      <c r="B231" s="81" t="s">
        <v>2619</v>
      </c>
    </row>
    <row r="232" spans="1:2" x14ac:dyDescent="0.25">
      <c r="A232" s="1" t="s">
        <v>2911</v>
      </c>
      <c r="B232" s="81" t="s">
        <v>2131</v>
      </c>
    </row>
    <row r="233" spans="1:2" x14ac:dyDescent="0.25">
      <c r="A233" s="1" t="s">
        <v>2936</v>
      </c>
      <c r="B233" s="81" t="s">
        <v>2846</v>
      </c>
    </row>
    <row r="234" spans="1:2" x14ac:dyDescent="0.25">
      <c r="A234" s="1" t="s">
        <v>3001</v>
      </c>
      <c r="B234" s="81" t="s">
        <v>3265</v>
      </c>
    </row>
    <row r="235" spans="1:2" x14ac:dyDescent="0.25">
      <c r="A235" s="1" t="s">
        <v>2881</v>
      </c>
      <c r="B235" s="81" t="s">
        <v>3086</v>
      </c>
    </row>
    <row r="236" spans="1:2" x14ac:dyDescent="0.25">
      <c r="A236" s="1" t="s">
        <v>2871</v>
      </c>
      <c r="B236" s="81" t="s">
        <v>2799</v>
      </c>
    </row>
    <row r="237" spans="1:2" x14ac:dyDescent="0.25">
      <c r="A237" s="1" t="s">
        <v>2874</v>
      </c>
      <c r="B237" s="81" t="s">
        <v>2622</v>
      </c>
    </row>
    <row r="238" spans="1:2" x14ac:dyDescent="0.25">
      <c r="A238" s="1" t="s">
        <v>3115</v>
      </c>
      <c r="B238" s="81" t="s">
        <v>2623</v>
      </c>
    </row>
    <row r="239" spans="1:2" x14ac:dyDescent="0.25">
      <c r="A239" s="1" t="s">
        <v>2924</v>
      </c>
      <c r="B239" s="81" t="s">
        <v>3152</v>
      </c>
    </row>
    <row r="240" spans="1:2" x14ac:dyDescent="0.25">
      <c r="A240" s="1" t="s">
        <v>3293</v>
      </c>
      <c r="B240" s="81" t="s">
        <v>2624</v>
      </c>
    </row>
    <row r="241" spans="1:2" x14ac:dyDescent="0.25">
      <c r="A241" s="1" t="s">
        <v>3206</v>
      </c>
      <c r="B241" s="81" t="s">
        <v>2792</v>
      </c>
    </row>
    <row r="242" spans="1:2" x14ac:dyDescent="0.25">
      <c r="A242" s="1" t="s">
        <v>3081</v>
      </c>
      <c r="B242" s="81" t="s">
        <v>2793</v>
      </c>
    </row>
    <row r="243" spans="1:2" x14ac:dyDescent="0.25">
      <c r="A243" s="1" t="s">
        <v>2884</v>
      </c>
      <c r="B243" s="81" t="s">
        <v>3264</v>
      </c>
    </row>
    <row r="244" spans="1:2" x14ac:dyDescent="0.25">
      <c r="A244" s="1" t="s">
        <v>2826</v>
      </c>
      <c r="B244" s="81" t="s">
        <v>2822</v>
      </c>
    </row>
    <row r="245" spans="1:2" x14ac:dyDescent="0.25">
      <c r="A245" s="1" t="s">
        <v>2598</v>
      </c>
      <c r="B245" s="81" t="s">
        <v>3017</v>
      </c>
    </row>
    <row r="246" spans="1:2" x14ac:dyDescent="0.25">
      <c r="A246" s="1" t="s">
        <v>2953</v>
      </c>
      <c r="B246" s="81" t="s">
        <v>3605</v>
      </c>
    </row>
    <row r="247" spans="1:2" x14ac:dyDescent="0.25">
      <c r="A247" s="1" t="s">
        <v>2603</v>
      </c>
      <c r="B247" s="81" t="s">
        <v>2626</v>
      </c>
    </row>
    <row r="248" spans="1:2" x14ac:dyDescent="0.25">
      <c r="A248" s="1" t="s">
        <v>3244</v>
      </c>
      <c r="B248" s="81" t="s">
        <v>3606</v>
      </c>
    </row>
    <row r="249" spans="1:2" x14ac:dyDescent="0.25">
      <c r="A249" s="1" t="s">
        <v>2604</v>
      </c>
      <c r="B249" s="81" t="s">
        <v>2931</v>
      </c>
    </row>
    <row r="250" spans="1:2" x14ac:dyDescent="0.25">
      <c r="A250" s="1" t="s">
        <v>2860</v>
      </c>
      <c r="B250" s="81" t="s">
        <v>2656</v>
      </c>
    </row>
    <row r="251" spans="1:2" x14ac:dyDescent="0.25">
      <c r="A251" s="1" t="s">
        <v>2610</v>
      </c>
      <c r="B251" s="81" t="s">
        <v>3102</v>
      </c>
    </row>
    <row r="252" spans="1:2" x14ac:dyDescent="0.25">
      <c r="A252" s="1" t="s">
        <v>3006</v>
      </c>
      <c r="B252" s="81" t="s">
        <v>2918</v>
      </c>
    </row>
    <row r="253" spans="1:2" x14ac:dyDescent="0.25">
      <c r="A253" s="1" t="s">
        <v>2599</v>
      </c>
      <c r="B253" s="81" t="s">
        <v>2976</v>
      </c>
    </row>
    <row r="254" spans="1:2" x14ac:dyDescent="0.25">
      <c r="A254" s="1" t="s">
        <v>2605</v>
      </c>
      <c r="B254" s="81" t="s">
        <v>3009</v>
      </c>
    </row>
    <row r="255" spans="1:2" x14ac:dyDescent="0.25">
      <c r="A255" s="1" t="s">
        <v>2600</v>
      </c>
      <c r="B255" s="81" t="s">
        <v>3276</v>
      </c>
    </row>
    <row r="256" spans="1:2" x14ac:dyDescent="0.25">
      <c r="A256" s="1" t="s">
        <v>2606</v>
      </c>
      <c r="B256" s="81" t="s">
        <v>3072</v>
      </c>
    </row>
    <row r="257" spans="1:2" x14ac:dyDescent="0.25">
      <c r="A257" s="1" t="s">
        <v>2814</v>
      </c>
      <c r="B257" s="81" t="s">
        <v>3022</v>
      </c>
    </row>
    <row r="258" spans="1:2" x14ac:dyDescent="0.25">
      <c r="A258" s="1" t="s">
        <v>3298</v>
      </c>
      <c r="B258" s="81" t="s">
        <v>3097</v>
      </c>
    </row>
    <row r="259" spans="1:2" x14ac:dyDescent="0.25">
      <c r="A259" s="1" t="s">
        <v>3217</v>
      </c>
      <c r="B259" s="81" t="s">
        <v>3139</v>
      </c>
    </row>
    <row r="260" spans="1:2" x14ac:dyDescent="0.25">
      <c r="A260" s="1" t="s">
        <v>3179</v>
      </c>
      <c r="B260" s="81" t="s">
        <v>3047</v>
      </c>
    </row>
    <row r="261" spans="1:2" x14ac:dyDescent="0.25">
      <c r="A261" s="1" t="s">
        <v>2607</v>
      </c>
      <c r="B261" s="81" t="s">
        <v>2615</v>
      </c>
    </row>
    <row r="262" spans="1:2" x14ac:dyDescent="0.25">
      <c r="A262" s="1" t="s">
        <v>2887</v>
      </c>
      <c r="B262" s="81" t="s">
        <v>2616</v>
      </c>
    </row>
    <row r="263" spans="1:2" x14ac:dyDescent="0.25">
      <c r="A263" s="1" t="s">
        <v>3130</v>
      </c>
      <c r="B263" s="81" t="s">
        <v>3245</v>
      </c>
    </row>
    <row r="264" spans="1:2" x14ac:dyDescent="0.25">
      <c r="A264" s="1" t="s">
        <v>78</v>
      </c>
      <c r="B264" s="81" t="s">
        <v>2629</v>
      </c>
    </row>
    <row r="265" spans="1:2" x14ac:dyDescent="0.25">
      <c r="A265" s="1" t="s">
        <v>2954</v>
      </c>
      <c r="B265" s="81" t="s">
        <v>3128</v>
      </c>
    </row>
    <row r="266" spans="1:2" x14ac:dyDescent="0.25">
      <c r="A266" s="1" t="s">
        <v>3204</v>
      </c>
      <c r="B266" s="81" t="s">
        <v>3040</v>
      </c>
    </row>
    <row r="267" spans="1:2" x14ac:dyDescent="0.25">
      <c r="A267" s="1" t="s">
        <v>3192</v>
      </c>
      <c r="B267" s="81" t="s">
        <v>2630</v>
      </c>
    </row>
    <row r="268" spans="1:2" x14ac:dyDescent="0.25">
      <c r="A268" s="1" t="s">
        <v>3039</v>
      </c>
      <c r="B268" s="81" t="s">
        <v>2877</v>
      </c>
    </row>
    <row r="269" spans="1:2" x14ac:dyDescent="0.25">
      <c r="A269" s="1" t="s">
        <v>2608</v>
      </c>
      <c r="B269" s="81" t="s">
        <v>2632</v>
      </c>
    </row>
    <row r="270" spans="1:2" x14ac:dyDescent="0.25">
      <c r="A270" s="1" t="s">
        <v>2609</v>
      </c>
      <c r="B270" s="81" t="s">
        <v>3125</v>
      </c>
    </row>
    <row r="271" spans="1:2" x14ac:dyDescent="0.25">
      <c r="A271" s="1" t="s">
        <v>3120</v>
      </c>
      <c r="B271" s="81" t="s">
        <v>3005</v>
      </c>
    </row>
    <row r="272" spans="1:2" x14ac:dyDescent="0.25">
      <c r="A272" s="1" t="s">
        <v>2857</v>
      </c>
      <c r="B272" s="81" t="s">
        <v>3103</v>
      </c>
    </row>
    <row r="273" spans="1:2" x14ac:dyDescent="0.25">
      <c r="A273" s="1" t="s">
        <v>2611</v>
      </c>
      <c r="B273" s="81" t="s">
        <v>32</v>
      </c>
    </row>
    <row r="274" spans="1:2" x14ac:dyDescent="0.25">
      <c r="A274" s="1" t="s">
        <v>2985</v>
      </c>
      <c r="B274" s="81" t="s">
        <v>2633</v>
      </c>
    </row>
    <row r="275" spans="1:2" x14ac:dyDescent="0.25">
      <c r="A275" s="1" t="s">
        <v>2245</v>
      </c>
      <c r="B275" s="81" t="s">
        <v>2635</v>
      </c>
    </row>
    <row r="276" spans="1:2" x14ac:dyDescent="0.25">
      <c r="A276" s="1" t="s">
        <v>3071</v>
      </c>
      <c r="B276" s="81" t="s">
        <v>2617</v>
      </c>
    </row>
    <row r="277" spans="1:2" x14ac:dyDescent="0.25">
      <c r="A277" s="1" t="s">
        <v>2806</v>
      </c>
      <c r="B277" s="81" t="s">
        <v>2951</v>
      </c>
    </row>
    <row r="278" spans="1:2" x14ac:dyDescent="0.25">
      <c r="A278" s="1" t="s">
        <v>3241</v>
      </c>
      <c r="B278" s="81" t="s">
        <v>2636</v>
      </c>
    </row>
    <row r="279" spans="1:2" x14ac:dyDescent="0.25">
      <c r="A279" s="1" t="s">
        <v>3070</v>
      </c>
      <c r="B279" s="81" t="s">
        <v>3110</v>
      </c>
    </row>
    <row r="280" spans="1:2" x14ac:dyDescent="0.25">
      <c r="A280" s="1" t="s">
        <v>2892</v>
      </c>
      <c r="B280" s="81" t="s">
        <v>1413</v>
      </c>
    </row>
    <row r="281" spans="1:2" x14ac:dyDescent="0.25">
      <c r="A281" s="1" t="s">
        <v>2854</v>
      </c>
      <c r="B281" s="81" t="s">
        <v>2640</v>
      </c>
    </row>
    <row r="282" spans="1:2" x14ac:dyDescent="0.25">
      <c r="A282" s="1" t="s">
        <v>2612</v>
      </c>
      <c r="B282" s="81" t="s">
        <v>2893</v>
      </c>
    </row>
    <row r="283" spans="1:2" x14ac:dyDescent="0.25">
      <c r="A283" s="1" t="s">
        <v>2989</v>
      </c>
      <c r="B283" s="81" t="s">
        <v>2641</v>
      </c>
    </row>
    <row r="284" spans="1:2" x14ac:dyDescent="0.25">
      <c r="A284" s="1" t="s">
        <v>2990</v>
      </c>
      <c r="B284" s="81" t="s">
        <v>2794</v>
      </c>
    </row>
    <row r="285" spans="1:2" x14ac:dyDescent="0.25">
      <c r="A285" s="1" t="s">
        <v>80</v>
      </c>
      <c r="B285" s="81" t="s">
        <v>2642</v>
      </c>
    </row>
    <row r="286" spans="1:2" x14ac:dyDescent="0.25">
      <c r="A286" s="1" t="s">
        <v>2825</v>
      </c>
      <c r="B286" s="81" t="s">
        <v>3053</v>
      </c>
    </row>
    <row r="287" spans="1:2" x14ac:dyDescent="0.25">
      <c r="A287" s="1" t="s">
        <v>2619</v>
      </c>
      <c r="B287" s="81" t="s">
        <v>2618</v>
      </c>
    </row>
    <row r="288" spans="1:2" x14ac:dyDescent="0.25">
      <c r="A288" s="1" t="s">
        <v>2131</v>
      </c>
      <c r="B288" s="81" t="s">
        <v>2643</v>
      </c>
    </row>
    <row r="289" spans="1:2" x14ac:dyDescent="0.25">
      <c r="A289" s="1" t="s">
        <v>2620</v>
      </c>
      <c r="B289" s="81" t="s">
        <v>2644</v>
      </c>
    </row>
    <row r="290" spans="1:2" x14ac:dyDescent="0.25">
      <c r="A290" s="1" t="s">
        <v>3002</v>
      </c>
      <c r="B290" s="81" t="s">
        <v>2913</v>
      </c>
    </row>
    <row r="291" spans="1:2" x14ac:dyDescent="0.25">
      <c r="A291" s="1" t="s">
        <v>2846</v>
      </c>
      <c r="B291" s="81" t="s">
        <v>3607</v>
      </c>
    </row>
    <row r="292" spans="1:2" x14ac:dyDescent="0.25">
      <c r="A292" s="1" t="s">
        <v>2621</v>
      </c>
      <c r="B292" s="81" t="s">
        <v>2646</v>
      </c>
    </row>
    <row r="293" spans="1:2" x14ac:dyDescent="0.25">
      <c r="A293" s="1" t="s">
        <v>3265</v>
      </c>
      <c r="B293" s="81" t="s">
        <v>2647</v>
      </c>
    </row>
    <row r="294" spans="1:2" x14ac:dyDescent="0.25">
      <c r="A294" s="1" t="s">
        <v>3027</v>
      </c>
      <c r="B294" s="81" t="s">
        <v>2648</v>
      </c>
    </row>
    <row r="295" spans="1:2" x14ac:dyDescent="0.25">
      <c r="A295" s="1" t="s">
        <v>3086</v>
      </c>
      <c r="B295" s="81" t="s">
        <v>2649</v>
      </c>
    </row>
    <row r="296" spans="1:2" x14ac:dyDescent="0.25">
      <c r="A296" s="1" t="s">
        <v>3099</v>
      </c>
      <c r="B296" s="81" t="s">
        <v>2654</v>
      </c>
    </row>
    <row r="297" spans="1:2" x14ac:dyDescent="0.25">
      <c r="A297" s="1" t="s">
        <v>2799</v>
      </c>
      <c r="B297" s="81" t="s">
        <v>375</v>
      </c>
    </row>
    <row r="298" spans="1:2" x14ac:dyDescent="0.25">
      <c r="A298" s="1" t="s">
        <v>2622</v>
      </c>
      <c r="B298" s="81" t="s">
        <v>2803</v>
      </c>
    </row>
    <row r="299" spans="1:2" x14ac:dyDescent="0.25">
      <c r="A299" s="1" t="s">
        <v>2623</v>
      </c>
      <c r="B299" s="81" t="s">
        <v>551</v>
      </c>
    </row>
    <row r="300" spans="1:2" x14ac:dyDescent="0.25">
      <c r="A300" s="1" t="s">
        <v>3016</v>
      </c>
      <c r="B300" s="81" t="s">
        <v>2660</v>
      </c>
    </row>
    <row r="301" spans="1:2" x14ac:dyDescent="0.25">
      <c r="A301" s="1" t="s">
        <v>3023</v>
      </c>
      <c r="B301" s="81" t="s">
        <v>2914</v>
      </c>
    </row>
    <row r="302" spans="1:2" x14ac:dyDescent="0.25">
      <c r="A302" s="1" t="s">
        <v>3152</v>
      </c>
      <c r="B302" s="81" t="s">
        <v>3091</v>
      </c>
    </row>
    <row r="303" spans="1:2" x14ac:dyDescent="0.25">
      <c r="A303" s="1" t="s">
        <v>2624</v>
      </c>
      <c r="B303" s="81" t="s">
        <v>2663</v>
      </c>
    </row>
    <row r="304" spans="1:2" x14ac:dyDescent="0.25">
      <c r="A304" s="1" t="s">
        <v>2792</v>
      </c>
      <c r="B304" s="81" t="s">
        <v>2665</v>
      </c>
    </row>
    <row r="305" spans="1:2" x14ac:dyDescent="0.25">
      <c r="A305" s="1" t="s">
        <v>2793</v>
      </c>
      <c r="B305" s="81" t="s">
        <v>2666</v>
      </c>
    </row>
    <row r="306" spans="1:2" x14ac:dyDescent="0.25">
      <c r="A306" s="1" t="s">
        <v>3264</v>
      </c>
      <c r="B306" s="81" t="s">
        <v>3257</v>
      </c>
    </row>
    <row r="307" spans="1:2" x14ac:dyDescent="0.25">
      <c r="A307" s="1" t="s">
        <v>2613</v>
      </c>
      <c r="B307" s="81" t="s">
        <v>3049</v>
      </c>
    </row>
    <row r="308" spans="1:2" x14ac:dyDescent="0.25">
      <c r="A308" s="1" t="s">
        <v>2822</v>
      </c>
      <c r="B308" s="81" t="s">
        <v>2876</v>
      </c>
    </row>
    <row r="309" spans="1:2" x14ac:dyDescent="0.25">
      <c r="A309" s="1" t="s">
        <v>3017</v>
      </c>
      <c r="B309" s="81" t="s">
        <v>2667</v>
      </c>
    </row>
    <row r="310" spans="1:2" x14ac:dyDescent="0.25">
      <c r="A310" s="1" t="s">
        <v>2625</v>
      </c>
      <c r="B310" s="81" t="s">
        <v>2984</v>
      </c>
    </row>
    <row r="311" spans="1:2" x14ac:dyDescent="0.25">
      <c r="A311" s="1" t="s">
        <v>2626</v>
      </c>
      <c r="B311" s="81" t="s">
        <v>3149</v>
      </c>
    </row>
    <row r="312" spans="1:2" x14ac:dyDescent="0.25">
      <c r="A312" s="1" t="s">
        <v>2931</v>
      </c>
      <c r="B312" s="81" t="s">
        <v>2963</v>
      </c>
    </row>
    <row r="313" spans="1:2" x14ac:dyDescent="0.25">
      <c r="A313" s="1" t="s">
        <v>2656</v>
      </c>
      <c r="B313" s="81" t="s">
        <v>2668</v>
      </c>
    </row>
    <row r="314" spans="1:2" x14ac:dyDescent="0.25">
      <c r="A314" s="1" t="s">
        <v>3102</v>
      </c>
      <c r="B314" s="81" t="s">
        <v>2659</v>
      </c>
    </row>
    <row r="315" spans="1:2" x14ac:dyDescent="0.25">
      <c r="A315" s="1" t="s">
        <v>2918</v>
      </c>
      <c r="B315" s="81" t="s">
        <v>3199</v>
      </c>
    </row>
    <row r="316" spans="1:2" x14ac:dyDescent="0.25">
      <c r="A316" s="1" t="s">
        <v>2976</v>
      </c>
      <c r="B316" s="81" t="s">
        <v>2844</v>
      </c>
    </row>
    <row r="317" spans="1:2" x14ac:dyDescent="0.25">
      <c r="A317" s="1" t="s">
        <v>3009</v>
      </c>
      <c r="B317" s="81" t="s">
        <v>2273</v>
      </c>
    </row>
    <row r="318" spans="1:2" x14ac:dyDescent="0.25">
      <c r="A318" s="1" t="s">
        <v>2980</v>
      </c>
      <c r="B318" s="81" t="s">
        <v>3136</v>
      </c>
    </row>
    <row r="319" spans="1:2" x14ac:dyDescent="0.25">
      <c r="A319" s="1" t="s">
        <v>3276</v>
      </c>
      <c r="B319" s="81" t="s">
        <v>2669</v>
      </c>
    </row>
    <row r="320" spans="1:2" x14ac:dyDescent="0.25">
      <c r="A320" s="1" t="s">
        <v>3072</v>
      </c>
      <c r="B320" s="81" t="s">
        <v>3189</v>
      </c>
    </row>
    <row r="321" spans="1:2" x14ac:dyDescent="0.25">
      <c r="A321" s="1" t="s">
        <v>3022</v>
      </c>
      <c r="B321" s="81" t="s">
        <v>3056</v>
      </c>
    </row>
    <row r="322" spans="1:2" x14ac:dyDescent="0.25">
      <c r="A322" s="1" t="s">
        <v>3133</v>
      </c>
      <c r="B322" s="81" t="s">
        <v>3246</v>
      </c>
    </row>
    <row r="323" spans="1:2" x14ac:dyDescent="0.25">
      <c r="A323" s="1" t="s">
        <v>3097</v>
      </c>
      <c r="B323" s="81" t="s">
        <v>2958</v>
      </c>
    </row>
    <row r="324" spans="1:2" x14ac:dyDescent="0.25">
      <c r="A324" s="1" t="s">
        <v>3139</v>
      </c>
      <c r="B324" s="81" t="s">
        <v>3062</v>
      </c>
    </row>
    <row r="325" spans="1:2" x14ac:dyDescent="0.25">
      <c r="A325" s="1" t="s">
        <v>3047</v>
      </c>
      <c r="B325" s="81" t="s">
        <v>2671</v>
      </c>
    </row>
    <row r="326" spans="1:2" x14ac:dyDescent="0.25">
      <c r="A326" s="1" t="s">
        <v>2615</v>
      </c>
      <c r="B326" s="81" t="s">
        <v>3608</v>
      </c>
    </row>
    <row r="327" spans="1:2" x14ac:dyDescent="0.25">
      <c r="A327" s="1" t="s">
        <v>2616</v>
      </c>
      <c r="B327" s="81" t="s">
        <v>3046</v>
      </c>
    </row>
    <row r="328" spans="1:2" x14ac:dyDescent="0.25">
      <c r="A328" s="1" t="s">
        <v>2628</v>
      </c>
      <c r="B328" s="81" t="s">
        <v>2895</v>
      </c>
    </row>
    <row r="329" spans="1:2" x14ac:dyDescent="0.25">
      <c r="A329" s="1" t="s">
        <v>3245</v>
      </c>
      <c r="B329" s="81" t="s">
        <v>3127</v>
      </c>
    </row>
    <row r="330" spans="1:2" x14ac:dyDescent="0.25">
      <c r="A330" s="1" t="s">
        <v>2629</v>
      </c>
      <c r="B330" s="81" t="s">
        <v>2673</v>
      </c>
    </row>
    <row r="331" spans="1:2" x14ac:dyDescent="0.25">
      <c r="A331" s="1" t="s">
        <v>3128</v>
      </c>
      <c r="B331" s="81" t="s">
        <v>3187</v>
      </c>
    </row>
    <row r="332" spans="1:2" x14ac:dyDescent="0.25">
      <c r="A332" s="1" t="s">
        <v>3040</v>
      </c>
      <c r="B332" s="81" t="s">
        <v>2974</v>
      </c>
    </row>
    <row r="333" spans="1:2" x14ac:dyDescent="0.25">
      <c r="A333" s="1" t="s">
        <v>2630</v>
      </c>
      <c r="B333" s="81" t="s">
        <v>3609</v>
      </c>
    </row>
    <row r="334" spans="1:2" x14ac:dyDescent="0.25">
      <c r="A334" s="1" t="s">
        <v>2877</v>
      </c>
      <c r="B334" s="81" t="s">
        <v>3610</v>
      </c>
    </row>
    <row r="335" spans="1:2" x14ac:dyDescent="0.25">
      <c r="A335" s="1" t="s">
        <v>2632</v>
      </c>
      <c r="B335" s="81" t="s">
        <v>3611</v>
      </c>
    </row>
    <row r="336" spans="1:2" x14ac:dyDescent="0.25">
      <c r="A336" s="1" t="s">
        <v>3125</v>
      </c>
      <c r="B336" s="81" t="s">
        <v>3612</v>
      </c>
    </row>
    <row r="337" spans="1:2" x14ac:dyDescent="0.25">
      <c r="A337" s="1" t="s">
        <v>3005</v>
      </c>
      <c r="B337" s="81" t="s">
        <v>3613</v>
      </c>
    </row>
    <row r="338" spans="1:2" x14ac:dyDescent="0.25">
      <c r="A338" s="1" t="s">
        <v>3103</v>
      </c>
      <c r="B338" s="81" t="s">
        <v>67</v>
      </c>
    </row>
    <row r="339" spans="1:2" x14ac:dyDescent="0.25">
      <c r="A339" s="1" t="s">
        <v>32</v>
      </c>
      <c r="B339" s="81" t="s">
        <v>3258</v>
      </c>
    </row>
    <row r="340" spans="1:2" x14ac:dyDescent="0.25">
      <c r="A340" s="1" t="s">
        <v>2633</v>
      </c>
      <c r="B340" s="81" t="s">
        <v>2957</v>
      </c>
    </row>
    <row r="341" spans="1:2" x14ac:dyDescent="0.25">
      <c r="A341" s="1" t="s">
        <v>2635</v>
      </c>
      <c r="B341" s="81" t="s">
        <v>2852</v>
      </c>
    </row>
    <row r="342" spans="1:2" x14ac:dyDescent="0.25">
      <c r="A342" s="1" t="s">
        <v>2617</v>
      </c>
      <c r="B342" s="81" t="s">
        <v>2969</v>
      </c>
    </row>
    <row r="343" spans="1:2" x14ac:dyDescent="0.25">
      <c r="A343" s="1" t="s">
        <v>2951</v>
      </c>
      <c r="B343" s="81" t="s">
        <v>3048</v>
      </c>
    </row>
    <row r="344" spans="1:2" x14ac:dyDescent="0.25">
      <c r="A344" s="1" t="s">
        <v>2636</v>
      </c>
      <c r="B344" s="81" t="s">
        <v>2676</v>
      </c>
    </row>
    <row r="345" spans="1:2" x14ac:dyDescent="0.25">
      <c r="A345" s="1" t="s">
        <v>3110</v>
      </c>
      <c r="B345" s="81" t="s">
        <v>2790</v>
      </c>
    </row>
    <row r="346" spans="1:2" x14ac:dyDescent="0.25">
      <c r="A346" s="1" t="s">
        <v>1413</v>
      </c>
      <c r="B346" s="81" t="s">
        <v>3205</v>
      </c>
    </row>
    <row r="347" spans="1:2" x14ac:dyDescent="0.25">
      <c r="A347" s="1" t="s">
        <v>2638</v>
      </c>
      <c r="B347" s="81" t="s">
        <v>3290</v>
      </c>
    </row>
    <row r="348" spans="1:2" x14ac:dyDescent="0.25">
      <c r="A348" s="1" t="s">
        <v>2640</v>
      </c>
      <c r="B348" s="81" t="s">
        <v>2677</v>
      </c>
    </row>
    <row r="349" spans="1:2" x14ac:dyDescent="0.25">
      <c r="A349" s="1" t="s">
        <v>2893</v>
      </c>
      <c r="B349" s="81" t="s">
        <v>3014</v>
      </c>
    </row>
    <row r="350" spans="1:2" x14ac:dyDescent="0.25">
      <c r="A350" s="1" t="s">
        <v>2641</v>
      </c>
      <c r="B350" s="81" t="s">
        <v>2678</v>
      </c>
    </row>
    <row r="351" spans="1:2" x14ac:dyDescent="0.25">
      <c r="A351" s="1" t="s">
        <v>2794</v>
      </c>
      <c r="B351" s="81" t="s">
        <v>2800</v>
      </c>
    </row>
    <row r="352" spans="1:2" x14ac:dyDescent="0.25">
      <c r="A352" s="1" t="s">
        <v>2642</v>
      </c>
      <c r="B352" s="81" t="s">
        <v>2934</v>
      </c>
    </row>
    <row r="353" spans="1:2" x14ac:dyDescent="0.25">
      <c r="A353" s="1" t="s">
        <v>3053</v>
      </c>
      <c r="B353" s="81" t="s">
        <v>3134</v>
      </c>
    </row>
    <row r="354" spans="1:2" x14ac:dyDescent="0.25">
      <c r="A354" s="1" t="s">
        <v>2868</v>
      </c>
      <c r="B354" s="81" t="s">
        <v>3240</v>
      </c>
    </row>
    <row r="355" spans="1:2" x14ac:dyDescent="0.25">
      <c r="A355" s="1" t="s">
        <v>2618</v>
      </c>
      <c r="B355" s="81" t="s">
        <v>3541</v>
      </c>
    </row>
    <row r="356" spans="1:2" x14ac:dyDescent="0.25">
      <c r="A356" s="1" t="s">
        <v>2643</v>
      </c>
      <c r="B356" s="81" t="s">
        <v>2820</v>
      </c>
    </row>
    <row r="357" spans="1:2" x14ac:dyDescent="0.25">
      <c r="A357" s="1" t="s">
        <v>2644</v>
      </c>
      <c r="B357" s="81" t="s">
        <v>3063</v>
      </c>
    </row>
    <row r="358" spans="1:2" x14ac:dyDescent="0.25">
      <c r="A358" s="1" t="s">
        <v>2913</v>
      </c>
      <c r="B358" s="81" t="s">
        <v>2959</v>
      </c>
    </row>
    <row r="359" spans="1:2" x14ac:dyDescent="0.25">
      <c r="A359" s="1" t="s">
        <v>2646</v>
      </c>
      <c r="B359" s="81" t="s">
        <v>2675</v>
      </c>
    </row>
    <row r="360" spans="1:2" x14ac:dyDescent="0.25">
      <c r="A360" s="1" t="s">
        <v>2647</v>
      </c>
      <c r="B360" s="81" t="s">
        <v>3168</v>
      </c>
    </row>
    <row r="361" spans="1:2" x14ac:dyDescent="0.25">
      <c r="A361" s="1" t="s">
        <v>2648</v>
      </c>
      <c r="B361" s="81" t="s">
        <v>2679</v>
      </c>
    </row>
    <row r="362" spans="1:2" x14ac:dyDescent="0.25">
      <c r="A362" s="1" t="s">
        <v>2649</v>
      </c>
      <c r="B362" s="81" t="s">
        <v>2680</v>
      </c>
    </row>
    <row r="363" spans="1:2" x14ac:dyDescent="0.25">
      <c r="A363" s="1" t="s">
        <v>3076</v>
      </c>
      <c r="B363" s="81" t="s">
        <v>3614</v>
      </c>
    </row>
    <row r="364" spans="1:2" x14ac:dyDescent="0.25">
      <c r="A364" s="1" t="s">
        <v>2645</v>
      </c>
      <c r="B364" s="81" t="s">
        <v>2681</v>
      </c>
    </row>
    <row r="365" spans="1:2" x14ac:dyDescent="0.25">
      <c r="A365" s="1" t="s">
        <v>2654</v>
      </c>
      <c r="B365" s="81" t="s">
        <v>2787</v>
      </c>
    </row>
    <row r="366" spans="1:2" x14ac:dyDescent="0.25">
      <c r="A366" s="1" t="s">
        <v>375</v>
      </c>
      <c r="B366" s="81" t="s">
        <v>2250</v>
      </c>
    </row>
    <row r="367" spans="1:2" x14ac:dyDescent="0.25">
      <c r="A367" s="1" t="s">
        <v>2803</v>
      </c>
      <c r="B367" s="81" t="s">
        <v>2923</v>
      </c>
    </row>
    <row r="368" spans="1:2" x14ac:dyDescent="0.25">
      <c r="A368" s="1" t="s">
        <v>551</v>
      </c>
      <c r="B368" s="81" t="s">
        <v>2682</v>
      </c>
    </row>
    <row r="369" spans="1:2" x14ac:dyDescent="0.25">
      <c r="A369" s="1" t="s">
        <v>2660</v>
      </c>
      <c r="B369" s="81" t="s">
        <v>2684</v>
      </c>
    </row>
    <row r="370" spans="1:2" x14ac:dyDescent="0.25">
      <c r="A370" s="1" t="s">
        <v>2914</v>
      </c>
      <c r="B370" s="81" t="s">
        <v>2830</v>
      </c>
    </row>
    <row r="371" spans="1:2" x14ac:dyDescent="0.25">
      <c r="A371" s="1" t="s">
        <v>3091</v>
      </c>
      <c r="B371" s="81" t="s">
        <v>2685</v>
      </c>
    </row>
    <row r="372" spans="1:2" x14ac:dyDescent="0.25">
      <c r="A372" s="1" t="s">
        <v>2663</v>
      </c>
      <c r="B372" s="81" t="s">
        <v>3135</v>
      </c>
    </row>
    <row r="373" spans="1:2" x14ac:dyDescent="0.25">
      <c r="A373" s="1" t="s">
        <v>2665</v>
      </c>
      <c r="B373" s="81" t="s">
        <v>3061</v>
      </c>
    </row>
    <row r="374" spans="1:2" x14ac:dyDescent="0.25">
      <c r="A374" s="1" t="s">
        <v>2666</v>
      </c>
      <c r="B374" s="81" t="s">
        <v>2941</v>
      </c>
    </row>
    <row r="375" spans="1:2" x14ac:dyDescent="0.25">
      <c r="A375" s="1" t="s">
        <v>3257</v>
      </c>
      <c r="B375" s="81" t="s">
        <v>2683</v>
      </c>
    </row>
    <row r="376" spans="1:2" x14ac:dyDescent="0.25">
      <c r="A376" s="1" t="s">
        <v>3049</v>
      </c>
      <c r="B376" s="81" t="s">
        <v>3196</v>
      </c>
    </row>
    <row r="377" spans="1:2" x14ac:dyDescent="0.25">
      <c r="A377" s="1" t="s">
        <v>3162</v>
      </c>
      <c r="B377" s="81" t="s">
        <v>3615</v>
      </c>
    </row>
    <row r="378" spans="1:2" x14ac:dyDescent="0.25">
      <c r="A378" s="1" t="s">
        <v>2876</v>
      </c>
      <c r="B378" s="81" t="s">
        <v>3198</v>
      </c>
    </row>
    <row r="379" spans="1:2" x14ac:dyDescent="0.25">
      <c r="A379" s="1" t="s">
        <v>2667</v>
      </c>
      <c r="B379" s="81" t="s">
        <v>2992</v>
      </c>
    </row>
    <row r="380" spans="1:2" x14ac:dyDescent="0.25">
      <c r="A380" s="1" t="s">
        <v>2984</v>
      </c>
      <c r="B380" s="81" t="s">
        <v>2658</v>
      </c>
    </row>
    <row r="381" spans="1:2" x14ac:dyDescent="0.25">
      <c r="A381" s="1" t="s">
        <v>3149</v>
      </c>
      <c r="B381" s="81" t="s">
        <v>3074</v>
      </c>
    </row>
    <row r="382" spans="1:2" x14ac:dyDescent="0.25">
      <c r="A382" s="1" t="s">
        <v>2963</v>
      </c>
      <c r="B382" s="81" t="s">
        <v>2809</v>
      </c>
    </row>
    <row r="383" spans="1:2" x14ac:dyDescent="0.25">
      <c r="A383" s="1" t="s">
        <v>2668</v>
      </c>
      <c r="B383" s="81" t="s">
        <v>2706</v>
      </c>
    </row>
    <row r="384" spans="1:2" x14ac:dyDescent="0.25">
      <c r="A384" s="1" t="s">
        <v>2659</v>
      </c>
      <c r="B384" s="81" t="s">
        <v>3616</v>
      </c>
    </row>
    <row r="385" spans="1:2" x14ac:dyDescent="0.25">
      <c r="A385" s="1" t="s">
        <v>2797</v>
      </c>
      <c r="B385" s="81" t="s">
        <v>3084</v>
      </c>
    </row>
    <row r="386" spans="1:2" x14ac:dyDescent="0.25">
      <c r="A386" s="1" t="s">
        <v>3199</v>
      </c>
      <c r="B386" s="81" t="s">
        <v>2686</v>
      </c>
    </row>
    <row r="387" spans="1:2" x14ac:dyDescent="0.25">
      <c r="A387" s="1" t="s">
        <v>2844</v>
      </c>
      <c r="B387" s="81" t="s">
        <v>3029</v>
      </c>
    </row>
    <row r="388" spans="1:2" x14ac:dyDescent="0.25">
      <c r="A388" s="1" t="s">
        <v>2273</v>
      </c>
      <c r="B388" s="81" t="s">
        <v>1962</v>
      </c>
    </row>
    <row r="389" spans="1:2" x14ac:dyDescent="0.25">
      <c r="A389" s="1" t="s">
        <v>3136</v>
      </c>
      <c r="B389" s="81" t="s">
        <v>3165</v>
      </c>
    </row>
    <row r="390" spans="1:2" x14ac:dyDescent="0.25">
      <c r="A390" s="1" t="s">
        <v>2669</v>
      </c>
      <c r="B390" s="81" t="s">
        <v>2688</v>
      </c>
    </row>
    <row r="391" spans="1:2" x14ac:dyDescent="0.25">
      <c r="A391" s="1" t="s">
        <v>3189</v>
      </c>
      <c r="B391" s="81" t="s">
        <v>2689</v>
      </c>
    </row>
    <row r="392" spans="1:2" x14ac:dyDescent="0.25">
      <c r="A392" s="1" t="s">
        <v>3056</v>
      </c>
      <c r="B392" s="81" t="s">
        <v>3148</v>
      </c>
    </row>
    <row r="393" spans="1:2" x14ac:dyDescent="0.25">
      <c r="A393" s="1" t="s">
        <v>3246</v>
      </c>
      <c r="B393" s="81" t="s">
        <v>2970</v>
      </c>
    </row>
    <row r="394" spans="1:2" x14ac:dyDescent="0.25">
      <c r="A394" s="1" t="s">
        <v>2670</v>
      </c>
      <c r="B394" s="81" t="s">
        <v>3278</v>
      </c>
    </row>
    <row r="395" spans="1:2" x14ac:dyDescent="0.25">
      <c r="A395" s="1" t="s">
        <v>2958</v>
      </c>
      <c r="B395" s="81" t="s">
        <v>3617</v>
      </c>
    </row>
    <row r="396" spans="1:2" x14ac:dyDescent="0.25">
      <c r="A396" s="1" t="s">
        <v>3062</v>
      </c>
      <c r="B396" s="81" t="s">
        <v>3618</v>
      </c>
    </row>
    <row r="397" spans="1:2" x14ac:dyDescent="0.25">
      <c r="A397" s="1" t="s">
        <v>2671</v>
      </c>
      <c r="B397" s="81" t="s">
        <v>2690</v>
      </c>
    </row>
    <row r="398" spans="1:2" x14ac:dyDescent="0.25">
      <c r="A398" s="1" t="s">
        <v>3046</v>
      </c>
      <c r="B398" s="81" t="s">
        <v>2939</v>
      </c>
    </row>
    <row r="399" spans="1:2" x14ac:dyDescent="0.25">
      <c r="A399" s="1" t="s">
        <v>2895</v>
      </c>
      <c r="B399" s="81" t="s">
        <v>3121</v>
      </c>
    </row>
    <row r="400" spans="1:2" x14ac:dyDescent="0.25">
      <c r="A400" s="1" t="s">
        <v>3127</v>
      </c>
      <c r="B400" s="81" t="s">
        <v>3172</v>
      </c>
    </row>
    <row r="401" spans="1:2" x14ac:dyDescent="0.25">
      <c r="A401" s="1" t="s">
        <v>2673</v>
      </c>
      <c r="B401" s="81" t="s">
        <v>3456</v>
      </c>
    </row>
    <row r="402" spans="1:2" x14ac:dyDescent="0.25">
      <c r="A402" s="1" t="s">
        <v>3187</v>
      </c>
      <c r="B402" s="81" t="s">
        <v>2906</v>
      </c>
    </row>
    <row r="403" spans="1:2" x14ac:dyDescent="0.25">
      <c r="A403" s="1" t="s">
        <v>3297</v>
      </c>
      <c r="B403" s="81" t="s">
        <v>3044</v>
      </c>
    </row>
    <row r="404" spans="1:2" x14ac:dyDescent="0.25">
      <c r="A404" s="1" t="s">
        <v>2974</v>
      </c>
      <c r="B404" s="81" t="s">
        <v>3619</v>
      </c>
    </row>
    <row r="405" spans="1:2" x14ac:dyDescent="0.25">
      <c r="A405" s="1" t="s">
        <v>2879</v>
      </c>
      <c r="B405" s="81" t="s">
        <v>3620</v>
      </c>
    </row>
    <row r="406" spans="1:2" x14ac:dyDescent="0.25">
      <c r="A406" s="1" t="s">
        <v>67</v>
      </c>
      <c r="B406" s="81" t="s">
        <v>3621</v>
      </c>
    </row>
    <row r="407" spans="1:2" x14ac:dyDescent="0.25">
      <c r="A407" s="1" t="s">
        <v>3258</v>
      </c>
      <c r="B407" s="81" t="s">
        <v>2838</v>
      </c>
    </row>
    <row r="408" spans="1:2" x14ac:dyDescent="0.25">
      <c r="A408" s="1" t="s">
        <v>2957</v>
      </c>
      <c r="B408" s="81" t="s">
        <v>3173</v>
      </c>
    </row>
    <row r="409" spans="1:2" x14ac:dyDescent="0.25">
      <c r="A409" s="1" t="s">
        <v>2852</v>
      </c>
      <c r="B409" s="81" t="s">
        <v>3154</v>
      </c>
    </row>
    <row r="410" spans="1:2" x14ac:dyDescent="0.25">
      <c r="A410" s="1" t="s">
        <v>2969</v>
      </c>
      <c r="B410" s="81" t="s">
        <v>3284</v>
      </c>
    </row>
    <row r="411" spans="1:2" x14ac:dyDescent="0.25">
      <c r="A411" s="1" t="s">
        <v>3048</v>
      </c>
      <c r="B411" s="81" t="s">
        <v>3285</v>
      </c>
    </row>
    <row r="412" spans="1:2" x14ac:dyDescent="0.25">
      <c r="A412" s="1" t="s">
        <v>2674</v>
      </c>
      <c r="B412" s="81" t="s">
        <v>3294</v>
      </c>
    </row>
    <row r="413" spans="1:2" x14ac:dyDescent="0.25">
      <c r="A413" s="1" t="s">
        <v>2676</v>
      </c>
      <c r="B413" s="81" t="s">
        <v>2998</v>
      </c>
    </row>
    <row r="414" spans="1:2" x14ac:dyDescent="0.25">
      <c r="A414" s="1" t="s">
        <v>3021</v>
      </c>
      <c r="B414" s="81" t="s">
        <v>2691</v>
      </c>
    </row>
    <row r="415" spans="1:2" x14ac:dyDescent="0.25">
      <c r="A415" s="1" t="s">
        <v>2790</v>
      </c>
      <c r="B415" s="81" t="s">
        <v>2692</v>
      </c>
    </row>
    <row r="416" spans="1:2" x14ac:dyDescent="0.25">
      <c r="A416" s="1" t="s">
        <v>3205</v>
      </c>
      <c r="B416" s="81" t="s">
        <v>3220</v>
      </c>
    </row>
    <row r="417" spans="1:2" x14ac:dyDescent="0.25">
      <c r="A417" s="1" t="s">
        <v>3290</v>
      </c>
      <c r="B417" s="81" t="s">
        <v>3144</v>
      </c>
    </row>
    <row r="418" spans="1:2" x14ac:dyDescent="0.25">
      <c r="A418" s="1" t="s">
        <v>2677</v>
      </c>
      <c r="B418" s="81" t="s">
        <v>2834</v>
      </c>
    </row>
    <row r="419" spans="1:2" x14ac:dyDescent="0.25">
      <c r="A419" s="1" t="s">
        <v>3014</v>
      </c>
      <c r="B419" s="81" t="s">
        <v>2693</v>
      </c>
    </row>
    <row r="420" spans="1:2" x14ac:dyDescent="0.25">
      <c r="A420" s="1" t="s">
        <v>2678</v>
      </c>
      <c r="B420" s="81" t="s">
        <v>3259</v>
      </c>
    </row>
    <row r="421" spans="1:2" x14ac:dyDescent="0.25">
      <c r="A421" s="1" t="s">
        <v>2800</v>
      </c>
      <c r="B421" s="81" t="s">
        <v>2696</v>
      </c>
    </row>
    <row r="422" spans="1:2" x14ac:dyDescent="0.25">
      <c r="A422" s="1" t="s">
        <v>2934</v>
      </c>
      <c r="B422" s="81" t="s">
        <v>2697</v>
      </c>
    </row>
    <row r="423" spans="1:2" x14ac:dyDescent="0.25">
      <c r="A423" s="1" t="s">
        <v>3134</v>
      </c>
      <c r="B423" s="81" t="s">
        <v>2695</v>
      </c>
    </row>
    <row r="424" spans="1:2" x14ac:dyDescent="0.25">
      <c r="A424" s="1" t="s">
        <v>2940</v>
      </c>
      <c r="B424" s="81" t="s">
        <v>2919</v>
      </c>
    </row>
    <row r="425" spans="1:2" x14ac:dyDescent="0.25">
      <c r="A425" s="1" t="s">
        <v>3240</v>
      </c>
      <c r="B425" s="81" t="s">
        <v>2698</v>
      </c>
    </row>
    <row r="426" spans="1:2" x14ac:dyDescent="0.25">
      <c r="A426" s="1" t="s">
        <v>2820</v>
      </c>
      <c r="B426" s="81" t="s">
        <v>3137</v>
      </c>
    </row>
    <row r="427" spans="1:2" x14ac:dyDescent="0.25">
      <c r="A427" s="1" t="s">
        <v>3063</v>
      </c>
      <c r="B427" s="81" t="s">
        <v>3114</v>
      </c>
    </row>
    <row r="428" spans="1:2" x14ac:dyDescent="0.25">
      <c r="A428" s="1" t="s">
        <v>3037</v>
      </c>
      <c r="B428" s="81" t="s">
        <v>2907</v>
      </c>
    </row>
    <row r="429" spans="1:2" x14ac:dyDescent="0.25">
      <c r="A429" s="1" t="s">
        <v>2959</v>
      </c>
      <c r="B429" s="81" t="s">
        <v>3197</v>
      </c>
    </row>
    <row r="430" spans="1:2" x14ac:dyDescent="0.25">
      <c r="A430" s="1" t="s">
        <v>3254</v>
      </c>
      <c r="B430" s="81" t="s">
        <v>2932</v>
      </c>
    </row>
    <row r="431" spans="1:2" x14ac:dyDescent="0.25">
      <c r="A431" s="1" t="s">
        <v>2675</v>
      </c>
      <c r="B431" s="81" t="s">
        <v>2982</v>
      </c>
    </row>
    <row r="432" spans="1:2" x14ac:dyDescent="0.25">
      <c r="A432" s="1" t="s">
        <v>3168</v>
      </c>
      <c r="B432" s="81" t="s">
        <v>3622</v>
      </c>
    </row>
    <row r="433" spans="1:2" x14ac:dyDescent="0.25">
      <c r="A433" s="1" t="s">
        <v>2679</v>
      </c>
      <c r="B433" s="81" t="s">
        <v>3623</v>
      </c>
    </row>
    <row r="434" spans="1:2" x14ac:dyDescent="0.25">
      <c r="A434" s="1" t="s">
        <v>2680</v>
      </c>
      <c r="B434" s="81" t="s">
        <v>2829</v>
      </c>
    </row>
    <row r="435" spans="1:2" x14ac:dyDescent="0.25">
      <c r="A435" s="1" t="s">
        <v>3219</v>
      </c>
      <c r="B435" s="81" t="s">
        <v>1285</v>
      </c>
    </row>
    <row r="436" spans="1:2" x14ac:dyDescent="0.25">
      <c r="A436" s="1" t="s">
        <v>2681</v>
      </c>
      <c r="B436" s="81" t="s">
        <v>3222</v>
      </c>
    </row>
    <row r="437" spans="1:2" x14ac:dyDescent="0.25">
      <c r="A437" s="1" t="s">
        <v>2787</v>
      </c>
      <c r="B437" s="81" t="s">
        <v>3250</v>
      </c>
    </row>
    <row r="438" spans="1:2" x14ac:dyDescent="0.25">
      <c r="A438" s="1" t="s">
        <v>2250</v>
      </c>
      <c r="B438" s="81" t="s">
        <v>3159</v>
      </c>
    </row>
    <row r="439" spans="1:2" x14ac:dyDescent="0.25">
      <c r="A439" s="1" t="s">
        <v>2923</v>
      </c>
      <c r="B439" s="81" t="s">
        <v>2815</v>
      </c>
    </row>
    <row r="440" spans="1:2" x14ac:dyDescent="0.25">
      <c r="A440" s="1" t="s">
        <v>2682</v>
      </c>
      <c r="B440" s="81" t="s">
        <v>3624</v>
      </c>
    </row>
    <row r="441" spans="1:2" x14ac:dyDescent="0.25">
      <c r="A441" s="1" t="s">
        <v>2684</v>
      </c>
      <c r="B441" s="81" t="s">
        <v>2833</v>
      </c>
    </row>
    <row r="442" spans="1:2" x14ac:dyDescent="0.25">
      <c r="A442" s="1" t="s">
        <v>2830</v>
      </c>
      <c r="B442" s="81" t="s">
        <v>2832</v>
      </c>
    </row>
    <row r="443" spans="1:2" x14ac:dyDescent="0.25">
      <c r="A443" s="1" t="s">
        <v>2685</v>
      </c>
      <c r="B443" s="81" t="s">
        <v>823</v>
      </c>
    </row>
    <row r="444" spans="1:2" x14ac:dyDescent="0.25">
      <c r="A444" s="1" t="s">
        <v>3135</v>
      </c>
      <c r="B444" s="81" t="s">
        <v>3253</v>
      </c>
    </row>
    <row r="445" spans="1:2" x14ac:dyDescent="0.25">
      <c r="A445" s="1" t="s">
        <v>3061</v>
      </c>
      <c r="B445" s="81" t="s">
        <v>3113</v>
      </c>
    </row>
    <row r="446" spans="1:2" x14ac:dyDescent="0.25">
      <c r="A446" s="1" t="s">
        <v>2941</v>
      </c>
      <c r="B446" s="81" t="s">
        <v>3059</v>
      </c>
    </row>
    <row r="447" spans="1:2" x14ac:dyDescent="0.25">
      <c r="A447" s="1" t="s">
        <v>2683</v>
      </c>
      <c r="B447" s="81" t="s">
        <v>2973</v>
      </c>
    </row>
    <row r="448" spans="1:2" x14ac:dyDescent="0.25">
      <c r="A448" s="1" t="s">
        <v>3196</v>
      </c>
      <c r="B448" s="81" t="s">
        <v>3038</v>
      </c>
    </row>
    <row r="449" spans="1:2" x14ac:dyDescent="0.25">
      <c r="A449" s="1" t="s">
        <v>2788</v>
      </c>
      <c r="B449" s="81" t="s">
        <v>3184</v>
      </c>
    </row>
    <row r="450" spans="1:2" x14ac:dyDescent="0.25">
      <c r="A450" s="1" t="s">
        <v>3198</v>
      </c>
      <c r="B450" s="81" t="s">
        <v>3036</v>
      </c>
    </row>
    <row r="451" spans="1:2" x14ac:dyDescent="0.25">
      <c r="A451" s="1" t="s">
        <v>2992</v>
      </c>
      <c r="B451" s="81" t="s">
        <v>2889</v>
      </c>
    </row>
    <row r="452" spans="1:2" x14ac:dyDescent="0.25">
      <c r="A452" s="1" t="s">
        <v>2658</v>
      </c>
      <c r="B452" s="81" t="s">
        <v>2661</v>
      </c>
    </row>
    <row r="453" spans="1:2" x14ac:dyDescent="0.25">
      <c r="A453" s="1" t="s">
        <v>3074</v>
      </c>
      <c r="B453" s="81" t="s">
        <v>3185</v>
      </c>
    </row>
    <row r="454" spans="1:2" x14ac:dyDescent="0.25">
      <c r="A454" s="1" t="s">
        <v>2809</v>
      </c>
      <c r="B454" s="81" t="s">
        <v>2702</v>
      </c>
    </row>
    <row r="455" spans="1:2" x14ac:dyDescent="0.25">
      <c r="A455" s="1" t="s">
        <v>2706</v>
      </c>
      <c r="B455" s="81" t="s">
        <v>2703</v>
      </c>
    </row>
    <row r="456" spans="1:2" x14ac:dyDescent="0.25">
      <c r="A456" s="1" t="s">
        <v>2882</v>
      </c>
      <c r="B456" s="81" t="s">
        <v>2704</v>
      </c>
    </row>
    <row r="457" spans="1:2" x14ac:dyDescent="0.25">
      <c r="A457" s="1" t="s">
        <v>2908</v>
      </c>
      <c r="B457" s="81" t="s">
        <v>3093</v>
      </c>
    </row>
    <row r="458" spans="1:2" x14ac:dyDescent="0.25">
      <c r="A458" s="1" t="s">
        <v>3084</v>
      </c>
      <c r="B458" s="81" t="s">
        <v>2997</v>
      </c>
    </row>
    <row r="459" spans="1:2" x14ac:dyDescent="0.25">
      <c r="A459" s="1" t="s">
        <v>2796</v>
      </c>
      <c r="B459" s="81" t="s">
        <v>3131</v>
      </c>
    </row>
    <row r="460" spans="1:2" x14ac:dyDescent="0.25">
      <c r="A460" s="1" t="s">
        <v>2686</v>
      </c>
      <c r="B460" s="81" t="s">
        <v>3625</v>
      </c>
    </row>
    <row r="461" spans="1:2" x14ac:dyDescent="0.25">
      <c r="A461" s="1" t="s">
        <v>3029</v>
      </c>
      <c r="B461" s="81" t="s">
        <v>2955</v>
      </c>
    </row>
    <row r="462" spans="1:2" x14ac:dyDescent="0.25">
      <c r="A462" s="1" t="s">
        <v>1962</v>
      </c>
      <c r="B462" s="81" t="s">
        <v>3626</v>
      </c>
    </row>
    <row r="463" spans="1:2" x14ac:dyDescent="0.25">
      <c r="A463" s="1" t="s">
        <v>3165</v>
      </c>
      <c r="B463" s="81" t="s">
        <v>2705</v>
      </c>
    </row>
    <row r="464" spans="1:2" x14ac:dyDescent="0.25">
      <c r="A464" s="1" t="s">
        <v>2688</v>
      </c>
      <c r="B464" s="81" t="s">
        <v>2828</v>
      </c>
    </row>
    <row r="465" spans="1:2" x14ac:dyDescent="0.25">
      <c r="A465" s="1" t="s">
        <v>2689</v>
      </c>
      <c r="B465" s="81" t="s">
        <v>3627</v>
      </c>
    </row>
    <row r="466" spans="1:2" x14ac:dyDescent="0.25">
      <c r="A466" s="1" t="s">
        <v>3148</v>
      </c>
      <c r="B466" s="81" t="s">
        <v>3628</v>
      </c>
    </row>
    <row r="467" spans="1:2" x14ac:dyDescent="0.25">
      <c r="A467" s="1" t="s">
        <v>2970</v>
      </c>
      <c r="B467" s="81" t="s">
        <v>2707</v>
      </c>
    </row>
    <row r="468" spans="1:2" x14ac:dyDescent="0.25">
      <c r="A468" s="1" t="s">
        <v>3122</v>
      </c>
      <c r="B468" s="81" t="s">
        <v>2843</v>
      </c>
    </row>
    <row r="469" spans="1:2" x14ac:dyDescent="0.25">
      <c r="A469" s="1" t="s">
        <v>3278</v>
      </c>
      <c r="B469" s="81" t="s">
        <v>2708</v>
      </c>
    </row>
    <row r="470" spans="1:2" x14ac:dyDescent="0.25">
      <c r="A470" s="1" t="s">
        <v>2690</v>
      </c>
      <c r="B470" s="81" t="s">
        <v>2902</v>
      </c>
    </row>
    <row r="471" spans="1:2" x14ac:dyDescent="0.25">
      <c r="A471" s="1" t="s">
        <v>2939</v>
      </c>
      <c r="B471" s="81" t="s">
        <v>2709</v>
      </c>
    </row>
    <row r="472" spans="1:2" x14ac:dyDescent="0.25">
      <c r="A472" s="1" t="s">
        <v>3121</v>
      </c>
      <c r="B472" s="81" t="s">
        <v>2710</v>
      </c>
    </row>
    <row r="473" spans="1:2" x14ac:dyDescent="0.25">
      <c r="A473" s="1" t="s">
        <v>2639</v>
      </c>
      <c r="B473" s="81" t="s">
        <v>2711</v>
      </c>
    </row>
    <row r="474" spans="1:2" x14ac:dyDescent="0.25">
      <c r="A474" s="1" t="s">
        <v>3172</v>
      </c>
      <c r="B474" s="81" t="s">
        <v>2862</v>
      </c>
    </row>
    <row r="475" spans="1:2" x14ac:dyDescent="0.25">
      <c r="A475" s="1" t="s">
        <v>3088</v>
      </c>
      <c r="B475" s="81" t="s">
        <v>2712</v>
      </c>
    </row>
    <row r="476" spans="1:2" x14ac:dyDescent="0.25">
      <c r="A476" s="1" t="s">
        <v>2906</v>
      </c>
      <c r="B476" s="81" t="s">
        <v>3079</v>
      </c>
    </row>
    <row r="477" spans="1:2" x14ac:dyDescent="0.25">
      <c r="A477" s="1" t="s">
        <v>3044</v>
      </c>
      <c r="B477" s="81" t="s">
        <v>2713</v>
      </c>
    </row>
    <row r="478" spans="1:2" x14ac:dyDescent="0.25">
      <c r="A478" s="1" t="s">
        <v>2838</v>
      </c>
      <c r="B478" s="81" t="s">
        <v>3101</v>
      </c>
    </row>
    <row r="479" spans="1:2" x14ac:dyDescent="0.25">
      <c r="A479" s="1" t="s">
        <v>3173</v>
      </c>
      <c r="B479" s="81" t="s">
        <v>2715</v>
      </c>
    </row>
    <row r="480" spans="1:2" x14ac:dyDescent="0.25">
      <c r="A480" s="1" t="s">
        <v>2937</v>
      </c>
      <c r="B480" s="81" t="s">
        <v>2716</v>
      </c>
    </row>
    <row r="481" spans="1:2" x14ac:dyDescent="0.25">
      <c r="A481" s="1" t="s">
        <v>3154</v>
      </c>
      <c r="B481" s="81" t="s">
        <v>3274</v>
      </c>
    </row>
    <row r="482" spans="1:2" x14ac:dyDescent="0.25">
      <c r="A482" s="1" t="s">
        <v>3284</v>
      </c>
      <c r="B482" s="81" t="s">
        <v>3224</v>
      </c>
    </row>
    <row r="483" spans="1:2" x14ac:dyDescent="0.25">
      <c r="A483" s="1" t="s">
        <v>3285</v>
      </c>
      <c r="B483" s="81" t="s">
        <v>2816</v>
      </c>
    </row>
    <row r="484" spans="1:2" x14ac:dyDescent="0.25">
      <c r="A484" s="1" t="s">
        <v>3294</v>
      </c>
      <c r="B484" s="81" t="s">
        <v>2964</v>
      </c>
    </row>
    <row r="485" spans="1:2" x14ac:dyDescent="0.25">
      <c r="A485" s="1" t="s">
        <v>2998</v>
      </c>
      <c r="B485" s="81" t="s">
        <v>2717</v>
      </c>
    </row>
    <row r="486" spans="1:2" x14ac:dyDescent="0.25">
      <c r="A486" s="1" t="s">
        <v>2798</v>
      </c>
      <c r="B486" s="81" t="s">
        <v>3249</v>
      </c>
    </row>
    <row r="487" spans="1:2" x14ac:dyDescent="0.25">
      <c r="A487" s="1" t="s">
        <v>2691</v>
      </c>
      <c r="B487" s="81" t="s">
        <v>3163</v>
      </c>
    </row>
    <row r="488" spans="1:2" x14ac:dyDescent="0.25">
      <c r="A488" s="1" t="s">
        <v>2692</v>
      </c>
      <c r="B488" s="81" t="s">
        <v>2718</v>
      </c>
    </row>
    <row r="489" spans="1:2" x14ac:dyDescent="0.25">
      <c r="A489" s="1" t="s">
        <v>3220</v>
      </c>
      <c r="B489" s="81" t="s">
        <v>2925</v>
      </c>
    </row>
    <row r="490" spans="1:2" x14ac:dyDescent="0.25">
      <c r="A490" s="1" t="s">
        <v>3144</v>
      </c>
      <c r="B490" s="81" t="s">
        <v>3052</v>
      </c>
    </row>
    <row r="491" spans="1:2" x14ac:dyDescent="0.25">
      <c r="A491" s="1" t="s">
        <v>2834</v>
      </c>
      <c r="B491" s="81" t="s">
        <v>3045</v>
      </c>
    </row>
    <row r="492" spans="1:2" x14ac:dyDescent="0.25">
      <c r="A492" s="1" t="s">
        <v>2693</v>
      </c>
      <c r="B492" s="81" t="s">
        <v>2719</v>
      </c>
    </row>
    <row r="493" spans="1:2" x14ac:dyDescent="0.25">
      <c r="A493" s="1" t="s">
        <v>3259</v>
      </c>
      <c r="B493" s="81" t="s">
        <v>3146</v>
      </c>
    </row>
    <row r="494" spans="1:2" x14ac:dyDescent="0.25">
      <c r="A494" s="1" t="s">
        <v>2696</v>
      </c>
      <c r="B494" s="81" t="s">
        <v>2729</v>
      </c>
    </row>
    <row r="495" spans="1:2" x14ac:dyDescent="0.25">
      <c r="A495" s="1" t="s">
        <v>2697</v>
      </c>
      <c r="B495" s="81" t="s">
        <v>2721</v>
      </c>
    </row>
    <row r="496" spans="1:2" x14ac:dyDescent="0.25">
      <c r="A496" s="1" t="s">
        <v>2695</v>
      </c>
      <c r="B496" s="81" t="s">
        <v>2722</v>
      </c>
    </row>
    <row r="497" spans="1:2" x14ac:dyDescent="0.25">
      <c r="A497" s="1" t="s">
        <v>2919</v>
      </c>
      <c r="B497" s="81" t="s">
        <v>3175</v>
      </c>
    </row>
    <row r="498" spans="1:2" x14ac:dyDescent="0.25">
      <c r="A498" s="1" t="s">
        <v>2698</v>
      </c>
      <c r="B498" s="81" t="s">
        <v>3151</v>
      </c>
    </row>
    <row r="499" spans="1:2" x14ac:dyDescent="0.25">
      <c r="A499" s="1" t="s">
        <v>3137</v>
      </c>
      <c r="B499" s="81" t="s">
        <v>2723</v>
      </c>
    </row>
    <row r="500" spans="1:2" x14ac:dyDescent="0.25">
      <c r="A500" s="1" t="s">
        <v>3114</v>
      </c>
      <c r="B500" s="81" t="s">
        <v>3190</v>
      </c>
    </row>
    <row r="501" spans="1:2" x14ac:dyDescent="0.25">
      <c r="A501" s="1" t="s">
        <v>2907</v>
      </c>
      <c r="B501" s="81" t="s">
        <v>2724</v>
      </c>
    </row>
    <row r="502" spans="1:2" x14ac:dyDescent="0.25">
      <c r="A502" s="1" t="s">
        <v>3197</v>
      </c>
      <c r="B502" s="81" t="s">
        <v>3020</v>
      </c>
    </row>
    <row r="503" spans="1:2" x14ac:dyDescent="0.25">
      <c r="A503" s="1" t="s">
        <v>2932</v>
      </c>
      <c r="B503" s="81" t="s">
        <v>142</v>
      </c>
    </row>
    <row r="504" spans="1:2" x14ac:dyDescent="0.25">
      <c r="A504" s="1" t="s">
        <v>2982</v>
      </c>
      <c r="B504" s="81" t="s">
        <v>3277</v>
      </c>
    </row>
    <row r="505" spans="1:2" x14ac:dyDescent="0.25">
      <c r="A505" s="1" t="s">
        <v>2829</v>
      </c>
      <c r="B505" s="81" t="s">
        <v>3030</v>
      </c>
    </row>
    <row r="506" spans="1:2" x14ac:dyDescent="0.25">
      <c r="A506" s="1" t="s">
        <v>1285</v>
      </c>
      <c r="B506" s="81" t="s">
        <v>3166</v>
      </c>
    </row>
    <row r="507" spans="1:2" x14ac:dyDescent="0.25">
      <c r="A507" s="1" t="s">
        <v>3222</v>
      </c>
      <c r="B507" s="81" t="s">
        <v>2725</v>
      </c>
    </row>
    <row r="508" spans="1:2" x14ac:dyDescent="0.25">
      <c r="A508" s="1" t="s">
        <v>2901</v>
      </c>
      <c r="B508" s="81" t="s">
        <v>2726</v>
      </c>
    </row>
    <row r="509" spans="1:2" x14ac:dyDescent="0.25">
      <c r="A509" s="1" t="s">
        <v>3250</v>
      </c>
      <c r="B509" s="81" t="s">
        <v>2978</v>
      </c>
    </row>
    <row r="510" spans="1:2" x14ac:dyDescent="0.25">
      <c r="A510" s="1" t="s">
        <v>2875</v>
      </c>
      <c r="B510" s="81" t="s">
        <v>2866</v>
      </c>
    </row>
    <row r="511" spans="1:2" x14ac:dyDescent="0.25">
      <c r="A511" s="1" t="s">
        <v>2977</v>
      </c>
      <c r="B511" s="81" t="s">
        <v>2930</v>
      </c>
    </row>
    <row r="512" spans="1:2" x14ac:dyDescent="0.25">
      <c r="A512" s="1" t="s">
        <v>2995</v>
      </c>
      <c r="B512" s="81" t="s">
        <v>2728</v>
      </c>
    </row>
    <row r="513" spans="1:2" x14ac:dyDescent="0.25">
      <c r="A513" s="1" t="s">
        <v>2842</v>
      </c>
      <c r="B513" s="81" t="s">
        <v>2291</v>
      </c>
    </row>
    <row r="514" spans="1:2" x14ac:dyDescent="0.25">
      <c r="A514" s="1" t="s">
        <v>3159</v>
      </c>
      <c r="B514" s="81" t="s">
        <v>3629</v>
      </c>
    </row>
    <row r="515" spans="1:2" x14ac:dyDescent="0.25">
      <c r="A515" s="1" t="s">
        <v>2700</v>
      </c>
      <c r="B515" s="81" t="s">
        <v>3158</v>
      </c>
    </row>
    <row r="516" spans="1:2" x14ac:dyDescent="0.25">
      <c r="A516" s="1" t="s">
        <v>2815</v>
      </c>
      <c r="B516" s="81" t="s">
        <v>2730</v>
      </c>
    </row>
    <row r="517" spans="1:2" x14ac:dyDescent="0.25">
      <c r="A517" s="1" t="s">
        <v>2948</v>
      </c>
      <c r="B517" s="81" t="s">
        <v>2731</v>
      </c>
    </row>
    <row r="518" spans="1:2" x14ac:dyDescent="0.25">
      <c r="A518" s="1" t="s">
        <v>2833</v>
      </c>
      <c r="B518" s="81" t="s">
        <v>2894</v>
      </c>
    </row>
    <row r="519" spans="1:2" x14ac:dyDescent="0.25">
      <c r="A519" s="1" t="s">
        <v>2832</v>
      </c>
      <c r="B519" s="81" t="s">
        <v>2732</v>
      </c>
    </row>
    <row r="520" spans="1:2" x14ac:dyDescent="0.25">
      <c r="A520" s="1" t="s">
        <v>3077</v>
      </c>
      <c r="B520" s="81" t="s">
        <v>2855</v>
      </c>
    </row>
    <row r="521" spans="1:2" x14ac:dyDescent="0.25">
      <c r="A521" s="1" t="s">
        <v>823</v>
      </c>
      <c r="B521" s="81" t="s">
        <v>3262</v>
      </c>
    </row>
    <row r="522" spans="1:2" x14ac:dyDescent="0.25">
      <c r="A522" s="1" t="s">
        <v>3253</v>
      </c>
      <c r="B522" s="81" t="s">
        <v>3041</v>
      </c>
    </row>
    <row r="523" spans="1:2" x14ac:dyDescent="0.25">
      <c r="A523" s="1" t="s">
        <v>3113</v>
      </c>
      <c r="B523" s="81" t="s">
        <v>2804</v>
      </c>
    </row>
    <row r="524" spans="1:2" x14ac:dyDescent="0.25">
      <c r="A524" s="1" t="s">
        <v>3059</v>
      </c>
      <c r="B524" s="81" t="s">
        <v>2733</v>
      </c>
    </row>
    <row r="525" spans="1:2" x14ac:dyDescent="0.25">
      <c r="A525" s="1" t="s">
        <v>2973</v>
      </c>
      <c r="B525" s="81" t="s">
        <v>3191</v>
      </c>
    </row>
    <row r="526" spans="1:2" x14ac:dyDescent="0.25">
      <c r="A526" s="1" t="s">
        <v>3038</v>
      </c>
      <c r="B526" s="81" t="s">
        <v>2714</v>
      </c>
    </row>
    <row r="527" spans="1:2" x14ac:dyDescent="0.25">
      <c r="A527" s="1" t="s">
        <v>3184</v>
      </c>
      <c r="B527" s="81" t="s">
        <v>2735</v>
      </c>
    </row>
    <row r="528" spans="1:2" x14ac:dyDescent="0.25">
      <c r="A528" s="1" t="s">
        <v>3036</v>
      </c>
      <c r="B528" s="81" t="s">
        <v>2736</v>
      </c>
    </row>
    <row r="529" spans="1:2" x14ac:dyDescent="0.25">
      <c r="A529" s="1" t="s">
        <v>2889</v>
      </c>
      <c r="B529" s="81" t="s">
        <v>2737</v>
      </c>
    </row>
    <row r="530" spans="1:2" x14ac:dyDescent="0.25">
      <c r="A530" s="1" t="s">
        <v>3167</v>
      </c>
      <c r="B530" s="81" t="s">
        <v>3268</v>
      </c>
    </row>
    <row r="531" spans="1:2" x14ac:dyDescent="0.25">
      <c r="A531" s="1" t="s">
        <v>2661</v>
      </c>
      <c r="B531" s="81" t="s">
        <v>2739</v>
      </c>
    </row>
    <row r="532" spans="1:2" x14ac:dyDescent="0.25">
      <c r="A532" s="1" t="s">
        <v>3185</v>
      </c>
      <c r="B532" s="81" t="s">
        <v>3058</v>
      </c>
    </row>
    <row r="533" spans="1:2" x14ac:dyDescent="0.25">
      <c r="A533" s="1" t="s">
        <v>3157</v>
      </c>
      <c r="B533" s="81" t="s">
        <v>2740</v>
      </c>
    </row>
    <row r="534" spans="1:2" x14ac:dyDescent="0.25">
      <c r="A534" s="1" t="s">
        <v>2702</v>
      </c>
      <c r="B534" s="81" t="s">
        <v>2741</v>
      </c>
    </row>
    <row r="535" spans="1:2" x14ac:dyDescent="0.25">
      <c r="A535" s="1" t="s">
        <v>2703</v>
      </c>
      <c r="B535" s="81" t="s">
        <v>2905</v>
      </c>
    </row>
    <row r="536" spans="1:2" x14ac:dyDescent="0.25">
      <c r="A536" s="1" t="s">
        <v>2704</v>
      </c>
      <c r="B536" s="81" t="s">
        <v>2742</v>
      </c>
    </row>
    <row r="537" spans="1:2" x14ac:dyDescent="0.25">
      <c r="A537" s="1" t="s">
        <v>3093</v>
      </c>
      <c r="B537" s="81" t="s">
        <v>3630</v>
      </c>
    </row>
    <row r="538" spans="1:2" x14ac:dyDescent="0.25">
      <c r="A538" s="1" t="s">
        <v>2997</v>
      </c>
      <c r="B538" s="81" t="s">
        <v>2744</v>
      </c>
    </row>
    <row r="539" spans="1:2" x14ac:dyDescent="0.25">
      <c r="A539" s="1" t="s">
        <v>3131</v>
      </c>
      <c r="B539" s="81" t="s">
        <v>2836</v>
      </c>
    </row>
    <row r="540" spans="1:2" x14ac:dyDescent="0.25">
      <c r="A540" s="1" t="s">
        <v>3108</v>
      </c>
      <c r="B540" s="81" t="s">
        <v>2819</v>
      </c>
    </row>
    <row r="541" spans="1:2" x14ac:dyDescent="0.25">
      <c r="A541" s="1" t="s">
        <v>2805</v>
      </c>
      <c r="B541" s="81" t="s">
        <v>2745</v>
      </c>
    </row>
    <row r="542" spans="1:2" x14ac:dyDescent="0.25">
      <c r="A542" s="1" t="s">
        <v>2955</v>
      </c>
      <c r="B542" s="81" t="s">
        <v>2500</v>
      </c>
    </row>
    <row r="543" spans="1:2" x14ac:dyDescent="0.25">
      <c r="A543" s="1" t="s">
        <v>3124</v>
      </c>
      <c r="B543" s="81" t="s">
        <v>3458</v>
      </c>
    </row>
    <row r="544" spans="1:2" x14ac:dyDescent="0.25">
      <c r="A544" s="1" t="s">
        <v>3255</v>
      </c>
      <c r="B544" s="81" t="s">
        <v>3140</v>
      </c>
    </row>
    <row r="545" spans="1:2" x14ac:dyDescent="0.25">
      <c r="A545" s="1" t="s">
        <v>2705</v>
      </c>
      <c r="B545" s="81" t="s">
        <v>1177</v>
      </c>
    </row>
    <row r="546" spans="1:2" x14ac:dyDescent="0.25">
      <c r="A546" s="1" t="s">
        <v>2828</v>
      </c>
      <c r="B546" s="81" t="s">
        <v>2748</v>
      </c>
    </row>
    <row r="547" spans="1:2" x14ac:dyDescent="0.25">
      <c r="A547" s="1" t="s">
        <v>3018</v>
      </c>
      <c r="B547" s="81" t="s">
        <v>2972</v>
      </c>
    </row>
    <row r="548" spans="1:2" x14ac:dyDescent="0.25">
      <c r="A548" s="1" t="s">
        <v>2707</v>
      </c>
      <c r="B548" s="81" t="s">
        <v>3064</v>
      </c>
    </row>
    <row r="549" spans="1:2" x14ac:dyDescent="0.25">
      <c r="A549" s="1" t="s">
        <v>2843</v>
      </c>
      <c r="B549" s="81" t="s">
        <v>2791</v>
      </c>
    </row>
    <row r="550" spans="1:2" x14ac:dyDescent="0.25">
      <c r="A550" s="1" t="s">
        <v>2708</v>
      </c>
      <c r="B550" s="81" t="s">
        <v>3142</v>
      </c>
    </row>
    <row r="551" spans="1:2" x14ac:dyDescent="0.25">
      <c r="A551" s="1" t="s">
        <v>2902</v>
      </c>
      <c r="B551" s="81" t="s">
        <v>2749</v>
      </c>
    </row>
    <row r="552" spans="1:2" x14ac:dyDescent="0.25">
      <c r="A552" s="1" t="s">
        <v>2709</v>
      </c>
      <c r="B552" s="81" t="s">
        <v>2750</v>
      </c>
    </row>
    <row r="553" spans="1:2" x14ac:dyDescent="0.25">
      <c r="A553" s="1" t="s">
        <v>2710</v>
      </c>
      <c r="B553" s="81" t="s">
        <v>2915</v>
      </c>
    </row>
    <row r="554" spans="1:2" x14ac:dyDescent="0.25">
      <c r="A554" s="1" t="s">
        <v>2711</v>
      </c>
      <c r="B554" s="81" t="s">
        <v>2818</v>
      </c>
    </row>
    <row r="555" spans="1:2" x14ac:dyDescent="0.25">
      <c r="A555" s="1" t="s">
        <v>2862</v>
      </c>
      <c r="B555" s="81" t="s">
        <v>2751</v>
      </c>
    </row>
    <row r="556" spans="1:2" x14ac:dyDescent="0.25">
      <c r="A556" s="1" t="s">
        <v>2712</v>
      </c>
      <c r="B556" s="81" t="s">
        <v>2821</v>
      </c>
    </row>
    <row r="557" spans="1:2" x14ac:dyDescent="0.25">
      <c r="A557" s="1" t="s">
        <v>3079</v>
      </c>
      <c r="B557" s="81" t="s">
        <v>2752</v>
      </c>
    </row>
    <row r="558" spans="1:2" x14ac:dyDescent="0.25">
      <c r="A558" s="1" t="s">
        <v>2713</v>
      </c>
      <c r="B558" s="81" t="s">
        <v>3225</v>
      </c>
    </row>
    <row r="559" spans="1:2" x14ac:dyDescent="0.25">
      <c r="A559" s="1" t="s">
        <v>3101</v>
      </c>
      <c r="B559" s="81" t="s">
        <v>2753</v>
      </c>
    </row>
    <row r="560" spans="1:2" x14ac:dyDescent="0.25">
      <c r="A560" s="1" t="s">
        <v>2715</v>
      </c>
      <c r="B560" s="81" t="s">
        <v>2754</v>
      </c>
    </row>
    <row r="561" spans="1:2" x14ac:dyDescent="0.25">
      <c r="A561" s="1" t="s">
        <v>2716</v>
      </c>
      <c r="B561" s="81" t="s">
        <v>2755</v>
      </c>
    </row>
    <row r="562" spans="1:2" x14ac:dyDescent="0.25">
      <c r="A562" s="1" t="s">
        <v>3274</v>
      </c>
      <c r="B562" s="81" t="s">
        <v>3631</v>
      </c>
    </row>
    <row r="563" spans="1:2" x14ac:dyDescent="0.25">
      <c r="A563" s="1" t="s">
        <v>2921</v>
      </c>
      <c r="B563" s="81" t="s">
        <v>3033</v>
      </c>
    </row>
    <row r="564" spans="1:2" x14ac:dyDescent="0.25">
      <c r="A564" s="1" t="s">
        <v>3224</v>
      </c>
      <c r="B564" s="81" t="s">
        <v>2756</v>
      </c>
    </row>
    <row r="565" spans="1:2" x14ac:dyDescent="0.25">
      <c r="A565" s="1" t="s">
        <v>2816</v>
      </c>
      <c r="B565" s="81" t="s">
        <v>3226</v>
      </c>
    </row>
    <row r="566" spans="1:2" x14ac:dyDescent="0.25">
      <c r="A566" s="1" t="s">
        <v>2964</v>
      </c>
      <c r="B566" s="81" t="s">
        <v>2968</v>
      </c>
    </row>
    <row r="567" spans="1:2" x14ac:dyDescent="0.25">
      <c r="A567" s="1" t="s">
        <v>2717</v>
      </c>
      <c r="B567" s="81" t="s">
        <v>3150</v>
      </c>
    </row>
    <row r="568" spans="1:2" x14ac:dyDescent="0.25">
      <c r="A568" s="1" t="s">
        <v>3249</v>
      </c>
      <c r="B568" s="81" t="s">
        <v>2810</v>
      </c>
    </row>
    <row r="569" spans="1:2" x14ac:dyDescent="0.25">
      <c r="A569" s="1" t="s">
        <v>2812</v>
      </c>
      <c r="B569" s="81" t="s">
        <v>2662</v>
      </c>
    </row>
    <row r="570" spans="1:2" x14ac:dyDescent="0.25">
      <c r="A570" s="1" t="s">
        <v>3163</v>
      </c>
      <c r="B570" s="81" t="s">
        <v>2917</v>
      </c>
    </row>
    <row r="571" spans="1:2" x14ac:dyDescent="0.25">
      <c r="A571" s="1" t="s">
        <v>3287</v>
      </c>
      <c r="B571" s="81" t="s">
        <v>2837</v>
      </c>
    </row>
    <row r="572" spans="1:2" x14ac:dyDescent="0.25">
      <c r="A572" s="1" t="s">
        <v>3256</v>
      </c>
      <c r="B572" s="81" t="s">
        <v>3078</v>
      </c>
    </row>
    <row r="573" spans="1:2" x14ac:dyDescent="0.25">
      <c r="A573" s="1" t="s">
        <v>2718</v>
      </c>
      <c r="B573" s="81" t="s">
        <v>2758</v>
      </c>
    </row>
    <row r="574" spans="1:2" x14ac:dyDescent="0.25">
      <c r="A574" s="1" t="s">
        <v>2925</v>
      </c>
      <c r="B574" s="81" t="s">
        <v>3085</v>
      </c>
    </row>
    <row r="575" spans="1:2" x14ac:dyDescent="0.25">
      <c r="A575" s="1" t="s">
        <v>3052</v>
      </c>
      <c r="B575" s="81" t="s">
        <v>2759</v>
      </c>
    </row>
    <row r="576" spans="1:2" x14ac:dyDescent="0.25">
      <c r="A576" s="1" t="s">
        <v>3045</v>
      </c>
      <c r="B576" s="81" t="s">
        <v>3203</v>
      </c>
    </row>
    <row r="577" spans="1:2" x14ac:dyDescent="0.25">
      <c r="A577" s="1" t="s">
        <v>2719</v>
      </c>
      <c r="B577" s="81" t="s">
        <v>2757</v>
      </c>
    </row>
    <row r="578" spans="1:2" x14ac:dyDescent="0.25">
      <c r="A578" s="1" t="s">
        <v>3146</v>
      </c>
      <c r="B578" s="81" t="s">
        <v>2965</v>
      </c>
    </row>
    <row r="579" spans="1:2" x14ac:dyDescent="0.25">
      <c r="A579" s="1" t="s">
        <v>2729</v>
      </c>
      <c r="B579" s="81" t="s">
        <v>2785</v>
      </c>
    </row>
    <row r="580" spans="1:2" x14ac:dyDescent="0.25">
      <c r="A580" s="1" t="s">
        <v>2721</v>
      </c>
      <c r="B580" s="81" t="s">
        <v>2760</v>
      </c>
    </row>
    <row r="581" spans="1:2" x14ac:dyDescent="0.25">
      <c r="A581" s="1" t="s">
        <v>2722</v>
      </c>
      <c r="B581" s="81" t="s">
        <v>2761</v>
      </c>
    </row>
    <row r="582" spans="1:2" x14ac:dyDescent="0.25">
      <c r="A582" s="1" t="s">
        <v>3175</v>
      </c>
      <c r="B582" s="81" t="s">
        <v>2979</v>
      </c>
    </row>
    <row r="583" spans="1:2" x14ac:dyDescent="0.25">
      <c r="A583" s="1" t="s">
        <v>3151</v>
      </c>
      <c r="B583" s="81" t="s">
        <v>2762</v>
      </c>
    </row>
    <row r="584" spans="1:2" x14ac:dyDescent="0.25">
      <c r="A584" s="1" t="s">
        <v>2723</v>
      </c>
      <c r="B584" s="81" t="s">
        <v>2767</v>
      </c>
    </row>
    <row r="585" spans="1:2" x14ac:dyDescent="0.25">
      <c r="A585" s="1" t="s">
        <v>3190</v>
      </c>
      <c r="B585" s="81" t="s">
        <v>2763</v>
      </c>
    </row>
    <row r="586" spans="1:2" x14ac:dyDescent="0.25">
      <c r="A586" s="1" t="s">
        <v>2724</v>
      </c>
      <c r="B586" s="81" t="s">
        <v>2861</v>
      </c>
    </row>
    <row r="587" spans="1:2" x14ac:dyDescent="0.25">
      <c r="A587" s="1" t="s">
        <v>3020</v>
      </c>
      <c r="B587" s="81" t="s">
        <v>3145</v>
      </c>
    </row>
    <row r="588" spans="1:2" x14ac:dyDescent="0.25">
      <c r="A588" s="1" t="s">
        <v>142</v>
      </c>
      <c r="B588" s="81" t="s">
        <v>2867</v>
      </c>
    </row>
    <row r="589" spans="1:2" x14ac:dyDescent="0.25">
      <c r="A589" s="1" t="s">
        <v>3277</v>
      </c>
      <c r="B589" s="81" t="s">
        <v>2920</v>
      </c>
    </row>
    <row r="590" spans="1:2" x14ac:dyDescent="0.25">
      <c r="A590" s="1" t="s">
        <v>3003</v>
      </c>
      <c r="B590" s="81" t="s">
        <v>3248</v>
      </c>
    </row>
    <row r="591" spans="1:2" x14ac:dyDescent="0.25">
      <c r="A591" s="1" t="s">
        <v>3030</v>
      </c>
      <c r="B591" s="81" t="s">
        <v>3227</v>
      </c>
    </row>
    <row r="592" spans="1:2" x14ac:dyDescent="0.25">
      <c r="A592" s="1" t="s">
        <v>2811</v>
      </c>
      <c r="B592" s="81" t="s">
        <v>3228</v>
      </c>
    </row>
    <row r="593" spans="1:2" x14ac:dyDescent="0.25">
      <c r="A593" s="1" t="s">
        <v>3166</v>
      </c>
      <c r="B593" s="81" t="s">
        <v>3282</v>
      </c>
    </row>
    <row r="594" spans="1:2" x14ac:dyDescent="0.25">
      <c r="A594" s="1" t="s">
        <v>2725</v>
      </c>
      <c r="B594" s="81" t="s">
        <v>2766</v>
      </c>
    </row>
    <row r="595" spans="1:2" x14ac:dyDescent="0.25">
      <c r="A595" s="1" t="s">
        <v>2726</v>
      </c>
      <c r="B595" s="81" t="s">
        <v>2701</v>
      </c>
    </row>
    <row r="596" spans="1:2" x14ac:dyDescent="0.25">
      <c r="A596" s="1" t="s">
        <v>2978</v>
      </c>
      <c r="B596" s="81" t="s">
        <v>3266</v>
      </c>
    </row>
    <row r="597" spans="1:2" x14ac:dyDescent="0.25">
      <c r="A597" s="1" t="s">
        <v>2866</v>
      </c>
      <c r="B597" s="81" t="s">
        <v>2849</v>
      </c>
    </row>
    <row r="598" spans="1:2" x14ac:dyDescent="0.25">
      <c r="A598" s="1" t="s">
        <v>2930</v>
      </c>
      <c r="B598" s="81" t="s">
        <v>2765</v>
      </c>
    </row>
    <row r="599" spans="1:2" x14ac:dyDescent="0.25">
      <c r="A599" s="1" t="s">
        <v>2728</v>
      </c>
      <c r="B599" s="81" t="s">
        <v>2768</v>
      </c>
    </row>
    <row r="600" spans="1:2" x14ac:dyDescent="0.25">
      <c r="A600" s="1" t="s">
        <v>2291</v>
      </c>
      <c r="B600" s="81" t="s">
        <v>2634</v>
      </c>
    </row>
    <row r="601" spans="1:2" x14ac:dyDescent="0.25">
      <c r="A601" s="1" t="s">
        <v>2727</v>
      </c>
      <c r="B601" s="81" t="s">
        <v>3292</v>
      </c>
    </row>
    <row r="602" spans="1:2" x14ac:dyDescent="0.25">
      <c r="A602" s="1" t="s">
        <v>3158</v>
      </c>
      <c r="B602" s="81" t="s">
        <v>3270</v>
      </c>
    </row>
    <row r="603" spans="1:2" x14ac:dyDescent="0.25">
      <c r="A603" s="1" t="s">
        <v>2730</v>
      </c>
      <c r="B603" s="81" t="s">
        <v>3632</v>
      </c>
    </row>
    <row r="604" spans="1:2" x14ac:dyDescent="0.25">
      <c r="A604" s="1" t="s">
        <v>2731</v>
      </c>
      <c r="B604" s="81" t="s">
        <v>3092</v>
      </c>
    </row>
    <row r="605" spans="1:2" x14ac:dyDescent="0.25">
      <c r="A605" s="1" t="s">
        <v>2894</v>
      </c>
      <c r="B605" s="81" t="s">
        <v>2966</v>
      </c>
    </row>
    <row r="606" spans="1:2" x14ac:dyDescent="0.25">
      <c r="A606" s="1" t="s">
        <v>2732</v>
      </c>
      <c r="B606" s="81" t="s">
        <v>3478</v>
      </c>
    </row>
    <row r="607" spans="1:2" x14ac:dyDescent="0.25">
      <c r="A607" s="1" t="s">
        <v>2855</v>
      </c>
      <c r="B607" s="81" t="s">
        <v>2961</v>
      </c>
    </row>
    <row r="608" spans="1:2" x14ac:dyDescent="0.25">
      <c r="A608" s="1" t="s">
        <v>3262</v>
      </c>
      <c r="B608" s="81" t="s">
        <v>2769</v>
      </c>
    </row>
    <row r="609" spans="1:2" x14ac:dyDescent="0.25">
      <c r="A609" s="1" t="s">
        <v>3041</v>
      </c>
      <c r="B609" s="81" t="s">
        <v>2770</v>
      </c>
    </row>
    <row r="610" spans="1:2" x14ac:dyDescent="0.25">
      <c r="A610" s="1" t="s">
        <v>2804</v>
      </c>
      <c r="B610" s="81" t="s">
        <v>2813</v>
      </c>
    </row>
    <row r="611" spans="1:2" x14ac:dyDescent="0.25">
      <c r="A611" s="1" t="s">
        <v>2733</v>
      </c>
      <c r="B611" s="81" t="s">
        <v>2771</v>
      </c>
    </row>
    <row r="612" spans="1:2" x14ac:dyDescent="0.25">
      <c r="A612" s="1" t="s">
        <v>2734</v>
      </c>
      <c r="B612" s="81" t="s">
        <v>3069</v>
      </c>
    </row>
    <row r="613" spans="1:2" x14ac:dyDescent="0.25">
      <c r="A613" s="1" t="s">
        <v>2944</v>
      </c>
      <c r="B613" s="81" t="s">
        <v>3109</v>
      </c>
    </row>
    <row r="614" spans="1:2" x14ac:dyDescent="0.25">
      <c r="A614" s="1" t="s">
        <v>3191</v>
      </c>
      <c r="B614" s="81" t="s">
        <v>3082</v>
      </c>
    </row>
    <row r="615" spans="1:2" x14ac:dyDescent="0.25">
      <c r="A615" s="1" t="s">
        <v>2714</v>
      </c>
      <c r="B615" s="81" t="s">
        <v>2845</v>
      </c>
    </row>
    <row r="616" spans="1:2" x14ac:dyDescent="0.25">
      <c r="A616" s="1" t="s">
        <v>2735</v>
      </c>
      <c r="B616" s="81" t="s">
        <v>2772</v>
      </c>
    </row>
    <row r="617" spans="1:2" x14ac:dyDescent="0.25">
      <c r="A617" s="1" t="s">
        <v>2736</v>
      </c>
      <c r="B617" s="81" t="s">
        <v>3028</v>
      </c>
    </row>
    <row r="618" spans="1:2" x14ac:dyDescent="0.25">
      <c r="A618" s="1" t="s">
        <v>2737</v>
      </c>
      <c r="B618" s="81" t="s">
        <v>2773</v>
      </c>
    </row>
    <row r="619" spans="1:2" x14ac:dyDescent="0.25">
      <c r="A619" s="1" t="s">
        <v>3268</v>
      </c>
      <c r="B619" s="81" t="s">
        <v>2848</v>
      </c>
    </row>
    <row r="620" spans="1:2" x14ac:dyDescent="0.25">
      <c r="A620" s="1" t="s">
        <v>2738</v>
      </c>
      <c r="B620" s="81" t="s">
        <v>2776</v>
      </c>
    </row>
    <row r="621" spans="1:2" x14ac:dyDescent="0.25">
      <c r="A621" s="1" t="s">
        <v>2739</v>
      </c>
      <c r="B621" s="81" t="s">
        <v>3229</v>
      </c>
    </row>
    <row r="622" spans="1:2" x14ac:dyDescent="0.25">
      <c r="A622" s="1" t="s">
        <v>3058</v>
      </c>
      <c r="B622" s="81" t="s">
        <v>2782</v>
      </c>
    </row>
    <row r="623" spans="1:2" x14ac:dyDescent="0.25">
      <c r="A623" s="1" t="s">
        <v>2740</v>
      </c>
      <c r="B623" s="81" t="s">
        <v>2823</v>
      </c>
    </row>
    <row r="624" spans="1:2" x14ac:dyDescent="0.25">
      <c r="A624" s="1" t="s">
        <v>2741</v>
      </c>
      <c r="B624" s="81" t="s">
        <v>2777</v>
      </c>
    </row>
    <row r="625" spans="1:2" x14ac:dyDescent="0.25">
      <c r="A625" s="1" t="s">
        <v>2873</v>
      </c>
      <c r="B625" s="81" t="s">
        <v>2778</v>
      </c>
    </row>
    <row r="626" spans="1:2" x14ac:dyDescent="0.25">
      <c r="A626" s="1" t="s">
        <v>2905</v>
      </c>
      <c r="B626" s="81" t="s">
        <v>3118</v>
      </c>
    </row>
    <row r="627" spans="1:2" x14ac:dyDescent="0.25">
      <c r="A627" s="1" t="s">
        <v>2742</v>
      </c>
      <c r="B627" s="81" t="s">
        <v>2779</v>
      </c>
    </row>
    <row r="628" spans="1:2" x14ac:dyDescent="0.25">
      <c r="A628" s="1" t="s">
        <v>2743</v>
      </c>
      <c r="B628" s="81" t="s">
        <v>2780</v>
      </c>
    </row>
    <row r="629" spans="1:2" x14ac:dyDescent="0.25">
      <c r="A629" s="1" t="s">
        <v>2744</v>
      </c>
      <c r="B629" s="81" t="s">
        <v>2781</v>
      </c>
    </row>
    <row r="630" spans="1:2" x14ac:dyDescent="0.25">
      <c r="A630" s="1" t="s">
        <v>2836</v>
      </c>
      <c r="B630" s="81" t="s">
        <v>2928</v>
      </c>
    </row>
    <row r="631" spans="1:2" x14ac:dyDescent="0.25">
      <c r="A631" s="1" t="s">
        <v>2819</v>
      </c>
      <c r="B631" s="81" t="s">
        <v>2912</v>
      </c>
    </row>
    <row r="632" spans="1:2" x14ac:dyDescent="0.25">
      <c r="A632" s="1" t="s">
        <v>2745</v>
      </c>
      <c r="B632" s="81" t="s">
        <v>2783</v>
      </c>
    </row>
    <row r="633" spans="1:2" x14ac:dyDescent="0.25">
      <c r="A633" s="1" t="s">
        <v>2500</v>
      </c>
      <c r="B633" s="81" t="s">
        <v>3281</v>
      </c>
    </row>
    <row r="634" spans="1:2" x14ac:dyDescent="0.25">
      <c r="A634" s="1" t="s">
        <v>3247</v>
      </c>
      <c r="B634" s="81" t="s">
        <v>3111</v>
      </c>
    </row>
    <row r="635" spans="1:2" x14ac:dyDescent="0.25">
      <c r="A635" s="1" t="s">
        <v>2746</v>
      </c>
      <c r="B635" s="81" t="s">
        <v>3230</v>
      </c>
    </row>
    <row r="636" spans="1:2" x14ac:dyDescent="0.25">
      <c r="A636" s="1" t="s">
        <v>2865</v>
      </c>
      <c r="B636" s="81" t="s">
        <v>2774</v>
      </c>
    </row>
    <row r="637" spans="1:2" x14ac:dyDescent="0.25">
      <c r="A637" s="1" t="s">
        <v>3140</v>
      </c>
      <c r="B637" s="81" t="s">
        <v>3210</v>
      </c>
    </row>
    <row r="638" spans="1:2" x14ac:dyDescent="0.25">
      <c r="A638" s="1" t="s">
        <v>1177</v>
      </c>
      <c r="B638" s="81" t="s">
        <v>2847</v>
      </c>
    </row>
    <row r="639" spans="1:2" x14ac:dyDescent="0.25">
      <c r="A639" s="1" t="s">
        <v>2748</v>
      </c>
      <c r="B639" s="81" t="s">
        <v>3156</v>
      </c>
    </row>
    <row r="640" spans="1:2" x14ac:dyDescent="0.25">
      <c r="A640" s="1" t="s">
        <v>2972</v>
      </c>
      <c r="B640" s="81" t="s">
        <v>3143</v>
      </c>
    </row>
    <row r="641" spans="1:2" x14ac:dyDescent="0.25">
      <c r="A641" s="1" t="s">
        <v>3064</v>
      </c>
      <c r="B641" s="81" t="s">
        <v>2152</v>
      </c>
    </row>
    <row r="642" spans="1:2" x14ac:dyDescent="0.25">
      <c r="A642" s="1" t="s">
        <v>3279</v>
      </c>
      <c r="B642" s="81" t="s">
        <v>3155</v>
      </c>
    </row>
    <row r="643" spans="1:2" x14ac:dyDescent="0.25">
      <c r="A643" s="1" t="s">
        <v>2791</v>
      </c>
      <c r="B643" s="81" t="s">
        <v>2694</v>
      </c>
    </row>
    <row r="644" spans="1:2" x14ac:dyDescent="0.25">
      <c r="A644" s="1" t="s">
        <v>3142</v>
      </c>
      <c r="B644" s="81" t="s">
        <v>2956</v>
      </c>
    </row>
    <row r="645" spans="1:2" x14ac:dyDescent="0.25">
      <c r="A645" s="1" t="s">
        <v>2749</v>
      </c>
      <c r="B645" s="81" t="s">
        <v>3178</v>
      </c>
    </row>
    <row r="646" spans="1:2" x14ac:dyDescent="0.25">
      <c r="A646" s="1" t="s">
        <v>2750</v>
      </c>
      <c r="B646" s="81" t="s">
        <v>3068</v>
      </c>
    </row>
    <row r="647" spans="1:2" x14ac:dyDescent="0.25">
      <c r="A647" s="1" t="s">
        <v>2915</v>
      </c>
      <c r="B647" s="81" t="s">
        <v>3153</v>
      </c>
    </row>
    <row r="648" spans="1:2" x14ac:dyDescent="0.25">
      <c r="A648" s="1" t="s">
        <v>2818</v>
      </c>
    </row>
    <row r="649" spans="1:2" x14ac:dyDescent="0.25">
      <c r="A649" s="1" t="s">
        <v>2751</v>
      </c>
    </row>
    <row r="650" spans="1:2" x14ac:dyDescent="0.25">
      <c r="A650" s="1" t="s">
        <v>2935</v>
      </c>
    </row>
    <row r="651" spans="1:2" x14ac:dyDescent="0.25">
      <c r="A651" s="1" t="s">
        <v>2821</v>
      </c>
    </row>
    <row r="652" spans="1:2" x14ac:dyDescent="0.25">
      <c r="A652" s="1" t="s">
        <v>2752</v>
      </c>
    </row>
    <row r="653" spans="1:2" x14ac:dyDescent="0.25">
      <c r="A653" s="1" t="s">
        <v>3225</v>
      </c>
    </row>
    <row r="654" spans="1:2" x14ac:dyDescent="0.25">
      <c r="A654" s="1" t="s">
        <v>2753</v>
      </c>
    </row>
    <row r="655" spans="1:2" x14ac:dyDescent="0.25">
      <c r="A655" s="1" t="s">
        <v>2754</v>
      </c>
    </row>
    <row r="656" spans="1:2" x14ac:dyDescent="0.25">
      <c r="A656" s="1" t="s">
        <v>2755</v>
      </c>
    </row>
    <row r="657" spans="1:1" x14ac:dyDescent="0.25">
      <c r="A657" s="1" t="s">
        <v>3033</v>
      </c>
    </row>
    <row r="658" spans="1:1" x14ac:dyDescent="0.25">
      <c r="A658" s="1" t="s">
        <v>2756</v>
      </c>
    </row>
    <row r="659" spans="1:1" x14ac:dyDescent="0.25">
      <c r="A659" s="1" t="s">
        <v>3226</v>
      </c>
    </row>
    <row r="660" spans="1:1" x14ac:dyDescent="0.25">
      <c r="A660" s="1" t="s">
        <v>2968</v>
      </c>
    </row>
    <row r="661" spans="1:1" x14ac:dyDescent="0.25">
      <c r="A661" s="1" t="s">
        <v>3150</v>
      </c>
    </row>
    <row r="662" spans="1:1" x14ac:dyDescent="0.25">
      <c r="A662" s="1" t="s">
        <v>2810</v>
      </c>
    </row>
    <row r="663" spans="1:1" x14ac:dyDescent="0.25">
      <c r="A663" s="1" t="s">
        <v>2909</v>
      </c>
    </row>
    <row r="664" spans="1:1" x14ac:dyDescent="0.25">
      <c r="A664" s="1" t="s">
        <v>2662</v>
      </c>
    </row>
    <row r="665" spans="1:1" x14ac:dyDescent="0.25">
      <c r="A665" s="1" t="s">
        <v>2917</v>
      </c>
    </row>
    <row r="666" spans="1:1" x14ac:dyDescent="0.25">
      <c r="A666" s="1" t="s">
        <v>2837</v>
      </c>
    </row>
    <row r="667" spans="1:1" x14ac:dyDescent="0.25">
      <c r="A667" s="1" t="s">
        <v>3078</v>
      </c>
    </row>
    <row r="668" spans="1:1" x14ac:dyDescent="0.25">
      <c r="A668" s="1" t="s">
        <v>2758</v>
      </c>
    </row>
    <row r="669" spans="1:1" x14ac:dyDescent="0.25">
      <c r="A669" s="1" t="s">
        <v>3085</v>
      </c>
    </row>
    <row r="670" spans="1:1" x14ac:dyDescent="0.25">
      <c r="A670" s="1" t="s">
        <v>2759</v>
      </c>
    </row>
    <row r="671" spans="1:1" x14ac:dyDescent="0.25">
      <c r="A671" s="1" t="s">
        <v>3203</v>
      </c>
    </row>
    <row r="672" spans="1:1" x14ac:dyDescent="0.25">
      <c r="A672" s="1" t="s">
        <v>2757</v>
      </c>
    </row>
    <row r="673" spans="1:1" x14ac:dyDescent="0.25">
      <c r="A673" s="1" t="s">
        <v>2922</v>
      </c>
    </row>
    <row r="674" spans="1:1" x14ac:dyDescent="0.25">
      <c r="A674" s="1" t="s">
        <v>2965</v>
      </c>
    </row>
    <row r="675" spans="1:1" x14ac:dyDescent="0.25">
      <c r="A675" s="1" t="s">
        <v>2785</v>
      </c>
    </row>
    <row r="676" spans="1:1" x14ac:dyDescent="0.25">
      <c r="A676" s="1" t="s">
        <v>2760</v>
      </c>
    </row>
    <row r="677" spans="1:1" x14ac:dyDescent="0.25">
      <c r="A677" s="1" t="s">
        <v>2761</v>
      </c>
    </row>
    <row r="678" spans="1:1" x14ac:dyDescent="0.25">
      <c r="A678" s="1" t="s">
        <v>2979</v>
      </c>
    </row>
    <row r="679" spans="1:1" x14ac:dyDescent="0.25">
      <c r="A679" s="1" t="s">
        <v>2762</v>
      </c>
    </row>
    <row r="680" spans="1:1" x14ac:dyDescent="0.25">
      <c r="A680" s="1" t="s">
        <v>2767</v>
      </c>
    </row>
    <row r="681" spans="1:1" x14ac:dyDescent="0.25">
      <c r="A681" s="1" t="s">
        <v>2763</v>
      </c>
    </row>
    <row r="682" spans="1:1" x14ac:dyDescent="0.25">
      <c r="A682" s="1" t="s">
        <v>2861</v>
      </c>
    </row>
    <row r="683" spans="1:1" x14ac:dyDescent="0.25">
      <c r="A683" s="1" t="s">
        <v>3145</v>
      </c>
    </row>
    <row r="684" spans="1:1" x14ac:dyDescent="0.25">
      <c r="A684" s="1" t="s">
        <v>2867</v>
      </c>
    </row>
    <row r="685" spans="1:1" x14ac:dyDescent="0.25">
      <c r="A685" s="1" t="s">
        <v>2920</v>
      </c>
    </row>
    <row r="686" spans="1:1" x14ac:dyDescent="0.25">
      <c r="A686" s="1" t="s">
        <v>2764</v>
      </c>
    </row>
    <row r="687" spans="1:1" x14ac:dyDescent="0.25">
      <c r="A687" s="1" t="s">
        <v>3248</v>
      </c>
    </row>
    <row r="688" spans="1:1" x14ac:dyDescent="0.25">
      <c r="A688" s="1" t="s">
        <v>3227</v>
      </c>
    </row>
    <row r="689" spans="1:1" x14ac:dyDescent="0.25">
      <c r="A689" s="1" t="s">
        <v>3228</v>
      </c>
    </row>
    <row r="690" spans="1:1" x14ac:dyDescent="0.25">
      <c r="A690" s="1" t="s">
        <v>3282</v>
      </c>
    </row>
    <row r="691" spans="1:1" x14ac:dyDescent="0.25">
      <c r="A691" s="1" t="s">
        <v>2766</v>
      </c>
    </row>
    <row r="692" spans="1:1" x14ac:dyDescent="0.25">
      <c r="A692" s="1" t="s">
        <v>2701</v>
      </c>
    </row>
    <row r="693" spans="1:1" x14ac:dyDescent="0.25">
      <c r="A693" s="1" t="s">
        <v>3266</v>
      </c>
    </row>
    <row r="694" spans="1:1" x14ac:dyDescent="0.25">
      <c r="A694" s="1" t="s">
        <v>2849</v>
      </c>
    </row>
    <row r="695" spans="1:1" x14ac:dyDescent="0.25">
      <c r="A695" s="1" t="s">
        <v>2808</v>
      </c>
    </row>
    <row r="696" spans="1:1" x14ac:dyDescent="0.25">
      <c r="A696" s="1" t="s">
        <v>2765</v>
      </c>
    </row>
    <row r="697" spans="1:1" x14ac:dyDescent="0.25">
      <c r="A697" s="1" t="s">
        <v>2768</v>
      </c>
    </row>
    <row r="698" spans="1:1" x14ac:dyDescent="0.25">
      <c r="A698" s="1" t="s">
        <v>2634</v>
      </c>
    </row>
    <row r="699" spans="1:1" x14ac:dyDescent="0.25">
      <c r="A699" s="1" t="s">
        <v>3292</v>
      </c>
    </row>
    <row r="700" spans="1:1" x14ac:dyDescent="0.25">
      <c r="A700" s="1" t="s">
        <v>3270</v>
      </c>
    </row>
    <row r="701" spans="1:1" x14ac:dyDescent="0.25">
      <c r="A701" s="1" t="s">
        <v>3092</v>
      </c>
    </row>
    <row r="702" spans="1:1" x14ac:dyDescent="0.25">
      <c r="A702" s="1" t="s">
        <v>2966</v>
      </c>
    </row>
    <row r="703" spans="1:1" x14ac:dyDescent="0.25">
      <c r="A703" s="1" t="s">
        <v>2664</v>
      </c>
    </row>
    <row r="704" spans="1:1" x14ac:dyDescent="0.25">
      <c r="A704" s="1" t="s">
        <v>2961</v>
      </c>
    </row>
    <row r="705" spans="1:1" x14ac:dyDescent="0.25">
      <c r="A705" s="1" t="s">
        <v>2769</v>
      </c>
    </row>
    <row r="706" spans="1:1" x14ac:dyDescent="0.25">
      <c r="A706" s="1" t="s">
        <v>2770</v>
      </c>
    </row>
    <row r="707" spans="1:1" x14ac:dyDescent="0.25">
      <c r="A707" s="1" t="s">
        <v>2813</v>
      </c>
    </row>
    <row r="708" spans="1:1" x14ac:dyDescent="0.25">
      <c r="A708" s="1" t="s">
        <v>2771</v>
      </c>
    </row>
    <row r="709" spans="1:1" x14ac:dyDescent="0.25">
      <c r="A709" s="1" t="s">
        <v>3069</v>
      </c>
    </row>
    <row r="710" spans="1:1" x14ac:dyDescent="0.25">
      <c r="A710" s="1" t="s">
        <v>3109</v>
      </c>
    </row>
    <row r="711" spans="1:1" x14ac:dyDescent="0.25">
      <c r="A711" s="1" t="s">
        <v>3082</v>
      </c>
    </row>
    <row r="712" spans="1:1" x14ac:dyDescent="0.25">
      <c r="A712" s="1" t="s">
        <v>2845</v>
      </c>
    </row>
    <row r="713" spans="1:1" x14ac:dyDescent="0.25">
      <c r="A713" s="1" t="s">
        <v>2772</v>
      </c>
    </row>
    <row r="714" spans="1:1" x14ac:dyDescent="0.25">
      <c r="A714" s="1" t="s">
        <v>3028</v>
      </c>
    </row>
    <row r="715" spans="1:1" x14ac:dyDescent="0.25">
      <c r="A715" s="1" t="s">
        <v>2773</v>
      </c>
    </row>
    <row r="716" spans="1:1" x14ac:dyDescent="0.25">
      <c r="A716" s="1" t="s">
        <v>2848</v>
      </c>
    </row>
    <row r="717" spans="1:1" x14ac:dyDescent="0.25">
      <c r="A717" s="1" t="s">
        <v>3034</v>
      </c>
    </row>
    <row r="718" spans="1:1" x14ac:dyDescent="0.25">
      <c r="A718" s="1" t="s">
        <v>2776</v>
      </c>
    </row>
    <row r="719" spans="1:1" x14ac:dyDescent="0.25">
      <c r="A719" s="1" t="s">
        <v>3229</v>
      </c>
    </row>
    <row r="720" spans="1:1" x14ac:dyDescent="0.25">
      <c r="A720" s="1" t="s">
        <v>2782</v>
      </c>
    </row>
    <row r="721" spans="1:1" x14ac:dyDescent="0.25">
      <c r="A721" s="1" t="s">
        <v>2823</v>
      </c>
    </row>
    <row r="722" spans="1:1" x14ac:dyDescent="0.25">
      <c r="A722" s="1" t="s">
        <v>2777</v>
      </c>
    </row>
    <row r="723" spans="1:1" x14ac:dyDescent="0.25">
      <c r="A723" s="1" t="s">
        <v>3296</v>
      </c>
    </row>
    <row r="724" spans="1:1" x14ac:dyDescent="0.25">
      <c r="A724" s="1" t="s">
        <v>2778</v>
      </c>
    </row>
    <row r="725" spans="1:1" x14ac:dyDescent="0.25">
      <c r="A725" s="1" t="s">
        <v>3118</v>
      </c>
    </row>
    <row r="726" spans="1:1" x14ac:dyDescent="0.25">
      <c r="A726" s="1" t="s">
        <v>2779</v>
      </c>
    </row>
    <row r="727" spans="1:1" x14ac:dyDescent="0.25">
      <c r="A727" s="1" t="s">
        <v>3025</v>
      </c>
    </row>
    <row r="728" spans="1:1" x14ac:dyDescent="0.25">
      <c r="A728" s="1" t="s">
        <v>3000</v>
      </c>
    </row>
    <row r="729" spans="1:1" x14ac:dyDescent="0.25">
      <c r="A729" s="1" t="s">
        <v>2780</v>
      </c>
    </row>
    <row r="730" spans="1:1" x14ac:dyDescent="0.25">
      <c r="A730" s="1" t="s">
        <v>2781</v>
      </c>
    </row>
    <row r="731" spans="1:1" x14ac:dyDescent="0.25">
      <c r="A731" s="1" t="s">
        <v>2928</v>
      </c>
    </row>
    <row r="732" spans="1:1" x14ac:dyDescent="0.25">
      <c r="A732" s="1" t="s">
        <v>2912</v>
      </c>
    </row>
    <row r="733" spans="1:1" x14ac:dyDescent="0.25">
      <c r="A733" s="1" t="s">
        <v>2783</v>
      </c>
    </row>
    <row r="734" spans="1:1" x14ac:dyDescent="0.25">
      <c r="A734" s="1" t="s">
        <v>3087</v>
      </c>
    </row>
    <row r="735" spans="1:1" x14ac:dyDescent="0.25">
      <c r="A735" s="1" t="s">
        <v>3065</v>
      </c>
    </row>
    <row r="736" spans="1:1" x14ac:dyDescent="0.25">
      <c r="A736" s="1" t="s">
        <v>3281</v>
      </c>
    </row>
    <row r="737" spans="1:1" x14ac:dyDescent="0.25">
      <c r="A737" s="1" t="s">
        <v>3111</v>
      </c>
    </row>
    <row r="738" spans="1:1" x14ac:dyDescent="0.25">
      <c r="A738" s="1" t="s">
        <v>3230</v>
      </c>
    </row>
    <row r="739" spans="1:1" x14ac:dyDescent="0.25">
      <c r="A739" s="1" t="s">
        <v>2774</v>
      </c>
    </row>
    <row r="740" spans="1:1" x14ac:dyDescent="0.25">
      <c r="A740" s="1" t="s">
        <v>3210</v>
      </c>
    </row>
    <row r="741" spans="1:1" x14ac:dyDescent="0.25">
      <c r="A741" s="1" t="s">
        <v>2847</v>
      </c>
    </row>
    <row r="742" spans="1:1" x14ac:dyDescent="0.25">
      <c r="A742" s="1" t="s">
        <v>2840</v>
      </c>
    </row>
    <row r="743" spans="1:1" x14ac:dyDescent="0.25">
      <c r="A743" s="1" t="s">
        <v>3156</v>
      </c>
    </row>
    <row r="744" spans="1:1" x14ac:dyDescent="0.25">
      <c r="A744" s="1" t="s">
        <v>3143</v>
      </c>
    </row>
    <row r="745" spans="1:1" x14ac:dyDescent="0.25">
      <c r="A745" s="1" t="s">
        <v>2152</v>
      </c>
    </row>
    <row r="746" spans="1:1" x14ac:dyDescent="0.25">
      <c r="A746" s="1" t="s">
        <v>3155</v>
      </c>
    </row>
    <row r="747" spans="1:1" x14ac:dyDescent="0.25">
      <c r="A747" s="1" t="s">
        <v>2694</v>
      </c>
    </row>
    <row r="748" spans="1:1" x14ac:dyDescent="0.25">
      <c r="A748" s="1" t="s">
        <v>2956</v>
      </c>
    </row>
    <row r="749" spans="1:1" x14ac:dyDescent="0.25">
      <c r="A749" s="1" t="s">
        <v>2775</v>
      </c>
    </row>
    <row r="750" spans="1:1" x14ac:dyDescent="0.25">
      <c r="A750" s="1" t="s">
        <v>3178</v>
      </c>
    </row>
    <row r="751" spans="1:1" x14ac:dyDescent="0.25">
      <c r="A751" s="1" t="s">
        <v>3068</v>
      </c>
    </row>
    <row r="752" spans="1:1" x14ac:dyDescent="0.25">
      <c r="A752" s="1" t="s">
        <v>3153</v>
      </c>
    </row>
  </sheetData>
  <sortState ref="A2:A752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T151"/>
  <sheetViews>
    <sheetView tabSelected="1" zoomScale="60" zoomScaleNormal="60" workbookViewId="0">
      <selection activeCell="H17" sqref="H17"/>
    </sheetView>
  </sheetViews>
  <sheetFormatPr defaultRowHeight="15" x14ac:dyDescent="0.25"/>
  <cols>
    <col min="1" max="1" width="23.140625" bestFit="1" customWidth="1"/>
    <col min="2" max="2" width="25.140625" customWidth="1"/>
    <col min="3" max="3" width="3" customWidth="1"/>
    <col min="4" max="4" width="14" customWidth="1"/>
    <col min="5" max="5" width="63.140625" customWidth="1"/>
    <col min="6" max="6" width="39.85546875" customWidth="1"/>
    <col min="7" max="7" width="25.85546875" customWidth="1"/>
    <col min="8" max="8" width="30.5703125" customWidth="1"/>
    <col min="9" max="9" width="28.85546875" customWidth="1"/>
    <col min="10" max="10" width="23.140625" customWidth="1"/>
    <col min="11" max="11" width="59.7109375" bestFit="1" customWidth="1"/>
    <col min="12" max="12" width="18.42578125" customWidth="1"/>
    <col min="13" max="13" width="15.85546875" hidden="1" customWidth="1"/>
    <col min="14" max="14" width="31.5703125" customWidth="1"/>
    <col min="15" max="15" width="32.85546875" customWidth="1"/>
    <col min="16" max="17" width="14.85546875" hidden="1" customWidth="1"/>
    <col min="18" max="18" width="16.85546875" hidden="1" customWidth="1"/>
    <col min="19" max="19" width="19.42578125" hidden="1" customWidth="1"/>
    <col min="20" max="20" width="18.140625" hidden="1" customWidth="1"/>
  </cols>
  <sheetData>
    <row r="1" spans="4:20" ht="20.25" thickBot="1" x14ac:dyDescent="0.35">
      <c r="E1" s="57" t="s">
        <v>3377</v>
      </c>
      <c r="G1" s="3"/>
    </row>
    <row r="2" spans="4:20" ht="47.25" customHeight="1" thickBot="1" x14ac:dyDescent="0.3">
      <c r="E2" s="63" t="s">
        <v>3368</v>
      </c>
      <c r="F2" s="61" t="s">
        <v>3301</v>
      </c>
      <c r="G2" s="61" t="s">
        <v>3329</v>
      </c>
      <c r="H2" s="61" t="s">
        <v>3327</v>
      </c>
      <c r="I2" s="61" t="s">
        <v>3306</v>
      </c>
      <c r="J2" s="61" t="s">
        <v>3302</v>
      </c>
      <c r="K2" s="64" t="s">
        <v>3323</v>
      </c>
      <c r="L2" s="64" t="s">
        <v>3341</v>
      </c>
      <c r="M2" s="61" t="s">
        <v>3330</v>
      </c>
      <c r="N2" s="61" t="s">
        <v>3378</v>
      </c>
      <c r="O2" s="61" t="s">
        <v>3335</v>
      </c>
      <c r="P2" s="20" t="s">
        <v>3331</v>
      </c>
      <c r="Q2" s="20" t="s">
        <v>3332</v>
      </c>
      <c r="R2" s="20" t="s">
        <v>3333</v>
      </c>
      <c r="S2" s="21" t="s">
        <v>3334</v>
      </c>
      <c r="T2" s="61" t="s">
        <v>3423</v>
      </c>
    </row>
    <row r="3" spans="4:20" ht="45" x14ac:dyDescent="0.25">
      <c r="D3" s="2" t="s">
        <v>3369</v>
      </c>
      <c r="E3" s="46" t="s">
        <v>3635</v>
      </c>
      <c r="F3" s="46" t="s">
        <v>3375</v>
      </c>
      <c r="G3" s="47" t="s">
        <v>3376</v>
      </c>
      <c r="H3" s="47" t="s">
        <v>3379</v>
      </c>
      <c r="I3" s="47" t="s">
        <v>3340</v>
      </c>
      <c r="J3" s="47" t="s">
        <v>3340</v>
      </c>
      <c r="K3" s="47" t="s">
        <v>3340</v>
      </c>
      <c r="L3" s="47" t="s">
        <v>3342</v>
      </c>
      <c r="M3" s="48"/>
      <c r="N3" s="47" t="s">
        <v>3343</v>
      </c>
      <c r="O3" s="47" t="s">
        <v>3344</v>
      </c>
      <c r="P3" s="13"/>
      <c r="Q3" s="13"/>
      <c r="R3" s="13"/>
      <c r="S3" s="14"/>
      <c r="T3" s="48"/>
    </row>
    <row r="4" spans="4:20" x14ac:dyDescent="0.25">
      <c r="D4" s="2" t="s">
        <v>3348</v>
      </c>
      <c r="E4" s="40"/>
      <c r="F4" s="40"/>
      <c r="G4" s="40"/>
      <c r="H4" s="41"/>
      <c r="I4" s="30"/>
      <c r="J4" s="30"/>
      <c r="K4" s="30"/>
      <c r="L4" s="31"/>
      <c r="M4" s="83">
        <f>IFERROR(VLOOKUP(K4,Brændsler!$A$3:$B$22,2,FALSE),0)</f>
        <v>0</v>
      </c>
      <c r="N4" s="29"/>
      <c r="O4" s="29"/>
      <c r="P4" s="26">
        <f t="shared" ref="P4:P14" si="0">IF(J4="Overskudsvarme",0,IF(I4="Varmepumpe",(O4-N4)+M4*N4,O4*M4))</f>
        <v>0</v>
      </c>
      <c r="Q4" s="12">
        <f t="shared" ref="Q4:Q11" si="1">IF(J4="Kraftvarme",O4,0)</f>
        <v>0</v>
      </c>
      <c r="R4" s="12">
        <f t="shared" ref="R4:R11" si="2">IF(J4="Overskudsvarme",O4,0)</f>
        <v>0</v>
      </c>
      <c r="S4" s="12">
        <f t="shared" ref="S4:S11" si="3">MAX(P4:R4)</f>
        <v>0</v>
      </c>
      <c r="T4" s="17">
        <f>IFERROR(IF(OR(I4=Teknologier!$A$4,I4=Teknologier!$A$6,I4=Teknologier!$A$7,I4=Teknologier!$A$10,I4=Teknologier!$A$12),(VLOOKUP(K4,Brændsler!$A$3:$C$23,3,FALSE)/2*N4*0.0036),VLOOKUP(K4,Brændsler!$A$3:$C$23,3,FALSE)*N4*0.0036),0)</f>
        <v>0</v>
      </c>
    </row>
    <row r="5" spans="4:20" x14ac:dyDescent="0.25">
      <c r="D5" s="2" t="s">
        <v>3349</v>
      </c>
      <c r="E5" s="40"/>
      <c r="F5" s="40"/>
      <c r="G5" s="40"/>
      <c r="H5" s="41"/>
      <c r="I5" s="30"/>
      <c r="J5" s="30"/>
      <c r="K5" s="30"/>
      <c r="L5" s="31"/>
      <c r="M5" s="83">
        <f>IFERROR(VLOOKUP(K5,Brændsler!$A$3:$B$22,2,FALSE),0)</f>
        <v>0</v>
      </c>
      <c r="N5" s="29"/>
      <c r="O5" s="29"/>
      <c r="P5" s="26">
        <f t="shared" si="0"/>
        <v>0</v>
      </c>
      <c r="Q5" s="12">
        <f t="shared" si="1"/>
        <v>0</v>
      </c>
      <c r="R5" s="12">
        <f t="shared" si="2"/>
        <v>0</v>
      </c>
      <c r="S5" s="12">
        <f t="shared" si="3"/>
        <v>0</v>
      </c>
      <c r="T5" s="17">
        <f>IFERROR(IF(OR(I5=Teknologier!$A$4,I5=Teknologier!$A$6,I5=Teknologier!$A$7,I5=Teknologier!$A$10,I5=Teknologier!$A$12),(VLOOKUP(K5,Brændsler!$A$3:$C$23,3,FALSE)/2*N5*0.0036),VLOOKUP(K5,Brændsler!$A$3:$C$23,3,FALSE)*N5*0.0036),0)</f>
        <v>0</v>
      </c>
    </row>
    <row r="6" spans="4:20" x14ac:dyDescent="0.25">
      <c r="D6" s="2" t="s">
        <v>3350</v>
      </c>
      <c r="E6" s="40"/>
      <c r="F6" s="40"/>
      <c r="G6" s="40"/>
      <c r="H6" s="41"/>
      <c r="I6" s="30"/>
      <c r="J6" s="30"/>
      <c r="K6" s="30"/>
      <c r="L6" s="31"/>
      <c r="M6" s="83">
        <f>IFERROR(VLOOKUP(K6,Brændsler!$A$3:$B$22,2,FALSE),0)</f>
        <v>0</v>
      </c>
      <c r="N6" s="29"/>
      <c r="O6" s="29"/>
      <c r="P6" s="26">
        <f t="shared" si="0"/>
        <v>0</v>
      </c>
      <c r="Q6" s="12">
        <f t="shared" si="1"/>
        <v>0</v>
      </c>
      <c r="R6" s="12">
        <f t="shared" si="2"/>
        <v>0</v>
      </c>
      <c r="S6" s="12">
        <f t="shared" si="3"/>
        <v>0</v>
      </c>
      <c r="T6" s="17">
        <f>IFERROR(IF(OR(I6=Teknologier!$A$4,I6=Teknologier!$A$6,I6=Teknologier!$A$7,I6=Teknologier!$A$10,I6=Teknologier!$A$12),(VLOOKUP(K6,Brændsler!$A$3:$C$23,3,FALSE)/2*N6*0.0036),VLOOKUP(K6,Brændsler!$A$3:$C$23,3,FALSE)*N6*0.0036),0)</f>
        <v>0</v>
      </c>
    </row>
    <row r="7" spans="4:20" x14ac:dyDescent="0.25">
      <c r="D7" s="2" t="s">
        <v>3351</v>
      </c>
      <c r="E7" s="40"/>
      <c r="F7" s="40"/>
      <c r="G7" s="40"/>
      <c r="H7" s="41"/>
      <c r="I7" s="30"/>
      <c r="J7" s="30"/>
      <c r="K7" s="30"/>
      <c r="L7" s="31"/>
      <c r="M7" s="83">
        <f>IFERROR(VLOOKUP(K7,Brændsler!$A$3:$B$22,2,FALSE),0)</f>
        <v>0</v>
      </c>
      <c r="N7" s="29"/>
      <c r="O7" s="29"/>
      <c r="P7" s="26">
        <f t="shared" si="0"/>
        <v>0</v>
      </c>
      <c r="Q7" s="12">
        <f t="shared" si="1"/>
        <v>0</v>
      </c>
      <c r="R7" s="12">
        <f t="shared" si="2"/>
        <v>0</v>
      </c>
      <c r="S7" s="12">
        <f t="shared" si="3"/>
        <v>0</v>
      </c>
      <c r="T7" s="17">
        <f>IFERROR(IF(OR(I7=Teknologier!$A$4,I7=Teknologier!$A$6,I7=Teknologier!$A$7,I7=Teknologier!$A$10,I7=Teknologier!$A$12),(VLOOKUP(K7,Brændsler!$A$3:$C$23,3,FALSE)/2*N7*0.0036),VLOOKUP(K7,Brændsler!$A$3:$C$23,3,FALSE)*N7*0.0036),0)</f>
        <v>0</v>
      </c>
    </row>
    <row r="8" spans="4:20" x14ac:dyDescent="0.25">
      <c r="D8" s="2" t="s">
        <v>3352</v>
      </c>
      <c r="E8" s="40"/>
      <c r="F8" s="40"/>
      <c r="G8" s="40"/>
      <c r="H8" s="41"/>
      <c r="I8" s="30"/>
      <c r="J8" s="30"/>
      <c r="K8" s="30"/>
      <c r="L8" s="31"/>
      <c r="M8" s="83">
        <f>IFERROR(VLOOKUP(K8,Brændsler!$A$3:$B$22,2,FALSE),0)</f>
        <v>0</v>
      </c>
      <c r="N8" s="29"/>
      <c r="O8" s="29"/>
      <c r="P8" s="26">
        <f t="shared" si="0"/>
        <v>0</v>
      </c>
      <c r="Q8" s="12">
        <f t="shared" si="1"/>
        <v>0</v>
      </c>
      <c r="R8" s="12">
        <f t="shared" si="2"/>
        <v>0</v>
      </c>
      <c r="S8" s="12">
        <f t="shared" si="3"/>
        <v>0</v>
      </c>
      <c r="T8" s="17">
        <f>IFERROR(IF(OR(I8=Teknologier!$A$4,I8=Teknologier!$A$6,I8=Teknologier!$A$7,I8=Teknologier!$A$10,I8=Teknologier!$A$12),(VLOOKUP(K8,Brændsler!$A$3:$C$23,3,FALSE)/2*N8*0.0036),VLOOKUP(K8,Brændsler!$A$3:$C$23,3,FALSE)*N8*0.0036),0)</f>
        <v>0</v>
      </c>
    </row>
    <row r="9" spans="4:20" x14ac:dyDescent="0.25">
      <c r="D9" s="2" t="s">
        <v>3353</v>
      </c>
      <c r="E9" s="40"/>
      <c r="F9" s="40"/>
      <c r="G9" s="40"/>
      <c r="H9" s="41"/>
      <c r="I9" s="30"/>
      <c r="J9" s="30"/>
      <c r="K9" s="30"/>
      <c r="L9" s="31"/>
      <c r="M9" s="83">
        <f>IFERROR(VLOOKUP(K9,Brændsler!$A$3:$B$22,2,FALSE),0)</f>
        <v>0</v>
      </c>
      <c r="N9" s="29"/>
      <c r="O9" s="29"/>
      <c r="P9" s="26">
        <f t="shared" si="0"/>
        <v>0</v>
      </c>
      <c r="Q9" s="12">
        <f t="shared" si="1"/>
        <v>0</v>
      </c>
      <c r="R9" s="12">
        <f t="shared" si="2"/>
        <v>0</v>
      </c>
      <c r="S9" s="12">
        <f t="shared" si="3"/>
        <v>0</v>
      </c>
      <c r="T9" s="17">
        <f>IFERROR(IF(OR(I9=Teknologier!$A$4,I9=Teknologier!$A$6,I9=Teknologier!$A$7,I9=Teknologier!$A$10,I9=Teknologier!$A$12),(VLOOKUP(K9,Brændsler!$A$3:$C$23,3,FALSE)/2*N9*0.0036),VLOOKUP(K9,Brændsler!$A$3:$C$23,3,FALSE)*N9*0.0036),0)</f>
        <v>0</v>
      </c>
    </row>
    <row r="10" spans="4:20" x14ac:dyDescent="0.25">
      <c r="D10" s="2" t="s">
        <v>3354</v>
      </c>
      <c r="E10" s="40"/>
      <c r="F10" s="40"/>
      <c r="G10" s="40"/>
      <c r="H10" s="41"/>
      <c r="I10" s="30"/>
      <c r="J10" s="30"/>
      <c r="K10" s="30"/>
      <c r="L10" s="31"/>
      <c r="M10" s="83">
        <f>IFERROR(VLOOKUP(K10,Brændsler!$A$3:$B$22,2,FALSE),0)</f>
        <v>0</v>
      </c>
      <c r="N10" s="29"/>
      <c r="O10" s="29"/>
      <c r="P10" s="26">
        <f t="shared" si="0"/>
        <v>0</v>
      </c>
      <c r="Q10" s="12">
        <f t="shared" si="1"/>
        <v>0</v>
      </c>
      <c r="R10" s="12">
        <f t="shared" si="2"/>
        <v>0</v>
      </c>
      <c r="S10" s="12">
        <f t="shared" si="3"/>
        <v>0</v>
      </c>
      <c r="T10" s="17">
        <f>IFERROR(IF(OR(I10=Teknologier!$A$4,I10=Teknologier!$A$6,I10=Teknologier!$A$7,I10=Teknologier!$A$10,I10=Teknologier!$A$12),(VLOOKUP(K10,Brændsler!$A$3:$C$23,3,FALSE)/2*N10*0.0036),VLOOKUP(K10,Brændsler!$A$3:$C$23,3,FALSE)*N10*0.0036),0)</f>
        <v>0</v>
      </c>
    </row>
    <row r="11" spans="4:20" ht="15" customHeight="1" x14ac:dyDescent="0.25">
      <c r="D11" s="2" t="s">
        <v>3355</v>
      </c>
      <c r="E11" s="40"/>
      <c r="F11" s="40"/>
      <c r="G11" s="40"/>
      <c r="H11" s="41"/>
      <c r="I11" s="30"/>
      <c r="J11" s="30"/>
      <c r="K11" s="30"/>
      <c r="L11" s="31"/>
      <c r="M11" s="83">
        <f>IFERROR(VLOOKUP(K11,Brændsler!$A$3:$B$22,2,FALSE),0)</f>
        <v>0</v>
      </c>
      <c r="N11" s="29"/>
      <c r="O11" s="29"/>
      <c r="P11" s="26">
        <f t="shared" si="0"/>
        <v>0</v>
      </c>
      <c r="Q11" s="12">
        <f t="shared" si="1"/>
        <v>0</v>
      </c>
      <c r="R11" s="12">
        <f t="shared" si="2"/>
        <v>0</v>
      </c>
      <c r="S11" s="12">
        <f t="shared" si="3"/>
        <v>0</v>
      </c>
      <c r="T11" s="17">
        <f>IFERROR(IF(OR(I11=Teknologier!$A$4,I11=Teknologier!$A$6,I11=Teknologier!$A$7,I11=Teknologier!$A$10,I11=Teknologier!$A$12),(VLOOKUP(K11,Brændsler!$A$3:$C$23,3,FALSE)/2*N11*0.0036),VLOOKUP(K11,Brændsler!$A$3:$C$23,3,FALSE)*N11*0.0036),0)</f>
        <v>0</v>
      </c>
    </row>
    <row r="12" spans="4:20" ht="15" customHeight="1" x14ac:dyDescent="0.25">
      <c r="D12" s="2" t="s">
        <v>3356</v>
      </c>
      <c r="E12" s="40"/>
      <c r="F12" s="40"/>
      <c r="G12" s="40"/>
      <c r="H12" s="41"/>
      <c r="I12" s="30"/>
      <c r="J12" s="30"/>
      <c r="K12" s="30"/>
      <c r="L12" s="31"/>
      <c r="M12" s="83">
        <f>IFERROR(VLOOKUP(K12,Brændsler!$A$3:$B$22,2,FALSE),0)</f>
        <v>0</v>
      </c>
      <c r="N12" s="29"/>
      <c r="O12" s="29"/>
      <c r="P12" s="26">
        <f t="shared" si="0"/>
        <v>0</v>
      </c>
      <c r="Q12" s="12">
        <f t="shared" ref="Q12:Q14" si="4">IF(J12="Kraftvarme",O12,0)</f>
        <v>0</v>
      </c>
      <c r="R12" s="12">
        <f t="shared" ref="R12:R14" si="5">IF(J12="Overskudsvarme",O12,0)</f>
        <v>0</v>
      </c>
      <c r="S12" s="12">
        <f t="shared" ref="S12:S14" si="6">MAX(P12:R12)</f>
        <v>0</v>
      </c>
      <c r="T12" s="17">
        <f>IFERROR(IF(OR(I12=Teknologier!$A$4,I12=Teknologier!$A$6,I12=Teknologier!$A$7,I12=Teknologier!$A$10,I12=Teknologier!$A$12),(VLOOKUP(K12,Brændsler!$A$3:$C$23,3,FALSE)/2*N12*0.0036),VLOOKUP(K12,Brændsler!$A$3:$C$23,3,FALSE)*N12*0.0036),0)</f>
        <v>0</v>
      </c>
    </row>
    <row r="13" spans="4:20" ht="15" customHeight="1" x14ac:dyDescent="0.25">
      <c r="D13" s="2" t="s">
        <v>3357</v>
      </c>
      <c r="E13" s="40"/>
      <c r="F13" s="40"/>
      <c r="G13" s="40"/>
      <c r="H13" s="41"/>
      <c r="I13" s="30"/>
      <c r="J13" s="30"/>
      <c r="K13" s="30"/>
      <c r="L13" s="31"/>
      <c r="M13" s="83">
        <f>IFERROR(VLOOKUP(K13,Brændsler!$A$3:$B$22,2,FALSE),0)</f>
        <v>0</v>
      </c>
      <c r="N13" s="29"/>
      <c r="O13" s="29"/>
      <c r="P13" s="26">
        <f t="shared" si="0"/>
        <v>0</v>
      </c>
      <c r="Q13" s="12">
        <f t="shared" si="4"/>
        <v>0</v>
      </c>
      <c r="R13" s="12">
        <f t="shared" si="5"/>
        <v>0</v>
      </c>
      <c r="S13" s="12">
        <f t="shared" si="6"/>
        <v>0</v>
      </c>
      <c r="T13" s="17">
        <f>IFERROR(IF(OR(I13=Teknologier!$A$4,I13=Teknologier!$A$6,I13=Teknologier!$A$7,I13=Teknologier!$A$10,I13=Teknologier!$A$12),(VLOOKUP(K13,Brændsler!$A$3:$C$23,3,FALSE)/2*N13*0.0036),VLOOKUP(K13,Brændsler!$A$3:$C$23,3,FALSE)*N13*0.0036),0)</f>
        <v>0</v>
      </c>
    </row>
    <row r="14" spans="4:20" ht="15" customHeight="1" x14ac:dyDescent="0.25">
      <c r="D14" s="2" t="s">
        <v>3358</v>
      </c>
      <c r="E14" s="40"/>
      <c r="F14" s="40"/>
      <c r="G14" s="40"/>
      <c r="H14" s="41"/>
      <c r="I14" s="30"/>
      <c r="J14" s="30"/>
      <c r="K14" s="30"/>
      <c r="L14" s="31"/>
      <c r="M14" s="83">
        <f>IFERROR(VLOOKUP(K14,Brændsler!$A$3:$B$22,2,FALSE),0)</f>
        <v>0</v>
      </c>
      <c r="N14" s="29"/>
      <c r="O14" s="29"/>
      <c r="P14" s="26">
        <f t="shared" si="0"/>
        <v>0</v>
      </c>
      <c r="Q14" s="12">
        <f t="shared" si="4"/>
        <v>0</v>
      </c>
      <c r="R14" s="12">
        <f t="shared" si="5"/>
        <v>0</v>
      </c>
      <c r="S14" s="12">
        <f t="shared" si="6"/>
        <v>0</v>
      </c>
      <c r="T14" s="17">
        <f>IFERROR(IF(OR(I14=Teknologier!$A$4,I14=Teknologier!$A$6,I14=Teknologier!$A$7,I14=Teknologier!$A$10,I14=Teknologier!$A$12),(VLOOKUP(K14,Brændsler!$A$3:$C$23,3,FALSE)/2*N14*0.0036),VLOOKUP(K14,Brændsler!$A$3:$C$23,3,FALSE)*N14*0.0036),0)</f>
        <v>0</v>
      </c>
    </row>
    <row r="15" spans="4:20" ht="15" customHeight="1" x14ac:dyDescent="0.25">
      <c r="E15" s="16" t="s">
        <v>3359</v>
      </c>
    </row>
    <row r="16" spans="4:20" ht="19.5" x14ac:dyDescent="0.3">
      <c r="E16" s="57" t="s">
        <v>3380</v>
      </c>
    </row>
    <row r="17" spans="1:16" x14ac:dyDescent="0.25">
      <c r="E17" s="58" t="s">
        <v>3374</v>
      </c>
      <c r="F17" s="53" t="str">
        <f>Stamdata!B6</f>
        <v>(tom)</v>
      </c>
    </row>
    <row r="18" spans="1:16" ht="93.75" customHeight="1" x14ac:dyDescent="0.25">
      <c r="E18" s="59" t="s">
        <v>3680</v>
      </c>
      <c r="F18" s="42">
        <v>1</v>
      </c>
      <c r="G18" s="54" t="s">
        <v>3372</v>
      </c>
      <c r="O18" s="2"/>
    </row>
    <row r="19" spans="1:16" hidden="1" x14ac:dyDescent="0.25">
      <c r="E19" s="60" t="s">
        <v>3371</v>
      </c>
      <c r="F19" s="43" t="str">
        <f>IF(AND(F28&gt;0,G28&gt;0),"JA",IF(AND(F28&gt;0,H28&gt;0),"JA",IF(AND(G28&gt;0,H28&gt;0),"JA","NEJ")))</f>
        <v>NEJ</v>
      </c>
      <c r="G19" s="15"/>
      <c r="O19" s="2"/>
    </row>
    <row r="20" spans="1:16" ht="89.25" customHeight="1" x14ac:dyDescent="0.25">
      <c r="E20" s="59" t="s">
        <v>3634</v>
      </c>
      <c r="F20" s="87"/>
      <c r="G20" s="88"/>
      <c r="H20" s="88"/>
      <c r="I20" s="88"/>
      <c r="J20" s="88"/>
      <c r="K20" s="89"/>
    </row>
    <row r="21" spans="1:16" ht="30" x14ac:dyDescent="0.25">
      <c r="E21" s="62" t="s">
        <v>3426</v>
      </c>
      <c r="F21" s="40"/>
    </row>
    <row r="22" spans="1:16" ht="30" x14ac:dyDescent="0.25">
      <c r="E22" s="62" t="s">
        <v>3427</v>
      </c>
      <c r="F22" s="40"/>
    </row>
    <row r="24" spans="1:16" ht="19.5" x14ac:dyDescent="0.3">
      <c r="E24" s="57" t="s">
        <v>3345</v>
      </c>
    </row>
    <row r="25" spans="1:16" x14ac:dyDescent="0.25">
      <c r="E25" s="62" t="s">
        <v>3324</v>
      </c>
      <c r="F25" s="61" t="s">
        <v>3336</v>
      </c>
      <c r="G25" s="61" t="s">
        <v>2574</v>
      </c>
      <c r="H25" s="61" t="s">
        <v>2589</v>
      </c>
      <c r="I25" s="61" t="s">
        <v>3337</v>
      </c>
      <c r="J25" s="61" t="s">
        <v>3347</v>
      </c>
      <c r="K25" s="61" t="s">
        <v>3679</v>
      </c>
    </row>
    <row r="26" spans="1:16" x14ac:dyDescent="0.25">
      <c r="E26" s="10" t="s">
        <v>3381</v>
      </c>
      <c r="F26" s="22">
        <f>IF(F18&gt;0,(IFERROR(VLOOKUP(fjernvarmenetnummer,effektivFV,8,FALSE),0)),0)*$F$18</f>
        <v>0</v>
      </c>
      <c r="G26" s="22">
        <f>IF(F18&gt;0,(IFERROR(VLOOKUP(fjernvarmenetnummer,effektivFV,9,FALSE),0)),0)*$F$18</f>
        <v>0</v>
      </c>
      <c r="H26" s="22">
        <f>IF(F18&gt;0,(IFERROR(VLOOKUP(fjernvarmenetnummer,effektivFV,5,FALSE),0)),0)*$F$18</f>
        <v>0</v>
      </c>
      <c r="I26" s="22">
        <f>IF(F19="JA",IF(F18&gt;0,(IFERROR(VLOOKUP(fjernvarmenetnummer,effektivFV,8,FALSE),0)+IFERROR(VLOOKUP(fjernvarmenetnummer,effektivFV,9,FALSE),0)+IFERROR(VLOOKUP(fjernvarmenetnummer,effektivFV,5,FALSE),0)-IFERROR(VLOOKUP(fjernvarmenetnummer,effektivFV,4,FALSE),0)),0),0)*$F$18</f>
        <v>0</v>
      </c>
      <c r="J26" s="17">
        <f>IF(F18&gt;0,(IFERROR(VLOOKUP(fjernvarmenetnummer,effektivFV,10,FALSE),0)),0)*$F$18</f>
        <v>0</v>
      </c>
      <c r="K26" s="44"/>
    </row>
    <row r="27" spans="1:16" x14ac:dyDescent="0.25">
      <c r="E27" s="10" t="s">
        <v>3382</v>
      </c>
      <c r="F27" s="22">
        <f>SUM(P4:P14)*0.0036</f>
        <v>0</v>
      </c>
      <c r="G27" s="22">
        <f>SUM(Q4:Q14)*0.0036</f>
        <v>0</v>
      </c>
      <c r="H27" s="22">
        <f>SUM(R4:R14)*0.0036</f>
        <v>0</v>
      </c>
      <c r="I27" s="22">
        <f>IF(F19="JA",SUM(S4:S14)*0.0036,0)</f>
        <v>0</v>
      </c>
      <c r="J27" s="17">
        <f>SUM(O4:O14)*0.0036</f>
        <v>0</v>
      </c>
      <c r="K27" s="44"/>
    </row>
    <row r="28" spans="1:16" x14ac:dyDescent="0.25">
      <c r="B28" s="25"/>
      <c r="E28" s="10" t="s">
        <v>3373</v>
      </c>
      <c r="F28" s="22">
        <f>SUM(F26:F27)</f>
        <v>0</v>
      </c>
      <c r="G28" s="22">
        <f t="shared" ref="G28:I28" si="7">SUM(G26:G27)</f>
        <v>0</v>
      </c>
      <c r="H28" s="22">
        <f t="shared" si="7"/>
        <v>0</v>
      </c>
      <c r="I28" s="22">
        <f t="shared" si="7"/>
        <v>0</v>
      </c>
      <c r="J28" s="17">
        <f>SUM(J26:J27)</f>
        <v>0</v>
      </c>
      <c r="K28" s="82">
        <f>J28-IF(F18&gt;0,(IFERROR(VLOOKUP(fjernvarmenetnummer,effektivFV,10,FALSE),0)),0)</f>
        <v>0</v>
      </c>
    </row>
    <row r="29" spans="1:16" x14ac:dyDescent="0.25">
      <c r="E29" s="10" t="s">
        <v>3338</v>
      </c>
      <c r="F29" s="18">
        <f>IFERROR(F28/$J$28,0)</f>
        <v>0</v>
      </c>
      <c r="G29" s="18">
        <f>IFERROR(G28/$J$28,0)</f>
        <v>0</v>
      </c>
      <c r="H29" s="18">
        <f>IFERROR(H28/$J$28,0)</f>
        <v>0</v>
      </c>
      <c r="I29" s="18">
        <f>IFERROR(I28/$J$28,0)</f>
        <v>0</v>
      </c>
      <c r="J29" s="19"/>
      <c r="K29" s="44"/>
    </row>
    <row r="30" spans="1:16" x14ac:dyDescent="0.25">
      <c r="B30" s="25"/>
      <c r="E30" s="10" t="s">
        <v>3325</v>
      </c>
      <c r="F30" s="18">
        <v>0.5</v>
      </c>
      <c r="G30" s="18">
        <v>0.75</v>
      </c>
      <c r="H30" s="18">
        <v>0.5</v>
      </c>
      <c r="I30" s="18">
        <v>0.5</v>
      </c>
      <c r="J30" s="19"/>
      <c r="K30" s="45"/>
    </row>
    <row r="31" spans="1:16" ht="18" hidden="1" customHeight="1" x14ac:dyDescent="0.25">
      <c r="E31" s="10" t="s">
        <v>3326</v>
      </c>
      <c r="F31" s="11" t="str">
        <f>IF(F29&gt;F30,"Ja","Nej")</f>
        <v>Nej</v>
      </c>
      <c r="G31" s="11" t="str">
        <f>IF(G29&gt;G30,"Ja","Nej")</f>
        <v>Nej</v>
      </c>
      <c r="H31" s="11" t="str">
        <f>IF(H29&gt;H30,"Ja","Nej")</f>
        <v>Nej</v>
      </c>
      <c r="I31" s="11" t="str">
        <f>IF(I29&gt;I30,"Ja","Nej")</f>
        <v>Nej</v>
      </c>
      <c r="J31" s="11"/>
    </row>
    <row r="32" spans="1:16" x14ac:dyDescent="0.25">
      <c r="A32" s="8"/>
      <c r="B32" s="7"/>
      <c r="C32" s="7"/>
      <c r="D32" s="7"/>
      <c r="L32" s="7"/>
      <c r="M32" s="7"/>
      <c r="N32" s="7"/>
      <c r="O32" s="5"/>
      <c r="P32" s="4"/>
    </row>
    <row r="33" spans="1:15" ht="15" customHeight="1" x14ac:dyDescent="0.25">
      <c r="B33" s="7"/>
      <c r="E33" s="55" t="s">
        <v>3339</v>
      </c>
      <c r="F33" s="56"/>
      <c r="G33" s="7"/>
      <c r="H33" s="7"/>
      <c r="M33" s="7"/>
      <c r="N33" s="5"/>
      <c r="O33" s="7"/>
    </row>
    <row r="34" spans="1:15" ht="25.35" customHeight="1" x14ac:dyDescent="0.25">
      <c r="A34" s="7"/>
      <c r="B34" s="7"/>
      <c r="E34" s="90" t="str">
        <f>IF(OR(F31="Ja",G31="Ja",H31="Ja",I31="Ja"),"Ja","Nej")</f>
        <v>Nej</v>
      </c>
      <c r="F34" s="91"/>
      <c r="N34" s="5"/>
      <c r="O34" s="86"/>
    </row>
    <row r="35" spans="1:15" x14ac:dyDescent="0.25">
      <c r="N35" s="5"/>
      <c r="O35" s="86"/>
    </row>
    <row r="36" spans="1:15" ht="20.25" thickBot="1" x14ac:dyDescent="0.35">
      <c r="A36" s="9"/>
      <c r="B36" s="7"/>
      <c r="E36" s="65" t="s">
        <v>3424</v>
      </c>
      <c r="H36" s="7"/>
      <c r="I36" s="7"/>
      <c r="N36" s="5"/>
      <c r="O36" s="6"/>
    </row>
    <row r="37" spans="1:15" ht="15.75" thickTop="1" x14ac:dyDescent="0.25">
      <c r="A37" s="9"/>
      <c r="B37" s="7"/>
      <c r="E37" s="62" t="s">
        <v>3420</v>
      </c>
      <c r="F37" s="22">
        <f>IFERROR(VLOOKUP(F17,CO2_FJVNET[],5,FALSE)*J26*F18,0)</f>
        <v>0</v>
      </c>
      <c r="H37" s="7"/>
      <c r="I37" s="7"/>
      <c r="N37" s="5"/>
      <c r="O37" s="6"/>
    </row>
    <row r="38" spans="1:15" x14ac:dyDescent="0.25">
      <c r="A38" s="9"/>
      <c r="B38" s="7"/>
      <c r="E38" s="62" t="s">
        <v>3421</v>
      </c>
      <c r="F38" s="22">
        <f>IFERROR(SUM(T4:T14),0)</f>
        <v>0</v>
      </c>
      <c r="H38" s="7"/>
      <c r="I38" s="7"/>
      <c r="J38" s="6"/>
      <c r="N38" s="5"/>
      <c r="O38" s="6"/>
    </row>
    <row r="39" spans="1:15" x14ac:dyDescent="0.25">
      <c r="A39" s="9"/>
      <c r="B39" s="7"/>
      <c r="E39" s="62" t="s">
        <v>3422</v>
      </c>
      <c r="F39" s="22">
        <f>IFERROR(SUM(F37:F38)/(J28*277.78),0)</f>
        <v>0</v>
      </c>
      <c r="G39" s="7"/>
      <c r="H39" s="7"/>
      <c r="I39" s="7"/>
      <c r="J39" s="6"/>
      <c r="K39" s="7"/>
      <c r="L39" s="7"/>
      <c r="M39" s="7"/>
      <c r="N39" s="5"/>
      <c r="O39" s="6"/>
    </row>
    <row r="40" spans="1:15" x14ac:dyDescent="0.25">
      <c r="A40" s="9"/>
      <c r="B40" s="7"/>
      <c r="F40" s="66"/>
      <c r="H40" s="7"/>
      <c r="K40" s="7"/>
      <c r="L40" s="7"/>
      <c r="M40" s="7"/>
      <c r="N40" s="5"/>
      <c r="O40" s="6"/>
    </row>
    <row r="41" spans="1:15" ht="20.25" thickBot="1" x14ac:dyDescent="0.35">
      <c r="A41" s="9"/>
      <c r="B41" s="7"/>
      <c r="E41" s="65" t="s">
        <v>3425</v>
      </c>
      <c r="L41" s="7"/>
      <c r="M41" s="7"/>
      <c r="N41" s="5"/>
      <c r="O41" s="6"/>
    </row>
    <row r="42" spans="1:15" ht="30.75" thickTop="1" x14ac:dyDescent="0.25">
      <c r="A42" s="9"/>
      <c r="B42" s="7"/>
      <c r="C42" s="7"/>
      <c r="D42" s="7"/>
      <c r="F42" s="76" t="s">
        <v>3416</v>
      </c>
      <c r="G42" s="76" t="s">
        <v>3417</v>
      </c>
      <c r="H42" s="76" t="s">
        <v>3418</v>
      </c>
      <c r="I42" s="76" t="s">
        <v>3419</v>
      </c>
      <c r="L42" s="7"/>
      <c r="M42" s="7"/>
      <c r="N42" s="5"/>
      <c r="O42" s="6"/>
    </row>
    <row r="43" spans="1:15" x14ac:dyDescent="0.25">
      <c r="A43" s="9"/>
      <c r="B43" s="7"/>
      <c r="C43" s="7"/>
      <c r="D43" s="7"/>
      <c r="E43" s="62" t="s">
        <v>3396</v>
      </c>
      <c r="F43" s="77">
        <f>Brændsler!C10/277.78</f>
        <v>0.26639786881704947</v>
      </c>
      <c r="G43" s="22">
        <f>IFERROR(F21*F43,0)/Brændsler!C31</f>
        <v>0</v>
      </c>
      <c r="H43" s="22">
        <f>$F$39*F21</f>
        <v>0</v>
      </c>
      <c r="I43" s="22">
        <f>G43-H43</f>
        <v>0</v>
      </c>
      <c r="L43" s="7"/>
      <c r="M43" s="7"/>
      <c r="N43" s="5"/>
      <c r="O43" s="6"/>
    </row>
    <row r="44" spans="1:15" x14ac:dyDescent="0.25">
      <c r="A44" s="9"/>
      <c r="B44" s="7"/>
      <c r="C44" s="7"/>
      <c r="D44" s="7"/>
      <c r="E44" s="62" t="s">
        <v>3397</v>
      </c>
      <c r="F44" s="77">
        <f>Brændsler!C14/277.78</f>
        <v>0.20354237166102673</v>
      </c>
      <c r="G44" s="22">
        <f>IFERROR(F22*F44,0)/Brændsler!C32</f>
        <v>0</v>
      </c>
      <c r="H44" s="22">
        <f>$F$39*F22</f>
        <v>0</v>
      </c>
      <c r="I44" s="22">
        <f>G44-H44</f>
        <v>0</v>
      </c>
      <c r="L44" s="7"/>
      <c r="M44" s="7"/>
      <c r="N44" s="5"/>
      <c r="O44" s="6"/>
    </row>
    <row r="45" spans="1:15" x14ac:dyDescent="0.25">
      <c r="A45" s="9"/>
      <c r="B45" s="7"/>
      <c r="C45" s="7"/>
      <c r="D45" s="7"/>
      <c r="E45" s="62" t="s">
        <v>3398</v>
      </c>
      <c r="G45" s="22">
        <f>SUM(G43:G44)</f>
        <v>0</v>
      </c>
      <c r="H45" s="22">
        <f t="shared" ref="H45" si="8">SUM(H43:H44)</f>
        <v>0</v>
      </c>
      <c r="I45" s="22">
        <f>SUM(I43:I44)</f>
        <v>0</v>
      </c>
      <c r="J45" s="6"/>
      <c r="K45" s="7"/>
      <c r="L45" s="7"/>
      <c r="M45" s="7"/>
      <c r="N45" s="5"/>
      <c r="O45" s="6"/>
    </row>
    <row r="46" spans="1:15" x14ac:dyDescent="0.25">
      <c r="A46" s="9"/>
      <c r="B46" s="7"/>
      <c r="C46" s="7"/>
      <c r="D46" s="7"/>
      <c r="E46" s="7"/>
      <c r="G46" s="7"/>
      <c r="H46" s="7"/>
      <c r="J46" s="6"/>
      <c r="K46" s="7"/>
      <c r="L46" s="7"/>
      <c r="M46" s="7"/>
      <c r="N46" s="5"/>
      <c r="O46" s="6"/>
    </row>
    <row r="47" spans="1:15" x14ac:dyDescent="0.25">
      <c r="A47" s="9"/>
      <c r="B47" s="7"/>
      <c r="C47" s="7"/>
      <c r="D47" s="7"/>
      <c r="E47" s="7"/>
      <c r="G47" s="7"/>
      <c r="H47" s="7"/>
      <c r="I47" s="7"/>
      <c r="J47" s="6"/>
      <c r="K47" s="7"/>
      <c r="L47" s="7"/>
      <c r="M47" s="7"/>
      <c r="N47" s="5"/>
      <c r="O47" s="6"/>
    </row>
    <row r="48" spans="1:15" x14ac:dyDescent="0.25">
      <c r="A48" s="9"/>
      <c r="B48" s="7"/>
      <c r="C48" s="7"/>
      <c r="D48" s="7"/>
      <c r="E48" s="7"/>
      <c r="G48" s="7"/>
      <c r="H48" s="7"/>
      <c r="I48" s="7"/>
      <c r="J48" s="6"/>
      <c r="K48" s="7"/>
      <c r="L48" s="7"/>
      <c r="M48" s="7"/>
      <c r="N48" s="5"/>
      <c r="O48" s="6"/>
    </row>
    <row r="49" spans="1:15" x14ac:dyDescent="0.25">
      <c r="A49" s="9"/>
      <c r="B49" s="7"/>
      <c r="C49" s="7"/>
      <c r="D49" s="7"/>
      <c r="E49" s="7"/>
      <c r="F49" s="7"/>
      <c r="G49" s="7"/>
      <c r="H49" s="7"/>
      <c r="I49" s="7"/>
      <c r="J49" s="6"/>
      <c r="K49" s="7"/>
      <c r="L49" s="7"/>
      <c r="M49" s="7"/>
      <c r="N49" s="5"/>
      <c r="O49" s="6"/>
    </row>
    <row r="50" spans="1:15" x14ac:dyDescent="0.25">
      <c r="A50" s="9"/>
      <c r="B50" s="7"/>
      <c r="C50" s="7"/>
      <c r="D50" s="7"/>
      <c r="E50" s="7"/>
      <c r="F50" s="7"/>
      <c r="G50" s="7"/>
      <c r="H50" s="7"/>
      <c r="I50" s="7"/>
      <c r="J50" s="6"/>
      <c r="K50" s="7"/>
      <c r="L50" s="7"/>
      <c r="M50" s="7"/>
      <c r="N50" s="5"/>
      <c r="O50" s="6"/>
    </row>
    <row r="51" spans="1:15" x14ac:dyDescent="0.25">
      <c r="A51" s="9"/>
      <c r="B51" s="7"/>
      <c r="C51" s="7"/>
      <c r="D51" s="7"/>
      <c r="E51" s="7"/>
      <c r="G51" s="7"/>
      <c r="H51" s="7"/>
      <c r="I51" s="7"/>
      <c r="J51" s="6"/>
      <c r="K51" s="7"/>
      <c r="L51" s="7"/>
      <c r="M51" s="7"/>
      <c r="N51" s="5"/>
      <c r="O51" s="6"/>
    </row>
    <row r="52" spans="1:15" x14ac:dyDescent="0.25">
      <c r="A52" s="9"/>
      <c r="B52" s="7"/>
      <c r="C52" s="7"/>
      <c r="D52" s="7"/>
      <c r="E52" s="7"/>
      <c r="G52" s="7"/>
      <c r="H52" s="7"/>
      <c r="I52" s="7"/>
      <c r="J52" s="6"/>
      <c r="K52" s="7"/>
      <c r="L52" s="7"/>
      <c r="M52" s="7"/>
      <c r="N52" s="5"/>
      <c r="O52" s="6"/>
    </row>
    <row r="53" spans="1:15" x14ac:dyDescent="0.25">
      <c r="A53" s="9"/>
      <c r="B53" s="7"/>
      <c r="C53" s="7"/>
      <c r="D53" s="7"/>
      <c r="E53" s="7"/>
      <c r="G53" s="7"/>
      <c r="H53" s="7"/>
      <c r="I53" s="7"/>
      <c r="J53" s="6"/>
      <c r="K53" s="7"/>
      <c r="L53" s="7"/>
      <c r="M53" s="7"/>
      <c r="N53" s="5"/>
      <c r="O53" s="6"/>
    </row>
    <row r="54" spans="1:15" x14ac:dyDescent="0.25">
      <c r="A54" s="9"/>
      <c r="B54" s="7"/>
      <c r="C54" s="7"/>
      <c r="D54" s="7"/>
      <c r="E54" s="7"/>
      <c r="F54" s="7"/>
      <c r="G54" s="7"/>
      <c r="H54" s="7"/>
      <c r="I54" s="7"/>
      <c r="J54" s="6"/>
      <c r="K54" s="7"/>
      <c r="L54" s="7"/>
      <c r="M54" s="7"/>
      <c r="N54" s="5"/>
      <c r="O54" s="6"/>
    </row>
    <row r="55" spans="1:15" x14ac:dyDescent="0.25">
      <c r="A55" s="9"/>
      <c r="B55" s="7"/>
      <c r="C55" s="7"/>
      <c r="D55" s="7"/>
      <c r="E55" s="7"/>
      <c r="F55" s="7"/>
      <c r="G55" s="7"/>
      <c r="H55" s="7"/>
      <c r="I55" s="7"/>
      <c r="J55" s="6"/>
      <c r="K55" s="7"/>
      <c r="L55" s="7"/>
      <c r="M55" s="7"/>
      <c r="N55" s="5"/>
      <c r="O55" s="6"/>
    </row>
    <row r="56" spans="1:15" x14ac:dyDescent="0.25">
      <c r="A56" s="9"/>
      <c r="B56" s="7"/>
      <c r="C56" s="7"/>
      <c r="D56" s="7"/>
      <c r="E56" s="7"/>
      <c r="F56" s="7"/>
      <c r="G56" s="7"/>
      <c r="H56" s="7"/>
      <c r="I56" s="7"/>
      <c r="J56" s="6"/>
      <c r="K56" s="7"/>
      <c r="L56" s="7"/>
      <c r="M56" s="7"/>
      <c r="N56" s="5"/>
      <c r="O56" s="6"/>
    </row>
    <row r="57" spans="1:15" x14ac:dyDescent="0.25">
      <c r="A57" s="9"/>
      <c r="B57" s="7"/>
      <c r="C57" s="7"/>
      <c r="D57" s="7"/>
      <c r="E57" s="7"/>
      <c r="F57" s="7"/>
      <c r="G57" s="7"/>
      <c r="H57" s="7"/>
      <c r="I57" s="7"/>
      <c r="J57" s="6"/>
      <c r="K57" s="7"/>
      <c r="L57" s="7"/>
      <c r="M57" s="7"/>
      <c r="N57" s="5"/>
      <c r="O57" s="6"/>
    </row>
    <row r="58" spans="1:15" x14ac:dyDescent="0.25">
      <c r="A58" s="9"/>
      <c r="B58" s="7"/>
      <c r="C58" s="7"/>
      <c r="D58" s="7"/>
      <c r="E58" s="7"/>
      <c r="F58" s="7"/>
      <c r="G58" s="7"/>
      <c r="H58" s="7"/>
      <c r="I58" s="7"/>
      <c r="J58" s="6"/>
      <c r="K58" s="7"/>
      <c r="L58" s="7"/>
      <c r="M58" s="7"/>
      <c r="N58" s="5"/>
      <c r="O58" s="6"/>
    </row>
    <row r="59" spans="1:15" x14ac:dyDescent="0.25">
      <c r="A59" s="9"/>
      <c r="B59" s="7"/>
      <c r="C59" s="7"/>
      <c r="D59" s="7"/>
      <c r="E59" s="7"/>
      <c r="F59" s="7"/>
      <c r="G59" s="7"/>
      <c r="H59" s="7"/>
      <c r="I59" s="7"/>
      <c r="J59" s="6"/>
      <c r="K59" s="7"/>
      <c r="L59" s="7"/>
      <c r="M59" s="7"/>
      <c r="N59" s="5"/>
      <c r="O59" s="6"/>
    </row>
    <row r="60" spans="1:15" x14ac:dyDescent="0.25">
      <c r="A60" s="9"/>
      <c r="B60" s="7"/>
      <c r="C60" s="7"/>
      <c r="D60" s="7"/>
      <c r="E60" s="7"/>
      <c r="F60" s="7"/>
      <c r="G60" s="7"/>
      <c r="H60" s="7"/>
      <c r="I60" s="7"/>
      <c r="J60" s="6"/>
      <c r="K60" s="7"/>
      <c r="L60" s="7"/>
      <c r="M60" s="7"/>
      <c r="N60" s="5"/>
      <c r="O60" s="6"/>
    </row>
    <row r="61" spans="1:15" x14ac:dyDescent="0.25">
      <c r="A61" s="9"/>
      <c r="B61" s="7"/>
      <c r="C61" s="7"/>
      <c r="D61" s="7"/>
      <c r="E61" s="7"/>
      <c r="F61" s="7"/>
      <c r="G61" s="7"/>
      <c r="H61" s="7"/>
      <c r="I61" s="7"/>
      <c r="J61" s="6"/>
      <c r="K61" s="7"/>
      <c r="L61" s="7"/>
      <c r="M61" s="7"/>
      <c r="N61" s="5"/>
      <c r="O61" s="6"/>
    </row>
    <row r="62" spans="1:15" x14ac:dyDescent="0.25">
      <c r="A62" s="9"/>
      <c r="B62" s="7"/>
      <c r="C62" s="7"/>
      <c r="D62" s="7"/>
      <c r="E62" s="7"/>
      <c r="F62" s="7"/>
      <c r="G62" s="7"/>
      <c r="H62" s="7"/>
      <c r="I62" s="7"/>
      <c r="J62" s="6"/>
      <c r="K62" s="7"/>
      <c r="L62" s="7"/>
      <c r="M62" s="7"/>
      <c r="N62" s="5"/>
      <c r="O62" s="6"/>
    </row>
    <row r="63" spans="1:15" x14ac:dyDescent="0.25">
      <c r="A63" s="9"/>
      <c r="B63" s="7"/>
      <c r="C63" s="7"/>
      <c r="D63" s="7"/>
      <c r="E63" s="7"/>
      <c r="F63" s="7"/>
      <c r="G63" s="7"/>
      <c r="H63" s="7"/>
      <c r="I63" s="7"/>
      <c r="J63" s="6"/>
      <c r="K63" s="7"/>
      <c r="L63" s="7"/>
      <c r="M63" s="7"/>
      <c r="N63" s="5"/>
      <c r="O63" s="6"/>
    </row>
    <row r="64" spans="1:15" x14ac:dyDescent="0.25">
      <c r="A64" s="9"/>
      <c r="B64" s="7"/>
      <c r="C64" s="7"/>
      <c r="D64" s="7"/>
      <c r="E64" s="7"/>
      <c r="F64" s="7"/>
      <c r="G64" s="7"/>
      <c r="H64" s="7"/>
      <c r="I64" s="7"/>
      <c r="J64" s="6"/>
      <c r="K64" s="7"/>
      <c r="L64" s="7"/>
      <c r="M64" s="7"/>
      <c r="N64" s="5"/>
      <c r="O64" s="6"/>
    </row>
    <row r="65" spans="1:15" x14ac:dyDescent="0.25">
      <c r="A65" s="9"/>
      <c r="B65" s="7"/>
      <c r="C65" s="7"/>
      <c r="D65" s="7"/>
      <c r="E65" s="7"/>
      <c r="F65" s="7"/>
      <c r="G65" s="7"/>
      <c r="H65" s="7"/>
      <c r="I65" s="7"/>
      <c r="J65" s="6"/>
      <c r="K65" s="7"/>
      <c r="L65" s="7"/>
      <c r="M65" s="7"/>
      <c r="N65" s="5"/>
      <c r="O65" s="6"/>
    </row>
    <row r="66" spans="1:15" x14ac:dyDescent="0.25">
      <c r="A66" s="9"/>
      <c r="B66" s="7"/>
      <c r="C66" s="7"/>
      <c r="D66" s="7"/>
      <c r="E66" s="7"/>
      <c r="F66" s="7"/>
      <c r="G66" s="7"/>
      <c r="H66" s="7"/>
      <c r="I66" s="7"/>
      <c r="J66" s="6"/>
      <c r="K66" s="7"/>
      <c r="L66" s="7"/>
      <c r="M66" s="7"/>
      <c r="N66" s="5"/>
      <c r="O66" s="6"/>
    </row>
    <row r="67" spans="1:15" x14ac:dyDescent="0.25">
      <c r="A67" s="9"/>
      <c r="B67" s="7"/>
      <c r="C67" s="7"/>
      <c r="D67" s="7"/>
      <c r="E67" s="7"/>
      <c r="F67" s="7"/>
      <c r="G67" s="7"/>
      <c r="H67" s="7"/>
      <c r="I67" s="7"/>
      <c r="J67" s="6"/>
      <c r="K67" s="7"/>
      <c r="L67" s="7"/>
      <c r="M67" s="7"/>
      <c r="N67" s="5"/>
      <c r="O67" s="6"/>
    </row>
    <row r="68" spans="1:15" x14ac:dyDescent="0.25">
      <c r="A68" s="9"/>
      <c r="B68" s="7"/>
      <c r="C68" s="7"/>
      <c r="D68" s="7"/>
      <c r="E68" s="7"/>
      <c r="F68" s="7"/>
      <c r="G68" s="7"/>
      <c r="H68" s="7"/>
      <c r="I68" s="7"/>
      <c r="J68" s="6"/>
      <c r="K68" s="7"/>
      <c r="L68" s="7"/>
      <c r="M68" s="7"/>
      <c r="N68" s="5"/>
      <c r="O68" s="6"/>
    </row>
    <row r="69" spans="1:15" x14ac:dyDescent="0.25">
      <c r="A69" s="9"/>
      <c r="B69" s="7"/>
      <c r="C69" s="7"/>
      <c r="D69" s="7"/>
      <c r="E69" s="7"/>
      <c r="F69" s="7"/>
      <c r="G69" s="7"/>
      <c r="H69" s="7"/>
      <c r="I69" s="7"/>
      <c r="J69" s="6"/>
      <c r="K69" s="7"/>
      <c r="L69" s="7"/>
      <c r="M69" s="7"/>
      <c r="N69" s="5"/>
      <c r="O69" s="6"/>
    </row>
    <row r="70" spans="1:15" x14ac:dyDescent="0.25">
      <c r="A70" s="9"/>
      <c r="B70" s="7"/>
      <c r="C70" s="7"/>
      <c r="D70" s="7"/>
      <c r="E70" s="7"/>
      <c r="F70" s="7"/>
      <c r="G70" s="7"/>
      <c r="H70" s="7"/>
      <c r="I70" s="7"/>
      <c r="J70" s="6"/>
      <c r="K70" s="7"/>
      <c r="L70" s="7"/>
      <c r="M70" s="7"/>
      <c r="N70" s="5"/>
      <c r="O70" s="6"/>
    </row>
    <row r="71" spans="1:15" x14ac:dyDescent="0.25">
      <c r="A71" s="9"/>
      <c r="B71" s="7"/>
      <c r="C71" s="7"/>
      <c r="D71" s="7"/>
      <c r="E71" s="7"/>
      <c r="F71" s="7"/>
      <c r="G71" s="7"/>
      <c r="H71" s="7"/>
      <c r="I71" s="7"/>
      <c r="J71" s="6"/>
      <c r="K71" s="7"/>
      <c r="L71" s="7"/>
      <c r="M71" s="7"/>
      <c r="N71" s="5"/>
      <c r="O71" s="6"/>
    </row>
    <row r="72" spans="1:15" x14ac:dyDescent="0.25">
      <c r="A72" s="9"/>
      <c r="B72" s="7"/>
      <c r="C72" s="7"/>
      <c r="D72" s="7"/>
      <c r="E72" s="7"/>
      <c r="F72" s="7"/>
      <c r="G72" s="7"/>
      <c r="H72" s="7"/>
      <c r="I72" s="7"/>
      <c r="J72" s="6"/>
      <c r="K72" s="7"/>
      <c r="L72" s="7"/>
      <c r="M72" s="7"/>
      <c r="N72" s="5"/>
      <c r="O72" s="6"/>
    </row>
    <row r="73" spans="1:15" x14ac:dyDescent="0.25">
      <c r="A73" s="9"/>
      <c r="B73" s="7"/>
      <c r="C73" s="7"/>
      <c r="D73" s="7"/>
      <c r="E73" s="7"/>
      <c r="F73" s="7"/>
      <c r="G73" s="7"/>
      <c r="H73" s="7"/>
      <c r="I73" s="7"/>
      <c r="J73" s="6"/>
      <c r="K73" s="7"/>
      <c r="L73" s="7"/>
      <c r="M73" s="7"/>
      <c r="N73" s="5"/>
      <c r="O73" s="6"/>
    </row>
    <row r="74" spans="1:15" x14ac:dyDescent="0.25">
      <c r="A74" s="9"/>
      <c r="B74" s="7"/>
      <c r="C74" s="7"/>
      <c r="D74" s="7"/>
      <c r="E74" s="7"/>
      <c r="F74" s="7"/>
      <c r="G74" s="7"/>
      <c r="H74" s="7"/>
      <c r="I74" s="7"/>
      <c r="J74" s="6"/>
      <c r="K74" s="7"/>
      <c r="L74" s="7"/>
      <c r="M74" s="7"/>
      <c r="N74" s="5"/>
      <c r="O74" s="6"/>
    </row>
    <row r="75" spans="1:15" x14ac:dyDescent="0.25">
      <c r="A75" s="9"/>
      <c r="B75" s="7"/>
      <c r="C75" s="7"/>
      <c r="D75" s="7"/>
      <c r="E75" s="7"/>
      <c r="F75" s="7"/>
      <c r="G75" s="7"/>
      <c r="H75" s="7"/>
      <c r="I75" s="7"/>
      <c r="J75" s="6"/>
      <c r="K75" s="7"/>
      <c r="L75" s="7"/>
      <c r="M75" s="7"/>
      <c r="N75" s="5"/>
      <c r="O75" s="6"/>
    </row>
    <row r="76" spans="1:15" x14ac:dyDescent="0.25">
      <c r="A76" s="9"/>
      <c r="B76" s="7"/>
      <c r="C76" s="7"/>
      <c r="D76" s="7"/>
      <c r="E76" s="7"/>
      <c r="F76" s="7"/>
      <c r="G76" s="7"/>
      <c r="H76" s="7"/>
      <c r="I76" s="7"/>
      <c r="J76" s="6"/>
      <c r="K76" s="7"/>
      <c r="L76" s="7"/>
      <c r="M76" s="7"/>
      <c r="N76" s="5"/>
      <c r="O76" s="6"/>
    </row>
    <row r="77" spans="1:15" x14ac:dyDescent="0.25">
      <c r="A77" s="9"/>
      <c r="B77" s="7"/>
      <c r="C77" s="7"/>
      <c r="D77" s="7"/>
      <c r="E77" s="7"/>
      <c r="F77" s="7"/>
      <c r="G77" s="7"/>
      <c r="H77" s="7"/>
      <c r="I77" s="7"/>
      <c r="J77" s="6"/>
      <c r="K77" s="7"/>
      <c r="L77" s="7"/>
      <c r="M77" s="7"/>
      <c r="N77" s="5"/>
      <c r="O77" s="6"/>
    </row>
    <row r="78" spans="1:15" x14ac:dyDescent="0.25">
      <c r="A78" s="7"/>
      <c r="B78" s="7"/>
      <c r="C78" s="7"/>
      <c r="D78" s="7"/>
      <c r="E78" s="7"/>
      <c r="F78" s="7"/>
      <c r="G78" s="7"/>
      <c r="H78" s="7"/>
      <c r="I78" s="7"/>
      <c r="J78" s="6"/>
      <c r="K78" s="7"/>
      <c r="L78" s="7"/>
      <c r="M78" s="7"/>
      <c r="N78" s="5"/>
      <c r="O78" s="6"/>
    </row>
    <row r="79" spans="1:15" x14ac:dyDescent="0.25">
      <c r="A79" s="7"/>
      <c r="B79" s="7"/>
      <c r="C79" s="7"/>
      <c r="D79" s="7"/>
      <c r="E79" s="7"/>
      <c r="F79" s="7"/>
      <c r="G79" s="7"/>
      <c r="H79" s="7"/>
      <c r="I79" s="7"/>
      <c r="J79" s="6"/>
      <c r="K79" s="7"/>
      <c r="L79" s="7"/>
      <c r="M79" s="7"/>
      <c r="N79" s="5"/>
      <c r="O79" s="6"/>
    </row>
    <row r="80" spans="1:15" x14ac:dyDescent="0.25">
      <c r="A80" s="7"/>
      <c r="B80" s="7"/>
      <c r="C80" s="7"/>
      <c r="D80" s="7"/>
      <c r="E80" s="7"/>
      <c r="F80" s="7"/>
      <c r="G80" s="7"/>
      <c r="H80" s="7"/>
      <c r="I80" s="7"/>
      <c r="J80" s="6"/>
      <c r="K80" s="7"/>
      <c r="L80" s="7"/>
      <c r="M80" s="7"/>
      <c r="N80" s="5"/>
      <c r="O80" s="6"/>
    </row>
    <row r="81" spans="1:15" x14ac:dyDescent="0.25">
      <c r="A81" s="7"/>
      <c r="B81" s="7"/>
      <c r="C81" s="7"/>
      <c r="D81" s="7"/>
      <c r="E81" s="7"/>
      <c r="F81" s="7"/>
      <c r="G81" s="7"/>
      <c r="H81" s="7"/>
      <c r="I81" s="7"/>
      <c r="J81" s="6"/>
      <c r="K81" s="7"/>
      <c r="L81" s="7"/>
      <c r="M81" s="7"/>
      <c r="N81" s="5"/>
      <c r="O81" s="6"/>
    </row>
    <row r="82" spans="1:15" x14ac:dyDescent="0.25">
      <c r="A82" s="7"/>
      <c r="B82" s="7"/>
      <c r="C82" s="7"/>
      <c r="D82" s="7"/>
      <c r="E82" s="7"/>
      <c r="F82" s="7"/>
      <c r="G82" s="7"/>
      <c r="H82" s="7"/>
      <c r="I82" s="7"/>
      <c r="J82" s="6"/>
      <c r="K82" s="7"/>
      <c r="L82" s="7"/>
      <c r="M82" s="7"/>
      <c r="N82" s="5"/>
      <c r="O82" s="6"/>
    </row>
    <row r="83" spans="1:15" x14ac:dyDescent="0.25">
      <c r="A83" s="7"/>
      <c r="B83" s="7"/>
      <c r="C83" s="7"/>
      <c r="D83" s="7"/>
      <c r="E83" s="7"/>
      <c r="F83" s="7"/>
      <c r="G83" s="7"/>
      <c r="H83" s="7"/>
      <c r="I83" s="7"/>
      <c r="J83" s="6"/>
      <c r="K83" s="7"/>
      <c r="L83" s="7"/>
      <c r="M83" s="7"/>
      <c r="N83" s="5"/>
      <c r="O83" s="6"/>
    </row>
    <row r="84" spans="1:15" x14ac:dyDescent="0.25">
      <c r="A84" s="7"/>
      <c r="B84" s="7"/>
      <c r="C84" s="7"/>
      <c r="D84" s="7"/>
      <c r="E84" s="7"/>
      <c r="F84" s="7"/>
      <c r="G84" s="7"/>
      <c r="H84" s="7"/>
      <c r="I84" s="7"/>
      <c r="J84" s="6"/>
      <c r="K84" s="7"/>
      <c r="L84" s="7"/>
      <c r="M84" s="7"/>
      <c r="N84" s="5"/>
      <c r="O84" s="6"/>
    </row>
    <row r="85" spans="1:15" x14ac:dyDescent="0.25">
      <c r="A85" s="7"/>
      <c r="B85" s="7"/>
      <c r="C85" s="7"/>
      <c r="D85" s="7"/>
      <c r="E85" s="7"/>
      <c r="F85" s="7"/>
      <c r="G85" s="7"/>
      <c r="H85" s="7"/>
      <c r="I85" s="7"/>
      <c r="J85" s="6"/>
      <c r="K85" s="7"/>
      <c r="L85" s="7"/>
      <c r="M85" s="7"/>
      <c r="N85" s="5"/>
      <c r="O85" s="6"/>
    </row>
    <row r="86" spans="1:15" x14ac:dyDescent="0.25">
      <c r="A86" s="7"/>
      <c r="B86" s="7"/>
      <c r="C86" s="7"/>
      <c r="D86" s="7"/>
      <c r="E86" s="7"/>
      <c r="F86" s="7"/>
      <c r="G86" s="7"/>
      <c r="H86" s="7"/>
      <c r="I86" s="7"/>
      <c r="J86" s="6"/>
      <c r="K86" s="7"/>
      <c r="L86" s="7"/>
      <c r="M86" s="7"/>
      <c r="N86" s="5"/>
      <c r="O86" s="6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6"/>
      <c r="K87" s="7"/>
      <c r="L87" s="7"/>
      <c r="M87" s="7"/>
      <c r="N87" s="5"/>
      <c r="O87" s="6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6"/>
      <c r="K88" s="7"/>
      <c r="L88" s="7"/>
      <c r="M88" s="7"/>
      <c r="N88" s="5"/>
      <c r="O88" s="6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6"/>
      <c r="K89" s="7"/>
      <c r="L89" s="7"/>
      <c r="M89" s="7"/>
      <c r="N89" s="5"/>
      <c r="O89" s="6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6"/>
      <c r="K90" s="7"/>
      <c r="L90" s="7"/>
      <c r="M90" s="7"/>
      <c r="N90" s="5"/>
      <c r="O90" s="6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6"/>
      <c r="K91" s="7"/>
      <c r="L91" s="7"/>
      <c r="M91" s="7"/>
      <c r="N91" s="5"/>
      <c r="O91" s="6"/>
    </row>
    <row r="92" spans="1:15" x14ac:dyDescent="0.25">
      <c r="A92" s="7"/>
      <c r="B92" s="7"/>
      <c r="C92" s="7"/>
      <c r="D92" s="7"/>
      <c r="E92" s="7"/>
      <c r="F92" s="7"/>
      <c r="G92" s="7"/>
      <c r="H92" s="7"/>
      <c r="I92" s="7"/>
      <c r="J92" s="6"/>
      <c r="K92" s="7"/>
      <c r="L92" s="7"/>
      <c r="M92" s="7"/>
      <c r="N92" s="5"/>
      <c r="O92" s="6"/>
    </row>
    <row r="93" spans="1:15" x14ac:dyDescent="0.25">
      <c r="A93" s="7"/>
      <c r="B93" s="7"/>
      <c r="C93" s="7"/>
      <c r="D93" s="7"/>
      <c r="E93" s="7"/>
      <c r="F93" s="7"/>
      <c r="G93" s="7"/>
      <c r="H93" s="7"/>
      <c r="I93" s="7"/>
      <c r="J93" s="6"/>
      <c r="K93" s="7"/>
      <c r="L93" s="7"/>
      <c r="M93" s="7"/>
      <c r="N93" s="5"/>
      <c r="O93" s="6"/>
    </row>
    <row r="94" spans="1:15" x14ac:dyDescent="0.25">
      <c r="A94" s="7"/>
      <c r="B94" s="7"/>
      <c r="C94" s="7"/>
      <c r="D94" s="7"/>
      <c r="E94" s="7"/>
      <c r="F94" s="7"/>
      <c r="G94" s="7"/>
      <c r="H94" s="7"/>
      <c r="I94" s="7"/>
      <c r="J94" s="6"/>
      <c r="K94" s="7"/>
      <c r="L94" s="7"/>
      <c r="M94" s="7"/>
      <c r="N94" s="5"/>
      <c r="O94" s="6"/>
    </row>
    <row r="95" spans="1:15" x14ac:dyDescent="0.25">
      <c r="A95" s="7"/>
      <c r="B95" s="7"/>
      <c r="C95" s="7"/>
      <c r="D95" s="7"/>
      <c r="E95" s="7"/>
      <c r="F95" s="7"/>
      <c r="G95" s="7"/>
      <c r="H95" s="7"/>
      <c r="I95" s="7"/>
      <c r="J95" s="6"/>
      <c r="K95" s="7"/>
      <c r="L95" s="7"/>
      <c r="M95" s="7"/>
      <c r="N95" s="5"/>
      <c r="O95" s="6"/>
    </row>
    <row r="96" spans="1:15" x14ac:dyDescent="0.25">
      <c r="A96" s="7"/>
      <c r="B96" s="7"/>
      <c r="C96" s="7"/>
      <c r="D96" s="7"/>
      <c r="E96" s="7"/>
      <c r="F96" s="7"/>
      <c r="G96" s="7"/>
      <c r="H96" s="7"/>
      <c r="I96" s="7"/>
      <c r="J96" s="6"/>
      <c r="K96" s="7"/>
      <c r="L96" s="7"/>
      <c r="M96" s="7"/>
      <c r="N96" s="5"/>
      <c r="O96" s="6"/>
    </row>
    <row r="97" spans="1:15" x14ac:dyDescent="0.25">
      <c r="A97" s="7"/>
      <c r="B97" s="7"/>
      <c r="C97" s="7"/>
      <c r="D97" s="7"/>
      <c r="E97" s="7"/>
      <c r="F97" s="7"/>
      <c r="G97" s="7"/>
      <c r="H97" s="7"/>
      <c r="I97" s="7"/>
      <c r="J97" s="6"/>
      <c r="K97" s="7"/>
      <c r="L97" s="7"/>
      <c r="M97" s="7"/>
      <c r="N97" s="5"/>
      <c r="O97" s="6"/>
    </row>
    <row r="98" spans="1:15" x14ac:dyDescent="0.25">
      <c r="A98" s="7"/>
      <c r="B98" s="7"/>
      <c r="C98" s="7"/>
      <c r="D98" s="7"/>
      <c r="E98" s="7"/>
      <c r="F98" s="7"/>
      <c r="G98" s="7"/>
      <c r="H98" s="7"/>
      <c r="I98" s="7"/>
      <c r="J98" s="6"/>
      <c r="K98" s="7"/>
      <c r="L98" s="7"/>
      <c r="M98" s="7"/>
      <c r="N98" s="5"/>
      <c r="O98" s="6"/>
    </row>
    <row r="99" spans="1:15" x14ac:dyDescent="0.25">
      <c r="A99" s="7"/>
      <c r="B99" s="7"/>
      <c r="C99" s="7"/>
      <c r="D99" s="7"/>
      <c r="E99" s="7"/>
      <c r="F99" s="7"/>
      <c r="G99" s="7"/>
      <c r="H99" s="7"/>
      <c r="I99" s="7"/>
      <c r="J99" s="6"/>
      <c r="K99" s="7"/>
      <c r="L99" s="7"/>
      <c r="M99" s="7"/>
      <c r="N99" s="5"/>
      <c r="O99" s="6"/>
    </row>
    <row r="100" spans="1:1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6"/>
      <c r="K100" s="7"/>
      <c r="L100" s="7"/>
      <c r="M100" s="7"/>
      <c r="N100" s="5"/>
      <c r="O100" s="6"/>
    </row>
    <row r="101" spans="1:1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6"/>
      <c r="K101" s="7"/>
      <c r="L101" s="7"/>
      <c r="M101" s="7"/>
      <c r="N101" s="5"/>
      <c r="O101" s="6"/>
    </row>
    <row r="102" spans="1:1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6"/>
      <c r="K102" s="7"/>
      <c r="L102" s="7"/>
      <c r="M102" s="7"/>
      <c r="N102" s="5"/>
      <c r="O102" s="6"/>
    </row>
    <row r="103" spans="1:1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6"/>
      <c r="K103" s="7"/>
      <c r="L103" s="7"/>
      <c r="M103" s="7"/>
      <c r="N103" s="5"/>
      <c r="O103" s="6"/>
    </row>
    <row r="104" spans="1:1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6"/>
      <c r="K104" s="7"/>
      <c r="L104" s="7"/>
      <c r="M104" s="7"/>
      <c r="N104" s="5"/>
      <c r="O104" s="6"/>
    </row>
    <row r="105" spans="1:1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6"/>
      <c r="K105" s="7"/>
      <c r="L105" s="7"/>
      <c r="M105" s="7"/>
      <c r="N105" s="5"/>
      <c r="O105" s="6"/>
    </row>
    <row r="106" spans="1:1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6"/>
      <c r="K106" s="7"/>
      <c r="L106" s="7"/>
      <c r="M106" s="7"/>
      <c r="N106" s="5"/>
      <c r="O106" s="6"/>
    </row>
    <row r="107" spans="1:1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6"/>
      <c r="K107" s="7"/>
      <c r="L107" s="7"/>
      <c r="M107" s="7"/>
      <c r="N107" s="5"/>
      <c r="O107" s="6"/>
    </row>
    <row r="108" spans="1:1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6"/>
      <c r="K108" s="7"/>
      <c r="L108" s="7"/>
      <c r="M108" s="7"/>
      <c r="N108" s="5"/>
      <c r="O108" s="6"/>
    </row>
    <row r="109" spans="1:1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6"/>
      <c r="K109" s="7"/>
      <c r="L109" s="7"/>
      <c r="M109" s="7"/>
      <c r="N109" s="5"/>
      <c r="O109" s="6"/>
    </row>
    <row r="110" spans="1:1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6"/>
      <c r="K110" s="7"/>
      <c r="L110" s="7"/>
      <c r="M110" s="7"/>
      <c r="N110" s="5"/>
      <c r="O110" s="6"/>
    </row>
    <row r="111" spans="1:1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6"/>
      <c r="K111" s="7"/>
      <c r="L111" s="7"/>
      <c r="M111" s="7"/>
      <c r="N111" s="5"/>
      <c r="O111" s="6"/>
    </row>
    <row r="112" spans="1: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6"/>
      <c r="K112" s="7"/>
      <c r="L112" s="7"/>
      <c r="M112" s="7"/>
      <c r="N112" s="5"/>
      <c r="O112" s="6"/>
    </row>
    <row r="113" spans="1: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6"/>
      <c r="K113" s="7"/>
      <c r="L113" s="7"/>
      <c r="M113" s="7"/>
      <c r="N113" s="5"/>
      <c r="O113" s="6"/>
    </row>
    <row r="114" spans="1:1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6"/>
      <c r="K114" s="7"/>
      <c r="L114" s="7"/>
      <c r="M114" s="7"/>
      <c r="N114" s="5"/>
      <c r="O114" s="6"/>
    </row>
    <row r="115" spans="1:1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6"/>
      <c r="K115" s="7"/>
      <c r="L115" s="7"/>
      <c r="M115" s="7"/>
      <c r="N115" s="5"/>
      <c r="O115" s="6"/>
    </row>
    <row r="116" spans="1:1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6"/>
      <c r="K116" s="7"/>
      <c r="L116" s="7"/>
      <c r="M116" s="7"/>
      <c r="N116" s="5"/>
      <c r="O116" s="6"/>
    </row>
    <row r="117" spans="1:1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6"/>
      <c r="K117" s="7"/>
      <c r="L117" s="7"/>
      <c r="M117" s="7"/>
      <c r="N117" s="5"/>
      <c r="O117" s="6"/>
    </row>
    <row r="118" spans="1:1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6"/>
      <c r="K118" s="7"/>
      <c r="L118" s="7"/>
      <c r="M118" s="7"/>
      <c r="N118" s="5"/>
      <c r="O118" s="6"/>
    </row>
    <row r="119" spans="1:1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6"/>
      <c r="K119" s="7"/>
      <c r="L119" s="7"/>
      <c r="M119" s="7"/>
      <c r="N119" s="5"/>
      <c r="O119" s="6"/>
    </row>
    <row r="120" spans="1:1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6"/>
      <c r="K120" s="7"/>
      <c r="L120" s="7"/>
      <c r="M120" s="7"/>
      <c r="N120" s="5"/>
      <c r="O120" s="6"/>
    </row>
    <row r="121" spans="1:1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6"/>
      <c r="K121" s="7"/>
      <c r="L121" s="7"/>
      <c r="M121" s="7"/>
      <c r="N121" s="5"/>
      <c r="O121" s="6"/>
    </row>
    <row r="122" spans="1:1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6"/>
      <c r="K122" s="7"/>
      <c r="L122" s="7"/>
      <c r="M122" s="7"/>
      <c r="N122" s="5"/>
      <c r="O122" s="6"/>
    </row>
    <row r="123" spans="1:1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6"/>
      <c r="K123" s="7"/>
      <c r="L123" s="7"/>
      <c r="M123" s="7"/>
      <c r="N123" s="5"/>
      <c r="O123" s="6"/>
    </row>
    <row r="124" spans="1:1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6"/>
      <c r="K124" s="7"/>
      <c r="L124" s="7"/>
      <c r="M124" s="7"/>
      <c r="N124" s="5"/>
      <c r="O124" s="6"/>
    </row>
    <row r="125" spans="1:1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6"/>
      <c r="K125" s="7"/>
      <c r="L125" s="7"/>
      <c r="M125" s="7"/>
      <c r="N125" s="5"/>
      <c r="O125" s="6"/>
    </row>
    <row r="126" spans="1:1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6"/>
      <c r="K126" s="7"/>
      <c r="L126" s="7"/>
      <c r="M126" s="7"/>
      <c r="N126" s="5"/>
      <c r="O126" s="6"/>
    </row>
    <row r="127" spans="1:1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6"/>
      <c r="K127" s="7"/>
      <c r="L127" s="7"/>
      <c r="M127" s="7"/>
      <c r="N127" s="5"/>
      <c r="O127" s="6"/>
    </row>
    <row r="128" spans="1:1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6"/>
      <c r="K128" s="7"/>
      <c r="L128" s="7"/>
      <c r="M128" s="7"/>
      <c r="N128" s="5"/>
      <c r="O128" s="6"/>
    </row>
    <row r="129" spans="1:1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6"/>
      <c r="K129" s="7"/>
      <c r="L129" s="7"/>
      <c r="M129" s="7"/>
      <c r="N129" s="5"/>
      <c r="O129" s="6"/>
    </row>
    <row r="130" spans="1:1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6"/>
      <c r="K130" s="7"/>
      <c r="L130" s="7"/>
      <c r="M130" s="7"/>
      <c r="N130" s="5"/>
      <c r="O130" s="6"/>
    </row>
    <row r="131" spans="1:1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6"/>
      <c r="K131" s="7"/>
      <c r="L131" s="7"/>
      <c r="M131" s="7"/>
      <c r="N131" s="5"/>
      <c r="O131" s="6"/>
    </row>
    <row r="132" spans="1:1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6"/>
      <c r="K132" s="7"/>
      <c r="L132" s="7"/>
      <c r="M132" s="7"/>
      <c r="N132" s="5"/>
      <c r="O132" s="6"/>
    </row>
    <row r="133" spans="1:1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6"/>
      <c r="K133" s="7"/>
      <c r="L133" s="7"/>
      <c r="M133" s="7"/>
      <c r="N133" s="5"/>
      <c r="O133" s="6"/>
    </row>
    <row r="134" spans="1:1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6"/>
      <c r="K134" s="7"/>
      <c r="L134" s="7"/>
      <c r="M134" s="7"/>
      <c r="N134" s="5"/>
      <c r="O134" s="6"/>
    </row>
    <row r="135" spans="1:1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6"/>
      <c r="K135" s="7"/>
      <c r="L135" s="7"/>
      <c r="M135" s="7"/>
      <c r="N135" s="5"/>
      <c r="O135" s="6"/>
    </row>
    <row r="136" spans="1:1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6"/>
      <c r="K136" s="7"/>
      <c r="L136" s="7"/>
      <c r="M136" s="7"/>
      <c r="N136" s="5"/>
      <c r="O136" s="6"/>
    </row>
    <row r="137" spans="1:1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6"/>
      <c r="K137" s="7"/>
      <c r="L137" s="7"/>
      <c r="M137" s="7"/>
      <c r="N137" s="5"/>
      <c r="O137" s="6"/>
    </row>
    <row r="138" spans="1:1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6"/>
      <c r="K138" s="7"/>
      <c r="L138" s="7"/>
      <c r="M138" s="7"/>
      <c r="N138" s="5"/>
      <c r="O138" s="6"/>
    </row>
    <row r="139" spans="1:1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6"/>
      <c r="K139" s="7"/>
      <c r="L139" s="7"/>
      <c r="M139" s="7"/>
      <c r="N139" s="5"/>
      <c r="O139" s="6"/>
    </row>
    <row r="140" spans="1:1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6"/>
      <c r="K140" s="7"/>
      <c r="L140" s="7"/>
      <c r="M140" s="7"/>
      <c r="N140" s="5"/>
      <c r="O140" s="6"/>
    </row>
    <row r="141" spans="1:1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6"/>
      <c r="K141" s="7"/>
      <c r="L141" s="7"/>
      <c r="M141" s="7"/>
      <c r="N141" s="5"/>
      <c r="O141" s="6"/>
    </row>
    <row r="142" spans="1:1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6"/>
      <c r="K142" s="7"/>
      <c r="L142" s="7"/>
      <c r="M142" s="7"/>
      <c r="N142" s="5"/>
      <c r="O142" s="6"/>
    </row>
    <row r="143" spans="1:1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6"/>
      <c r="K143" s="7"/>
      <c r="L143" s="7"/>
      <c r="M143" s="7"/>
      <c r="N143" s="5"/>
      <c r="O143" s="6"/>
    </row>
    <row r="144" spans="1:1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6"/>
      <c r="K144" s="7"/>
      <c r="L144" s="7"/>
      <c r="M144" s="7"/>
      <c r="N144" s="5"/>
      <c r="O144" s="6"/>
    </row>
    <row r="145" spans="1:1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6"/>
      <c r="K145" s="7"/>
      <c r="L145" s="7"/>
      <c r="M145" s="7"/>
      <c r="N145" s="5"/>
      <c r="O145" s="6"/>
    </row>
    <row r="146" spans="1:1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6"/>
      <c r="K146" s="7"/>
      <c r="L146" s="7"/>
      <c r="M146" s="7"/>
      <c r="N146" s="5"/>
      <c r="O146" s="6"/>
    </row>
    <row r="147" spans="1:1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6"/>
      <c r="K147" s="7"/>
      <c r="L147" s="7"/>
      <c r="M147" s="7"/>
      <c r="N147" s="5"/>
      <c r="O147" s="6"/>
    </row>
    <row r="148" spans="1:1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6"/>
      <c r="K148" s="7"/>
      <c r="L148" s="7"/>
      <c r="M148" s="7"/>
      <c r="N148" s="5"/>
      <c r="O148" s="6"/>
    </row>
    <row r="149" spans="1:1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6"/>
      <c r="K149" s="7"/>
      <c r="L149" s="7"/>
      <c r="M149" s="7"/>
      <c r="N149" s="5"/>
      <c r="O149" s="6"/>
    </row>
    <row r="150" spans="1:1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6"/>
      <c r="K150" s="7"/>
      <c r="L150" s="7"/>
      <c r="M150" s="7"/>
      <c r="N150" s="5"/>
      <c r="O150" s="6"/>
    </row>
    <row r="151" spans="1:1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6"/>
      <c r="K151" s="7"/>
      <c r="L151" s="7"/>
      <c r="M151" s="7"/>
      <c r="N151" s="5"/>
      <c r="O151" s="6"/>
    </row>
  </sheetData>
  <sheetProtection algorithmName="SHA-512" hashValue="nEAVBLRuekIOTFgnYVCe4xzts/MkE3vKmRqsr3SNxZamxjZCN/tqVhXhcNQUoqXQvsSd2HYQkioFr2S/rT7i/g==" saltValue="epYaAYyJjD1roymRFVefpQ==" spinCount="100000" sheet="1" objects="1" scenarios="1"/>
  <mergeCells count="3">
    <mergeCell ref="O34:O35"/>
    <mergeCell ref="F20:K20"/>
    <mergeCell ref="E34:F34"/>
  </mergeCells>
  <dataValidations count="1">
    <dataValidation type="custom" errorStyle="information" allowBlank="1" showInputMessage="1" showErrorMessage="1" errorTitle="Obs" error="Du har i fanen 'stamdata' oplyst, at konverteringsprojektet oprettes som et ø-net. Derfor skal du ikke udfylde denne celle." sqref="F18:F19" xr:uid="{00000000-0002-0000-0100-000000000000}">
      <formula1>F17&lt;&gt;"(tom)"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Brændsler!$A$4:$A$22</xm:f>
          </x14:formula1>
          <xm:sqref>K4:K14</xm:sqref>
        </x14:dataValidation>
        <x14:dataValidation type="list" allowBlank="1" showInputMessage="1" showErrorMessage="1" xr:uid="{00000000-0002-0000-0100-000002000000}">
          <x14:formula1>
            <xm:f>Produktionsform!$A$3:$A$5</xm:f>
          </x14:formula1>
          <xm:sqref>J4:J14</xm:sqref>
        </x14:dataValidation>
        <x14:dataValidation type="list" allowBlank="1" showInputMessage="1" showErrorMessage="1" xr:uid="{00000000-0002-0000-0100-000003000000}">
          <x14:formula1>
            <xm:f>Teknologier!$A$1:$A$15</xm:f>
          </x14:formula1>
          <xm:sqref>I4:I14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8"/>
  <sheetViews>
    <sheetView topLeftCell="A2" zoomScale="80" zoomScaleNormal="80" workbookViewId="0">
      <selection activeCell="H17" sqref="H17"/>
    </sheetView>
  </sheetViews>
  <sheetFormatPr defaultRowHeight="15" x14ac:dyDescent="0.25"/>
  <cols>
    <col min="1" max="1" width="84.140625" bestFit="1" customWidth="1"/>
    <col min="2" max="2" width="5.5703125" bestFit="1" customWidth="1"/>
    <col min="3" max="3" width="18.85546875" bestFit="1" customWidth="1"/>
    <col min="4" max="4" width="20.85546875" bestFit="1" customWidth="1"/>
    <col min="5" max="5" width="30.85546875" customWidth="1"/>
  </cols>
  <sheetData>
    <row r="1" spans="1:5" ht="20.25" thickBot="1" x14ac:dyDescent="0.35">
      <c r="E1" s="69" t="s">
        <v>3411</v>
      </c>
    </row>
    <row r="2" spans="1:5" ht="153" thickTop="1" x14ac:dyDescent="0.25">
      <c r="A2" s="70" t="s">
        <v>3412</v>
      </c>
      <c r="B2" s="70" t="s">
        <v>3413</v>
      </c>
      <c r="C2" s="70" t="s">
        <v>3414</v>
      </c>
      <c r="D2" s="78" t="s">
        <v>3428</v>
      </c>
      <c r="E2" s="71" t="s">
        <v>3415</v>
      </c>
    </row>
    <row r="3" spans="1:5" x14ac:dyDescent="0.25">
      <c r="A3" s="72" t="s">
        <v>2</v>
      </c>
      <c r="B3" s="72">
        <v>2022</v>
      </c>
      <c r="C3" s="72">
        <v>2</v>
      </c>
      <c r="D3" s="73">
        <v>33675917.925999999</v>
      </c>
      <c r="E3" s="73">
        <v>11.283598558056701</v>
      </c>
    </row>
    <row r="4" spans="1:5" x14ac:dyDescent="0.25">
      <c r="A4" s="74" t="s">
        <v>3</v>
      </c>
      <c r="B4" s="74">
        <v>2022</v>
      </c>
      <c r="C4" s="74">
        <v>4</v>
      </c>
      <c r="D4" s="75">
        <v>157580.334</v>
      </c>
      <c r="E4" s="75">
        <v>15.2706690042729</v>
      </c>
    </row>
    <row r="5" spans="1:5" x14ac:dyDescent="0.25">
      <c r="A5" s="72" t="s">
        <v>4</v>
      </c>
      <c r="B5" s="72">
        <v>2022</v>
      </c>
      <c r="C5" s="72">
        <v>5</v>
      </c>
      <c r="D5" s="73">
        <v>372528</v>
      </c>
      <c r="E5" s="73">
        <v>32.798251009980198</v>
      </c>
    </row>
    <row r="6" spans="1:5" x14ac:dyDescent="0.25">
      <c r="A6" s="74" t="s">
        <v>5</v>
      </c>
      <c r="B6" s="74">
        <v>2022</v>
      </c>
      <c r="C6" s="74">
        <v>12</v>
      </c>
      <c r="D6" s="75">
        <v>239067.97200000001</v>
      </c>
      <c r="E6" s="75">
        <v>12.032159211572599</v>
      </c>
    </row>
    <row r="7" spans="1:5" x14ac:dyDescent="0.25">
      <c r="A7" s="72" t="s">
        <v>6</v>
      </c>
      <c r="B7" s="72">
        <v>2022</v>
      </c>
      <c r="C7" s="72">
        <v>13</v>
      </c>
      <c r="D7" s="73">
        <v>375634.8</v>
      </c>
      <c r="E7" s="73">
        <v>0</v>
      </c>
    </row>
    <row r="8" spans="1:5" x14ac:dyDescent="0.25">
      <c r="A8" s="74" t="s">
        <v>7</v>
      </c>
      <c r="B8" s="74">
        <v>2022</v>
      </c>
      <c r="C8" s="74">
        <v>14</v>
      </c>
      <c r="D8" s="75">
        <v>153180</v>
      </c>
      <c r="E8" s="75">
        <v>0</v>
      </c>
    </row>
    <row r="9" spans="1:5" x14ac:dyDescent="0.25">
      <c r="A9" s="72" t="s">
        <v>8</v>
      </c>
      <c r="B9" s="72">
        <v>2022</v>
      </c>
      <c r="C9" s="72">
        <v>15</v>
      </c>
      <c r="D9" s="73">
        <v>78298.700400000002</v>
      </c>
      <c r="E9" s="73">
        <v>2.9771082369076E-2</v>
      </c>
    </row>
    <row r="10" spans="1:5" x14ac:dyDescent="0.25">
      <c r="A10" s="74" t="s">
        <v>9</v>
      </c>
      <c r="B10" s="74">
        <v>2022</v>
      </c>
      <c r="C10" s="74">
        <v>16</v>
      </c>
      <c r="D10" s="75">
        <v>167761.04399999999</v>
      </c>
      <c r="E10" s="75">
        <v>20.497634472672701</v>
      </c>
    </row>
    <row r="11" spans="1:5" x14ac:dyDescent="0.25">
      <c r="A11" s="72" t="s">
        <v>10</v>
      </c>
      <c r="B11" s="72">
        <v>2022</v>
      </c>
      <c r="C11" s="72">
        <v>17</v>
      </c>
      <c r="D11" s="73">
        <v>2080279.7799999998</v>
      </c>
      <c r="E11" s="73">
        <v>10.362486057056801</v>
      </c>
    </row>
    <row r="12" spans="1:5" x14ac:dyDescent="0.25">
      <c r="A12" s="74" t="s">
        <v>11</v>
      </c>
      <c r="B12" s="74">
        <v>2022</v>
      </c>
      <c r="C12" s="74">
        <v>18</v>
      </c>
      <c r="D12" s="75">
        <v>1453859.0959999999</v>
      </c>
      <c r="E12" s="75">
        <v>19.933485164501999</v>
      </c>
    </row>
    <row r="13" spans="1:5" x14ac:dyDescent="0.25">
      <c r="A13" s="72" t="s">
        <v>12</v>
      </c>
      <c r="B13" s="72">
        <v>2022</v>
      </c>
      <c r="C13" s="72">
        <v>19</v>
      </c>
      <c r="D13" s="73">
        <v>141523.20000000001</v>
      </c>
      <c r="E13" s="73">
        <v>27.945898923483899</v>
      </c>
    </row>
    <row r="14" spans="1:5" x14ac:dyDescent="0.25">
      <c r="A14" s="74" t="s">
        <v>13</v>
      </c>
      <c r="B14" s="74">
        <v>2022</v>
      </c>
      <c r="C14" s="74">
        <v>20</v>
      </c>
      <c r="D14" s="75">
        <v>8809.8100000000013</v>
      </c>
      <c r="E14" s="75">
        <v>906.04335900241006</v>
      </c>
    </row>
    <row r="15" spans="1:5" x14ac:dyDescent="0.25">
      <c r="A15" s="72" t="s">
        <v>14</v>
      </c>
      <c r="B15" s="72">
        <v>2022</v>
      </c>
      <c r="C15" s="72">
        <v>21</v>
      </c>
      <c r="D15" s="73">
        <v>3628.44</v>
      </c>
      <c r="E15" s="73">
        <v>28.189999996725401</v>
      </c>
    </row>
    <row r="16" spans="1:5" x14ac:dyDescent="0.25">
      <c r="A16" s="74" t="s">
        <v>15</v>
      </c>
      <c r="B16" s="74">
        <v>2022</v>
      </c>
      <c r="C16" s="74">
        <v>22</v>
      </c>
      <c r="D16" s="75">
        <v>108051.84</v>
      </c>
      <c r="E16" s="75">
        <v>6.9489480814548301</v>
      </c>
    </row>
    <row r="17" spans="1:5" x14ac:dyDescent="0.25">
      <c r="A17" s="72" t="s">
        <v>16</v>
      </c>
      <c r="B17" s="72">
        <v>2022</v>
      </c>
      <c r="C17" s="72">
        <v>23</v>
      </c>
      <c r="D17" s="73">
        <v>111128.4</v>
      </c>
      <c r="E17" s="73">
        <v>0</v>
      </c>
    </row>
    <row r="18" spans="1:5" x14ac:dyDescent="0.25">
      <c r="A18" s="74" t="s">
        <v>17</v>
      </c>
      <c r="B18" s="74">
        <v>2022</v>
      </c>
      <c r="C18" s="74">
        <v>24</v>
      </c>
      <c r="D18" s="75">
        <v>52527.6</v>
      </c>
      <c r="E18" s="75">
        <v>0</v>
      </c>
    </row>
    <row r="19" spans="1:5" x14ac:dyDescent="0.25">
      <c r="A19" s="72" t="s">
        <v>18</v>
      </c>
      <c r="B19" s="72">
        <v>2022</v>
      </c>
      <c r="C19" s="72">
        <v>27</v>
      </c>
      <c r="D19" s="73">
        <v>88510.716</v>
      </c>
      <c r="E19" s="73">
        <v>0</v>
      </c>
    </row>
    <row r="20" spans="1:5" x14ac:dyDescent="0.25">
      <c r="A20" s="74" t="s">
        <v>19</v>
      </c>
      <c r="B20" s="74">
        <v>2022</v>
      </c>
      <c r="C20" s="74">
        <v>28</v>
      </c>
      <c r="D20" s="75">
        <v>250920</v>
      </c>
      <c r="E20" s="75">
        <v>4.9992783199186999</v>
      </c>
    </row>
    <row r="21" spans="1:5" x14ac:dyDescent="0.25">
      <c r="A21" s="72" t="s">
        <v>20</v>
      </c>
      <c r="B21" s="72">
        <v>2022</v>
      </c>
      <c r="C21" s="72">
        <v>29</v>
      </c>
      <c r="D21" s="73">
        <v>83801.87999999999</v>
      </c>
      <c r="E21" s="73">
        <v>3.1717271736624503E-2</v>
      </c>
    </row>
    <row r="22" spans="1:5" x14ac:dyDescent="0.25">
      <c r="A22" s="74" t="s">
        <v>21</v>
      </c>
      <c r="B22" s="74">
        <v>2022</v>
      </c>
      <c r="C22" s="74">
        <v>30</v>
      </c>
      <c r="D22" s="75">
        <v>148650.47999999998</v>
      </c>
      <c r="E22" s="75">
        <v>7.05749201011662E-2</v>
      </c>
    </row>
    <row r="23" spans="1:5" x14ac:dyDescent="0.25">
      <c r="A23" s="72" t="s">
        <v>22</v>
      </c>
      <c r="B23" s="72">
        <v>2022</v>
      </c>
      <c r="C23" s="72">
        <v>31</v>
      </c>
      <c r="D23" s="73">
        <v>1693390.42</v>
      </c>
      <c r="E23" s="73">
        <v>3.21062465801498</v>
      </c>
    </row>
    <row r="24" spans="1:5" x14ac:dyDescent="0.25">
      <c r="A24" s="74" t="s">
        <v>23</v>
      </c>
      <c r="B24" s="74">
        <v>2022</v>
      </c>
      <c r="C24" s="74">
        <v>32</v>
      </c>
      <c r="D24" s="75">
        <v>228305.52</v>
      </c>
      <c r="E24" s="75">
        <v>1.0420265639528901</v>
      </c>
    </row>
    <row r="25" spans="1:5" x14ac:dyDescent="0.25">
      <c r="A25" s="72" t="s">
        <v>24</v>
      </c>
      <c r="B25" s="72">
        <v>2022</v>
      </c>
      <c r="C25" s="72">
        <v>33</v>
      </c>
      <c r="D25" s="73">
        <v>196682.04</v>
      </c>
      <c r="E25" s="73">
        <v>23.372029578526</v>
      </c>
    </row>
    <row r="26" spans="1:5" x14ac:dyDescent="0.25">
      <c r="A26" s="74" t="s">
        <v>25</v>
      </c>
      <c r="B26" s="74">
        <v>2022</v>
      </c>
      <c r="C26" s="74">
        <v>34</v>
      </c>
      <c r="D26" s="75">
        <v>477153</v>
      </c>
      <c r="E26" s="75">
        <v>2.9373242968426498</v>
      </c>
    </row>
    <row r="27" spans="1:5" x14ac:dyDescent="0.25">
      <c r="A27" s="72" t="s">
        <v>26</v>
      </c>
      <c r="B27" s="72">
        <v>2022</v>
      </c>
      <c r="C27" s="72">
        <v>35</v>
      </c>
      <c r="D27" s="73">
        <v>831155.4</v>
      </c>
      <c r="E27" s="73">
        <v>7.8432161598744701</v>
      </c>
    </row>
    <row r="28" spans="1:5" x14ac:dyDescent="0.25">
      <c r="A28" s="74" t="s">
        <v>27</v>
      </c>
      <c r="B28" s="74">
        <v>2022</v>
      </c>
      <c r="C28" s="74">
        <v>36</v>
      </c>
      <c r="D28" s="75">
        <v>191108.52</v>
      </c>
      <c r="E28" s="75">
        <v>15.529525410800099</v>
      </c>
    </row>
    <row r="29" spans="1:5" x14ac:dyDescent="0.25">
      <c r="A29" s="72" t="s">
        <v>28</v>
      </c>
      <c r="B29" s="72">
        <v>2022</v>
      </c>
      <c r="C29" s="72">
        <v>39</v>
      </c>
      <c r="D29" s="73">
        <v>91995.48</v>
      </c>
      <c r="E29" s="73">
        <v>46.354937799895502</v>
      </c>
    </row>
    <row r="30" spans="1:5" x14ac:dyDescent="0.25">
      <c r="A30" s="74" t="s">
        <v>29</v>
      </c>
      <c r="B30" s="74">
        <v>2022</v>
      </c>
      <c r="C30" s="74">
        <v>40</v>
      </c>
      <c r="D30" s="75">
        <v>43620.66</v>
      </c>
      <c r="E30" s="75">
        <v>8.2884558199110003</v>
      </c>
    </row>
    <row r="31" spans="1:5" x14ac:dyDescent="0.25">
      <c r="A31" s="72" t="s">
        <v>30</v>
      </c>
      <c r="B31" s="72">
        <v>2022</v>
      </c>
      <c r="C31" s="72">
        <v>41</v>
      </c>
      <c r="D31" s="73">
        <v>38135.159999999996</v>
      </c>
      <c r="E31" s="73">
        <v>7.8062424282473201E-3</v>
      </c>
    </row>
    <row r="32" spans="1:5" x14ac:dyDescent="0.25">
      <c r="A32" s="74" t="s">
        <v>31</v>
      </c>
      <c r="B32" s="74">
        <v>2022</v>
      </c>
      <c r="C32" s="74">
        <v>42</v>
      </c>
      <c r="D32" s="75">
        <v>88388.819999999992</v>
      </c>
      <c r="E32" s="75">
        <v>1.34127380363263E-2</v>
      </c>
    </row>
    <row r="33" spans="1:5" x14ac:dyDescent="0.25">
      <c r="A33" s="72" t="s">
        <v>32</v>
      </c>
      <c r="B33" s="72">
        <v>2022</v>
      </c>
      <c r="C33" s="72">
        <v>43</v>
      </c>
      <c r="D33" s="73">
        <v>64220.4</v>
      </c>
      <c r="E33" s="73">
        <v>0</v>
      </c>
    </row>
    <row r="34" spans="1:5" x14ac:dyDescent="0.25">
      <c r="A34" s="74" t="s">
        <v>33</v>
      </c>
      <c r="B34" s="74">
        <v>2022</v>
      </c>
      <c r="C34" s="74">
        <v>44</v>
      </c>
      <c r="D34" s="75">
        <v>92771.28</v>
      </c>
      <c r="E34" s="75">
        <v>10.312756523527501</v>
      </c>
    </row>
    <row r="35" spans="1:5" x14ac:dyDescent="0.25">
      <c r="A35" s="72" t="s">
        <v>34</v>
      </c>
      <c r="B35" s="72">
        <v>2022</v>
      </c>
      <c r="C35" s="72">
        <v>45</v>
      </c>
      <c r="D35" s="73">
        <v>44800</v>
      </c>
      <c r="E35" s="73">
        <v>0</v>
      </c>
    </row>
    <row r="36" spans="1:5" x14ac:dyDescent="0.25">
      <c r="A36" s="74" t="s">
        <v>35</v>
      </c>
      <c r="B36" s="74">
        <v>2022</v>
      </c>
      <c r="C36" s="74">
        <v>48</v>
      </c>
      <c r="D36" s="75">
        <v>523623.03999999992</v>
      </c>
      <c r="E36" s="75">
        <v>2.4099647206289099E-2</v>
      </c>
    </row>
    <row r="37" spans="1:5" x14ac:dyDescent="0.25">
      <c r="A37" s="72" t="s">
        <v>36</v>
      </c>
      <c r="B37" s="72">
        <v>2022</v>
      </c>
      <c r="C37" s="72">
        <v>49</v>
      </c>
      <c r="D37" s="73">
        <v>148284</v>
      </c>
      <c r="E37" s="73">
        <v>0</v>
      </c>
    </row>
    <row r="38" spans="1:5" x14ac:dyDescent="0.25">
      <c r="A38" s="74" t="s">
        <v>37</v>
      </c>
      <c r="B38" s="74">
        <v>2022</v>
      </c>
      <c r="C38" s="74">
        <v>50</v>
      </c>
      <c r="D38" s="75">
        <v>494000</v>
      </c>
      <c r="E38" s="75">
        <v>0</v>
      </c>
    </row>
    <row r="39" spans="1:5" x14ac:dyDescent="0.25">
      <c r="A39" s="72" t="s">
        <v>38</v>
      </c>
      <c r="B39" s="72">
        <v>2022</v>
      </c>
      <c r="C39" s="72">
        <v>51</v>
      </c>
      <c r="D39" s="73">
        <v>778002.3</v>
      </c>
      <c r="E39" s="73">
        <v>22.799013580239698</v>
      </c>
    </row>
    <row r="40" spans="1:5" x14ac:dyDescent="0.25">
      <c r="A40" s="74" t="s">
        <v>39</v>
      </c>
      <c r="B40" s="74">
        <v>2022</v>
      </c>
      <c r="C40" s="74">
        <v>52</v>
      </c>
      <c r="D40" s="75">
        <v>164286.39999999999</v>
      </c>
      <c r="E40" s="75">
        <v>3.4081159487334298E-2</v>
      </c>
    </row>
    <row r="41" spans="1:5" x14ac:dyDescent="0.25">
      <c r="A41" s="72" t="s">
        <v>40</v>
      </c>
      <c r="B41" s="72">
        <v>2022</v>
      </c>
      <c r="C41" s="72">
        <v>53</v>
      </c>
      <c r="D41" s="73">
        <v>106110</v>
      </c>
      <c r="E41" s="73">
        <v>0</v>
      </c>
    </row>
    <row r="42" spans="1:5" x14ac:dyDescent="0.25">
      <c r="A42" s="74" t="s">
        <v>41</v>
      </c>
      <c r="B42" s="74">
        <v>2022</v>
      </c>
      <c r="C42" s="74">
        <v>54</v>
      </c>
      <c r="D42" s="75">
        <v>859898.85000000009</v>
      </c>
      <c r="E42" s="75">
        <v>22.251634805738401</v>
      </c>
    </row>
    <row r="43" spans="1:5" x14ac:dyDescent="0.25">
      <c r="A43" s="72" t="s">
        <v>42</v>
      </c>
      <c r="B43" s="72">
        <v>2022</v>
      </c>
      <c r="C43" s="72">
        <v>55</v>
      </c>
      <c r="D43" s="73">
        <v>82267.199999999997</v>
      </c>
      <c r="E43" s="73">
        <v>35.378479758640097</v>
      </c>
    </row>
    <row r="44" spans="1:5" x14ac:dyDescent="0.25">
      <c r="A44" s="74" t="s">
        <v>43</v>
      </c>
      <c r="B44" s="74">
        <v>2022</v>
      </c>
      <c r="C44" s="74">
        <v>56</v>
      </c>
      <c r="D44" s="75">
        <v>80270.64</v>
      </c>
      <c r="E44" s="75">
        <v>6.6694827628781796</v>
      </c>
    </row>
    <row r="45" spans="1:5" x14ac:dyDescent="0.25">
      <c r="A45" s="72" t="s">
        <v>44</v>
      </c>
      <c r="B45" s="72">
        <v>2022</v>
      </c>
      <c r="C45" s="72">
        <v>57</v>
      </c>
      <c r="D45" s="73">
        <v>97536.6</v>
      </c>
      <c r="E45" s="73">
        <v>0.76302717133875897</v>
      </c>
    </row>
    <row r="46" spans="1:5" x14ac:dyDescent="0.25">
      <c r="A46" s="74" t="s">
        <v>45</v>
      </c>
      <c r="B46" s="74">
        <v>2022</v>
      </c>
      <c r="C46" s="74">
        <v>58</v>
      </c>
      <c r="D46" s="75">
        <v>129722.4</v>
      </c>
      <c r="E46" s="75">
        <v>0</v>
      </c>
    </row>
    <row r="47" spans="1:5" x14ac:dyDescent="0.25">
      <c r="A47" s="72" t="s">
        <v>46</v>
      </c>
      <c r="B47" s="72">
        <v>2022</v>
      </c>
      <c r="C47" s="72">
        <v>60</v>
      </c>
      <c r="D47" s="73">
        <v>78038.600000000006</v>
      </c>
      <c r="E47" s="73">
        <v>5.6675552867427099E-2</v>
      </c>
    </row>
    <row r="48" spans="1:5" x14ac:dyDescent="0.25">
      <c r="A48" s="74" t="s">
        <v>47</v>
      </c>
      <c r="B48" s="74">
        <v>2022</v>
      </c>
      <c r="C48" s="74">
        <v>61</v>
      </c>
      <c r="D48" s="75">
        <v>22716</v>
      </c>
      <c r="E48" s="75">
        <v>0</v>
      </c>
    </row>
    <row r="49" spans="1:5" x14ac:dyDescent="0.25">
      <c r="A49" s="72" t="s">
        <v>48</v>
      </c>
      <c r="B49" s="72">
        <v>2022</v>
      </c>
      <c r="C49" s="72">
        <v>63</v>
      </c>
      <c r="D49" s="73">
        <v>113425.2</v>
      </c>
      <c r="E49" s="73">
        <v>2.7895652817892299E-2</v>
      </c>
    </row>
    <row r="50" spans="1:5" x14ac:dyDescent="0.25">
      <c r="A50" s="74" t="s">
        <v>49</v>
      </c>
      <c r="B50" s="74">
        <v>2022</v>
      </c>
      <c r="C50" s="74">
        <v>64</v>
      </c>
      <c r="D50" s="75">
        <v>33649.199999999997</v>
      </c>
      <c r="E50" s="75">
        <v>0</v>
      </c>
    </row>
    <row r="51" spans="1:5" x14ac:dyDescent="0.25">
      <c r="A51" s="72" t="s">
        <v>50</v>
      </c>
      <c r="B51" s="72">
        <v>2022</v>
      </c>
      <c r="C51" s="72">
        <v>65</v>
      </c>
      <c r="D51" s="73">
        <v>417640.4</v>
      </c>
      <c r="E51" s="73">
        <v>0.112375367919387</v>
      </c>
    </row>
    <row r="52" spans="1:5" x14ac:dyDescent="0.25">
      <c r="A52" s="74" t="s">
        <v>51</v>
      </c>
      <c r="B52" s="74">
        <v>2022</v>
      </c>
      <c r="C52" s="74">
        <v>66</v>
      </c>
      <c r="D52" s="75">
        <v>23047.200000000001</v>
      </c>
      <c r="E52" s="75">
        <v>0</v>
      </c>
    </row>
    <row r="53" spans="1:5" x14ac:dyDescent="0.25">
      <c r="A53" s="72" t="s">
        <v>52</v>
      </c>
      <c r="B53" s="72">
        <v>2022</v>
      </c>
      <c r="C53" s="72">
        <v>67</v>
      </c>
      <c r="D53" s="73">
        <v>206217.72</v>
      </c>
      <c r="E53" s="73">
        <v>9.7957387949008396E-3</v>
      </c>
    </row>
    <row r="54" spans="1:5" x14ac:dyDescent="0.25">
      <c r="A54" s="74" t="s">
        <v>53</v>
      </c>
      <c r="B54" s="74">
        <v>2022</v>
      </c>
      <c r="C54" s="74">
        <v>68</v>
      </c>
      <c r="D54" s="75">
        <v>553448</v>
      </c>
      <c r="E54" s="75">
        <v>21.476259774811499</v>
      </c>
    </row>
    <row r="55" spans="1:5" x14ac:dyDescent="0.25">
      <c r="A55" s="72" t="s">
        <v>54</v>
      </c>
      <c r="B55" s="72">
        <v>2022</v>
      </c>
      <c r="C55" s="72">
        <v>69</v>
      </c>
      <c r="D55" s="73">
        <v>113997.96</v>
      </c>
      <c r="E55" s="73">
        <v>1.16579586161016E-2</v>
      </c>
    </row>
    <row r="56" spans="1:5" x14ac:dyDescent="0.25">
      <c r="A56" s="74" t="s">
        <v>55</v>
      </c>
      <c r="B56" s="74">
        <v>2022</v>
      </c>
      <c r="C56" s="74">
        <v>71</v>
      </c>
      <c r="D56" s="75">
        <v>314973.07560000004</v>
      </c>
      <c r="E56" s="75">
        <v>0.241657883223688</v>
      </c>
    </row>
    <row r="57" spans="1:5" x14ac:dyDescent="0.25">
      <c r="A57" s="72" t="s">
        <v>56</v>
      </c>
      <c r="B57" s="72">
        <v>2022</v>
      </c>
      <c r="C57" s="72">
        <v>72</v>
      </c>
      <c r="D57" s="73">
        <v>141318</v>
      </c>
      <c r="E57" s="73">
        <v>1.4105757513692501</v>
      </c>
    </row>
    <row r="58" spans="1:5" x14ac:dyDescent="0.25">
      <c r="A58" s="74" t="s">
        <v>57</v>
      </c>
      <c r="B58" s="74">
        <v>2022</v>
      </c>
      <c r="C58" s="74">
        <v>74</v>
      </c>
      <c r="D58" s="75">
        <v>44964</v>
      </c>
      <c r="E58" s="75">
        <v>8.1252201757976206E-2</v>
      </c>
    </row>
    <row r="59" spans="1:5" x14ac:dyDescent="0.25">
      <c r="A59" s="72" t="s">
        <v>58</v>
      </c>
      <c r="B59" s="72">
        <v>2022</v>
      </c>
      <c r="C59" s="72">
        <v>75</v>
      </c>
      <c r="D59" s="73">
        <v>21816.720000000001</v>
      </c>
      <c r="E59" s="73">
        <v>32.198476401330197</v>
      </c>
    </row>
    <row r="60" spans="1:5" x14ac:dyDescent="0.25">
      <c r="A60" s="74" t="s">
        <v>59</v>
      </c>
      <c r="B60" s="74">
        <v>2022</v>
      </c>
      <c r="C60" s="74">
        <v>76</v>
      </c>
      <c r="D60" s="75">
        <v>179827.20000000001</v>
      </c>
      <c r="E60" s="75">
        <v>13.049642654739699</v>
      </c>
    </row>
    <row r="61" spans="1:5" x14ac:dyDescent="0.25">
      <c r="A61" s="72" t="s">
        <v>60</v>
      </c>
      <c r="B61" s="72">
        <v>2022</v>
      </c>
      <c r="C61" s="72">
        <v>77</v>
      </c>
      <c r="D61" s="73">
        <v>199740.85199999998</v>
      </c>
      <c r="E61" s="73">
        <v>3.80364514827582</v>
      </c>
    </row>
    <row r="62" spans="1:5" x14ac:dyDescent="0.25">
      <c r="A62" s="74" t="s">
        <v>61</v>
      </c>
      <c r="B62" s="74">
        <v>2022</v>
      </c>
      <c r="C62" s="74">
        <v>79</v>
      </c>
      <c r="D62" s="75">
        <v>9326338.1568799987</v>
      </c>
      <c r="E62" s="75">
        <v>20.786646445591899</v>
      </c>
    </row>
    <row r="63" spans="1:5" x14ac:dyDescent="0.25">
      <c r="A63" s="72" t="s">
        <v>62</v>
      </c>
      <c r="B63" s="72">
        <v>2022</v>
      </c>
      <c r="C63" s="72">
        <v>80</v>
      </c>
      <c r="D63" s="73">
        <v>129880.25200000001</v>
      </c>
      <c r="E63" s="73">
        <v>0</v>
      </c>
    </row>
    <row r="64" spans="1:5" x14ac:dyDescent="0.25">
      <c r="A64" s="74" t="s">
        <v>63</v>
      </c>
      <c r="B64" s="74">
        <v>2022</v>
      </c>
      <c r="C64" s="74">
        <v>81</v>
      </c>
      <c r="D64" s="75">
        <v>6638841.586073</v>
      </c>
      <c r="E64" s="75">
        <v>8.0827735577408006</v>
      </c>
    </row>
    <row r="65" spans="1:5" x14ac:dyDescent="0.25">
      <c r="A65" s="72" t="s">
        <v>64</v>
      </c>
      <c r="B65" s="72">
        <v>2022</v>
      </c>
      <c r="C65" s="72">
        <v>82</v>
      </c>
      <c r="D65" s="73">
        <v>713283.15999999992</v>
      </c>
      <c r="E65" s="73">
        <v>48.936076497046201</v>
      </c>
    </row>
    <row r="66" spans="1:5" x14ac:dyDescent="0.25">
      <c r="A66" s="74" t="s">
        <v>3581</v>
      </c>
      <c r="B66" s="74">
        <v>2022</v>
      </c>
      <c r="C66" s="74">
        <v>83</v>
      </c>
      <c r="D66" s="75">
        <v>137946.96</v>
      </c>
      <c r="E66" s="75">
        <v>1.2391988119136701</v>
      </c>
    </row>
    <row r="67" spans="1:5" x14ac:dyDescent="0.25">
      <c r="A67" s="72" t="s">
        <v>65</v>
      </c>
      <c r="B67" s="72">
        <v>2022</v>
      </c>
      <c r="C67" s="72">
        <v>84</v>
      </c>
      <c r="D67" s="73">
        <v>223507.44</v>
      </c>
      <c r="E67" s="73">
        <v>0.27235310262413998</v>
      </c>
    </row>
    <row r="68" spans="1:5" x14ac:dyDescent="0.25">
      <c r="A68" s="74" t="s">
        <v>66</v>
      </c>
      <c r="B68" s="74">
        <v>2022</v>
      </c>
      <c r="C68" s="74">
        <v>85</v>
      </c>
      <c r="D68" s="75">
        <v>236196</v>
      </c>
      <c r="E68" s="75">
        <v>0.77696514758929003</v>
      </c>
    </row>
    <row r="69" spans="1:5" x14ac:dyDescent="0.25">
      <c r="A69" s="72" t="s">
        <v>67</v>
      </c>
      <c r="B69" s="72">
        <v>2022</v>
      </c>
      <c r="C69" s="72">
        <v>86</v>
      </c>
      <c r="D69" s="73">
        <v>49908.06</v>
      </c>
      <c r="E69" s="73">
        <v>0</v>
      </c>
    </row>
    <row r="70" spans="1:5" x14ac:dyDescent="0.25">
      <c r="A70" s="74" t="s">
        <v>68</v>
      </c>
      <c r="B70" s="74">
        <v>2022</v>
      </c>
      <c r="C70" s="74">
        <v>87</v>
      </c>
      <c r="D70" s="75">
        <v>518923.00799999997</v>
      </c>
      <c r="E70" s="75">
        <v>21.093814855611399</v>
      </c>
    </row>
    <row r="71" spans="1:5" x14ac:dyDescent="0.25">
      <c r="A71" s="72" t="s">
        <v>69</v>
      </c>
      <c r="B71" s="72">
        <v>2022</v>
      </c>
      <c r="C71" s="72">
        <v>88</v>
      </c>
      <c r="D71" s="73">
        <v>41122.799999999996</v>
      </c>
      <c r="E71" s="73">
        <v>12.9410189177707</v>
      </c>
    </row>
    <row r="72" spans="1:5" x14ac:dyDescent="0.25">
      <c r="A72" s="74" t="s">
        <v>70</v>
      </c>
      <c r="B72" s="74">
        <v>2022</v>
      </c>
      <c r="C72" s="74">
        <v>90</v>
      </c>
      <c r="D72" s="75">
        <v>95829.443999999989</v>
      </c>
      <c r="E72" s="75">
        <v>3.6560609430228999</v>
      </c>
    </row>
    <row r="73" spans="1:5" x14ac:dyDescent="0.25">
      <c r="A73" s="72" t="s">
        <v>71</v>
      </c>
      <c r="B73" s="72">
        <v>2022</v>
      </c>
      <c r="C73" s="72">
        <v>92</v>
      </c>
      <c r="D73" s="73">
        <v>14490</v>
      </c>
      <c r="E73" s="73">
        <v>0</v>
      </c>
    </row>
    <row r="74" spans="1:5" x14ac:dyDescent="0.25">
      <c r="A74" s="74" t="s">
        <v>72</v>
      </c>
      <c r="B74" s="74">
        <v>2022</v>
      </c>
      <c r="C74" s="74">
        <v>94</v>
      </c>
      <c r="D74" s="75">
        <v>47059.199999999997</v>
      </c>
      <c r="E74" s="75">
        <v>0</v>
      </c>
    </row>
    <row r="75" spans="1:5" x14ac:dyDescent="0.25">
      <c r="A75" s="72" t="s">
        <v>73</v>
      </c>
      <c r="B75" s="72">
        <v>2022</v>
      </c>
      <c r="C75" s="72">
        <v>96</v>
      </c>
      <c r="D75" s="73">
        <v>84268.77</v>
      </c>
      <c r="E75" s="73">
        <v>32.5204475878135</v>
      </c>
    </row>
    <row r="76" spans="1:5" x14ac:dyDescent="0.25">
      <c r="A76" s="74" t="s">
        <v>74</v>
      </c>
      <c r="B76" s="74">
        <v>2022</v>
      </c>
      <c r="C76" s="74">
        <v>97</v>
      </c>
      <c r="D76" s="75">
        <v>140770.008</v>
      </c>
      <c r="E76" s="75">
        <v>0</v>
      </c>
    </row>
    <row r="77" spans="1:5" x14ac:dyDescent="0.25">
      <c r="A77" s="72" t="s">
        <v>75</v>
      </c>
      <c r="B77" s="72">
        <v>2022</v>
      </c>
      <c r="C77" s="72">
        <v>98</v>
      </c>
      <c r="D77" s="73">
        <v>51819.299999999996</v>
      </c>
      <c r="E77" s="73">
        <v>0.87445059784488299</v>
      </c>
    </row>
    <row r="78" spans="1:5" x14ac:dyDescent="0.25">
      <c r="A78" s="74" t="s">
        <v>76</v>
      </c>
      <c r="B78" s="74">
        <v>2022</v>
      </c>
      <c r="C78" s="74">
        <v>99</v>
      </c>
      <c r="D78" s="75">
        <v>87411.096000000005</v>
      </c>
      <c r="E78" s="75">
        <v>5.2484948726056997</v>
      </c>
    </row>
    <row r="79" spans="1:5" x14ac:dyDescent="0.25">
      <c r="A79" s="72" t="s">
        <v>77</v>
      </c>
      <c r="B79" s="72">
        <v>2022</v>
      </c>
      <c r="C79" s="72">
        <v>100</v>
      </c>
      <c r="D79" s="73">
        <v>80704.800000000003</v>
      </c>
      <c r="E79" s="73">
        <v>17.525951106414102</v>
      </c>
    </row>
    <row r="80" spans="1:5" x14ac:dyDescent="0.25">
      <c r="A80" s="74" t="s">
        <v>78</v>
      </c>
      <c r="B80" s="74">
        <v>2022</v>
      </c>
      <c r="C80" s="74">
        <v>101</v>
      </c>
      <c r="D80" s="75">
        <v>90015.84</v>
      </c>
      <c r="E80" s="75">
        <v>8.5275370070867496</v>
      </c>
    </row>
    <row r="81" spans="1:5" x14ac:dyDescent="0.25">
      <c r="A81" s="72" t="s">
        <v>79</v>
      </c>
      <c r="B81" s="72">
        <v>2022</v>
      </c>
      <c r="C81" s="72">
        <v>102</v>
      </c>
      <c r="D81" s="73">
        <v>214998</v>
      </c>
      <c r="E81" s="73">
        <v>2.2823011467635799</v>
      </c>
    </row>
    <row r="82" spans="1:5" x14ac:dyDescent="0.25">
      <c r="A82" s="74" t="s">
        <v>80</v>
      </c>
      <c r="B82" s="74">
        <v>2022</v>
      </c>
      <c r="C82" s="74">
        <v>103</v>
      </c>
      <c r="D82" s="75">
        <v>538286.39999999991</v>
      </c>
      <c r="E82" s="75">
        <v>0.804128780656022</v>
      </c>
    </row>
    <row r="83" spans="1:5" x14ac:dyDescent="0.25">
      <c r="A83" s="72" t="s">
        <v>81</v>
      </c>
      <c r="B83" s="72">
        <v>2022</v>
      </c>
      <c r="C83" s="72">
        <v>104</v>
      </c>
      <c r="D83" s="73">
        <v>123141.59999999999</v>
      </c>
      <c r="E83" s="73">
        <v>4.9872664107770301</v>
      </c>
    </row>
    <row r="84" spans="1:5" x14ac:dyDescent="0.25">
      <c r="A84" s="74" t="s">
        <v>3582</v>
      </c>
      <c r="B84" s="74">
        <v>2022</v>
      </c>
      <c r="C84" s="74">
        <v>105</v>
      </c>
      <c r="D84" s="75">
        <v>177192</v>
      </c>
      <c r="E84" s="75">
        <v>0</v>
      </c>
    </row>
    <row r="85" spans="1:5" x14ac:dyDescent="0.25">
      <c r="A85" s="72" t="s">
        <v>82</v>
      </c>
      <c r="B85" s="72">
        <v>2022</v>
      </c>
      <c r="C85" s="72">
        <v>109</v>
      </c>
      <c r="D85" s="73">
        <v>84593.16</v>
      </c>
      <c r="E85" s="73">
        <v>14.0181922351348</v>
      </c>
    </row>
    <row r="86" spans="1:5" x14ac:dyDescent="0.25">
      <c r="A86" s="74" t="s">
        <v>83</v>
      </c>
      <c r="B86" s="74">
        <v>2022</v>
      </c>
      <c r="C86" s="74">
        <v>110</v>
      </c>
      <c r="D86" s="75">
        <v>111142.79999999999</v>
      </c>
      <c r="E86" s="75">
        <v>0.76564959673501098</v>
      </c>
    </row>
    <row r="87" spans="1:5" x14ac:dyDescent="0.25">
      <c r="A87" s="72" t="s">
        <v>84</v>
      </c>
      <c r="B87" s="72">
        <v>2022</v>
      </c>
      <c r="C87" s="72">
        <v>113</v>
      </c>
      <c r="D87" s="73">
        <v>108457.2</v>
      </c>
      <c r="E87" s="73">
        <v>0.106384102634502</v>
      </c>
    </row>
    <row r="88" spans="1:5" x14ac:dyDescent="0.25">
      <c r="A88" s="74" t="s">
        <v>85</v>
      </c>
      <c r="B88" s="74">
        <v>2022</v>
      </c>
      <c r="C88" s="74">
        <v>114</v>
      </c>
      <c r="D88" s="75">
        <v>1177898.4000000001</v>
      </c>
      <c r="E88" s="75">
        <v>15.068141548894999</v>
      </c>
    </row>
    <row r="89" spans="1:5" x14ac:dyDescent="0.25">
      <c r="A89" s="72" t="s">
        <v>86</v>
      </c>
      <c r="B89" s="72">
        <v>2022</v>
      </c>
      <c r="C89" s="72">
        <v>115</v>
      </c>
      <c r="D89" s="73">
        <v>270027.24</v>
      </c>
      <c r="E89" s="73">
        <v>11.2591663797475</v>
      </c>
    </row>
    <row r="90" spans="1:5" x14ac:dyDescent="0.25">
      <c r="A90" s="74" t="s">
        <v>87</v>
      </c>
      <c r="B90" s="74">
        <v>2022</v>
      </c>
      <c r="C90" s="74">
        <v>116</v>
      </c>
      <c r="D90" s="75">
        <v>176377.71599999999</v>
      </c>
      <c r="E90" s="75">
        <v>14.641222519970199</v>
      </c>
    </row>
    <row r="91" spans="1:5" x14ac:dyDescent="0.25">
      <c r="A91" s="72" t="s">
        <v>88</v>
      </c>
      <c r="B91" s="72">
        <v>2022</v>
      </c>
      <c r="C91" s="72">
        <v>117</v>
      </c>
      <c r="D91" s="73">
        <v>1046387.772</v>
      </c>
      <c r="E91" s="73">
        <v>0.197964141455965</v>
      </c>
    </row>
    <row r="92" spans="1:5" x14ac:dyDescent="0.25">
      <c r="A92" s="74" t="s">
        <v>89</v>
      </c>
      <c r="B92" s="74">
        <v>2022</v>
      </c>
      <c r="C92" s="74">
        <v>118</v>
      </c>
      <c r="D92" s="75">
        <v>70750.8</v>
      </c>
      <c r="E92" s="75">
        <v>0</v>
      </c>
    </row>
    <row r="93" spans="1:5" x14ac:dyDescent="0.25">
      <c r="A93" s="72" t="s">
        <v>90</v>
      </c>
      <c r="B93" s="72">
        <v>2022</v>
      </c>
      <c r="C93" s="72">
        <v>119</v>
      </c>
      <c r="D93" s="73">
        <v>361398.924</v>
      </c>
      <c r="E93" s="73">
        <v>1.9221935556690599</v>
      </c>
    </row>
    <row r="94" spans="1:5" x14ac:dyDescent="0.25">
      <c r="A94" s="74" t="s">
        <v>91</v>
      </c>
      <c r="B94" s="74">
        <v>2022</v>
      </c>
      <c r="C94" s="74">
        <v>120</v>
      </c>
      <c r="D94" s="75">
        <v>59726.412000000004</v>
      </c>
      <c r="E94" s="75">
        <v>0</v>
      </c>
    </row>
    <row r="95" spans="1:5" x14ac:dyDescent="0.25">
      <c r="A95" s="72" t="s">
        <v>92</v>
      </c>
      <c r="B95" s="72">
        <v>2022</v>
      </c>
      <c r="C95" s="72">
        <v>121</v>
      </c>
      <c r="D95" s="73">
        <v>33996.239999999998</v>
      </c>
      <c r="E95" s="73">
        <v>11.248703755240401</v>
      </c>
    </row>
    <row r="96" spans="1:5" x14ac:dyDescent="0.25">
      <c r="A96" s="74" t="s">
        <v>93</v>
      </c>
      <c r="B96" s="74">
        <v>2022</v>
      </c>
      <c r="C96" s="74">
        <v>122</v>
      </c>
      <c r="D96" s="75">
        <v>115405.2</v>
      </c>
      <c r="E96" s="75">
        <v>15.1016020510744</v>
      </c>
    </row>
    <row r="97" spans="1:5" x14ac:dyDescent="0.25">
      <c r="A97" s="72" t="s">
        <v>94</v>
      </c>
      <c r="B97" s="72">
        <v>2022</v>
      </c>
      <c r="C97" s="72">
        <v>123</v>
      </c>
      <c r="D97" s="73">
        <v>216154.8</v>
      </c>
      <c r="E97" s="73">
        <v>26.201030072563</v>
      </c>
    </row>
    <row r="98" spans="1:5" x14ac:dyDescent="0.25">
      <c r="A98" s="74" t="s">
        <v>95</v>
      </c>
      <c r="B98" s="74">
        <v>2022</v>
      </c>
      <c r="C98" s="74">
        <v>124</v>
      </c>
      <c r="D98" s="75">
        <v>66518.135999999999</v>
      </c>
      <c r="E98" s="75">
        <v>0</v>
      </c>
    </row>
    <row r="99" spans="1:5" x14ac:dyDescent="0.25">
      <c r="A99" s="72" t="s">
        <v>96</v>
      </c>
      <c r="B99" s="72">
        <v>2022</v>
      </c>
      <c r="C99" s="72">
        <v>125</v>
      </c>
      <c r="D99" s="73">
        <v>88250.04</v>
      </c>
      <c r="E99" s="73">
        <v>3.8714869248503301</v>
      </c>
    </row>
    <row r="100" spans="1:5" x14ac:dyDescent="0.25">
      <c r="A100" s="74" t="s">
        <v>97</v>
      </c>
      <c r="B100" s="74">
        <v>2022</v>
      </c>
      <c r="C100" s="74">
        <v>126</v>
      </c>
      <c r="D100" s="75">
        <v>3854925.6519999998</v>
      </c>
      <c r="E100" s="75">
        <v>32.4500986521182</v>
      </c>
    </row>
    <row r="101" spans="1:5" x14ac:dyDescent="0.25">
      <c r="A101" s="72" t="s">
        <v>98</v>
      </c>
      <c r="B101" s="72">
        <v>2022</v>
      </c>
      <c r="C101" s="72">
        <v>128</v>
      </c>
      <c r="D101" s="73">
        <v>363805.2</v>
      </c>
      <c r="E101" s="73">
        <v>3.2975903086954199</v>
      </c>
    </row>
    <row r="102" spans="1:5" x14ac:dyDescent="0.25">
      <c r="A102" s="74" t="s">
        <v>99</v>
      </c>
      <c r="B102" s="74">
        <v>2022</v>
      </c>
      <c r="C102" s="74">
        <v>129</v>
      </c>
      <c r="D102" s="75">
        <v>64231.200000000004</v>
      </c>
      <c r="E102" s="75">
        <v>0.59936437432275902</v>
      </c>
    </row>
    <row r="103" spans="1:5" x14ac:dyDescent="0.25">
      <c r="A103" s="72" t="s">
        <v>100</v>
      </c>
      <c r="B103" s="72">
        <v>2022</v>
      </c>
      <c r="C103" s="72">
        <v>130</v>
      </c>
      <c r="D103" s="73">
        <v>32743.367999999995</v>
      </c>
      <c r="E103" s="73">
        <v>8.5542770065681704E-3</v>
      </c>
    </row>
    <row r="104" spans="1:5" x14ac:dyDescent="0.25">
      <c r="A104" s="74" t="s">
        <v>101</v>
      </c>
      <c r="B104" s="74">
        <v>2022</v>
      </c>
      <c r="C104" s="74">
        <v>131</v>
      </c>
      <c r="D104" s="75">
        <v>79717.680000000008</v>
      </c>
      <c r="E104" s="75">
        <v>28.969175886727701</v>
      </c>
    </row>
    <row r="105" spans="1:5" x14ac:dyDescent="0.25">
      <c r="A105" s="72" t="s">
        <v>102</v>
      </c>
      <c r="B105" s="72">
        <v>2022</v>
      </c>
      <c r="C105" s="72">
        <v>133</v>
      </c>
      <c r="D105" s="73">
        <v>280454.40000000002</v>
      </c>
      <c r="E105" s="73">
        <v>6.3826214226466798</v>
      </c>
    </row>
    <row r="106" spans="1:5" x14ac:dyDescent="0.25">
      <c r="A106" s="74" t="s">
        <v>103</v>
      </c>
      <c r="B106" s="74">
        <v>2022</v>
      </c>
      <c r="C106" s="74">
        <v>134</v>
      </c>
      <c r="D106" s="75">
        <v>23443.200000000001</v>
      </c>
      <c r="E106" s="75">
        <v>14.7504088420368</v>
      </c>
    </row>
    <row r="107" spans="1:5" x14ac:dyDescent="0.25">
      <c r="A107" s="72" t="s">
        <v>104</v>
      </c>
      <c r="B107" s="72">
        <v>2022</v>
      </c>
      <c r="C107" s="72">
        <v>135</v>
      </c>
      <c r="D107" s="73">
        <v>380116.8</v>
      </c>
      <c r="E107" s="73">
        <v>2.2901104481569901E-2</v>
      </c>
    </row>
    <row r="108" spans="1:5" x14ac:dyDescent="0.25">
      <c r="A108" s="74" t="s">
        <v>105</v>
      </c>
      <c r="B108" s="74">
        <v>2022</v>
      </c>
      <c r="C108" s="74">
        <v>136</v>
      </c>
      <c r="D108" s="75">
        <v>177580.80000000002</v>
      </c>
      <c r="E108" s="75">
        <v>1.26297171937507</v>
      </c>
    </row>
    <row r="109" spans="1:5" x14ac:dyDescent="0.25">
      <c r="A109" s="72" t="s">
        <v>106</v>
      </c>
      <c r="B109" s="72">
        <v>2022</v>
      </c>
      <c r="C109" s="72">
        <v>137</v>
      </c>
      <c r="D109" s="73">
        <v>40730.148000000001</v>
      </c>
      <c r="E109" s="73">
        <v>33.571114106687098</v>
      </c>
    </row>
    <row r="110" spans="1:5" x14ac:dyDescent="0.25">
      <c r="A110" s="74" t="s">
        <v>107</v>
      </c>
      <c r="B110" s="74">
        <v>2022</v>
      </c>
      <c r="C110" s="74">
        <v>138</v>
      </c>
      <c r="D110" s="75">
        <v>23428.799999999999</v>
      </c>
      <c r="E110" s="75">
        <v>4.45738997844804</v>
      </c>
    </row>
    <row r="111" spans="1:5" x14ac:dyDescent="0.25">
      <c r="A111" s="74" t="s">
        <v>108</v>
      </c>
      <c r="B111" s="74">
        <v>2022</v>
      </c>
      <c r="C111" s="74">
        <v>139</v>
      </c>
      <c r="D111" s="75">
        <v>47235.6</v>
      </c>
      <c r="E111" s="75">
        <v>0</v>
      </c>
    </row>
    <row r="112" spans="1:5" x14ac:dyDescent="0.25">
      <c r="A112" s="72" t="s">
        <v>109</v>
      </c>
      <c r="B112" s="72">
        <v>2022</v>
      </c>
      <c r="C112" s="72">
        <v>140</v>
      </c>
      <c r="D112" s="73">
        <v>139344.696</v>
      </c>
      <c r="E112" s="73">
        <v>4.2160381499139499</v>
      </c>
    </row>
    <row r="113" spans="1:5" x14ac:dyDescent="0.25">
      <c r="A113" s="74" t="s">
        <v>110</v>
      </c>
      <c r="B113" s="74">
        <v>2022</v>
      </c>
      <c r="C113" s="74">
        <v>141</v>
      </c>
      <c r="D113" s="75">
        <v>82454.400000000009</v>
      </c>
      <c r="E113" s="75">
        <v>7.3241765291948102</v>
      </c>
    </row>
    <row r="114" spans="1:5" x14ac:dyDescent="0.25">
      <c r="A114" s="72" t="s">
        <v>111</v>
      </c>
      <c r="B114" s="72">
        <v>2022</v>
      </c>
      <c r="C114" s="72">
        <v>143</v>
      </c>
      <c r="D114" s="73">
        <v>55584</v>
      </c>
      <c r="E114" s="73">
        <v>0</v>
      </c>
    </row>
    <row r="115" spans="1:5" x14ac:dyDescent="0.25">
      <c r="A115" s="74" t="s">
        <v>112</v>
      </c>
      <c r="B115" s="74">
        <v>2022</v>
      </c>
      <c r="C115" s="74">
        <v>144</v>
      </c>
      <c r="D115" s="75">
        <v>57190</v>
      </c>
      <c r="E115" s="75">
        <v>0.464760797342193</v>
      </c>
    </row>
    <row r="116" spans="1:5" x14ac:dyDescent="0.25">
      <c r="A116" s="72" t="s">
        <v>113</v>
      </c>
      <c r="B116" s="72">
        <v>2022</v>
      </c>
      <c r="C116" s="72">
        <v>145</v>
      </c>
      <c r="D116" s="73">
        <v>152921.41200000001</v>
      </c>
      <c r="E116" s="73">
        <v>1.64451140056175</v>
      </c>
    </row>
    <row r="117" spans="1:5" x14ac:dyDescent="0.25">
      <c r="A117" s="74" t="s">
        <v>114</v>
      </c>
      <c r="B117" s="74">
        <v>2022</v>
      </c>
      <c r="C117" s="74">
        <v>146</v>
      </c>
      <c r="D117" s="75">
        <v>167734.44</v>
      </c>
      <c r="E117" s="75">
        <v>11.016291814892799</v>
      </c>
    </row>
    <row r="118" spans="1:5" x14ac:dyDescent="0.25">
      <c r="A118" s="72" t="s">
        <v>115</v>
      </c>
      <c r="B118" s="72">
        <v>2022</v>
      </c>
      <c r="C118" s="72">
        <v>147</v>
      </c>
      <c r="D118" s="73">
        <v>85183.2</v>
      </c>
      <c r="E118" s="73">
        <v>0.82765801876426304</v>
      </c>
    </row>
    <row r="119" spans="1:5" x14ac:dyDescent="0.25">
      <c r="A119" s="74" t="s">
        <v>116</v>
      </c>
      <c r="B119" s="74">
        <v>2022</v>
      </c>
      <c r="C119" s="74">
        <v>148</v>
      </c>
      <c r="D119" s="75">
        <v>1484071.2000000002</v>
      </c>
      <c r="E119" s="75">
        <v>11.823760217238499</v>
      </c>
    </row>
    <row r="120" spans="1:5" x14ac:dyDescent="0.25">
      <c r="A120" s="72" t="s">
        <v>117</v>
      </c>
      <c r="B120" s="72">
        <v>2022</v>
      </c>
      <c r="C120" s="72">
        <v>151</v>
      </c>
      <c r="D120" s="73">
        <v>59304.959999999999</v>
      </c>
      <c r="E120" s="73">
        <v>7.8128854682780497</v>
      </c>
    </row>
    <row r="121" spans="1:5" x14ac:dyDescent="0.25">
      <c r="A121" s="74" t="s">
        <v>118</v>
      </c>
      <c r="B121" s="74">
        <v>2022</v>
      </c>
      <c r="C121" s="74">
        <v>152</v>
      </c>
      <c r="D121" s="75">
        <v>65130.12</v>
      </c>
      <c r="E121" s="75">
        <v>9.8588883233492197</v>
      </c>
    </row>
    <row r="122" spans="1:5" x14ac:dyDescent="0.25">
      <c r="A122" s="72" t="s">
        <v>119</v>
      </c>
      <c r="B122" s="72">
        <v>2022</v>
      </c>
      <c r="C122" s="72">
        <v>153</v>
      </c>
      <c r="D122" s="73">
        <v>97650</v>
      </c>
      <c r="E122" s="73">
        <v>13.6053326849967</v>
      </c>
    </row>
    <row r="123" spans="1:5" x14ac:dyDescent="0.25">
      <c r="A123" s="74" t="s">
        <v>120</v>
      </c>
      <c r="B123" s="74">
        <v>2022</v>
      </c>
      <c r="C123" s="74">
        <v>155</v>
      </c>
      <c r="D123" s="75">
        <v>86009.43</v>
      </c>
      <c r="E123" s="75">
        <v>0.78240777007911699</v>
      </c>
    </row>
    <row r="124" spans="1:5" x14ac:dyDescent="0.25">
      <c r="A124" s="72" t="s">
        <v>122</v>
      </c>
      <c r="B124" s="72">
        <v>2022</v>
      </c>
      <c r="C124" s="72">
        <v>159</v>
      </c>
      <c r="D124" s="73">
        <v>108023.18399999999</v>
      </c>
      <c r="E124" s="73">
        <v>3.9390301666212899</v>
      </c>
    </row>
    <row r="125" spans="1:5" x14ac:dyDescent="0.25">
      <c r="A125" s="74" t="s">
        <v>123</v>
      </c>
      <c r="B125" s="74">
        <v>2022</v>
      </c>
      <c r="C125" s="74">
        <v>160</v>
      </c>
      <c r="D125" s="75">
        <v>13982.616</v>
      </c>
      <c r="E125" s="75">
        <v>0.42941517188200001</v>
      </c>
    </row>
    <row r="126" spans="1:5" x14ac:dyDescent="0.25">
      <c r="A126" s="72" t="s">
        <v>124</v>
      </c>
      <c r="B126" s="72">
        <v>2022</v>
      </c>
      <c r="C126" s="72">
        <v>161</v>
      </c>
      <c r="D126" s="73">
        <v>137199.6</v>
      </c>
      <c r="E126" s="73">
        <v>9.9874349594605203</v>
      </c>
    </row>
    <row r="127" spans="1:5" x14ac:dyDescent="0.25">
      <c r="A127" s="74" t="s">
        <v>125</v>
      </c>
      <c r="B127" s="74">
        <v>2022</v>
      </c>
      <c r="C127" s="74">
        <v>162</v>
      </c>
      <c r="D127" s="75">
        <v>192546</v>
      </c>
      <c r="E127" s="75">
        <v>3.7801005889501701E-3</v>
      </c>
    </row>
    <row r="128" spans="1:5" x14ac:dyDescent="0.25">
      <c r="A128" s="72" t="s">
        <v>126</v>
      </c>
      <c r="B128" s="72">
        <v>2022</v>
      </c>
      <c r="C128" s="72">
        <v>163</v>
      </c>
      <c r="D128" s="73">
        <v>2844412.13424</v>
      </c>
      <c r="E128" s="73">
        <v>5.9724725052752703</v>
      </c>
    </row>
    <row r="129" spans="1:5" x14ac:dyDescent="0.25">
      <c r="A129" s="74" t="s">
        <v>127</v>
      </c>
      <c r="B129" s="74">
        <v>2022</v>
      </c>
      <c r="C129" s="74">
        <v>164</v>
      </c>
      <c r="D129" s="75">
        <v>7993.5048000000006</v>
      </c>
      <c r="E129" s="75">
        <v>1.62833009107594</v>
      </c>
    </row>
    <row r="130" spans="1:5" x14ac:dyDescent="0.25">
      <c r="A130" s="72" t="s">
        <v>128</v>
      </c>
      <c r="B130" s="72">
        <v>2022</v>
      </c>
      <c r="C130" s="72">
        <v>165</v>
      </c>
      <c r="D130" s="73">
        <v>11890.835999999999</v>
      </c>
      <c r="E130" s="73">
        <v>0.37530806017339702</v>
      </c>
    </row>
    <row r="131" spans="1:5" x14ac:dyDescent="0.25">
      <c r="A131" s="74" t="s">
        <v>129</v>
      </c>
      <c r="B131" s="74">
        <v>2022</v>
      </c>
      <c r="C131" s="74">
        <v>166</v>
      </c>
      <c r="D131" s="75">
        <v>22548.743999999999</v>
      </c>
      <c r="E131" s="75">
        <v>1.1818297791664101</v>
      </c>
    </row>
    <row r="132" spans="1:5" x14ac:dyDescent="0.25">
      <c r="A132" s="72" t="s">
        <v>130</v>
      </c>
      <c r="B132" s="72">
        <v>2022</v>
      </c>
      <c r="C132" s="72">
        <v>168</v>
      </c>
      <c r="D132" s="73">
        <v>6705.9935999999998</v>
      </c>
      <c r="E132" s="73">
        <v>0.52715470978081502</v>
      </c>
    </row>
    <row r="133" spans="1:5" x14ac:dyDescent="0.25">
      <c r="A133" s="74" t="s">
        <v>131</v>
      </c>
      <c r="B133" s="74">
        <v>2022</v>
      </c>
      <c r="C133" s="74">
        <v>169</v>
      </c>
      <c r="D133" s="75">
        <v>9371.6279999999988</v>
      </c>
      <c r="E133" s="75">
        <v>1.3968210726033901</v>
      </c>
    </row>
    <row r="134" spans="1:5" x14ac:dyDescent="0.25">
      <c r="A134" s="72" t="s">
        <v>132</v>
      </c>
      <c r="B134" s="72">
        <v>2022</v>
      </c>
      <c r="C134" s="72">
        <v>170</v>
      </c>
      <c r="D134" s="73">
        <v>9297.6569999999992</v>
      </c>
      <c r="E134" s="73">
        <v>0.69324669376381598</v>
      </c>
    </row>
    <row r="135" spans="1:5" x14ac:dyDescent="0.25">
      <c r="A135" s="74" t="s">
        <v>133</v>
      </c>
      <c r="B135" s="74">
        <v>2022</v>
      </c>
      <c r="C135" s="74">
        <v>171</v>
      </c>
      <c r="D135" s="75">
        <v>143115.12</v>
      </c>
      <c r="E135" s="75">
        <v>5.6964326534312502</v>
      </c>
    </row>
    <row r="136" spans="1:5" x14ac:dyDescent="0.25">
      <c r="A136" s="72" t="s">
        <v>134</v>
      </c>
      <c r="B136" s="72">
        <v>2022</v>
      </c>
      <c r="C136" s="72">
        <v>172</v>
      </c>
      <c r="D136" s="73">
        <v>1888716.5959999999</v>
      </c>
      <c r="E136" s="73">
        <v>15.593710409294999</v>
      </c>
    </row>
    <row r="137" spans="1:5" x14ac:dyDescent="0.25">
      <c r="A137" s="74" t="s">
        <v>135</v>
      </c>
      <c r="B137" s="74">
        <v>2022</v>
      </c>
      <c r="C137" s="74">
        <v>174</v>
      </c>
      <c r="D137" s="75">
        <v>59846.76</v>
      </c>
      <c r="E137" s="75">
        <v>7.0451988933094301</v>
      </c>
    </row>
    <row r="138" spans="1:5" x14ac:dyDescent="0.25">
      <c r="A138" s="72" t="s">
        <v>136</v>
      </c>
      <c r="B138" s="72">
        <v>2022</v>
      </c>
      <c r="C138" s="72">
        <v>176</v>
      </c>
      <c r="D138" s="73">
        <v>437682.68640000001</v>
      </c>
      <c r="E138" s="73">
        <v>0.17674310453617401</v>
      </c>
    </row>
    <row r="139" spans="1:5" x14ac:dyDescent="0.25">
      <c r="A139" s="74" t="s">
        <v>137</v>
      </c>
      <c r="B139" s="74">
        <v>2022</v>
      </c>
      <c r="C139" s="74">
        <v>177</v>
      </c>
      <c r="D139" s="75">
        <v>0</v>
      </c>
      <c r="E139" s="75"/>
    </row>
    <row r="140" spans="1:5" x14ac:dyDescent="0.25">
      <c r="A140" s="72" t="s">
        <v>138</v>
      </c>
      <c r="B140" s="72">
        <v>2022</v>
      </c>
      <c r="C140" s="72">
        <v>178</v>
      </c>
      <c r="D140" s="73">
        <v>28781.86</v>
      </c>
      <c r="E140" s="73">
        <v>0.94657404872374495</v>
      </c>
    </row>
    <row r="141" spans="1:5" x14ac:dyDescent="0.25">
      <c r="A141" s="74" t="s">
        <v>139</v>
      </c>
      <c r="B141" s="74">
        <v>2022</v>
      </c>
      <c r="C141" s="74">
        <v>180</v>
      </c>
      <c r="D141" s="75">
        <v>378858.60000000003</v>
      </c>
      <c r="E141" s="75">
        <v>22.0966068060578</v>
      </c>
    </row>
    <row r="142" spans="1:5" x14ac:dyDescent="0.25">
      <c r="A142" s="72" t="s">
        <v>140</v>
      </c>
      <c r="B142" s="72">
        <v>2022</v>
      </c>
      <c r="C142" s="72">
        <v>181</v>
      </c>
      <c r="D142" s="73">
        <v>141748.91999999998</v>
      </c>
      <c r="E142" s="73">
        <v>0.84987608947031001</v>
      </c>
    </row>
    <row r="143" spans="1:5" x14ac:dyDescent="0.25">
      <c r="A143" s="74" t="s">
        <v>141</v>
      </c>
      <c r="B143" s="74">
        <v>2022</v>
      </c>
      <c r="C143" s="74">
        <v>182</v>
      </c>
      <c r="D143" s="75">
        <v>31600.799999999999</v>
      </c>
      <c r="E143" s="75">
        <v>11.6415643754132</v>
      </c>
    </row>
    <row r="144" spans="1:5" x14ac:dyDescent="0.25">
      <c r="A144" s="72" t="s">
        <v>142</v>
      </c>
      <c r="B144" s="72">
        <v>2022</v>
      </c>
      <c r="C144" s="72">
        <v>183</v>
      </c>
      <c r="D144" s="73">
        <v>370536.15600000002</v>
      </c>
      <c r="E144" s="73">
        <v>1.14118706379376</v>
      </c>
    </row>
    <row r="145" spans="1:5" x14ac:dyDescent="0.25">
      <c r="A145" s="74" t="s">
        <v>143</v>
      </c>
      <c r="B145" s="74">
        <v>2022</v>
      </c>
      <c r="C145" s="74">
        <v>185</v>
      </c>
      <c r="D145" s="75">
        <v>65202.84</v>
      </c>
      <c r="E145" s="75">
        <v>0</v>
      </c>
    </row>
    <row r="146" spans="1:5" x14ac:dyDescent="0.25">
      <c r="A146" s="72" t="s">
        <v>144</v>
      </c>
      <c r="B146" s="72">
        <v>2022</v>
      </c>
      <c r="C146" s="72">
        <v>186</v>
      </c>
      <c r="D146" s="73">
        <v>52828.92</v>
      </c>
      <c r="E146" s="73">
        <v>0</v>
      </c>
    </row>
    <row r="147" spans="1:5" x14ac:dyDescent="0.25">
      <c r="A147" s="74" t="s">
        <v>145</v>
      </c>
      <c r="B147" s="74">
        <v>2022</v>
      </c>
      <c r="C147" s="74">
        <v>187</v>
      </c>
      <c r="D147" s="75">
        <v>132585.84</v>
      </c>
      <c r="E147" s="75">
        <v>10.233398811084999</v>
      </c>
    </row>
    <row r="148" spans="1:5" x14ac:dyDescent="0.25">
      <c r="A148" s="72" t="s">
        <v>146</v>
      </c>
      <c r="B148" s="72">
        <v>2022</v>
      </c>
      <c r="C148" s="72">
        <v>188</v>
      </c>
      <c r="D148" s="73">
        <v>52494.444000000003</v>
      </c>
      <c r="E148" s="73">
        <v>0</v>
      </c>
    </row>
    <row r="149" spans="1:5" x14ac:dyDescent="0.25">
      <c r="A149" s="74" t="s">
        <v>147</v>
      </c>
      <c r="B149" s="74">
        <v>2022</v>
      </c>
      <c r="C149" s="74">
        <v>189</v>
      </c>
      <c r="D149" s="75">
        <v>83757.599999999991</v>
      </c>
      <c r="E149" s="75">
        <v>0</v>
      </c>
    </row>
    <row r="150" spans="1:5" x14ac:dyDescent="0.25">
      <c r="A150" s="72" t="s">
        <v>148</v>
      </c>
      <c r="B150" s="72">
        <v>2022</v>
      </c>
      <c r="C150" s="72">
        <v>190</v>
      </c>
      <c r="D150" s="73">
        <v>177858</v>
      </c>
      <c r="E150" s="73">
        <v>9.7627130994376401</v>
      </c>
    </row>
    <row r="151" spans="1:5" x14ac:dyDescent="0.25">
      <c r="A151" s="74" t="s">
        <v>149</v>
      </c>
      <c r="B151" s="74">
        <v>2022</v>
      </c>
      <c r="C151" s="74">
        <v>191</v>
      </c>
      <c r="D151" s="75">
        <v>53784</v>
      </c>
      <c r="E151" s="75">
        <v>3.01472237751004</v>
      </c>
    </row>
    <row r="152" spans="1:5" x14ac:dyDescent="0.25">
      <c r="A152" s="72" t="s">
        <v>150</v>
      </c>
      <c r="B152" s="72">
        <v>2022</v>
      </c>
      <c r="C152" s="72">
        <v>192</v>
      </c>
      <c r="D152" s="73">
        <v>17607.600000000002</v>
      </c>
      <c r="E152" s="73">
        <v>8.0529567818442001</v>
      </c>
    </row>
    <row r="153" spans="1:5" x14ac:dyDescent="0.25">
      <c r="A153" s="74" t="s">
        <v>151</v>
      </c>
      <c r="B153" s="74">
        <v>2022</v>
      </c>
      <c r="C153" s="74">
        <v>193</v>
      </c>
      <c r="D153" s="75">
        <v>38793.599999999999</v>
      </c>
      <c r="E153" s="75">
        <v>2.3769014828350401</v>
      </c>
    </row>
    <row r="154" spans="1:5" x14ac:dyDescent="0.25">
      <c r="A154" s="72" t="s">
        <v>152</v>
      </c>
      <c r="B154" s="72">
        <v>2022</v>
      </c>
      <c r="C154" s="72">
        <v>194</v>
      </c>
      <c r="D154" s="73">
        <v>141991.91999999998</v>
      </c>
      <c r="E154" s="73">
        <v>3.2902813497410501</v>
      </c>
    </row>
    <row r="155" spans="1:5" x14ac:dyDescent="0.25">
      <c r="A155" s="74" t="s">
        <v>153</v>
      </c>
      <c r="B155" s="74">
        <v>2022</v>
      </c>
      <c r="C155" s="74">
        <v>196</v>
      </c>
      <c r="D155" s="75">
        <v>106206</v>
      </c>
      <c r="E155" s="75">
        <v>0</v>
      </c>
    </row>
    <row r="156" spans="1:5" x14ac:dyDescent="0.25">
      <c r="A156" s="72" t="s">
        <v>154</v>
      </c>
      <c r="B156" s="72">
        <v>2022</v>
      </c>
      <c r="C156" s="72">
        <v>197</v>
      </c>
      <c r="D156" s="73">
        <v>66711.960000000006</v>
      </c>
      <c r="E156" s="73">
        <v>0.12084210853646001</v>
      </c>
    </row>
    <row r="157" spans="1:5" x14ac:dyDescent="0.25">
      <c r="A157" s="74" t="s">
        <v>155</v>
      </c>
      <c r="B157" s="74">
        <v>2022</v>
      </c>
      <c r="C157" s="74">
        <v>198</v>
      </c>
      <c r="D157" s="75">
        <v>204040.80360000001</v>
      </c>
      <c r="E157" s="75">
        <v>1.9029723131319801E-2</v>
      </c>
    </row>
    <row r="158" spans="1:5" x14ac:dyDescent="0.25">
      <c r="A158" s="72" t="s">
        <v>156</v>
      </c>
      <c r="B158" s="72">
        <v>2022</v>
      </c>
      <c r="C158" s="72">
        <v>199</v>
      </c>
      <c r="D158" s="73">
        <v>195505.2</v>
      </c>
      <c r="E158" s="73">
        <v>0</v>
      </c>
    </row>
    <row r="159" spans="1:5" x14ac:dyDescent="0.25">
      <c r="A159" s="74" t="s">
        <v>157</v>
      </c>
      <c r="B159" s="74">
        <v>2022</v>
      </c>
      <c r="C159" s="74">
        <v>202</v>
      </c>
      <c r="D159" s="75">
        <v>580458.60000000009</v>
      </c>
      <c r="E159" s="75">
        <v>0.73512567852384303</v>
      </c>
    </row>
    <row r="160" spans="1:5" x14ac:dyDescent="0.25">
      <c r="A160" s="72" t="s">
        <v>158</v>
      </c>
      <c r="B160" s="72">
        <v>2022</v>
      </c>
      <c r="C160" s="72">
        <v>203</v>
      </c>
      <c r="D160" s="73">
        <v>276431.40000000002</v>
      </c>
      <c r="E160" s="73">
        <v>1.9060965143612499E-3</v>
      </c>
    </row>
    <row r="161" spans="1:5" x14ac:dyDescent="0.25">
      <c r="A161" s="74" t="s">
        <v>159</v>
      </c>
      <c r="B161" s="74">
        <v>2022</v>
      </c>
      <c r="C161" s="74">
        <v>204</v>
      </c>
      <c r="D161" s="75">
        <v>886847.22</v>
      </c>
      <c r="E161" s="75">
        <v>14.9426563204945</v>
      </c>
    </row>
    <row r="162" spans="1:5" x14ac:dyDescent="0.25">
      <c r="A162" s="72" t="s">
        <v>160</v>
      </c>
      <c r="B162" s="72">
        <v>2022</v>
      </c>
      <c r="C162" s="72">
        <v>206</v>
      </c>
      <c r="D162" s="73">
        <v>11262013.346799999</v>
      </c>
      <c r="E162" s="73">
        <v>14.7799331702331</v>
      </c>
    </row>
    <row r="163" spans="1:5" x14ac:dyDescent="0.25">
      <c r="A163" s="74" t="s">
        <v>161</v>
      </c>
      <c r="B163" s="74">
        <v>2022</v>
      </c>
      <c r="C163" s="74">
        <v>207</v>
      </c>
      <c r="D163" s="75">
        <v>81828</v>
      </c>
      <c r="E163" s="75">
        <v>18.148280485967501</v>
      </c>
    </row>
    <row r="164" spans="1:5" x14ac:dyDescent="0.25">
      <c r="A164" s="72" t="s">
        <v>162</v>
      </c>
      <c r="B164" s="72">
        <v>2022</v>
      </c>
      <c r="C164" s="72">
        <v>208</v>
      </c>
      <c r="D164" s="73">
        <v>29808</v>
      </c>
      <c r="E164" s="73">
        <v>38.5602498522668</v>
      </c>
    </row>
    <row r="165" spans="1:5" x14ac:dyDescent="0.25">
      <c r="A165" s="74" t="s">
        <v>163</v>
      </c>
      <c r="B165" s="74">
        <v>2022</v>
      </c>
      <c r="C165" s="74">
        <v>209</v>
      </c>
      <c r="D165" s="75">
        <v>72273.600000000006</v>
      </c>
      <c r="E165" s="75">
        <v>0</v>
      </c>
    </row>
    <row r="166" spans="1:5" x14ac:dyDescent="0.25">
      <c r="A166" s="72" t="s">
        <v>164</v>
      </c>
      <c r="B166" s="72">
        <v>2022</v>
      </c>
      <c r="C166" s="72">
        <v>210</v>
      </c>
      <c r="D166" s="73">
        <v>131749.20000000001</v>
      </c>
      <c r="E166" s="73">
        <v>0</v>
      </c>
    </row>
    <row r="167" spans="1:5" x14ac:dyDescent="0.25">
      <c r="A167" s="74" t="s">
        <v>165</v>
      </c>
      <c r="B167" s="74">
        <v>2022</v>
      </c>
      <c r="C167" s="74">
        <v>211</v>
      </c>
      <c r="D167" s="75">
        <v>52448.4</v>
      </c>
      <c r="E167" s="75">
        <v>0</v>
      </c>
    </row>
    <row r="168" spans="1:5" x14ac:dyDescent="0.25">
      <c r="A168" s="72" t="s">
        <v>166</v>
      </c>
      <c r="B168" s="72">
        <v>2022</v>
      </c>
      <c r="C168" s="72">
        <v>212</v>
      </c>
      <c r="D168" s="73">
        <v>73465.2</v>
      </c>
      <c r="E168" s="73">
        <v>0</v>
      </c>
    </row>
    <row r="169" spans="1:5" x14ac:dyDescent="0.25">
      <c r="A169" s="74" t="s">
        <v>167</v>
      </c>
      <c r="B169" s="74">
        <v>2022</v>
      </c>
      <c r="C169" s="74">
        <v>214</v>
      </c>
      <c r="D169" s="75">
        <v>15361.16</v>
      </c>
      <c r="E169" s="75">
        <v>27.399418299151598</v>
      </c>
    </row>
    <row r="170" spans="1:5" x14ac:dyDescent="0.25">
      <c r="A170" s="72" t="s">
        <v>168</v>
      </c>
      <c r="B170" s="72">
        <v>2022</v>
      </c>
      <c r="C170" s="72">
        <v>215</v>
      </c>
      <c r="D170" s="73">
        <v>24224.399999999998</v>
      </c>
      <c r="E170" s="73">
        <v>0</v>
      </c>
    </row>
    <row r="171" spans="1:5" x14ac:dyDescent="0.25">
      <c r="A171" s="74" t="s">
        <v>169</v>
      </c>
      <c r="B171" s="74">
        <v>2022</v>
      </c>
      <c r="C171" s="74">
        <v>216</v>
      </c>
      <c r="D171" s="75">
        <v>21117.599999999999</v>
      </c>
      <c r="E171" s="75">
        <v>0.24073471871803601</v>
      </c>
    </row>
    <row r="172" spans="1:5" x14ac:dyDescent="0.25">
      <c r="A172" s="72" t="s">
        <v>170</v>
      </c>
      <c r="B172" s="72">
        <v>2022</v>
      </c>
      <c r="C172" s="72">
        <v>217</v>
      </c>
      <c r="D172" s="73">
        <v>1983125.6196999999</v>
      </c>
      <c r="E172" s="73">
        <v>0.47661553248973498</v>
      </c>
    </row>
    <row r="173" spans="1:5" x14ac:dyDescent="0.25">
      <c r="A173" s="74" t="s">
        <v>171</v>
      </c>
      <c r="B173" s="74">
        <v>2022</v>
      </c>
      <c r="C173" s="74">
        <v>218</v>
      </c>
      <c r="D173" s="75">
        <v>51512.4</v>
      </c>
      <c r="E173" s="75">
        <v>0</v>
      </c>
    </row>
    <row r="174" spans="1:5" x14ac:dyDescent="0.25">
      <c r="A174" s="72" t="s">
        <v>172</v>
      </c>
      <c r="B174" s="72">
        <v>2022</v>
      </c>
      <c r="C174" s="72">
        <v>219</v>
      </c>
      <c r="D174" s="73">
        <v>59788.800000000003</v>
      </c>
      <c r="E174" s="73">
        <v>1.34736308807001</v>
      </c>
    </row>
    <row r="175" spans="1:5" x14ac:dyDescent="0.25">
      <c r="A175" s="74" t="s">
        <v>173</v>
      </c>
      <c r="B175" s="74">
        <v>2022</v>
      </c>
      <c r="C175" s="74">
        <v>220</v>
      </c>
      <c r="D175" s="75">
        <v>59915</v>
      </c>
      <c r="E175" s="75">
        <v>1.4639557873654299E-2</v>
      </c>
    </row>
    <row r="176" spans="1:5" x14ac:dyDescent="0.25">
      <c r="A176" s="72" t="s">
        <v>174</v>
      </c>
      <c r="B176" s="72">
        <v>2022</v>
      </c>
      <c r="C176" s="72">
        <v>221</v>
      </c>
      <c r="D176" s="73">
        <v>45990</v>
      </c>
      <c r="E176" s="73">
        <v>0</v>
      </c>
    </row>
    <row r="177" spans="1:5" x14ac:dyDescent="0.25">
      <c r="A177" s="74" t="s">
        <v>175</v>
      </c>
      <c r="B177" s="74">
        <v>2022</v>
      </c>
      <c r="C177" s="74">
        <v>222</v>
      </c>
      <c r="D177" s="75">
        <v>214160.40000000002</v>
      </c>
      <c r="E177" s="75">
        <v>0</v>
      </c>
    </row>
    <row r="178" spans="1:5" x14ac:dyDescent="0.25">
      <c r="A178" s="72" t="s">
        <v>176</v>
      </c>
      <c r="B178" s="72">
        <v>2022</v>
      </c>
      <c r="C178" s="72">
        <v>223</v>
      </c>
      <c r="D178" s="73">
        <v>146900.70000000001</v>
      </c>
      <c r="E178" s="73">
        <v>1.68751952849782E-2</v>
      </c>
    </row>
    <row r="179" spans="1:5" x14ac:dyDescent="0.25">
      <c r="A179" s="74" t="s">
        <v>177</v>
      </c>
      <c r="B179" s="74">
        <v>2022</v>
      </c>
      <c r="C179" s="74">
        <v>224</v>
      </c>
      <c r="D179" s="75">
        <v>33390</v>
      </c>
      <c r="E179" s="75">
        <v>0</v>
      </c>
    </row>
    <row r="180" spans="1:5" x14ac:dyDescent="0.25">
      <c r="A180" s="72" t="s">
        <v>178</v>
      </c>
      <c r="B180" s="72">
        <v>2022</v>
      </c>
      <c r="C180" s="72">
        <v>225</v>
      </c>
      <c r="D180" s="73">
        <v>40226.400000000001</v>
      </c>
      <c r="E180" s="73">
        <v>0</v>
      </c>
    </row>
    <row r="181" spans="1:5" x14ac:dyDescent="0.25">
      <c r="A181" s="74" t="s">
        <v>179</v>
      </c>
      <c r="B181" s="74">
        <v>2022</v>
      </c>
      <c r="C181" s="74">
        <v>226</v>
      </c>
      <c r="D181" s="75">
        <v>1417012.0560000001</v>
      </c>
      <c r="E181" s="75">
        <v>24.597601609335001</v>
      </c>
    </row>
    <row r="182" spans="1:5" x14ac:dyDescent="0.25">
      <c r="A182" s="72" t="s">
        <v>180</v>
      </c>
      <c r="B182" s="72">
        <v>2022</v>
      </c>
      <c r="C182" s="72">
        <v>227</v>
      </c>
      <c r="D182" s="73">
        <v>138600</v>
      </c>
      <c r="E182" s="73">
        <v>0</v>
      </c>
    </row>
    <row r="183" spans="1:5" x14ac:dyDescent="0.25">
      <c r="A183" s="74" t="s">
        <v>181</v>
      </c>
      <c r="B183" s="74">
        <v>2022</v>
      </c>
      <c r="C183" s="74">
        <v>228</v>
      </c>
      <c r="D183" s="75">
        <v>114037.56</v>
      </c>
      <c r="E183" s="75">
        <v>1.2453368592768901</v>
      </c>
    </row>
    <row r="184" spans="1:5" x14ac:dyDescent="0.25">
      <c r="A184" s="72" t="s">
        <v>182</v>
      </c>
      <c r="B184" s="72">
        <v>2022</v>
      </c>
      <c r="C184" s="72">
        <v>229</v>
      </c>
      <c r="D184" s="73">
        <v>114387.48</v>
      </c>
      <c r="E184" s="73">
        <v>0.228414994455687</v>
      </c>
    </row>
    <row r="185" spans="1:5" x14ac:dyDescent="0.25">
      <c r="A185" s="74" t="s">
        <v>183</v>
      </c>
      <c r="B185" s="74">
        <v>2022</v>
      </c>
      <c r="C185" s="74">
        <v>230</v>
      </c>
      <c r="D185" s="75">
        <v>115773.84000000001</v>
      </c>
      <c r="E185" s="75">
        <v>3.7169438044034803E-2</v>
      </c>
    </row>
    <row r="186" spans="1:5" x14ac:dyDescent="0.25">
      <c r="A186" s="72" t="s">
        <v>184</v>
      </c>
      <c r="B186" s="72">
        <v>2022</v>
      </c>
      <c r="C186" s="72">
        <v>231</v>
      </c>
      <c r="D186" s="73">
        <v>319506.48</v>
      </c>
      <c r="E186" s="73">
        <v>14.170017865748401</v>
      </c>
    </row>
    <row r="187" spans="1:5" x14ac:dyDescent="0.25">
      <c r="A187" s="74" t="s">
        <v>185</v>
      </c>
      <c r="B187" s="74">
        <v>2022</v>
      </c>
      <c r="C187" s="74">
        <v>232</v>
      </c>
      <c r="D187" s="75">
        <v>17697.348000000002</v>
      </c>
      <c r="E187" s="75">
        <v>19.456985232290499</v>
      </c>
    </row>
    <row r="188" spans="1:5" x14ac:dyDescent="0.25">
      <c r="A188" s="72" t="s">
        <v>186</v>
      </c>
      <c r="B188" s="72">
        <v>2022</v>
      </c>
      <c r="C188" s="72">
        <v>233</v>
      </c>
      <c r="D188" s="73">
        <v>68649.84</v>
      </c>
      <c r="E188" s="73">
        <v>11.678001752613699</v>
      </c>
    </row>
    <row r="189" spans="1:5" x14ac:dyDescent="0.25">
      <c r="A189" s="74" t="s">
        <v>187</v>
      </c>
      <c r="B189" s="74">
        <v>2022</v>
      </c>
      <c r="C189" s="74">
        <v>234</v>
      </c>
      <c r="D189" s="75">
        <v>110250</v>
      </c>
      <c r="E189" s="75">
        <v>0</v>
      </c>
    </row>
    <row r="190" spans="1:5" x14ac:dyDescent="0.25">
      <c r="A190" s="72" t="s">
        <v>188</v>
      </c>
      <c r="B190" s="72">
        <v>2022</v>
      </c>
      <c r="C190" s="72">
        <v>235</v>
      </c>
      <c r="D190" s="73">
        <v>25374</v>
      </c>
      <c r="E190" s="73">
        <v>0</v>
      </c>
    </row>
    <row r="191" spans="1:5" x14ac:dyDescent="0.25">
      <c r="A191" s="74" t="s">
        <v>189</v>
      </c>
      <c r="B191" s="74">
        <v>2022</v>
      </c>
      <c r="C191" s="74">
        <v>239</v>
      </c>
      <c r="D191" s="75">
        <v>52598.520000000004</v>
      </c>
      <c r="E191" s="75">
        <v>7.4505950451903296</v>
      </c>
    </row>
    <row r="192" spans="1:5" x14ac:dyDescent="0.25">
      <c r="A192" s="72" t="s">
        <v>190</v>
      </c>
      <c r="B192" s="72">
        <v>2022</v>
      </c>
      <c r="C192" s="72">
        <v>240</v>
      </c>
      <c r="D192" s="73">
        <v>57148.200000000004</v>
      </c>
      <c r="E192" s="73">
        <v>27.235189278397499</v>
      </c>
    </row>
    <row r="193" spans="1:5" x14ac:dyDescent="0.25">
      <c r="A193" s="74" t="s">
        <v>191</v>
      </c>
      <c r="B193" s="74">
        <v>2022</v>
      </c>
      <c r="C193" s="74">
        <v>241</v>
      </c>
      <c r="D193" s="75">
        <v>107056.98</v>
      </c>
      <c r="E193" s="75">
        <v>7.9786628206532804</v>
      </c>
    </row>
    <row r="194" spans="1:5" x14ac:dyDescent="0.25">
      <c r="A194" s="72" t="s">
        <v>192</v>
      </c>
      <c r="B194" s="72">
        <v>2022</v>
      </c>
      <c r="C194" s="72">
        <v>243</v>
      </c>
      <c r="D194" s="73">
        <v>41259.599999999999</v>
      </c>
      <c r="E194" s="73">
        <v>36.628892085126999</v>
      </c>
    </row>
    <row r="195" spans="1:5" x14ac:dyDescent="0.25">
      <c r="A195" s="74" t="s">
        <v>193</v>
      </c>
      <c r="B195" s="74">
        <v>2022</v>
      </c>
      <c r="C195" s="74">
        <v>244</v>
      </c>
      <c r="D195" s="75">
        <v>185971.68</v>
      </c>
      <c r="E195" s="75">
        <v>9.6282600447551991E-3</v>
      </c>
    </row>
    <row r="196" spans="1:5" x14ac:dyDescent="0.25">
      <c r="A196" s="72" t="s">
        <v>194</v>
      </c>
      <c r="B196" s="72">
        <v>2022</v>
      </c>
      <c r="C196" s="72">
        <v>245</v>
      </c>
      <c r="D196" s="73">
        <v>161298</v>
      </c>
      <c r="E196" s="73">
        <v>17.3550399600127</v>
      </c>
    </row>
    <row r="197" spans="1:5" x14ac:dyDescent="0.25">
      <c r="A197" s="74" t="s">
        <v>195</v>
      </c>
      <c r="B197" s="74">
        <v>2022</v>
      </c>
      <c r="C197" s="74">
        <v>246</v>
      </c>
      <c r="D197" s="75">
        <v>19440</v>
      </c>
      <c r="E197" s="75">
        <v>52.704661216872402</v>
      </c>
    </row>
    <row r="198" spans="1:5" x14ac:dyDescent="0.25">
      <c r="A198" s="72" t="s">
        <v>196</v>
      </c>
      <c r="B198" s="72">
        <v>2022</v>
      </c>
      <c r="C198" s="72">
        <v>247</v>
      </c>
      <c r="D198" s="73">
        <v>44142.479999999996</v>
      </c>
      <c r="E198" s="73">
        <v>11.2888790544354</v>
      </c>
    </row>
    <row r="199" spans="1:5" x14ac:dyDescent="0.25">
      <c r="A199" s="74" t="s">
        <v>197</v>
      </c>
      <c r="B199" s="74">
        <v>2022</v>
      </c>
      <c r="C199" s="74">
        <v>248</v>
      </c>
      <c r="D199" s="75">
        <v>17136</v>
      </c>
      <c r="E199" s="75">
        <v>3.6812705084585899</v>
      </c>
    </row>
    <row r="200" spans="1:5" x14ac:dyDescent="0.25">
      <c r="A200" s="72" t="s">
        <v>198</v>
      </c>
      <c r="B200" s="72">
        <v>2022</v>
      </c>
      <c r="C200" s="72">
        <v>249</v>
      </c>
      <c r="D200" s="73">
        <v>65631.600000000006</v>
      </c>
      <c r="E200" s="73">
        <v>5.3068575700729497</v>
      </c>
    </row>
    <row r="201" spans="1:5" x14ac:dyDescent="0.25">
      <c r="A201" s="74" t="s">
        <v>199</v>
      </c>
      <c r="B201" s="74">
        <v>2022</v>
      </c>
      <c r="C201" s="74">
        <v>250</v>
      </c>
      <c r="D201" s="75">
        <v>29496.960000000003</v>
      </c>
      <c r="E201" s="75">
        <v>9.4776970904120308</v>
      </c>
    </row>
    <row r="202" spans="1:5" x14ac:dyDescent="0.25">
      <c r="A202" s="72" t="s">
        <v>200</v>
      </c>
      <c r="B202" s="72">
        <v>2022</v>
      </c>
      <c r="C202" s="72">
        <v>251</v>
      </c>
      <c r="D202" s="73">
        <v>20170.8</v>
      </c>
      <c r="E202" s="73">
        <v>8.8911853689855906</v>
      </c>
    </row>
    <row r="203" spans="1:5" x14ac:dyDescent="0.25">
      <c r="A203" s="74" t="s">
        <v>201</v>
      </c>
      <c r="B203" s="74">
        <v>2022</v>
      </c>
      <c r="C203" s="74">
        <v>252</v>
      </c>
      <c r="D203" s="75">
        <v>27025.200000000001</v>
      </c>
      <c r="E203" s="75">
        <v>27.458719780183099</v>
      </c>
    </row>
    <row r="204" spans="1:5" x14ac:dyDescent="0.25">
      <c r="A204" s="72" t="s">
        <v>202</v>
      </c>
      <c r="B204" s="72">
        <v>2022</v>
      </c>
      <c r="C204" s="72">
        <v>253</v>
      </c>
      <c r="D204" s="73">
        <v>63712.800000000003</v>
      </c>
      <c r="E204" s="73">
        <v>0</v>
      </c>
    </row>
    <row r="205" spans="1:5" x14ac:dyDescent="0.25">
      <c r="A205" s="74" t="s">
        <v>203</v>
      </c>
      <c r="B205" s="74">
        <v>2022</v>
      </c>
      <c r="C205" s="74">
        <v>254</v>
      </c>
      <c r="D205" s="75">
        <v>507004.92000000004</v>
      </c>
      <c r="E205" s="75">
        <v>4.0699402920063603</v>
      </c>
    </row>
    <row r="206" spans="1:5" x14ac:dyDescent="0.25">
      <c r="A206" s="74" t="s">
        <v>204</v>
      </c>
      <c r="B206" s="74">
        <v>2022</v>
      </c>
      <c r="C206" s="74">
        <v>255</v>
      </c>
      <c r="D206" s="75">
        <v>62721.72</v>
      </c>
      <c r="E206" s="75">
        <v>0</v>
      </c>
    </row>
    <row r="207" spans="1:5" x14ac:dyDescent="0.25">
      <c r="A207" s="72" t="s">
        <v>205</v>
      </c>
      <c r="B207" s="72">
        <v>2022</v>
      </c>
      <c r="C207" s="72">
        <v>256</v>
      </c>
      <c r="D207" s="73">
        <v>81426.599999999991</v>
      </c>
      <c r="E207" s="73">
        <v>1.1695603156708001</v>
      </c>
    </row>
    <row r="208" spans="1:5" x14ac:dyDescent="0.25">
      <c r="A208" s="74" t="s">
        <v>206</v>
      </c>
      <c r="B208" s="74">
        <v>2022</v>
      </c>
      <c r="C208" s="74">
        <v>258</v>
      </c>
      <c r="D208" s="75">
        <v>37047.600000000006</v>
      </c>
      <c r="E208" s="75">
        <v>0.83941237489068099</v>
      </c>
    </row>
    <row r="209" spans="1:5" x14ac:dyDescent="0.25">
      <c r="A209" s="72" t="s">
        <v>207</v>
      </c>
      <c r="B209" s="72">
        <v>2022</v>
      </c>
      <c r="C209" s="72">
        <v>259</v>
      </c>
      <c r="D209" s="73">
        <v>48931.92</v>
      </c>
      <c r="E209" s="73">
        <v>5.0354357830226099E-2</v>
      </c>
    </row>
    <row r="210" spans="1:5" x14ac:dyDescent="0.25">
      <c r="A210" s="74" t="s">
        <v>208</v>
      </c>
      <c r="B210" s="74">
        <v>2022</v>
      </c>
      <c r="C210" s="74">
        <v>260</v>
      </c>
      <c r="D210" s="75">
        <v>148382</v>
      </c>
      <c r="E210" s="75">
        <v>0</v>
      </c>
    </row>
    <row r="211" spans="1:5" x14ac:dyDescent="0.25">
      <c r="A211" s="72" t="s">
        <v>209</v>
      </c>
      <c r="B211" s="72">
        <v>2022</v>
      </c>
      <c r="C211" s="72">
        <v>261</v>
      </c>
      <c r="D211" s="73">
        <v>722420.10000000009</v>
      </c>
      <c r="E211" s="73">
        <v>19.946792876419298</v>
      </c>
    </row>
    <row r="212" spans="1:5" x14ac:dyDescent="0.25">
      <c r="A212" s="74" t="s">
        <v>210</v>
      </c>
      <c r="B212" s="74">
        <v>2022</v>
      </c>
      <c r="C212" s="74">
        <v>262</v>
      </c>
      <c r="D212" s="75">
        <v>48459.535199999998</v>
      </c>
      <c r="E212" s="75">
        <v>12.696854965616501</v>
      </c>
    </row>
    <row r="213" spans="1:5" x14ac:dyDescent="0.25">
      <c r="A213" s="72" t="s">
        <v>211</v>
      </c>
      <c r="B213" s="72">
        <v>2022</v>
      </c>
      <c r="C213" s="72">
        <v>263</v>
      </c>
      <c r="D213" s="73">
        <v>23243</v>
      </c>
      <c r="E213" s="73">
        <v>0.47114503463408303</v>
      </c>
    </row>
    <row r="214" spans="1:5" x14ac:dyDescent="0.25">
      <c r="A214" s="74" t="s">
        <v>212</v>
      </c>
      <c r="B214" s="74">
        <v>2022</v>
      </c>
      <c r="C214" s="74">
        <v>265</v>
      </c>
      <c r="D214" s="75">
        <v>34059.600000000006</v>
      </c>
      <c r="E214" s="75">
        <v>14.2906048092053</v>
      </c>
    </row>
    <row r="215" spans="1:5" x14ac:dyDescent="0.25">
      <c r="A215" s="72" t="s">
        <v>213</v>
      </c>
      <c r="B215" s="72">
        <v>2022</v>
      </c>
      <c r="C215" s="72">
        <v>266</v>
      </c>
      <c r="D215" s="73">
        <v>44087.724000000002</v>
      </c>
      <c r="E215" s="73">
        <v>8.0523435974506796</v>
      </c>
    </row>
    <row r="216" spans="1:5" x14ac:dyDescent="0.25">
      <c r="A216" s="74" t="s">
        <v>214</v>
      </c>
      <c r="B216" s="74">
        <v>2022</v>
      </c>
      <c r="C216" s="74">
        <v>267</v>
      </c>
      <c r="D216" s="75">
        <v>1112637.6000000001</v>
      </c>
      <c r="E216" s="75">
        <v>43.301402796483501</v>
      </c>
    </row>
    <row r="217" spans="1:5" x14ac:dyDescent="0.25">
      <c r="A217" s="72" t="s">
        <v>215</v>
      </c>
      <c r="B217" s="72">
        <v>2022</v>
      </c>
      <c r="C217" s="72">
        <v>269</v>
      </c>
      <c r="D217" s="73">
        <v>55882.8</v>
      </c>
      <c r="E217" s="73">
        <v>6.1711347724615004</v>
      </c>
    </row>
    <row r="218" spans="1:5" x14ac:dyDescent="0.25">
      <c r="A218" s="74" t="s">
        <v>3674</v>
      </c>
      <c r="B218" s="74">
        <v>2022</v>
      </c>
      <c r="C218" s="74">
        <v>270</v>
      </c>
      <c r="D218" s="75">
        <v>185304.24</v>
      </c>
      <c r="E218" s="75">
        <v>0.491114364317007</v>
      </c>
    </row>
    <row r="219" spans="1:5" x14ac:dyDescent="0.25">
      <c r="A219" s="72" t="s">
        <v>216</v>
      </c>
      <c r="B219" s="72">
        <v>2022</v>
      </c>
      <c r="C219" s="72">
        <v>271</v>
      </c>
      <c r="D219" s="73">
        <v>42699.6</v>
      </c>
      <c r="E219" s="73">
        <v>0</v>
      </c>
    </row>
    <row r="220" spans="1:5" x14ac:dyDescent="0.25">
      <c r="A220" s="74" t="s">
        <v>217</v>
      </c>
      <c r="B220" s="74">
        <v>2022</v>
      </c>
      <c r="C220" s="74">
        <v>272</v>
      </c>
      <c r="D220" s="75">
        <v>78829.2</v>
      </c>
      <c r="E220" s="75">
        <v>15.444283575271299</v>
      </c>
    </row>
    <row r="221" spans="1:5" x14ac:dyDescent="0.25">
      <c r="A221" s="72" t="s">
        <v>218</v>
      </c>
      <c r="B221" s="72">
        <v>2022</v>
      </c>
      <c r="C221" s="72">
        <v>273</v>
      </c>
      <c r="D221" s="73">
        <v>109563.516</v>
      </c>
      <c r="E221" s="73">
        <v>5.8445539567415796</v>
      </c>
    </row>
    <row r="222" spans="1:5" x14ac:dyDescent="0.25">
      <c r="A222" s="74" t="s">
        <v>219</v>
      </c>
      <c r="B222" s="74">
        <v>2022</v>
      </c>
      <c r="C222" s="74">
        <v>274</v>
      </c>
      <c r="D222" s="75">
        <v>30682.799999999999</v>
      </c>
      <c r="E222" s="75">
        <v>0</v>
      </c>
    </row>
    <row r="223" spans="1:5" x14ac:dyDescent="0.25">
      <c r="A223" s="72" t="s">
        <v>220</v>
      </c>
      <c r="B223" s="72">
        <v>2022</v>
      </c>
      <c r="C223" s="72">
        <v>275</v>
      </c>
      <c r="D223" s="73">
        <v>15246</v>
      </c>
      <c r="E223" s="73">
        <v>5.8860986262136299</v>
      </c>
    </row>
    <row r="224" spans="1:5" x14ac:dyDescent="0.25">
      <c r="A224" s="74" t="s">
        <v>221</v>
      </c>
      <c r="B224" s="74">
        <v>2022</v>
      </c>
      <c r="C224" s="74">
        <v>276</v>
      </c>
      <c r="D224" s="75">
        <v>37776.096000000005</v>
      </c>
      <c r="E224" s="75">
        <v>6.0332912107352303</v>
      </c>
    </row>
    <row r="225" spans="1:5" x14ac:dyDescent="0.25">
      <c r="A225" s="72" t="s">
        <v>222</v>
      </c>
      <c r="B225" s="72">
        <v>2022</v>
      </c>
      <c r="C225" s="72">
        <v>277</v>
      </c>
      <c r="D225" s="73">
        <v>421495.2</v>
      </c>
      <c r="E225" s="73">
        <v>2.4071214723328</v>
      </c>
    </row>
    <row r="226" spans="1:5" x14ac:dyDescent="0.25">
      <c r="A226" s="74" t="s">
        <v>223</v>
      </c>
      <c r="B226" s="74">
        <v>2022</v>
      </c>
      <c r="C226" s="74">
        <v>278</v>
      </c>
      <c r="D226" s="75">
        <v>35236.800000000003</v>
      </c>
      <c r="E226" s="75">
        <v>20.4522827681485</v>
      </c>
    </row>
    <row r="227" spans="1:5" x14ac:dyDescent="0.25">
      <c r="A227" s="72" t="s">
        <v>224</v>
      </c>
      <c r="B227" s="72">
        <v>2022</v>
      </c>
      <c r="C227" s="72">
        <v>279</v>
      </c>
      <c r="D227" s="73">
        <v>24955.200000000001</v>
      </c>
      <c r="E227" s="73">
        <v>26.2682081563933</v>
      </c>
    </row>
    <row r="228" spans="1:5" x14ac:dyDescent="0.25">
      <c r="A228" s="74" t="s">
        <v>225</v>
      </c>
      <c r="B228" s="74">
        <v>2022</v>
      </c>
      <c r="C228" s="74">
        <v>280</v>
      </c>
      <c r="D228" s="75">
        <v>19378.440000000002</v>
      </c>
      <c r="E228" s="75">
        <v>7.24560873485449</v>
      </c>
    </row>
    <row r="229" spans="1:5" x14ac:dyDescent="0.25">
      <c r="A229" s="72" t="s">
        <v>226</v>
      </c>
      <c r="B229" s="72">
        <v>2022</v>
      </c>
      <c r="C229" s="72">
        <v>281</v>
      </c>
      <c r="D229" s="73">
        <v>47335.32</v>
      </c>
      <c r="E229" s="73">
        <v>6.2163273252573399</v>
      </c>
    </row>
    <row r="230" spans="1:5" x14ac:dyDescent="0.25">
      <c r="A230" s="74" t="s">
        <v>227</v>
      </c>
      <c r="B230" s="74">
        <v>2022</v>
      </c>
      <c r="C230" s="74">
        <v>282</v>
      </c>
      <c r="D230" s="75">
        <v>129538.8</v>
      </c>
      <c r="E230" s="75">
        <v>15.477117711837201</v>
      </c>
    </row>
    <row r="231" spans="1:5" x14ac:dyDescent="0.25">
      <c r="A231" s="72" t="s">
        <v>228</v>
      </c>
      <c r="B231" s="72">
        <v>2022</v>
      </c>
      <c r="C231" s="72">
        <v>283</v>
      </c>
      <c r="D231" s="73">
        <v>20764.8</v>
      </c>
      <c r="E231" s="73">
        <v>28.794384215892102</v>
      </c>
    </row>
    <row r="232" spans="1:5" x14ac:dyDescent="0.25">
      <c r="A232" s="74" t="s">
        <v>229</v>
      </c>
      <c r="B232" s="74">
        <v>2022</v>
      </c>
      <c r="C232" s="74">
        <v>284</v>
      </c>
      <c r="D232" s="75">
        <v>165166.20000000001</v>
      </c>
      <c r="E232" s="75">
        <v>8.1439905091947598</v>
      </c>
    </row>
    <row r="233" spans="1:5" x14ac:dyDescent="0.25">
      <c r="A233" s="72" t="s">
        <v>230</v>
      </c>
      <c r="B233" s="72">
        <v>2022</v>
      </c>
      <c r="C233" s="72">
        <v>286</v>
      </c>
      <c r="D233" s="73">
        <v>149162.4</v>
      </c>
      <c r="E233" s="73">
        <v>5.3884442728194199E-3</v>
      </c>
    </row>
    <row r="234" spans="1:5" x14ac:dyDescent="0.25">
      <c r="A234" s="74" t="s">
        <v>231</v>
      </c>
      <c r="B234" s="74">
        <v>2022</v>
      </c>
      <c r="C234" s="74">
        <v>287</v>
      </c>
      <c r="D234" s="75">
        <v>26467.199999999997</v>
      </c>
      <c r="E234" s="75">
        <v>1.24615750806648</v>
      </c>
    </row>
    <row r="235" spans="1:5" x14ac:dyDescent="0.25">
      <c r="A235" s="72" t="s">
        <v>232</v>
      </c>
      <c r="B235" s="72">
        <v>2022</v>
      </c>
      <c r="C235" s="72">
        <v>288</v>
      </c>
      <c r="D235" s="73">
        <v>221015.66399999999</v>
      </c>
      <c r="E235" s="73">
        <v>0</v>
      </c>
    </row>
    <row r="236" spans="1:5" x14ac:dyDescent="0.25">
      <c r="A236" s="74" t="s">
        <v>233</v>
      </c>
      <c r="B236" s="74">
        <v>2022</v>
      </c>
      <c r="C236" s="74">
        <v>289</v>
      </c>
      <c r="D236" s="75">
        <v>748818.96</v>
      </c>
      <c r="E236" s="75">
        <v>27.007206633767801</v>
      </c>
    </row>
    <row r="237" spans="1:5" x14ac:dyDescent="0.25">
      <c r="A237" s="72" t="s">
        <v>234</v>
      </c>
      <c r="B237" s="72">
        <v>2022</v>
      </c>
      <c r="C237" s="72">
        <v>290</v>
      </c>
      <c r="D237" s="73">
        <v>84952.043999999994</v>
      </c>
      <c r="E237" s="73">
        <v>4.44402974702514</v>
      </c>
    </row>
    <row r="238" spans="1:5" x14ac:dyDescent="0.25">
      <c r="A238" s="74" t="s">
        <v>235</v>
      </c>
      <c r="B238" s="74">
        <v>2022</v>
      </c>
      <c r="C238" s="74">
        <v>291</v>
      </c>
      <c r="D238" s="75">
        <v>258117.77599999998</v>
      </c>
      <c r="E238" s="75">
        <v>0.59696980536555899</v>
      </c>
    </row>
    <row r="239" spans="1:5" x14ac:dyDescent="0.25">
      <c r="A239" s="72" t="s">
        <v>236</v>
      </c>
      <c r="B239" s="72">
        <v>2022</v>
      </c>
      <c r="C239" s="72">
        <v>292</v>
      </c>
      <c r="D239" s="73">
        <v>57301.200000000004</v>
      </c>
      <c r="E239" s="73">
        <v>0</v>
      </c>
    </row>
    <row r="240" spans="1:5" x14ac:dyDescent="0.25">
      <c r="A240" s="74" t="s">
        <v>237</v>
      </c>
      <c r="B240" s="74">
        <v>2022</v>
      </c>
      <c r="C240" s="74">
        <v>293</v>
      </c>
      <c r="D240" s="75">
        <v>97056</v>
      </c>
      <c r="E240" s="75">
        <v>9.9451270400593497E-2</v>
      </c>
    </row>
    <row r="241" spans="1:5" x14ac:dyDescent="0.25">
      <c r="A241" s="72" t="s">
        <v>238</v>
      </c>
      <c r="B241" s="72">
        <v>2022</v>
      </c>
      <c r="C241" s="72">
        <v>294</v>
      </c>
      <c r="D241" s="73">
        <v>45053.2</v>
      </c>
      <c r="E241" s="73">
        <v>0</v>
      </c>
    </row>
    <row r="242" spans="1:5" x14ac:dyDescent="0.25">
      <c r="A242" s="74" t="s">
        <v>239</v>
      </c>
      <c r="B242" s="74">
        <v>2022</v>
      </c>
      <c r="C242" s="74">
        <v>295</v>
      </c>
      <c r="D242" s="75">
        <v>6431816.1289999997</v>
      </c>
      <c r="E242" s="75">
        <v>30.791160622129201</v>
      </c>
    </row>
    <row r="243" spans="1:5" x14ac:dyDescent="0.25">
      <c r="A243" s="72" t="s">
        <v>3672</v>
      </c>
      <c r="B243" s="72">
        <v>2022</v>
      </c>
      <c r="C243" s="72">
        <v>297</v>
      </c>
      <c r="D243" s="73">
        <v>0</v>
      </c>
      <c r="E243" s="73"/>
    </row>
    <row r="244" spans="1:5" x14ac:dyDescent="0.25">
      <c r="A244" s="74" t="s">
        <v>3583</v>
      </c>
      <c r="B244" s="74">
        <v>2022</v>
      </c>
      <c r="C244" s="74">
        <v>298</v>
      </c>
      <c r="D244" s="75">
        <v>1287743.1120000002</v>
      </c>
      <c r="E244" s="75">
        <v>16.177729679167498</v>
      </c>
    </row>
    <row r="245" spans="1:5" x14ac:dyDescent="0.25">
      <c r="A245" s="72" t="s">
        <v>241</v>
      </c>
      <c r="B245" s="72">
        <v>2022</v>
      </c>
      <c r="C245" s="72">
        <v>299</v>
      </c>
      <c r="D245" s="73">
        <v>63578.159999999996</v>
      </c>
      <c r="E245" s="73">
        <v>26.839757645587301</v>
      </c>
    </row>
    <row r="246" spans="1:5" x14ac:dyDescent="0.25">
      <c r="A246" s="74" t="s">
        <v>242</v>
      </c>
      <c r="B246" s="74">
        <v>2022</v>
      </c>
      <c r="C246" s="74">
        <v>300</v>
      </c>
      <c r="D246" s="75">
        <v>281282.8</v>
      </c>
      <c r="E246" s="75">
        <v>1.41661708536747</v>
      </c>
    </row>
    <row r="247" spans="1:5" x14ac:dyDescent="0.25">
      <c r="A247" s="72" t="s">
        <v>243</v>
      </c>
      <c r="B247" s="72">
        <v>2022</v>
      </c>
      <c r="C247" s="72">
        <v>301</v>
      </c>
      <c r="D247" s="73">
        <v>250844.4</v>
      </c>
      <c r="E247" s="73">
        <v>7.04857210924104E-2</v>
      </c>
    </row>
    <row r="248" spans="1:5" x14ac:dyDescent="0.25">
      <c r="A248" s="74" t="s">
        <v>244</v>
      </c>
      <c r="B248" s="74">
        <v>2022</v>
      </c>
      <c r="C248" s="74">
        <v>304</v>
      </c>
      <c r="D248" s="75">
        <v>104804.64</v>
      </c>
      <c r="E248" s="75">
        <v>3.94592411549718</v>
      </c>
    </row>
    <row r="249" spans="1:5" x14ac:dyDescent="0.25">
      <c r="A249" s="72" t="s">
        <v>245</v>
      </c>
      <c r="B249" s="72">
        <v>2022</v>
      </c>
      <c r="C249" s="72">
        <v>305</v>
      </c>
      <c r="D249" s="73">
        <v>109738.8</v>
      </c>
      <c r="E249" s="73">
        <v>0.42528907904952501</v>
      </c>
    </row>
    <row r="250" spans="1:5" x14ac:dyDescent="0.25">
      <c r="A250" s="74" t="s">
        <v>246</v>
      </c>
      <c r="B250" s="74">
        <v>2022</v>
      </c>
      <c r="C250" s="74">
        <v>306</v>
      </c>
      <c r="D250" s="75">
        <v>161344.79999999999</v>
      </c>
      <c r="E250" s="75">
        <v>23.420756197820801</v>
      </c>
    </row>
    <row r="251" spans="1:5" x14ac:dyDescent="0.25">
      <c r="A251" s="72" t="s">
        <v>247</v>
      </c>
      <c r="B251" s="72">
        <v>2022</v>
      </c>
      <c r="C251" s="72">
        <v>309</v>
      </c>
      <c r="D251" s="73">
        <v>145659.6</v>
      </c>
      <c r="E251" s="73">
        <v>15.1737222847716</v>
      </c>
    </row>
    <row r="252" spans="1:5" x14ac:dyDescent="0.25">
      <c r="A252" s="74" t="s">
        <v>248</v>
      </c>
      <c r="B252" s="74">
        <v>2022</v>
      </c>
      <c r="C252" s="74">
        <v>310</v>
      </c>
      <c r="D252" s="75">
        <v>30045.599999999999</v>
      </c>
      <c r="E252" s="75">
        <v>19.195072920914299</v>
      </c>
    </row>
    <row r="253" spans="1:5" x14ac:dyDescent="0.25">
      <c r="A253" s="72" t="s">
        <v>249</v>
      </c>
      <c r="B253" s="72">
        <v>2022</v>
      </c>
      <c r="C253" s="72">
        <v>311</v>
      </c>
      <c r="D253" s="73">
        <v>12093.372000000001</v>
      </c>
      <c r="E253" s="73">
        <v>0.53210097233426701</v>
      </c>
    </row>
    <row r="254" spans="1:5" x14ac:dyDescent="0.25">
      <c r="A254" s="74" t="s">
        <v>250</v>
      </c>
      <c r="B254" s="74">
        <v>2022</v>
      </c>
      <c r="C254" s="74">
        <v>313</v>
      </c>
      <c r="D254" s="75">
        <v>44571.6</v>
      </c>
      <c r="E254" s="75">
        <v>0</v>
      </c>
    </row>
    <row r="255" spans="1:5" x14ac:dyDescent="0.25">
      <c r="A255" s="72" t="s">
        <v>251</v>
      </c>
      <c r="B255" s="72">
        <v>2022</v>
      </c>
      <c r="C255" s="72">
        <v>314</v>
      </c>
      <c r="D255" s="73">
        <v>41536.800000000003</v>
      </c>
      <c r="E255" s="73">
        <v>2.9172911856468202</v>
      </c>
    </row>
    <row r="256" spans="1:5" x14ac:dyDescent="0.25">
      <c r="A256" s="74" t="s">
        <v>3673</v>
      </c>
      <c r="B256" s="74">
        <v>2022</v>
      </c>
      <c r="C256" s="74">
        <v>315</v>
      </c>
      <c r="D256" s="75">
        <v>124249.31999999999</v>
      </c>
      <c r="E256" s="75">
        <v>4.7680441705362497</v>
      </c>
    </row>
    <row r="257" spans="1:5" x14ac:dyDescent="0.25">
      <c r="A257" s="72" t="s">
        <v>252</v>
      </c>
      <c r="B257" s="72">
        <v>2022</v>
      </c>
      <c r="C257" s="72">
        <v>316</v>
      </c>
      <c r="D257" s="73">
        <v>18568.8</v>
      </c>
      <c r="E257" s="73">
        <v>5.2006232420800904</v>
      </c>
    </row>
    <row r="258" spans="1:5" x14ac:dyDescent="0.25">
      <c r="A258" s="74" t="s">
        <v>253</v>
      </c>
      <c r="B258" s="74">
        <v>2022</v>
      </c>
      <c r="C258" s="74">
        <v>317</v>
      </c>
      <c r="D258" s="75">
        <v>280458.72000000003</v>
      </c>
      <c r="E258" s="75">
        <v>6.0468936520312102</v>
      </c>
    </row>
    <row r="259" spans="1:5" x14ac:dyDescent="0.25">
      <c r="A259" s="72" t="s">
        <v>254</v>
      </c>
      <c r="B259" s="72">
        <v>2022</v>
      </c>
      <c r="C259" s="72">
        <v>318</v>
      </c>
      <c r="D259" s="73">
        <v>142291.44</v>
      </c>
      <c r="E259" s="73">
        <v>0.42478327733558702</v>
      </c>
    </row>
    <row r="260" spans="1:5" x14ac:dyDescent="0.25">
      <c r="A260" s="74" t="s">
        <v>255</v>
      </c>
      <c r="B260" s="74">
        <v>2022</v>
      </c>
      <c r="C260" s="74">
        <v>319</v>
      </c>
      <c r="D260" s="75">
        <v>31107.600000000002</v>
      </c>
      <c r="E260" s="75">
        <v>11.3967658168183</v>
      </c>
    </row>
    <row r="261" spans="1:5" x14ac:dyDescent="0.25">
      <c r="A261" s="72" t="s">
        <v>256</v>
      </c>
      <c r="B261" s="72">
        <v>2022</v>
      </c>
      <c r="C261" s="72">
        <v>320</v>
      </c>
      <c r="D261" s="73">
        <v>63640.799999999996</v>
      </c>
      <c r="E261" s="73">
        <v>0</v>
      </c>
    </row>
    <row r="262" spans="1:5" x14ac:dyDescent="0.25">
      <c r="A262" s="74" t="s">
        <v>257</v>
      </c>
      <c r="B262" s="74">
        <v>2022</v>
      </c>
      <c r="C262" s="74">
        <v>321</v>
      </c>
      <c r="D262" s="75">
        <v>17364.599999999999</v>
      </c>
      <c r="E262" s="75">
        <v>0.99564730589086903</v>
      </c>
    </row>
    <row r="263" spans="1:5" x14ac:dyDescent="0.25">
      <c r="A263" s="72" t="s">
        <v>258</v>
      </c>
      <c r="B263" s="72">
        <v>2022</v>
      </c>
      <c r="C263" s="72">
        <v>322</v>
      </c>
      <c r="D263" s="73">
        <v>237904.56</v>
      </c>
      <c r="E263" s="73">
        <v>18.5436958283724</v>
      </c>
    </row>
    <row r="264" spans="1:5" x14ac:dyDescent="0.25">
      <c r="A264" s="74" t="s">
        <v>259</v>
      </c>
      <c r="B264" s="74">
        <v>2022</v>
      </c>
      <c r="C264" s="74">
        <v>324</v>
      </c>
      <c r="D264" s="75">
        <v>34530.192000000003</v>
      </c>
      <c r="E264" s="75">
        <v>6.1580126748209197E-3</v>
      </c>
    </row>
    <row r="265" spans="1:5" x14ac:dyDescent="0.25">
      <c r="A265" s="72" t="s">
        <v>260</v>
      </c>
      <c r="B265" s="72">
        <v>2022</v>
      </c>
      <c r="C265" s="72">
        <v>325</v>
      </c>
      <c r="D265" s="73">
        <v>268831.07999999996</v>
      </c>
      <c r="E265" s="73">
        <v>15.9742399644665</v>
      </c>
    </row>
    <row r="266" spans="1:5" x14ac:dyDescent="0.25">
      <c r="A266" s="74" t="s">
        <v>261</v>
      </c>
      <c r="B266" s="74">
        <v>2022</v>
      </c>
      <c r="C266" s="74">
        <v>327</v>
      </c>
      <c r="D266" s="75">
        <v>86230.8</v>
      </c>
      <c r="E266" s="75">
        <v>4.0177664218501299</v>
      </c>
    </row>
    <row r="267" spans="1:5" x14ac:dyDescent="0.25">
      <c r="A267" s="72" t="s">
        <v>262</v>
      </c>
      <c r="B267" s="72">
        <v>2022</v>
      </c>
      <c r="C267" s="72">
        <v>328</v>
      </c>
      <c r="D267" s="73">
        <v>27820.799999999999</v>
      </c>
      <c r="E267" s="73">
        <v>0</v>
      </c>
    </row>
    <row r="268" spans="1:5" x14ac:dyDescent="0.25">
      <c r="A268" s="74" t="s">
        <v>263</v>
      </c>
      <c r="B268" s="74">
        <v>2022</v>
      </c>
      <c r="C268" s="74">
        <v>329</v>
      </c>
      <c r="D268" s="75">
        <v>212356.8</v>
      </c>
      <c r="E268" s="75">
        <v>0</v>
      </c>
    </row>
    <row r="269" spans="1:5" x14ac:dyDescent="0.25">
      <c r="A269" s="72" t="s">
        <v>264</v>
      </c>
      <c r="B269" s="72">
        <v>2022</v>
      </c>
      <c r="C269" s="72">
        <v>330</v>
      </c>
      <c r="D269" s="73">
        <v>26600.04</v>
      </c>
      <c r="E269" s="73">
        <v>5.7359052064676801</v>
      </c>
    </row>
    <row r="270" spans="1:5" x14ac:dyDescent="0.25">
      <c r="A270" s="74" t="s">
        <v>265</v>
      </c>
      <c r="B270" s="74">
        <v>2022</v>
      </c>
      <c r="C270" s="74">
        <v>334</v>
      </c>
      <c r="D270" s="75">
        <v>471881.196</v>
      </c>
      <c r="E270" s="75">
        <v>20.4674884249937</v>
      </c>
    </row>
    <row r="271" spans="1:5" x14ac:dyDescent="0.25">
      <c r="A271" s="72" t="s">
        <v>266</v>
      </c>
      <c r="B271" s="72">
        <v>2022</v>
      </c>
      <c r="C271" s="72">
        <v>336</v>
      </c>
      <c r="D271" s="73">
        <v>13671.904</v>
      </c>
      <c r="E271" s="73">
        <v>0</v>
      </c>
    </row>
    <row r="272" spans="1:5" x14ac:dyDescent="0.25">
      <c r="A272" s="74" t="s">
        <v>267</v>
      </c>
      <c r="B272" s="74">
        <v>2022</v>
      </c>
      <c r="C272" s="74">
        <v>337</v>
      </c>
      <c r="D272" s="75">
        <v>77236.92</v>
      </c>
      <c r="E272" s="75">
        <v>0.59402536234581604</v>
      </c>
    </row>
    <row r="273" spans="1:5" x14ac:dyDescent="0.25">
      <c r="A273" s="72" t="s">
        <v>268</v>
      </c>
      <c r="B273" s="72">
        <v>2022</v>
      </c>
      <c r="C273" s="72">
        <v>339</v>
      </c>
      <c r="D273" s="73">
        <v>33008.400000000001</v>
      </c>
      <c r="E273" s="73">
        <v>22.406496680117801</v>
      </c>
    </row>
    <row r="274" spans="1:5" x14ac:dyDescent="0.25">
      <c r="A274" s="74" t="s">
        <v>269</v>
      </c>
      <c r="B274" s="74">
        <v>2022</v>
      </c>
      <c r="C274" s="74">
        <v>341</v>
      </c>
      <c r="D274" s="75">
        <v>55077.840000000004</v>
      </c>
      <c r="E274" s="75">
        <v>0.76566736135621905</v>
      </c>
    </row>
    <row r="275" spans="1:5" x14ac:dyDescent="0.25">
      <c r="A275" s="72" t="s">
        <v>270</v>
      </c>
      <c r="B275" s="72">
        <v>2022</v>
      </c>
      <c r="C275" s="72">
        <v>343</v>
      </c>
      <c r="D275" s="73">
        <v>49529.52</v>
      </c>
      <c r="E275" s="73">
        <v>0</v>
      </c>
    </row>
    <row r="276" spans="1:5" x14ac:dyDescent="0.25">
      <c r="A276" s="74" t="s">
        <v>271</v>
      </c>
      <c r="B276" s="74">
        <v>2022</v>
      </c>
      <c r="C276" s="74">
        <v>347</v>
      </c>
      <c r="D276" s="75">
        <v>55112.291999999994</v>
      </c>
      <c r="E276" s="75">
        <v>0.377115875202577</v>
      </c>
    </row>
    <row r="277" spans="1:5" x14ac:dyDescent="0.25">
      <c r="A277" s="72" t="s">
        <v>272</v>
      </c>
      <c r="B277" s="72">
        <v>2022</v>
      </c>
      <c r="C277" s="72">
        <v>348</v>
      </c>
      <c r="D277" s="73">
        <v>19567.547999999999</v>
      </c>
      <c r="E277" s="73">
        <v>9.0496173906278106</v>
      </c>
    </row>
    <row r="278" spans="1:5" x14ac:dyDescent="0.25">
      <c r="A278" s="74" t="s">
        <v>273</v>
      </c>
      <c r="B278" s="74">
        <v>2022</v>
      </c>
      <c r="C278" s="74">
        <v>349</v>
      </c>
      <c r="D278" s="75">
        <v>16383.682799999999</v>
      </c>
      <c r="E278" s="75">
        <v>24.2645236244336</v>
      </c>
    </row>
    <row r="279" spans="1:5" x14ac:dyDescent="0.25">
      <c r="A279" s="72" t="s">
        <v>274</v>
      </c>
      <c r="B279" s="72">
        <v>2022</v>
      </c>
      <c r="C279" s="72">
        <v>351</v>
      </c>
      <c r="D279" s="73">
        <v>35182.800000000003</v>
      </c>
      <c r="E279" s="73">
        <v>2.9225527474035302</v>
      </c>
    </row>
    <row r="280" spans="1:5" x14ac:dyDescent="0.25">
      <c r="A280" s="74" t="s">
        <v>275</v>
      </c>
      <c r="B280" s="74">
        <v>2022</v>
      </c>
      <c r="C280" s="74">
        <v>352</v>
      </c>
      <c r="D280" s="75">
        <v>51600.455999999998</v>
      </c>
      <c r="E280" s="75">
        <v>9.4601958761556997</v>
      </c>
    </row>
    <row r="281" spans="1:5" x14ac:dyDescent="0.25">
      <c r="A281" s="72" t="s">
        <v>276</v>
      </c>
      <c r="B281" s="72">
        <v>2022</v>
      </c>
      <c r="C281" s="72">
        <v>353</v>
      </c>
      <c r="D281" s="73">
        <v>32284.799999999996</v>
      </c>
      <c r="E281" s="73">
        <v>4.3898946648026298</v>
      </c>
    </row>
    <row r="282" spans="1:5" x14ac:dyDescent="0.25">
      <c r="A282" s="74" t="s">
        <v>277</v>
      </c>
      <c r="B282" s="74">
        <v>2022</v>
      </c>
      <c r="C282" s="74">
        <v>354</v>
      </c>
      <c r="D282" s="75">
        <v>8546.4</v>
      </c>
      <c r="E282" s="75">
        <v>9.8239418874397497</v>
      </c>
    </row>
    <row r="283" spans="1:5" x14ac:dyDescent="0.25">
      <c r="A283" s="72" t="s">
        <v>278</v>
      </c>
      <c r="B283" s="72">
        <v>2022</v>
      </c>
      <c r="C283" s="72">
        <v>355</v>
      </c>
      <c r="D283" s="73">
        <v>17402.400000000001</v>
      </c>
      <c r="E283" s="73">
        <v>21.883593569641199</v>
      </c>
    </row>
    <row r="284" spans="1:5" x14ac:dyDescent="0.25">
      <c r="A284" s="74" t="s">
        <v>279</v>
      </c>
      <c r="B284" s="74">
        <v>2022</v>
      </c>
      <c r="C284" s="74">
        <v>356</v>
      </c>
      <c r="D284" s="75">
        <v>10407.6</v>
      </c>
      <c r="E284" s="75">
        <v>6.9231363678148998</v>
      </c>
    </row>
    <row r="285" spans="1:5" x14ac:dyDescent="0.25">
      <c r="A285" s="72" t="s">
        <v>280</v>
      </c>
      <c r="B285" s="72">
        <v>2022</v>
      </c>
      <c r="C285" s="72">
        <v>357</v>
      </c>
      <c r="D285" s="73">
        <v>26480.484</v>
      </c>
      <c r="E285" s="73">
        <v>1.93055217900111</v>
      </c>
    </row>
    <row r="286" spans="1:5" x14ac:dyDescent="0.25">
      <c r="A286" s="74" t="s">
        <v>281</v>
      </c>
      <c r="B286" s="74">
        <v>2022</v>
      </c>
      <c r="C286" s="74">
        <v>358</v>
      </c>
      <c r="D286" s="75">
        <v>25214.802</v>
      </c>
      <c r="E286" s="75">
        <v>11.650844409629901</v>
      </c>
    </row>
    <row r="287" spans="1:5" x14ac:dyDescent="0.25">
      <c r="A287" s="72" t="s">
        <v>282</v>
      </c>
      <c r="B287" s="72">
        <v>2022</v>
      </c>
      <c r="C287" s="72">
        <v>359</v>
      </c>
      <c r="D287" s="73">
        <v>21759.239999999998</v>
      </c>
      <c r="E287" s="73">
        <v>1.1062219614288</v>
      </c>
    </row>
    <row r="288" spans="1:5" x14ac:dyDescent="0.25">
      <c r="A288" s="74" t="s">
        <v>283</v>
      </c>
      <c r="B288" s="74">
        <v>2022</v>
      </c>
      <c r="C288" s="74">
        <v>360</v>
      </c>
      <c r="D288" s="75">
        <v>23094</v>
      </c>
      <c r="E288" s="75">
        <v>0.57755261106780997</v>
      </c>
    </row>
    <row r="289" spans="1:5" x14ac:dyDescent="0.25">
      <c r="A289" s="72" t="s">
        <v>284</v>
      </c>
      <c r="B289" s="72">
        <v>2022</v>
      </c>
      <c r="C289" s="72">
        <v>361</v>
      </c>
      <c r="D289" s="73">
        <v>25441.199999999997</v>
      </c>
      <c r="E289" s="73">
        <v>0.943681901797085</v>
      </c>
    </row>
    <row r="290" spans="1:5" x14ac:dyDescent="0.25">
      <c r="A290" s="74" t="s">
        <v>285</v>
      </c>
      <c r="B290" s="74">
        <v>2022</v>
      </c>
      <c r="C290" s="74">
        <v>363</v>
      </c>
      <c r="D290" s="75">
        <v>21020</v>
      </c>
      <c r="E290" s="75">
        <v>1.7702920076118001</v>
      </c>
    </row>
    <row r="291" spans="1:5" x14ac:dyDescent="0.25">
      <c r="A291" s="72" t="s">
        <v>286</v>
      </c>
      <c r="B291" s="72">
        <v>2022</v>
      </c>
      <c r="C291" s="72">
        <v>364</v>
      </c>
      <c r="D291" s="73">
        <v>21618</v>
      </c>
      <c r="E291" s="73">
        <v>0</v>
      </c>
    </row>
    <row r="292" spans="1:5" x14ac:dyDescent="0.25">
      <c r="A292" s="74" t="s">
        <v>287</v>
      </c>
      <c r="B292" s="74">
        <v>2022</v>
      </c>
      <c r="C292" s="74">
        <v>365</v>
      </c>
      <c r="D292" s="75">
        <v>26449.200000000001</v>
      </c>
      <c r="E292" s="75">
        <v>6.8687983444338796</v>
      </c>
    </row>
    <row r="293" spans="1:5" x14ac:dyDescent="0.25">
      <c r="A293" s="72" t="s">
        <v>288</v>
      </c>
      <c r="B293" s="72">
        <v>2022</v>
      </c>
      <c r="C293" s="72">
        <v>366</v>
      </c>
      <c r="D293" s="73">
        <v>110955.6</v>
      </c>
      <c r="E293" s="73">
        <v>0</v>
      </c>
    </row>
    <row r="294" spans="1:5" x14ac:dyDescent="0.25">
      <c r="A294" s="74" t="s">
        <v>289</v>
      </c>
      <c r="B294" s="74">
        <v>2022</v>
      </c>
      <c r="C294" s="74">
        <v>367</v>
      </c>
      <c r="D294" s="75">
        <v>32835.599999999999</v>
      </c>
      <c r="E294" s="75">
        <v>0</v>
      </c>
    </row>
    <row r="295" spans="1:5" x14ac:dyDescent="0.25">
      <c r="A295" s="72" t="s">
        <v>290</v>
      </c>
      <c r="B295" s="72">
        <v>2022</v>
      </c>
      <c r="C295" s="72">
        <v>368</v>
      </c>
      <c r="D295" s="73">
        <v>98992.8</v>
      </c>
      <c r="E295" s="73">
        <v>0</v>
      </c>
    </row>
    <row r="296" spans="1:5" x14ac:dyDescent="0.25">
      <c r="A296" s="74" t="s">
        <v>291</v>
      </c>
      <c r="B296" s="74">
        <v>2022</v>
      </c>
      <c r="C296" s="74">
        <v>369</v>
      </c>
      <c r="D296" s="75">
        <v>30668.399999999998</v>
      </c>
      <c r="E296" s="75">
        <v>0</v>
      </c>
    </row>
    <row r="297" spans="1:5" x14ac:dyDescent="0.25">
      <c r="A297" s="72" t="s">
        <v>292</v>
      </c>
      <c r="B297" s="72">
        <v>2022</v>
      </c>
      <c r="C297" s="72">
        <v>371</v>
      </c>
      <c r="D297" s="73">
        <v>20535.84</v>
      </c>
      <c r="E297" s="73">
        <v>1.95837576607425</v>
      </c>
    </row>
    <row r="298" spans="1:5" x14ac:dyDescent="0.25">
      <c r="A298" s="74" t="s">
        <v>293</v>
      </c>
      <c r="B298" s="74">
        <v>2022</v>
      </c>
      <c r="C298" s="74">
        <v>372</v>
      </c>
      <c r="D298" s="75">
        <v>22553.280000000002</v>
      </c>
      <c r="E298" s="75">
        <v>3.0685288373531399</v>
      </c>
    </row>
    <row r="299" spans="1:5" x14ac:dyDescent="0.25">
      <c r="A299" s="72" t="s">
        <v>294</v>
      </c>
      <c r="B299" s="72">
        <v>2022</v>
      </c>
      <c r="C299" s="72">
        <v>373</v>
      </c>
      <c r="D299" s="73">
        <v>21284.172000000002</v>
      </c>
      <c r="E299" s="73">
        <v>2.5489996228183101E-3</v>
      </c>
    </row>
    <row r="300" spans="1:5" x14ac:dyDescent="0.25">
      <c r="A300" s="74" t="s">
        <v>295</v>
      </c>
      <c r="B300" s="74">
        <v>2022</v>
      </c>
      <c r="C300" s="74">
        <v>374</v>
      </c>
      <c r="D300" s="75">
        <v>14854.752</v>
      </c>
      <c r="E300" s="75">
        <v>3.5499566052663001</v>
      </c>
    </row>
    <row r="301" spans="1:5" x14ac:dyDescent="0.25">
      <c r="A301" s="72" t="s">
        <v>296</v>
      </c>
      <c r="B301" s="72">
        <v>2022</v>
      </c>
      <c r="C301" s="72">
        <v>375</v>
      </c>
      <c r="D301" s="73">
        <v>6575.76</v>
      </c>
      <c r="E301" s="73">
        <v>2.02706872889752</v>
      </c>
    </row>
    <row r="302" spans="1:5" x14ac:dyDescent="0.25">
      <c r="A302" s="74" t="s">
        <v>297</v>
      </c>
      <c r="B302" s="74">
        <v>2022</v>
      </c>
      <c r="C302" s="74">
        <v>376</v>
      </c>
      <c r="D302" s="75">
        <v>4028.4000000000005</v>
      </c>
      <c r="E302" s="75">
        <v>47.4161342297094</v>
      </c>
    </row>
    <row r="303" spans="1:5" x14ac:dyDescent="0.25">
      <c r="A303" s="72" t="s">
        <v>298</v>
      </c>
      <c r="B303" s="72">
        <v>2022</v>
      </c>
      <c r="C303" s="72">
        <v>377</v>
      </c>
      <c r="D303" s="73">
        <v>12870</v>
      </c>
      <c r="E303" s="73">
        <v>3.68748855987223</v>
      </c>
    </row>
    <row r="304" spans="1:5" x14ac:dyDescent="0.25">
      <c r="A304" s="74" t="s">
        <v>299</v>
      </c>
      <c r="B304" s="74">
        <v>2022</v>
      </c>
      <c r="C304" s="74">
        <v>378</v>
      </c>
      <c r="D304" s="75">
        <v>18109.8</v>
      </c>
      <c r="E304" s="75">
        <v>39.184035383479902</v>
      </c>
    </row>
    <row r="305" spans="1:5" x14ac:dyDescent="0.25">
      <c r="A305" s="72" t="s">
        <v>300</v>
      </c>
      <c r="B305" s="72">
        <v>2022</v>
      </c>
      <c r="C305" s="72">
        <v>379</v>
      </c>
      <c r="D305" s="73">
        <v>14857.2</v>
      </c>
      <c r="E305" s="73">
        <v>17.328824013904899</v>
      </c>
    </row>
    <row r="306" spans="1:5" x14ac:dyDescent="0.25">
      <c r="A306" s="74" t="s">
        <v>301</v>
      </c>
      <c r="B306" s="74">
        <v>2022</v>
      </c>
      <c r="C306" s="74">
        <v>380</v>
      </c>
      <c r="D306" s="75">
        <v>29786.400000000001</v>
      </c>
      <c r="E306" s="75">
        <v>2.3106600942861499</v>
      </c>
    </row>
    <row r="307" spans="1:5" x14ac:dyDescent="0.25">
      <c r="A307" s="72" t="s">
        <v>302</v>
      </c>
      <c r="B307" s="72">
        <v>2022</v>
      </c>
      <c r="C307" s="72">
        <v>382</v>
      </c>
      <c r="D307" s="73">
        <v>126530.64</v>
      </c>
      <c r="E307" s="73">
        <v>36.202504333086303</v>
      </c>
    </row>
    <row r="308" spans="1:5" x14ac:dyDescent="0.25">
      <c r="A308" s="74" t="s">
        <v>303</v>
      </c>
      <c r="B308" s="74">
        <v>2022</v>
      </c>
      <c r="C308" s="74">
        <v>383</v>
      </c>
      <c r="D308" s="75">
        <v>4650.12</v>
      </c>
      <c r="E308" s="75">
        <v>28.190000000873699</v>
      </c>
    </row>
    <row r="309" spans="1:5" x14ac:dyDescent="0.25">
      <c r="A309" s="72" t="s">
        <v>304</v>
      </c>
      <c r="B309" s="72">
        <v>2022</v>
      </c>
      <c r="C309" s="72">
        <v>385</v>
      </c>
      <c r="D309" s="73">
        <v>25172.28</v>
      </c>
      <c r="E309" s="73">
        <v>7.7616738126133802</v>
      </c>
    </row>
    <row r="310" spans="1:5" x14ac:dyDescent="0.25">
      <c r="A310" s="74" t="s">
        <v>305</v>
      </c>
      <c r="B310" s="74">
        <v>2022</v>
      </c>
      <c r="C310" s="74">
        <v>388</v>
      </c>
      <c r="D310" s="75">
        <v>10962</v>
      </c>
      <c r="E310" s="75">
        <v>0</v>
      </c>
    </row>
    <row r="311" spans="1:5" x14ac:dyDescent="0.25">
      <c r="A311" s="72" t="s">
        <v>306</v>
      </c>
      <c r="B311" s="72">
        <v>2022</v>
      </c>
      <c r="C311" s="72">
        <v>389</v>
      </c>
      <c r="D311" s="73">
        <v>35255.375999999997</v>
      </c>
      <c r="E311" s="73">
        <v>11.966924373645901</v>
      </c>
    </row>
    <row r="312" spans="1:5" x14ac:dyDescent="0.25">
      <c r="A312" s="74" t="s">
        <v>307</v>
      </c>
      <c r="B312" s="74">
        <v>2022</v>
      </c>
      <c r="C312" s="74">
        <v>390</v>
      </c>
      <c r="D312" s="75">
        <v>11224.8</v>
      </c>
      <c r="E312" s="75">
        <v>0</v>
      </c>
    </row>
    <row r="313" spans="1:5" x14ac:dyDescent="0.25">
      <c r="A313" s="72" t="s">
        <v>308</v>
      </c>
      <c r="B313" s="72">
        <v>2022</v>
      </c>
      <c r="C313" s="72">
        <v>391</v>
      </c>
      <c r="D313" s="73">
        <v>17082</v>
      </c>
      <c r="E313" s="73">
        <v>0</v>
      </c>
    </row>
    <row r="314" spans="1:5" x14ac:dyDescent="0.25">
      <c r="A314" s="74" t="s">
        <v>309</v>
      </c>
      <c r="B314" s="74">
        <v>2022</v>
      </c>
      <c r="C314" s="74">
        <v>394</v>
      </c>
      <c r="D314" s="75">
        <v>18983.535</v>
      </c>
      <c r="E314" s="75">
        <v>44.5205749839145</v>
      </c>
    </row>
    <row r="315" spans="1:5" x14ac:dyDescent="0.25">
      <c r="A315" s="72" t="s">
        <v>310</v>
      </c>
      <c r="B315" s="72">
        <v>2022</v>
      </c>
      <c r="C315" s="72">
        <v>395</v>
      </c>
      <c r="D315" s="73">
        <v>38365.056000000004</v>
      </c>
      <c r="E315" s="73">
        <v>7.6842257662285203</v>
      </c>
    </row>
    <row r="316" spans="1:5" x14ac:dyDescent="0.25">
      <c r="A316" s="74" t="s">
        <v>311</v>
      </c>
      <c r="B316" s="74">
        <v>2022</v>
      </c>
      <c r="C316" s="74">
        <v>396</v>
      </c>
      <c r="D316" s="75">
        <v>18680.976000000002</v>
      </c>
      <c r="E316" s="75">
        <v>2.0671667090104799</v>
      </c>
    </row>
    <row r="317" spans="1:5" x14ac:dyDescent="0.25">
      <c r="A317" s="72" t="s">
        <v>312</v>
      </c>
      <c r="B317" s="72">
        <v>2022</v>
      </c>
      <c r="C317" s="72">
        <v>397</v>
      </c>
      <c r="D317" s="73">
        <v>20824.2</v>
      </c>
      <c r="E317" s="73">
        <v>1.2592004424277801</v>
      </c>
    </row>
    <row r="318" spans="1:5" x14ac:dyDescent="0.25">
      <c r="A318" s="74" t="s">
        <v>313</v>
      </c>
      <c r="B318" s="74">
        <v>2022</v>
      </c>
      <c r="C318" s="74">
        <v>398</v>
      </c>
      <c r="D318" s="75">
        <v>10161.720000000001</v>
      </c>
      <c r="E318" s="75">
        <v>2.2072029969185798</v>
      </c>
    </row>
    <row r="319" spans="1:5" x14ac:dyDescent="0.25">
      <c r="A319" s="72" t="s">
        <v>314</v>
      </c>
      <c r="B319" s="72">
        <v>2022</v>
      </c>
      <c r="C319" s="72">
        <v>399</v>
      </c>
      <c r="D319" s="73">
        <v>26183.16</v>
      </c>
      <c r="E319" s="73">
        <v>4.5019659841303703</v>
      </c>
    </row>
    <row r="320" spans="1:5" x14ac:dyDescent="0.25">
      <c r="A320" s="74" t="s">
        <v>315</v>
      </c>
      <c r="B320" s="74">
        <v>2022</v>
      </c>
      <c r="C320" s="74">
        <v>400</v>
      </c>
      <c r="D320" s="75">
        <v>21729.600000000002</v>
      </c>
      <c r="E320" s="75">
        <v>16.465603395695801</v>
      </c>
    </row>
    <row r="321" spans="1:5" x14ac:dyDescent="0.25">
      <c r="A321" s="72" t="s">
        <v>316</v>
      </c>
      <c r="B321" s="72">
        <v>2022</v>
      </c>
      <c r="C321" s="72">
        <v>405</v>
      </c>
      <c r="D321" s="73">
        <v>26337.599999999999</v>
      </c>
      <c r="E321" s="73">
        <v>1.86223540732641</v>
      </c>
    </row>
    <row r="322" spans="1:5" x14ac:dyDescent="0.25">
      <c r="A322" s="74" t="s">
        <v>317</v>
      </c>
      <c r="B322" s="74">
        <v>2022</v>
      </c>
      <c r="C322" s="74">
        <v>406</v>
      </c>
      <c r="D322" s="75">
        <v>9540</v>
      </c>
      <c r="E322" s="75">
        <v>0.15323709119496901</v>
      </c>
    </row>
    <row r="323" spans="1:5" x14ac:dyDescent="0.25">
      <c r="A323" s="72" t="s">
        <v>318</v>
      </c>
      <c r="B323" s="72">
        <v>2022</v>
      </c>
      <c r="C323" s="72">
        <v>407</v>
      </c>
      <c r="D323" s="73">
        <v>14342.4</v>
      </c>
      <c r="E323" s="73">
        <v>4.7478639554549202</v>
      </c>
    </row>
    <row r="324" spans="1:5" x14ac:dyDescent="0.25">
      <c r="A324" s="74" t="s">
        <v>319</v>
      </c>
      <c r="B324" s="74">
        <v>2022</v>
      </c>
      <c r="C324" s="74">
        <v>408</v>
      </c>
      <c r="D324" s="75">
        <v>12582</v>
      </c>
      <c r="E324" s="75">
        <v>4.7588268952064698</v>
      </c>
    </row>
    <row r="325" spans="1:5" x14ac:dyDescent="0.25">
      <c r="A325" s="72" t="s">
        <v>320</v>
      </c>
      <c r="B325" s="72">
        <v>2022</v>
      </c>
      <c r="C325" s="72">
        <v>409</v>
      </c>
      <c r="D325" s="73">
        <v>26074.799999999999</v>
      </c>
      <c r="E325" s="73">
        <v>1.5750473661684701</v>
      </c>
    </row>
    <row r="326" spans="1:5" x14ac:dyDescent="0.25">
      <c r="A326" s="74" t="s">
        <v>321</v>
      </c>
      <c r="B326" s="74">
        <v>2022</v>
      </c>
      <c r="C326" s="74">
        <v>412</v>
      </c>
      <c r="D326" s="75">
        <v>49964.399999999994</v>
      </c>
      <c r="E326" s="75">
        <v>17.785439893083598</v>
      </c>
    </row>
    <row r="327" spans="1:5" x14ac:dyDescent="0.25">
      <c r="A327" s="72" t="s">
        <v>322</v>
      </c>
      <c r="B327" s="72">
        <v>2022</v>
      </c>
      <c r="C327" s="72">
        <v>413</v>
      </c>
      <c r="D327" s="73">
        <v>18446.400000000001</v>
      </c>
      <c r="E327" s="73">
        <v>0</v>
      </c>
    </row>
    <row r="328" spans="1:5" x14ac:dyDescent="0.25">
      <c r="A328" s="74" t="s">
        <v>323</v>
      </c>
      <c r="B328" s="74">
        <v>2022</v>
      </c>
      <c r="C328" s="74">
        <v>415</v>
      </c>
      <c r="D328" s="75">
        <v>22744.800000000003</v>
      </c>
      <c r="E328" s="75">
        <v>0.44567901234567903</v>
      </c>
    </row>
    <row r="329" spans="1:5" x14ac:dyDescent="0.25">
      <c r="A329" s="72" t="s">
        <v>324</v>
      </c>
      <c r="B329" s="72">
        <v>2022</v>
      </c>
      <c r="C329" s="72">
        <v>416</v>
      </c>
      <c r="D329" s="73">
        <v>34304.400000000001</v>
      </c>
      <c r="E329" s="73">
        <v>15.7235057403715</v>
      </c>
    </row>
    <row r="330" spans="1:5" x14ac:dyDescent="0.25">
      <c r="A330" s="74" t="s">
        <v>325</v>
      </c>
      <c r="B330" s="74">
        <v>2022</v>
      </c>
      <c r="C330" s="74">
        <v>420</v>
      </c>
      <c r="D330" s="75">
        <v>64494</v>
      </c>
      <c r="E330" s="75">
        <v>0.938170753052602</v>
      </c>
    </row>
    <row r="331" spans="1:5" x14ac:dyDescent="0.25">
      <c r="A331" s="72" t="s">
        <v>326</v>
      </c>
      <c r="B331" s="72">
        <v>2022</v>
      </c>
      <c r="C331" s="72">
        <v>421</v>
      </c>
      <c r="D331" s="73">
        <v>28010.088</v>
      </c>
      <c r="E331" s="73">
        <v>1.2918897975688399</v>
      </c>
    </row>
    <row r="332" spans="1:5" x14ac:dyDescent="0.25">
      <c r="A332" s="74" t="s">
        <v>327</v>
      </c>
      <c r="B332" s="74">
        <v>2022</v>
      </c>
      <c r="C332" s="74">
        <v>422</v>
      </c>
      <c r="D332" s="75">
        <v>6840</v>
      </c>
      <c r="E332" s="75">
        <v>64.440025452636505</v>
      </c>
    </row>
    <row r="333" spans="1:5" x14ac:dyDescent="0.25">
      <c r="A333" s="72" t="s">
        <v>328</v>
      </c>
      <c r="B333" s="72">
        <v>2022</v>
      </c>
      <c r="C333" s="72">
        <v>423</v>
      </c>
      <c r="D333" s="73">
        <v>10137.6</v>
      </c>
      <c r="E333" s="73">
        <v>63.446580305262202</v>
      </c>
    </row>
    <row r="334" spans="1:5" x14ac:dyDescent="0.25">
      <c r="A334" s="74" t="s">
        <v>329</v>
      </c>
      <c r="B334" s="74">
        <v>2022</v>
      </c>
      <c r="C334" s="74">
        <v>424</v>
      </c>
      <c r="D334" s="75">
        <v>47822.400000000001</v>
      </c>
      <c r="E334" s="75">
        <v>0</v>
      </c>
    </row>
    <row r="335" spans="1:5" x14ac:dyDescent="0.25">
      <c r="A335" s="72" t="s">
        <v>330</v>
      </c>
      <c r="B335" s="72">
        <v>2022</v>
      </c>
      <c r="C335" s="72">
        <v>425</v>
      </c>
      <c r="D335" s="73">
        <v>51890.400000000001</v>
      </c>
      <c r="E335" s="73">
        <v>0</v>
      </c>
    </row>
    <row r="336" spans="1:5" x14ac:dyDescent="0.25">
      <c r="A336" s="74" t="s">
        <v>331</v>
      </c>
      <c r="B336" s="74">
        <v>2022</v>
      </c>
      <c r="C336" s="74">
        <v>429</v>
      </c>
      <c r="D336" s="75">
        <v>4788</v>
      </c>
      <c r="E336" s="75">
        <v>2.33155</v>
      </c>
    </row>
    <row r="337" spans="1:5" x14ac:dyDescent="0.25">
      <c r="A337" s="72" t="s">
        <v>332</v>
      </c>
      <c r="B337" s="72">
        <v>2022</v>
      </c>
      <c r="C337" s="72">
        <v>431</v>
      </c>
      <c r="D337" s="73">
        <v>15258.492</v>
      </c>
      <c r="E337" s="73">
        <v>0</v>
      </c>
    </row>
    <row r="338" spans="1:5" x14ac:dyDescent="0.25">
      <c r="A338" s="74" t="s">
        <v>333</v>
      </c>
      <c r="B338" s="74">
        <v>2022</v>
      </c>
      <c r="C338" s="74">
        <v>432</v>
      </c>
      <c r="D338" s="75">
        <v>9681.6600000000017</v>
      </c>
      <c r="E338" s="75">
        <v>0.28930782531094901</v>
      </c>
    </row>
    <row r="339" spans="1:5" x14ac:dyDescent="0.25">
      <c r="A339" s="72" t="s">
        <v>334</v>
      </c>
      <c r="B339" s="72">
        <v>2022</v>
      </c>
      <c r="C339" s="72">
        <v>433</v>
      </c>
      <c r="D339" s="73">
        <v>73065.600000000006</v>
      </c>
      <c r="E339" s="73">
        <v>30.577019084864801</v>
      </c>
    </row>
    <row r="340" spans="1:5" x14ac:dyDescent="0.25">
      <c r="A340" s="74" t="s">
        <v>335</v>
      </c>
      <c r="B340" s="74">
        <v>2022</v>
      </c>
      <c r="C340" s="74">
        <v>434</v>
      </c>
      <c r="D340" s="75">
        <v>39880.080000000002</v>
      </c>
      <c r="E340" s="75">
        <v>0</v>
      </c>
    </row>
    <row r="341" spans="1:5" x14ac:dyDescent="0.25">
      <c r="A341" s="72" t="s">
        <v>336</v>
      </c>
      <c r="B341" s="72">
        <v>2022</v>
      </c>
      <c r="C341" s="72">
        <v>436</v>
      </c>
      <c r="D341" s="73">
        <v>25660.799999999999</v>
      </c>
      <c r="E341" s="73">
        <v>7.6619771413210103</v>
      </c>
    </row>
    <row r="342" spans="1:5" x14ac:dyDescent="0.25">
      <c r="A342" s="74" t="s">
        <v>337</v>
      </c>
      <c r="B342" s="74">
        <v>2022</v>
      </c>
      <c r="C342" s="74">
        <v>438</v>
      </c>
      <c r="D342" s="75">
        <v>19742.400000000001</v>
      </c>
      <c r="E342" s="75">
        <v>10.4067466481089</v>
      </c>
    </row>
    <row r="343" spans="1:5" x14ac:dyDescent="0.25">
      <c r="A343" s="72" t="s">
        <v>338</v>
      </c>
      <c r="B343" s="72">
        <v>2022</v>
      </c>
      <c r="C343" s="72">
        <v>439</v>
      </c>
      <c r="D343" s="73">
        <v>18450.18</v>
      </c>
      <c r="E343" s="73">
        <v>0.477127052419001</v>
      </c>
    </row>
    <row r="344" spans="1:5" x14ac:dyDescent="0.25">
      <c r="A344" s="74" t="s">
        <v>339</v>
      </c>
      <c r="B344" s="74">
        <v>2022</v>
      </c>
      <c r="C344" s="74">
        <v>442</v>
      </c>
      <c r="D344" s="75">
        <v>61122.383999999998</v>
      </c>
      <c r="E344" s="75">
        <v>12.33475960583</v>
      </c>
    </row>
    <row r="345" spans="1:5" x14ac:dyDescent="0.25">
      <c r="A345" s="72" t="s">
        <v>340</v>
      </c>
      <c r="B345" s="72">
        <v>2022</v>
      </c>
      <c r="C345" s="72">
        <v>443</v>
      </c>
      <c r="D345" s="73">
        <v>53956.800000000003</v>
      </c>
      <c r="E345" s="73">
        <v>7.4134283187868002</v>
      </c>
    </row>
    <row r="346" spans="1:5" x14ac:dyDescent="0.25">
      <c r="A346" s="74" t="s">
        <v>341</v>
      </c>
      <c r="B346" s="74">
        <v>2022</v>
      </c>
      <c r="C346" s="74">
        <v>444</v>
      </c>
      <c r="D346" s="75">
        <v>6634.08</v>
      </c>
      <c r="E346" s="75">
        <v>4.0210549164315199E-2</v>
      </c>
    </row>
    <row r="347" spans="1:5" x14ac:dyDescent="0.25">
      <c r="A347" s="72" t="s">
        <v>342</v>
      </c>
      <c r="B347" s="72">
        <v>2022</v>
      </c>
      <c r="C347" s="72">
        <v>446</v>
      </c>
      <c r="D347" s="73">
        <v>16730.28</v>
      </c>
      <c r="E347" s="73">
        <v>2.0653313034808701E-2</v>
      </c>
    </row>
    <row r="348" spans="1:5" x14ac:dyDescent="0.25">
      <c r="A348" s="74" t="s">
        <v>343</v>
      </c>
      <c r="B348" s="74">
        <v>2022</v>
      </c>
      <c r="C348" s="74">
        <v>447</v>
      </c>
      <c r="D348" s="75">
        <v>19998</v>
      </c>
      <c r="E348" s="75">
        <v>0.57284917341734198</v>
      </c>
    </row>
    <row r="349" spans="1:5" x14ac:dyDescent="0.25">
      <c r="A349" s="72" t="s">
        <v>344</v>
      </c>
      <c r="B349" s="72">
        <v>2022</v>
      </c>
      <c r="C349" s="72">
        <v>448</v>
      </c>
      <c r="D349" s="73">
        <v>17353.871999999999</v>
      </c>
      <c r="E349" s="73">
        <v>0.47345099698787702</v>
      </c>
    </row>
    <row r="350" spans="1:5" x14ac:dyDescent="0.25">
      <c r="A350" s="74" t="s">
        <v>345</v>
      </c>
      <c r="B350" s="74">
        <v>2022</v>
      </c>
      <c r="C350" s="74">
        <v>450</v>
      </c>
      <c r="D350" s="75">
        <v>3191.7599999999998</v>
      </c>
      <c r="E350" s="75">
        <v>0.34266862170088003</v>
      </c>
    </row>
    <row r="351" spans="1:5" x14ac:dyDescent="0.25">
      <c r="A351" s="72" t="s">
        <v>346</v>
      </c>
      <c r="B351" s="72">
        <v>2022</v>
      </c>
      <c r="C351" s="72">
        <v>451</v>
      </c>
      <c r="D351" s="73">
        <v>13120</v>
      </c>
      <c r="E351" s="73">
        <v>0</v>
      </c>
    </row>
    <row r="352" spans="1:5" x14ac:dyDescent="0.25">
      <c r="A352" s="74" t="s">
        <v>347</v>
      </c>
      <c r="B352" s="74">
        <v>2022</v>
      </c>
      <c r="C352" s="74">
        <v>452</v>
      </c>
      <c r="D352" s="75">
        <v>10897.596</v>
      </c>
      <c r="E352" s="75">
        <v>1.76247311792436</v>
      </c>
    </row>
    <row r="353" spans="1:5" x14ac:dyDescent="0.25">
      <c r="A353" s="72" t="s">
        <v>348</v>
      </c>
      <c r="B353" s="72">
        <v>2022</v>
      </c>
      <c r="C353" s="72">
        <v>455</v>
      </c>
      <c r="D353" s="73">
        <v>11271.599999999999</v>
      </c>
      <c r="E353" s="73">
        <v>0</v>
      </c>
    </row>
    <row r="354" spans="1:5" x14ac:dyDescent="0.25">
      <c r="A354" s="74" t="s">
        <v>349</v>
      </c>
      <c r="B354" s="74">
        <v>2022</v>
      </c>
      <c r="C354" s="74">
        <v>466</v>
      </c>
      <c r="D354" s="75">
        <v>6325.2</v>
      </c>
      <c r="E354" s="75">
        <v>0</v>
      </c>
    </row>
    <row r="355" spans="1:5" x14ac:dyDescent="0.25">
      <c r="A355" s="72" t="s">
        <v>350</v>
      </c>
      <c r="B355" s="72">
        <v>2022</v>
      </c>
      <c r="C355" s="72">
        <v>470</v>
      </c>
      <c r="D355" s="73">
        <v>146176.91999999998</v>
      </c>
      <c r="E355" s="73">
        <v>0</v>
      </c>
    </row>
    <row r="356" spans="1:5" x14ac:dyDescent="0.25">
      <c r="A356" s="74" t="s">
        <v>351</v>
      </c>
      <c r="B356" s="74">
        <v>2022</v>
      </c>
      <c r="C356" s="74">
        <v>471</v>
      </c>
      <c r="D356" s="75">
        <v>17123.227199999998</v>
      </c>
      <c r="E356" s="75">
        <v>8.2505531433934298E-2</v>
      </c>
    </row>
    <row r="357" spans="1:5" x14ac:dyDescent="0.25">
      <c r="A357" s="72" t="s">
        <v>352</v>
      </c>
      <c r="B357" s="72">
        <v>2022</v>
      </c>
      <c r="C357" s="72">
        <v>472</v>
      </c>
      <c r="D357" s="73">
        <v>91178.387999999992</v>
      </c>
      <c r="E357" s="73">
        <v>11.8998226478445</v>
      </c>
    </row>
    <row r="358" spans="1:5" x14ac:dyDescent="0.25">
      <c r="A358" s="74" t="s">
        <v>353</v>
      </c>
      <c r="B358" s="74">
        <v>2022</v>
      </c>
      <c r="C358" s="74">
        <v>473</v>
      </c>
      <c r="D358" s="75">
        <v>3628.8</v>
      </c>
      <c r="E358" s="75">
        <v>0</v>
      </c>
    </row>
    <row r="359" spans="1:5" x14ac:dyDescent="0.25">
      <c r="A359" s="72" t="s">
        <v>354</v>
      </c>
      <c r="B359" s="72">
        <v>2022</v>
      </c>
      <c r="C359" s="72">
        <v>474</v>
      </c>
      <c r="D359" s="73">
        <v>35917.200000000004</v>
      </c>
      <c r="E359" s="73">
        <v>0</v>
      </c>
    </row>
    <row r="360" spans="1:5" x14ac:dyDescent="0.25">
      <c r="A360" s="74" t="s">
        <v>3584</v>
      </c>
      <c r="B360" s="74">
        <v>2022</v>
      </c>
      <c r="C360" s="74">
        <v>475</v>
      </c>
      <c r="D360" s="75">
        <v>64335.6</v>
      </c>
      <c r="E360" s="75">
        <v>0</v>
      </c>
    </row>
    <row r="361" spans="1:5" x14ac:dyDescent="0.25">
      <c r="A361" s="72" t="s">
        <v>3585</v>
      </c>
      <c r="B361" s="72">
        <v>2022</v>
      </c>
      <c r="C361" s="72">
        <v>476</v>
      </c>
      <c r="D361" s="73">
        <v>33646.32</v>
      </c>
      <c r="E361" s="73">
        <v>0.41919978172947298</v>
      </c>
    </row>
    <row r="362" spans="1:5" x14ac:dyDescent="0.25">
      <c r="A362" s="74" t="s">
        <v>3659</v>
      </c>
      <c r="B362" s="74">
        <v>2022</v>
      </c>
      <c r="C362" s="74">
        <v>477</v>
      </c>
      <c r="D362" s="75">
        <v>6118.2</v>
      </c>
      <c r="E362" s="75">
        <v>0</v>
      </c>
    </row>
    <row r="363" spans="1:5" x14ac:dyDescent="0.25">
      <c r="A363" s="72" t="s">
        <v>3661</v>
      </c>
      <c r="B363" s="72">
        <v>2022</v>
      </c>
      <c r="C363" s="72">
        <v>478</v>
      </c>
      <c r="D363" s="73">
        <v>6120.36</v>
      </c>
      <c r="E363" s="73">
        <v>28.8973001588142</v>
      </c>
    </row>
    <row r="364" spans="1:5" x14ac:dyDescent="0.25">
      <c r="A364" s="74" t="s">
        <v>3586</v>
      </c>
      <c r="B364" s="74">
        <v>2022</v>
      </c>
      <c r="C364" s="74">
        <v>888</v>
      </c>
      <c r="D364" s="75">
        <v>113841.29520000001</v>
      </c>
      <c r="E364" s="75">
        <v>56.130882617707201</v>
      </c>
    </row>
    <row r="365" spans="1:5" x14ac:dyDescent="0.25">
      <c r="A365" s="72"/>
      <c r="B365" s="72"/>
      <c r="C365" s="72"/>
      <c r="D365" s="73"/>
      <c r="E365" s="73"/>
    </row>
    <row r="366" spans="1:5" x14ac:dyDescent="0.25">
      <c r="A366" s="74"/>
      <c r="B366" s="74"/>
      <c r="C366" s="74"/>
      <c r="D366" s="75"/>
      <c r="E366" s="75"/>
    </row>
    <row r="367" spans="1:5" x14ac:dyDescent="0.25">
      <c r="A367" s="72"/>
      <c r="B367" s="72"/>
      <c r="C367" s="72"/>
      <c r="D367" s="73"/>
      <c r="E367" s="73"/>
    </row>
    <row r="368" spans="1:5" x14ac:dyDescent="0.25">
      <c r="A368" s="74"/>
      <c r="B368" s="74"/>
      <c r="C368" s="74"/>
      <c r="D368" s="75"/>
      <c r="E368" s="75"/>
    </row>
  </sheetData>
  <sortState ref="A3:AZ2905">
    <sortCondition ref="B3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A5"/>
  <sheetViews>
    <sheetView workbookViewId="0">
      <selection activeCell="H17" sqref="H17"/>
    </sheetView>
  </sheetViews>
  <sheetFormatPr defaultRowHeight="15" x14ac:dyDescent="0.25"/>
  <sheetData>
    <row r="1" spans="1:1" x14ac:dyDescent="0.25">
      <c r="A1" t="s">
        <v>3302</v>
      </c>
    </row>
    <row r="3" spans="1:1" x14ac:dyDescent="0.25">
      <c r="A3" t="s">
        <v>3303</v>
      </c>
    </row>
    <row r="4" spans="1:1" x14ac:dyDescent="0.25">
      <c r="A4" t="s">
        <v>2574</v>
      </c>
    </row>
    <row r="5" spans="1:1" x14ac:dyDescent="0.25">
      <c r="A5" t="s">
        <v>2589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/>
  <dimension ref="A3:Q32"/>
  <sheetViews>
    <sheetView zoomScale="70" zoomScaleNormal="70" workbookViewId="0">
      <selection activeCell="H17" sqref="H17"/>
    </sheetView>
  </sheetViews>
  <sheetFormatPr defaultRowHeight="15" x14ac:dyDescent="0.25"/>
  <cols>
    <col min="1" max="1" width="19.140625" customWidth="1"/>
    <col min="3" max="3" width="39.85546875" bestFit="1" customWidth="1"/>
  </cols>
  <sheetData>
    <row r="3" spans="1:17" x14ac:dyDescent="0.25">
      <c r="A3" t="s">
        <v>3323</v>
      </c>
      <c r="B3" t="s">
        <v>3322</v>
      </c>
      <c r="C3" t="s">
        <v>3403</v>
      </c>
      <c r="M3" t="s">
        <v>3405</v>
      </c>
      <c r="P3" t="s">
        <v>3399</v>
      </c>
      <c r="Q3" t="s">
        <v>3400</v>
      </c>
    </row>
    <row r="4" spans="1:17" x14ac:dyDescent="0.25">
      <c r="A4" s="67" t="s">
        <v>3315</v>
      </c>
      <c r="B4" s="84">
        <v>0.55000000000000004</v>
      </c>
      <c r="C4">
        <v>42.5</v>
      </c>
      <c r="P4" t="s">
        <v>3404</v>
      </c>
    </row>
    <row r="5" spans="1:17" x14ac:dyDescent="0.25">
      <c r="A5" t="s">
        <v>3316</v>
      </c>
      <c r="B5" s="84">
        <v>1</v>
      </c>
      <c r="C5">
        <v>0</v>
      </c>
    </row>
    <row r="6" spans="1:17" x14ac:dyDescent="0.25">
      <c r="A6" t="s">
        <v>3319</v>
      </c>
      <c r="B6" s="84">
        <v>1</v>
      </c>
      <c r="C6">
        <v>0</v>
      </c>
    </row>
    <row r="7" spans="1:17" x14ac:dyDescent="0.25">
      <c r="A7" s="67" t="s">
        <v>3320</v>
      </c>
      <c r="B7" s="84">
        <v>1</v>
      </c>
      <c r="C7">
        <v>0</v>
      </c>
      <c r="M7">
        <v>1</v>
      </c>
    </row>
    <row r="8" spans="1:17" x14ac:dyDescent="0.25">
      <c r="A8" s="67" t="s">
        <v>3321</v>
      </c>
      <c r="B8" s="84">
        <v>0.77</v>
      </c>
      <c r="C8">
        <v>0</v>
      </c>
      <c r="M8">
        <v>2</v>
      </c>
      <c r="P8" s="68"/>
      <c r="Q8" t="s">
        <v>3675</v>
      </c>
    </row>
    <row r="9" spans="1:17" x14ac:dyDescent="0.25">
      <c r="A9" t="s">
        <v>3310</v>
      </c>
      <c r="B9" s="84">
        <v>0</v>
      </c>
      <c r="C9">
        <v>79.400000000000006</v>
      </c>
    </row>
    <row r="10" spans="1:17" x14ac:dyDescent="0.25">
      <c r="A10" t="s">
        <v>3312</v>
      </c>
      <c r="B10" s="84">
        <v>0</v>
      </c>
      <c r="C10">
        <v>74</v>
      </c>
    </row>
    <row r="11" spans="1:17" x14ac:dyDescent="0.25">
      <c r="A11" t="s">
        <v>2650</v>
      </c>
      <c r="B11" s="84">
        <v>1</v>
      </c>
      <c r="C11">
        <v>0</v>
      </c>
    </row>
    <row r="12" spans="1:17" x14ac:dyDescent="0.25">
      <c r="A12" t="s">
        <v>3307</v>
      </c>
      <c r="B12" s="84">
        <v>0</v>
      </c>
      <c r="C12">
        <v>94.04</v>
      </c>
    </row>
    <row r="13" spans="1:17" x14ac:dyDescent="0.25">
      <c r="A13" t="s">
        <v>3314</v>
      </c>
      <c r="B13" s="84">
        <v>0</v>
      </c>
      <c r="C13">
        <v>63.1</v>
      </c>
    </row>
    <row r="14" spans="1:17" x14ac:dyDescent="0.25">
      <c r="A14" s="67" t="s">
        <v>3304</v>
      </c>
      <c r="B14" s="85">
        <v>0</v>
      </c>
      <c r="C14">
        <v>56.54</v>
      </c>
      <c r="M14">
        <v>3</v>
      </c>
      <c r="P14" t="s">
        <v>3401</v>
      </c>
      <c r="Q14" t="s">
        <v>3402</v>
      </c>
    </row>
    <row r="15" spans="1:17" x14ac:dyDescent="0.25">
      <c r="A15" t="s">
        <v>3308</v>
      </c>
      <c r="B15">
        <v>0</v>
      </c>
      <c r="C15">
        <v>80</v>
      </c>
    </row>
    <row r="16" spans="1:17" x14ac:dyDescent="0.25">
      <c r="A16" t="s">
        <v>3309</v>
      </c>
      <c r="B16">
        <v>0</v>
      </c>
      <c r="C16">
        <v>93</v>
      </c>
    </row>
    <row r="17" spans="1:14" x14ac:dyDescent="0.25">
      <c r="A17" t="s">
        <v>3313</v>
      </c>
      <c r="B17">
        <v>0</v>
      </c>
      <c r="C17">
        <v>56.14</v>
      </c>
    </row>
    <row r="18" spans="1:14" x14ac:dyDescent="0.25">
      <c r="A18" t="s">
        <v>3317</v>
      </c>
      <c r="B18">
        <v>1</v>
      </c>
      <c r="C18">
        <v>0</v>
      </c>
    </row>
    <row r="19" spans="1:14" x14ac:dyDescent="0.25">
      <c r="A19" t="s">
        <v>3305</v>
      </c>
      <c r="B19">
        <v>1</v>
      </c>
      <c r="C19">
        <v>0</v>
      </c>
    </row>
    <row r="20" spans="1:14" x14ac:dyDescent="0.25">
      <c r="A20" t="s">
        <v>3311</v>
      </c>
      <c r="B20">
        <v>0</v>
      </c>
      <c r="C20">
        <v>73.3</v>
      </c>
    </row>
    <row r="21" spans="1:14" x14ac:dyDescent="0.25">
      <c r="A21" t="s">
        <v>3318</v>
      </c>
      <c r="B21">
        <v>1</v>
      </c>
      <c r="C21">
        <v>0</v>
      </c>
    </row>
    <row r="22" spans="1:14" x14ac:dyDescent="0.25">
      <c r="A22" t="s">
        <v>2981</v>
      </c>
      <c r="B22">
        <v>1</v>
      </c>
      <c r="C22">
        <v>0</v>
      </c>
    </row>
    <row r="23" spans="1:14" x14ac:dyDescent="0.25">
      <c r="A23" t="s">
        <v>3383</v>
      </c>
      <c r="B23">
        <v>1</v>
      </c>
      <c r="C23">
        <v>0</v>
      </c>
    </row>
    <row r="25" spans="1:14" x14ac:dyDescent="0.25">
      <c r="M25" t="s">
        <v>3405</v>
      </c>
    </row>
    <row r="26" spans="1:14" x14ac:dyDescent="0.25">
      <c r="M26">
        <v>1</v>
      </c>
      <c r="N26" t="s">
        <v>3676</v>
      </c>
    </row>
    <row r="27" spans="1:14" x14ac:dyDescent="0.25">
      <c r="M27">
        <v>2</v>
      </c>
      <c r="N27" t="s">
        <v>3406</v>
      </c>
    </row>
    <row r="28" spans="1:14" x14ac:dyDescent="0.25">
      <c r="M28">
        <v>3</v>
      </c>
      <c r="N28" t="s">
        <v>3407</v>
      </c>
    </row>
    <row r="30" spans="1:14" x14ac:dyDescent="0.25">
      <c r="A30" t="s">
        <v>3408</v>
      </c>
    </row>
    <row r="31" spans="1:14" x14ac:dyDescent="0.25">
      <c r="A31" t="s">
        <v>3409</v>
      </c>
      <c r="C31">
        <v>0.8</v>
      </c>
    </row>
    <row r="32" spans="1:14" x14ac:dyDescent="0.25">
      <c r="A32" t="s">
        <v>3410</v>
      </c>
      <c r="C32">
        <v>0.97</v>
      </c>
    </row>
  </sheetData>
  <sortState ref="A4:C22">
    <sortCondition ref="A3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5"/>
  <dimension ref="A2:C364"/>
  <sheetViews>
    <sheetView topLeftCell="A2" workbookViewId="0">
      <selection activeCell="H17" sqref="H17"/>
    </sheetView>
  </sheetViews>
  <sheetFormatPr defaultRowHeight="15" x14ac:dyDescent="0.25"/>
  <cols>
    <col min="1" max="1" width="84.140625" bestFit="1" customWidth="1"/>
    <col min="3" max="3" width="9.28515625" customWidth="1"/>
  </cols>
  <sheetData>
    <row r="2" spans="1:3" x14ac:dyDescent="0.25">
      <c r="A2" t="s">
        <v>1</v>
      </c>
      <c r="B2" t="s">
        <v>0</v>
      </c>
    </row>
    <row r="3" spans="1:3" x14ac:dyDescent="0.25">
      <c r="A3" t="s">
        <v>225</v>
      </c>
      <c r="B3">
        <v>280</v>
      </c>
      <c r="C3" t="s">
        <v>225</v>
      </c>
    </row>
    <row r="4" spans="1:3" x14ac:dyDescent="0.25">
      <c r="A4" t="s">
        <v>172</v>
      </c>
      <c r="B4">
        <v>219</v>
      </c>
      <c r="C4" t="s">
        <v>172</v>
      </c>
    </row>
    <row r="5" spans="1:3" x14ac:dyDescent="0.25">
      <c r="A5" t="s">
        <v>236</v>
      </c>
      <c r="B5">
        <v>292</v>
      </c>
      <c r="C5" t="s">
        <v>236</v>
      </c>
    </row>
    <row r="6" spans="1:3" x14ac:dyDescent="0.25">
      <c r="A6" t="s">
        <v>192</v>
      </c>
      <c r="B6">
        <v>243</v>
      </c>
      <c r="C6" t="s">
        <v>192</v>
      </c>
    </row>
    <row r="7" spans="1:3" x14ac:dyDescent="0.25">
      <c r="A7" t="s">
        <v>108</v>
      </c>
      <c r="B7">
        <v>139</v>
      </c>
      <c r="C7" t="s">
        <v>108</v>
      </c>
    </row>
    <row r="8" spans="1:3" x14ac:dyDescent="0.25">
      <c r="A8" t="s">
        <v>217</v>
      </c>
      <c r="B8">
        <v>272</v>
      </c>
      <c r="C8" t="s">
        <v>217</v>
      </c>
    </row>
    <row r="9" spans="1:3" x14ac:dyDescent="0.25">
      <c r="A9" t="s">
        <v>129</v>
      </c>
      <c r="B9">
        <v>166</v>
      </c>
      <c r="C9" t="s">
        <v>129</v>
      </c>
    </row>
    <row r="10" spans="1:3" x14ac:dyDescent="0.25">
      <c r="A10" t="s">
        <v>163</v>
      </c>
      <c r="B10">
        <v>209</v>
      </c>
      <c r="C10" t="s">
        <v>163</v>
      </c>
    </row>
    <row r="11" spans="1:3" x14ac:dyDescent="0.25">
      <c r="A11" t="s">
        <v>55</v>
      </c>
      <c r="B11">
        <v>71</v>
      </c>
      <c r="C11" t="s">
        <v>55</v>
      </c>
    </row>
    <row r="12" spans="1:3" x14ac:dyDescent="0.25">
      <c r="A12" t="s">
        <v>296</v>
      </c>
      <c r="B12">
        <v>375</v>
      </c>
      <c r="C12" t="s">
        <v>296</v>
      </c>
    </row>
    <row r="13" spans="1:3" x14ac:dyDescent="0.25">
      <c r="A13" t="s">
        <v>226</v>
      </c>
      <c r="B13">
        <v>281</v>
      </c>
      <c r="C13" t="s">
        <v>226</v>
      </c>
    </row>
    <row r="14" spans="1:3" x14ac:dyDescent="0.25">
      <c r="A14" t="s">
        <v>73</v>
      </c>
      <c r="B14">
        <v>96</v>
      </c>
      <c r="C14" t="s">
        <v>73</v>
      </c>
    </row>
    <row r="15" spans="1:3" x14ac:dyDescent="0.25">
      <c r="A15" t="s">
        <v>122</v>
      </c>
      <c r="B15">
        <v>159</v>
      </c>
      <c r="C15" t="s">
        <v>122</v>
      </c>
    </row>
    <row r="16" spans="1:3" x14ac:dyDescent="0.25">
      <c r="A16" t="s">
        <v>180</v>
      </c>
      <c r="B16">
        <v>227</v>
      </c>
      <c r="C16" t="s">
        <v>180</v>
      </c>
    </row>
    <row r="17" spans="1:3" x14ac:dyDescent="0.25">
      <c r="A17" t="s">
        <v>323</v>
      </c>
      <c r="B17">
        <v>415</v>
      </c>
      <c r="C17" t="s">
        <v>323</v>
      </c>
    </row>
    <row r="18" spans="1:3" x14ac:dyDescent="0.25">
      <c r="A18" t="s">
        <v>343</v>
      </c>
      <c r="B18">
        <v>447</v>
      </c>
      <c r="C18" t="s">
        <v>343</v>
      </c>
    </row>
    <row r="19" spans="1:3" x14ac:dyDescent="0.25">
      <c r="A19" t="s">
        <v>205</v>
      </c>
      <c r="B19">
        <v>256</v>
      </c>
      <c r="C19" t="s">
        <v>205</v>
      </c>
    </row>
    <row r="20" spans="1:3" x14ac:dyDescent="0.25">
      <c r="A20" t="s">
        <v>206</v>
      </c>
      <c r="B20">
        <v>258</v>
      </c>
      <c r="C20" t="s">
        <v>206</v>
      </c>
    </row>
    <row r="21" spans="1:3" x14ac:dyDescent="0.25">
      <c r="A21" t="s">
        <v>90</v>
      </c>
      <c r="B21">
        <v>119</v>
      </c>
      <c r="C21" t="s">
        <v>90</v>
      </c>
    </row>
    <row r="22" spans="1:3" x14ac:dyDescent="0.25">
      <c r="A22" t="s">
        <v>3672</v>
      </c>
      <c r="B22">
        <v>297</v>
      </c>
      <c r="C22" t="s">
        <v>3672</v>
      </c>
    </row>
    <row r="23" spans="1:3" x14ac:dyDescent="0.25">
      <c r="A23" t="s">
        <v>184</v>
      </c>
      <c r="B23">
        <v>231</v>
      </c>
      <c r="C23" t="s">
        <v>184</v>
      </c>
    </row>
    <row r="24" spans="1:3" x14ac:dyDescent="0.25">
      <c r="A24" t="s">
        <v>257</v>
      </c>
      <c r="B24">
        <v>321</v>
      </c>
      <c r="C24" t="s">
        <v>257</v>
      </c>
    </row>
    <row r="25" spans="1:3" x14ac:dyDescent="0.25">
      <c r="A25" t="s">
        <v>3586</v>
      </c>
      <c r="B25">
        <v>888</v>
      </c>
      <c r="C25" t="s">
        <v>3586</v>
      </c>
    </row>
    <row r="26" spans="1:3" x14ac:dyDescent="0.25">
      <c r="A26" t="s">
        <v>329</v>
      </c>
      <c r="B26">
        <v>424</v>
      </c>
      <c r="C26" t="s">
        <v>329</v>
      </c>
    </row>
    <row r="27" spans="1:3" x14ac:dyDescent="0.25">
      <c r="A27" t="s">
        <v>56</v>
      </c>
      <c r="B27">
        <v>72</v>
      </c>
      <c r="C27" t="s">
        <v>56</v>
      </c>
    </row>
    <row r="28" spans="1:3" x14ac:dyDescent="0.25">
      <c r="A28" t="s">
        <v>16</v>
      </c>
      <c r="B28">
        <v>23</v>
      </c>
      <c r="C28" t="s">
        <v>16</v>
      </c>
    </row>
    <row r="29" spans="1:3" x14ac:dyDescent="0.25">
      <c r="A29" t="s">
        <v>94</v>
      </c>
      <c r="B29">
        <v>123</v>
      </c>
      <c r="C29" t="s">
        <v>94</v>
      </c>
    </row>
    <row r="30" spans="1:3" x14ac:dyDescent="0.25">
      <c r="A30" t="s">
        <v>124</v>
      </c>
      <c r="B30">
        <v>161</v>
      </c>
      <c r="C30" t="s">
        <v>124</v>
      </c>
    </row>
    <row r="31" spans="1:3" x14ac:dyDescent="0.25">
      <c r="A31" t="s">
        <v>75</v>
      </c>
      <c r="B31">
        <v>98</v>
      </c>
      <c r="C31" t="s">
        <v>75</v>
      </c>
    </row>
    <row r="32" spans="1:3" x14ac:dyDescent="0.25">
      <c r="A32" t="s">
        <v>76</v>
      </c>
      <c r="B32">
        <v>99</v>
      </c>
      <c r="C32" t="s">
        <v>76</v>
      </c>
    </row>
    <row r="33" spans="1:3" x14ac:dyDescent="0.25">
      <c r="A33" t="s">
        <v>218</v>
      </c>
      <c r="B33">
        <v>273</v>
      </c>
      <c r="C33" t="s">
        <v>218</v>
      </c>
    </row>
    <row r="34" spans="1:3" x14ac:dyDescent="0.25">
      <c r="A34" t="s">
        <v>109</v>
      </c>
      <c r="B34">
        <v>140</v>
      </c>
      <c r="C34" t="s">
        <v>109</v>
      </c>
    </row>
    <row r="35" spans="1:3" x14ac:dyDescent="0.25">
      <c r="A35" t="s">
        <v>222</v>
      </c>
      <c r="B35">
        <v>277</v>
      </c>
      <c r="C35" t="s">
        <v>222</v>
      </c>
    </row>
    <row r="36" spans="1:3" x14ac:dyDescent="0.25">
      <c r="A36" t="s">
        <v>319</v>
      </c>
      <c r="B36">
        <v>408</v>
      </c>
      <c r="C36" t="s">
        <v>319</v>
      </c>
    </row>
    <row r="37" spans="1:3" x14ac:dyDescent="0.25">
      <c r="A37" t="s">
        <v>96</v>
      </c>
      <c r="B37">
        <v>125</v>
      </c>
      <c r="C37" t="s">
        <v>96</v>
      </c>
    </row>
    <row r="38" spans="1:3" x14ac:dyDescent="0.25">
      <c r="A38" t="s">
        <v>282</v>
      </c>
      <c r="B38">
        <v>359</v>
      </c>
      <c r="C38" t="s">
        <v>282</v>
      </c>
    </row>
    <row r="39" spans="1:3" x14ac:dyDescent="0.25">
      <c r="A39" t="s">
        <v>285</v>
      </c>
      <c r="B39">
        <v>363</v>
      </c>
      <c r="C39" t="s">
        <v>285</v>
      </c>
    </row>
    <row r="40" spans="1:3" x14ac:dyDescent="0.25">
      <c r="A40" t="s">
        <v>255</v>
      </c>
      <c r="B40">
        <v>319</v>
      </c>
      <c r="C40" t="s">
        <v>255</v>
      </c>
    </row>
    <row r="41" spans="1:3" x14ac:dyDescent="0.25">
      <c r="A41" t="s">
        <v>138</v>
      </c>
      <c r="B41">
        <v>178</v>
      </c>
      <c r="C41" t="s">
        <v>138</v>
      </c>
    </row>
    <row r="42" spans="1:3" x14ac:dyDescent="0.25">
      <c r="A42" t="s">
        <v>77</v>
      </c>
      <c r="B42">
        <v>100</v>
      </c>
      <c r="C42" t="s">
        <v>77</v>
      </c>
    </row>
    <row r="43" spans="1:3" x14ac:dyDescent="0.25">
      <c r="A43" t="s">
        <v>227</v>
      </c>
      <c r="B43">
        <v>282</v>
      </c>
      <c r="C43" t="s">
        <v>227</v>
      </c>
    </row>
    <row r="44" spans="1:3" x14ac:dyDescent="0.25">
      <c r="A44" t="s">
        <v>4</v>
      </c>
      <c r="B44">
        <v>5</v>
      </c>
      <c r="C44" t="s">
        <v>4</v>
      </c>
    </row>
    <row r="45" spans="1:3" x14ac:dyDescent="0.25">
      <c r="A45" t="s">
        <v>195</v>
      </c>
      <c r="B45">
        <v>246</v>
      </c>
      <c r="C45" t="s">
        <v>195</v>
      </c>
    </row>
    <row r="46" spans="1:3" x14ac:dyDescent="0.25">
      <c r="A46" t="s">
        <v>201</v>
      </c>
      <c r="B46">
        <v>252</v>
      </c>
      <c r="C46" t="s">
        <v>201</v>
      </c>
    </row>
    <row r="47" spans="1:3" x14ac:dyDescent="0.25">
      <c r="A47" t="s">
        <v>262</v>
      </c>
      <c r="B47">
        <v>328</v>
      </c>
      <c r="C47" t="s">
        <v>262</v>
      </c>
    </row>
    <row r="48" spans="1:3" x14ac:dyDescent="0.25">
      <c r="A48" t="s">
        <v>155</v>
      </c>
      <c r="B48">
        <v>198</v>
      </c>
      <c r="C48" t="s">
        <v>155</v>
      </c>
    </row>
    <row r="49" spans="1:3" x14ac:dyDescent="0.25">
      <c r="A49" t="s">
        <v>3659</v>
      </c>
      <c r="B49">
        <v>477</v>
      </c>
      <c r="C49" t="s">
        <v>3659</v>
      </c>
    </row>
    <row r="50" spans="1:3" x14ac:dyDescent="0.25">
      <c r="A50" t="s">
        <v>352</v>
      </c>
      <c r="B50">
        <v>472</v>
      </c>
      <c r="C50" t="s">
        <v>352</v>
      </c>
    </row>
    <row r="51" spans="1:3" x14ac:dyDescent="0.25">
      <c r="A51" t="s">
        <v>110</v>
      </c>
      <c r="B51">
        <v>141</v>
      </c>
      <c r="C51" t="s">
        <v>110</v>
      </c>
    </row>
    <row r="52" spans="1:3" x14ac:dyDescent="0.25">
      <c r="A52" t="s">
        <v>58</v>
      </c>
      <c r="B52">
        <v>75</v>
      </c>
      <c r="C52" t="s">
        <v>58</v>
      </c>
    </row>
    <row r="53" spans="1:3" x14ac:dyDescent="0.25">
      <c r="A53" t="s">
        <v>305</v>
      </c>
      <c r="B53">
        <v>388</v>
      </c>
      <c r="C53" t="s">
        <v>305</v>
      </c>
    </row>
    <row r="54" spans="1:3" x14ac:dyDescent="0.25">
      <c r="A54" t="s">
        <v>117</v>
      </c>
      <c r="B54">
        <v>151</v>
      </c>
      <c r="C54" t="s">
        <v>117</v>
      </c>
    </row>
    <row r="55" spans="1:3" x14ac:dyDescent="0.25">
      <c r="A55" t="s">
        <v>135</v>
      </c>
      <c r="B55">
        <v>174</v>
      </c>
      <c r="C55" t="s">
        <v>135</v>
      </c>
    </row>
    <row r="56" spans="1:3" x14ac:dyDescent="0.25">
      <c r="A56" t="s">
        <v>97</v>
      </c>
      <c r="B56">
        <v>126</v>
      </c>
      <c r="C56" t="s">
        <v>97</v>
      </c>
    </row>
    <row r="57" spans="1:3" x14ac:dyDescent="0.25">
      <c r="A57" t="s">
        <v>299</v>
      </c>
      <c r="B57">
        <v>378</v>
      </c>
      <c r="C57" t="s">
        <v>299</v>
      </c>
    </row>
    <row r="58" spans="1:3" x14ac:dyDescent="0.25">
      <c r="A58" t="s">
        <v>230</v>
      </c>
      <c r="B58">
        <v>286</v>
      </c>
      <c r="C58" t="s">
        <v>230</v>
      </c>
    </row>
    <row r="59" spans="1:3" x14ac:dyDescent="0.25">
      <c r="A59" t="s">
        <v>128</v>
      </c>
      <c r="B59">
        <v>165</v>
      </c>
      <c r="C59" t="s">
        <v>128</v>
      </c>
    </row>
    <row r="60" spans="1:3" x14ac:dyDescent="0.25">
      <c r="A60" t="s">
        <v>31</v>
      </c>
      <c r="B60">
        <v>42</v>
      </c>
      <c r="C60" t="s">
        <v>31</v>
      </c>
    </row>
    <row r="61" spans="1:3" x14ac:dyDescent="0.25">
      <c r="A61" t="s">
        <v>292</v>
      </c>
      <c r="B61">
        <v>371</v>
      </c>
      <c r="C61" t="s">
        <v>292</v>
      </c>
    </row>
    <row r="62" spans="1:3" x14ac:dyDescent="0.25">
      <c r="A62" t="s">
        <v>33</v>
      </c>
      <c r="B62">
        <v>44</v>
      </c>
      <c r="C62" t="s">
        <v>33</v>
      </c>
    </row>
    <row r="63" spans="1:3" x14ac:dyDescent="0.25">
      <c r="A63" t="s">
        <v>270</v>
      </c>
      <c r="B63">
        <v>343</v>
      </c>
      <c r="C63" t="s">
        <v>270</v>
      </c>
    </row>
    <row r="64" spans="1:3" x14ac:dyDescent="0.25">
      <c r="A64" t="s">
        <v>61</v>
      </c>
      <c r="B64">
        <v>79</v>
      </c>
      <c r="C64" t="s">
        <v>61</v>
      </c>
    </row>
    <row r="65" spans="1:3" x14ac:dyDescent="0.25">
      <c r="A65" t="s">
        <v>232</v>
      </c>
      <c r="B65">
        <v>288</v>
      </c>
      <c r="C65" t="s">
        <v>232</v>
      </c>
    </row>
    <row r="66" spans="1:3" x14ac:dyDescent="0.25">
      <c r="A66" t="s">
        <v>228</v>
      </c>
      <c r="B66">
        <v>283</v>
      </c>
      <c r="C66" t="s">
        <v>228</v>
      </c>
    </row>
    <row r="67" spans="1:3" x14ac:dyDescent="0.25">
      <c r="A67" t="s">
        <v>190</v>
      </c>
      <c r="B67">
        <v>240</v>
      </c>
      <c r="C67" t="s">
        <v>190</v>
      </c>
    </row>
    <row r="68" spans="1:3" x14ac:dyDescent="0.25">
      <c r="A68" t="s">
        <v>233</v>
      </c>
      <c r="B68">
        <v>289</v>
      </c>
      <c r="C68" t="s">
        <v>233</v>
      </c>
    </row>
    <row r="69" spans="1:3" x14ac:dyDescent="0.25">
      <c r="A69" t="s">
        <v>5</v>
      </c>
      <c r="B69">
        <v>12</v>
      </c>
      <c r="C69" t="s">
        <v>5</v>
      </c>
    </row>
    <row r="70" spans="1:3" x14ac:dyDescent="0.25">
      <c r="A70" t="s">
        <v>6</v>
      </c>
      <c r="B70">
        <v>13</v>
      </c>
      <c r="C70" t="s">
        <v>6</v>
      </c>
    </row>
    <row r="71" spans="1:3" x14ac:dyDescent="0.25">
      <c r="A71" t="s">
        <v>320</v>
      </c>
      <c r="B71">
        <v>409</v>
      </c>
      <c r="C71" t="s">
        <v>320</v>
      </c>
    </row>
    <row r="72" spans="1:3" x14ac:dyDescent="0.25">
      <c r="A72" t="s">
        <v>279</v>
      </c>
      <c r="B72">
        <v>356</v>
      </c>
      <c r="C72" t="s">
        <v>279</v>
      </c>
    </row>
    <row r="73" spans="1:3" x14ac:dyDescent="0.25">
      <c r="A73" t="s">
        <v>188</v>
      </c>
      <c r="B73">
        <v>235</v>
      </c>
      <c r="C73" t="s">
        <v>188</v>
      </c>
    </row>
    <row r="74" spans="1:3" x14ac:dyDescent="0.25">
      <c r="A74" t="s">
        <v>18</v>
      </c>
      <c r="B74">
        <v>27</v>
      </c>
      <c r="C74" t="s">
        <v>18</v>
      </c>
    </row>
    <row r="75" spans="1:3" x14ac:dyDescent="0.25">
      <c r="A75" t="s">
        <v>353</v>
      </c>
      <c r="B75">
        <v>473</v>
      </c>
      <c r="C75" t="s">
        <v>353</v>
      </c>
    </row>
    <row r="76" spans="1:3" x14ac:dyDescent="0.25">
      <c r="A76" t="s">
        <v>59</v>
      </c>
      <c r="B76">
        <v>76</v>
      </c>
      <c r="C76" t="s">
        <v>59</v>
      </c>
    </row>
    <row r="77" spans="1:3" x14ac:dyDescent="0.25">
      <c r="A77" t="s">
        <v>156</v>
      </c>
      <c r="B77">
        <v>199</v>
      </c>
      <c r="C77" t="s">
        <v>156</v>
      </c>
    </row>
    <row r="78" spans="1:3" x14ac:dyDescent="0.25">
      <c r="A78" t="s">
        <v>294</v>
      </c>
      <c r="B78">
        <v>373</v>
      </c>
      <c r="C78" t="s">
        <v>294</v>
      </c>
    </row>
    <row r="79" spans="1:3" x14ac:dyDescent="0.25">
      <c r="A79" t="s">
        <v>49</v>
      </c>
      <c r="B79">
        <v>64</v>
      </c>
      <c r="C79" t="s">
        <v>49</v>
      </c>
    </row>
    <row r="80" spans="1:3" x14ac:dyDescent="0.25">
      <c r="A80" t="s">
        <v>216</v>
      </c>
      <c r="B80">
        <v>271</v>
      </c>
      <c r="C80" t="s">
        <v>216</v>
      </c>
    </row>
    <row r="81" spans="1:3" x14ac:dyDescent="0.25">
      <c r="A81" t="s">
        <v>271</v>
      </c>
      <c r="B81">
        <v>347</v>
      </c>
      <c r="C81" t="s">
        <v>271</v>
      </c>
    </row>
    <row r="82" spans="1:3" x14ac:dyDescent="0.25">
      <c r="A82" t="s">
        <v>312</v>
      </c>
      <c r="B82">
        <v>397</v>
      </c>
      <c r="C82" t="s">
        <v>312</v>
      </c>
    </row>
    <row r="83" spans="1:3" x14ac:dyDescent="0.25">
      <c r="A83" t="s">
        <v>7</v>
      </c>
      <c r="B83">
        <v>14</v>
      </c>
      <c r="C83" t="s">
        <v>7</v>
      </c>
    </row>
    <row r="84" spans="1:3" x14ac:dyDescent="0.25">
      <c r="A84" t="s">
        <v>113</v>
      </c>
      <c r="B84">
        <v>145</v>
      </c>
      <c r="C84" t="s">
        <v>113</v>
      </c>
    </row>
    <row r="85" spans="1:3" x14ac:dyDescent="0.25">
      <c r="A85" t="s">
        <v>168</v>
      </c>
      <c r="B85">
        <v>215</v>
      </c>
      <c r="C85" t="s">
        <v>168</v>
      </c>
    </row>
    <row r="86" spans="1:3" x14ac:dyDescent="0.25">
      <c r="A86" t="s">
        <v>344</v>
      </c>
      <c r="B86">
        <v>448</v>
      </c>
      <c r="C86" t="s">
        <v>344</v>
      </c>
    </row>
    <row r="87" spans="1:3" x14ac:dyDescent="0.25">
      <c r="A87" t="s">
        <v>274</v>
      </c>
      <c r="B87">
        <v>351</v>
      </c>
      <c r="C87" t="s">
        <v>274</v>
      </c>
    </row>
    <row r="88" spans="1:3" x14ac:dyDescent="0.25">
      <c r="A88" t="s">
        <v>324</v>
      </c>
      <c r="B88">
        <v>416</v>
      </c>
      <c r="C88" t="s">
        <v>324</v>
      </c>
    </row>
    <row r="89" spans="1:3" x14ac:dyDescent="0.25">
      <c r="A89" t="s">
        <v>60</v>
      </c>
      <c r="B89">
        <v>77</v>
      </c>
      <c r="C89" t="s">
        <v>60</v>
      </c>
    </row>
    <row r="90" spans="1:3" x14ac:dyDescent="0.25">
      <c r="A90" t="s">
        <v>283</v>
      </c>
      <c r="B90">
        <v>360</v>
      </c>
      <c r="C90" t="s">
        <v>283</v>
      </c>
    </row>
    <row r="91" spans="1:3" x14ac:dyDescent="0.25">
      <c r="A91" t="s">
        <v>200</v>
      </c>
      <c r="B91">
        <v>251</v>
      </c>
      <c r="C91" t="s">
        <v>200</v>
      </c>
    </row>
    <row r="92" spans="1:3" x14ac:dyDescent="0.25">
      <c r="A92" t="s">
        <v>78</v>
      </c>
      <c r="B92">
        <v>101</v>
      </c>
      <c r="C92" t="s">
        <v>78</v>
      </c>
    </row>
    <row r="93" spans="1:3" x14ac:dyDescent="0.25">
      <c r="A93" t="s">
        <v>157</v>
      </c>
      <c r="B93">
        <v>202</v>
      </c>
      <c r="C93" t="s">
        <v>157</v>
      </c>
    </row>
    <row r="94" spans="1:3" x14ac:dyDescent="0.25">
      <c r="A94" t="s">
        <v>287</v>
      </c>
      <c r="B94">
        <v>365</v>
      </c>
      <c r="C94" t="s">
        <v>287</v>
      </c>
    </row>
    <row r="95" spans="1:3" x14ac:dyDescent="0.25">
      <c r="A95" t="s">
        <v>98</v>
      </c>
      <c r="B95">
        <v>128</v>
      </c>
      <c r="C95" t="s">
        <v>98</v>
      </c>
    </row>
    <row r="96" spans="1:3" x14ac:dyDescent="0.25">
      <c r="A96" t="s">
        <v>8</v>
      </c>
      <c r="B96">
        <v>15</v>
      </c>
      <c r="C96" t="s">
        <v>8</v>
      </c>
    </row>
    <row r="97" spans="1:3" x14ac:dyDescent="0.25">
      <c r="A97" t="s">
        <v>79</v>
      </c>
      <c r="B97">
        <v>102</v>
      </c>
      <c r="C97" t="s">
        <v>79</v>
      </c>
    </row>
    <row r="98" spans="1:3" x14ac:dyDescent="0.25">
      <c r="A98" t="s">
        <v>321</v>
      </c>
      <c r="B98">
        <v>412</v>
      </c>
      <c r="C98" t="s">
        <v>321</v>
      </c>
    </row>
    <row r="99" spans="1:3" x14ac:dyDescent="0.25">
      <c r="A99" t="s">
        <v>336</v>
      </c>
      <c r="B99">
        <v>436</v>
      </c>
      <c r="C99" t="s">
        <v>336</v>
      </c>
    </row>
    <row r="100" spans="1:3" x14ac:dyDescent="0.25">
      <c r="A100" t="s">
        <v>95</v>
      </c>
      <c r="B100">
        <v>124</v>
      </c>
      <c r="C100" t="s">
        <v>95</v>
      </c>
    </row>
    <row r="101" spans="1:3" x14ac:dyDescent="0.25">
      <c r="A101" t="s">
        <v>80</v>
      </c>
      <c r="B101">
        <v>103</v>
      </c>
      <c r="C101" t="s">
        <v>80</v>
      </c>
    </row>
    <row r="102" spans="1:3" x14ac:dyDescent="0.25">
      <c r="A102" t="s">
        <v>293</v>
      </c>
      <c r="B102">
        <v>372</v>
      </c>
      <c r="C102" t="s">
        <v>293</v>
      </c>
    </row>
    <row r="103" spans="1:3" x14ac:dyDescent="0.25">
      <c r="A103" t="s">
        <v>158</v>
      </c>
      <c r="B103">
        <v>203</v>
      </c>
      <c r="C103" t="s">
        <v>158</v>
      </c>
    </row>
    <row r="104" spans="1:3" x14ac:dyDescent="0.25">
      <c r="A104" t="s">
        <v>235</v>
      </c>
      <c r="B104">
        <v>291</v>
      </c>
      <c r="C104" t="s">
        <v>235</v>
      </c>
    </row>
    <row r="105" spans="1:3" x14ac:dyDescent="0.25">
      <c r="A105" t="s">
        <v>307</v>
      </c>
      <c r="B105">
        <v>390</v>
      </c>
      <c r="C105" t="s">
        <v>307</v>
      </c>
    </row>
    <row r="106" spans="1:3" x14ac:dyDescent="0.25">
      <c r="A106" t="s">
        <v>237</v>
      </c>
      <c r="B106">
        <v>293</v>
      </c>
      <c r="C106" t="s">
        <v>237</v>
      </c>
    </row>
    <row r="107" spans="1:3" x14ac:dyDescent="0.25">
      <c r="A107" t="s">
        <v>221</v>
      </c>
      <c r="B107">
        <v>276</v>
      </c>
      <c r="C107" t="s">
        <v>221</v>
      </c>
    </row>
    <row r="108" spans="1:3" x14ac:dyDescent="0.25">
      <c r="A108" t="s">
        <v>159</v>
      </c>
      <c r="B108">
        <v>204</v>
      </c>
      <c r="C108" t="s">
        <v>159</v>
      </c>
    </row>
    <row r="109" spans="1:3" x14ac:dyDescent="0.25">
      <c r="A109" t="s">
        <v>212</v>
      </c>
      <c r="B109">
        <v>265</v>
      </c>
      <c r="C109" t="s">
        <v>212</v>
      </c>
    </row>
    <row r="110" spans="1:3" x14ac:dyDescent="0.25">
      <c r="A110" t="s">
        <v>187</v>
      </c>
      <c r="B110">
        <v>234</v>
      </c>
      <c r="C110" t="s">
        <v>187</v>
      </c>
    </row>
    <row r="111" spans="1:3" x14ac:dyDescent="0.25">
      <c r="A111" t="s">
        <v>143</v>
      </c>
      <c r="B111">
        <v>185</v>
      </c>
      <c r="C111" t="s">
        <v>143</v>
      </c>
    </row>
    <row r="112" spans="1:3" x14ac:dyDescent="0.25">
      <c r="A112" t="s">
        <v>182</v>
      </c>
      <c r="B112">
        <v>229</v>
      </c>
      <c r="C112" t="s">
        <v>182</v>
      </c>
    </row>
    <row r="113" spans="1:3" x14ac:dyDescent="0.25">
      <c r="A113" t="s">
        <v>267</v>
      </c>
      <c r="B113">
        <v>337</v>
      </c>
      <c r="C113" t="s">
        <v>267</v>
      </c>
    </row>
    <row r="114" spans="1:3" x14ac:dyDescent="0.25">
      <c r="A114" t="s">
        <v>350</v>
      </c>
      <c r="B114">
        <v>470</v>
      </c>
      <c r="C114" t="s">
        <v>350</v>
      </c>
    </row>
    <row r="115" spans="1:3" x14ac:dyDescent="0.25">
      <c r="A115" t="s">
        <v>19</v>
      </c>
      <c r="B115">
        <v>28</v>
      </c>
      <c r="C115" t="s">
        <v>19</v>
      </c>
    </row>
    <row r="116" spans="1:3" x14ac:dyDescent="0.25">
      <c r="A116" t="s">
        <v>130</v>
      </c>
      <c r="B116">
        <v>168</v>
      </c>
      <c r="C116" t="s">
        <v>130</v>
      </c>
    </row>
    <row r="117" spans="1:3" x14ac:dyDescent="0.25">
      <c r="A117" t="s">
        <v>268</v>
      </c>
      <c r="B117">
        <v>339</v>
      </c>
      <c r="C117" t="s">
        <v>268</v>
      </c>
    </row>
    <row r="118" spans="1:3" x14ac:dyDescent="0.25">
      <c r="A118" t="s">
        <v>291</v>
      </c>
      <c r="B118">
        <v>369</v>
      </c>
      <c r="C118" t="s">
        <v>291</v>
      </c>
    </row>
    <row r="119" spans="1:3" x14ac:dyDescent="0.25">
      <c r="A119" t="s">
        <v>351</v>
      </c>
      <c r="B119">
        <v>471</v>
      </c>
      <c r="C119" t="s">
        <v>351</v>
      </c>
    </row>
    <row r="120" spans="1:3" x14ac:dyDescent="0.25">
      <c r="A120" t="s">
        <v>114</v>
      </c>
      <c r="B120">
        <v>146</v>
      </c>
      <c r="C120" t="s">
        <v>114</v>
      </c>
    </row>
    <row r="121" spans="1:3" x14ac:dyDescent="0.25">
      <c r="A121" t="s">
        <v>100</v>
      </c>
      <c r="B121">
        <v>130</v>
      </c>
      <c r="C121" t="s">
        <v>100</v>
      </c>
    </row>
    <row r="122" spans="1:3" x14ac:dyDescent="0.25">
      <c r="A122" t="s">
        <v>311</v>
      </c>
      <c r="B122">
        <v>396</v>
      </c>
      <c r="C122" t="s">
        <v>311</v>
      </c>
    </row>
    <row r="123" spans="1:3" x14ac:dyDescent="0.25">
      <c r="A123" t="s">
        <v>9</v>
      </c>
      <c r="B123">
        <v>16</v>
      </c>
      <c r="C123" t="s">
        <v>9</v>
      </c>
    </row>
    <row r="124" spans="1:3" x14ac:dyDescent="0.25">
      <c r="A124" t="s">
        <v>332</v>
      </c>
      <c r="B124">
        <v>431</v>
      </c>
      <c r="C124" t="s">
        <v>332</v>
      </c>
    </row>
    <row r="125" spans="1:3" x14ac:dyDescent="0.25">
      <c r="A125" t="s">
        <v>126</v>
      </c>
      <c r="B125">
        <v>163</v>
      </c>
      <c r="C125" t="s">
        <v>126</v>
      </c>
    </row>
    <row r="126" spans="1:3" x14ac:dyDescent="0.25">
      <c r="A126" t="s">
        <v>11</v>
      </c>
      <c r="B126">
        <v>18</v>
      </c>
      <c r="C126" t="s">
        <v>11</v>
      </c>
    </row>
    <row r="127" spans="1:3" x14ac:dyDescent="0.25">
      <c r="A127" t="s">
        <v>229</v>
      </c>
      <c r="B127">
        <v>284</v>
      </c>
      <c r="C127" t="s">
        <v>229</v>
      </c>
    </row>
    <row r="128" spans="1:3" x14ac:dyDescent="0.25">
      <c r="A128" t="s">
        <v>3583</v>
      </c>
      <c r="B128">
        <v>298</v>
      </c>
      <c r="C128" t="s">
        <v>3583</v>
      </c>
    </row>
    <row r="129" spans="1:3" x14ac:dyDescent="0.25">
      <c r="A129" t="s">
        <v>242</v>
      </c>
      <c r="B129">
        <v>300</v>
      </c>
      <c r="C129" t="s">
        <v>242</v>
      </c>
    </row>
    <row r="130" spans="1:3" x14ac:dyDescent="0.25">
      <c r="A130" t="s">
        <v>123</v>
      </c>
      <c r="B130">
        <v>160</v>
      </c>
      <c r="C130" t="s">
        <v>123</v>
      </c>
    </row>
    <row r="131" spans="1:3" x14ac:dyDescent="0.25">
      <c r="A131" t="s">
        <v>32</v>
      </c>
      <c r="B131">
        <v>43</v>
      </c>
      <c r="C131" t="s">
        <v>32</v>
      </c>
    </row>
    <row r="132" spans="1:3" x14ac:dyDescent="0.25">
      <c r="A132" t="s">
        <v>134</v>
      </c>
      <c r="B132">
        <v>172</v>
      </c>
      <c r="C132" t="s">
        <v>134</v>
      </c>
    </row>
    <row r="133" spans="1:3" x14ac:dyDescent="0.25">
      <c r="A133" t="s">
        <v>101</v>
      </c>
      <c r="B133">
        <v>131</v>
      </c>
      <c r="C133" t="s">
        <v>101</v>
      </c>
    </row>
    <row r="134" spans="1:3" x14ac:dyDescent="0.25">
      <c r="A134" t="s">
        <v>47</v>
      </c>
      <c r="B134">
        <v>61</v>
      </c>
      <c r="C134" t="s">
        <v>47</v>
      </c>
    </row>
    <row r="135" spans="1:3" x14ac:dyDescent="0.25">
      <c r="A135" t="s">
        <v>317</v>
      </c>
      <c r="B135">
        <v>406</v>
      </c>
      <c r="C135" t="s">
        <v>317</v>
      </c>
    </row>
    <row r="136" spans="1:3" x14ac:dyDescent="0.25">
      <c r="A136" t="s">
        <v>116</v>
      </c>
      <c r="B136">
        <v>148</v>
      </c>
      <c r="C136" t="s">
        <v>116</v>
      </c>
    </row>
    <row r="137" spans="1:3" x14ac:dyDescent="0.25">
      <c r="A137" t="s">
        <v>309</v>
      </c>
      <c r="B137">
        <v>394</v>
      </c>
      <c r="C137" t="s">
        <v>309</v>
      </c>
    </row>
    <row r="138" spans="1:3" x14ac:dyDescent="0.25">
      <c r="A138" t="s">
        <v>325</v>
      </c>
      <c r="B138">
        <v>420</v>
      </c>
      <c r="C138" t="s">
        <v>325</v>
      </c>
    </row>
    <row r="139" spans="1:3" x14ac:dyDescent="0.25">
      <c r="A139" t="s">
        <v>111</v>
      </c>
      <c r="B139">
        <v>143</v>
      </c>
      <c r="C139" t="s">
        <v>111</v>
      </c>
    </row>
    <row r="140" spans="1:3" x14ac:dyDescent="0.25">
      <c r="A140" t="s">
        <v>313</v>
      </c>
      <c r="B140">
        <v>398</v>
      </c>
      <c r="C140" t="s">
        <v>313</v>
      </c>
    </row>
    <row r="141" spans="1:3" x14ac:dyDescent="0.25">
      <c r="A141" t="s">
        <v>303</v>
      </c>
      <c r="B141">
        <v>383</v>
      </c>
      <c r="C141" t="s">
        <v>303</v>
      </c>
    </row>
    <row r="142" spans="1:3" x14ac:dyDescent="0.25">
      <c r="A142" t="s">
        <v>12</v>
      </c>
      <c r="B142">
        <v>19</v>
      </c>
      <c r="C142" t="s">
        <v>12</v>
      </c>
    </row>
    <row r="143" spans="1:3" x14ac:dyDescent="0.25">
      <c r="A143" t="s">
        <v>322</v>
      </c>
      <c r="B143">
        <v>413</v>
      </c>
      <c r="C143" t="s">
        <v>322</v>
      </c>
    </row>
    <row r="144" spans="1:3" x14ac:dyDescent="0.25">
      <c r="A144" t="s">
        <v>208</v>
      </c>
      <c r="B144">
        <v>260</v>
      </c>
      <c r="C144" t="s">
        <v>208</v>
      </c>
    </row>
    <row r="145" spans="1:3" x14ac:dyDescent="0.25">
      <c r="A145" t="s">
        <v>231</v>
      </c>
      <c r="B145">
        <v>287</v>
      </c>
      <c r="C145" t="s">
        <v>231</v>
      </c>
    </row>
    <row r="146" spans="1:3" x14ac:dyDescent="0.25">
      <c r="A146" t="s">
        <v>15</v>
      </c>
      <c r="B146">
        <v>22</v>
      </c>
      <c r="C146" t="s">
        <v>15</v>
      </c>
    </row>
    <row r="147" spans="1:3" x14ac:dyDescent="0.25">
      <c r="A147" t="s">
        <v>144</v>
      </c>
      <c r="B147">
        <v>186</v>
      </c>
      <c r="C147" t="s">
        <v>144</v>
      </c>
    </row>
    <row r="148" spans="1:3" x14ac:dyDescent="0.25">
      <c r="A148" t="s">
        <v>133</v>
      </c>
      <c r="B148">
        <v>171</v>
      </c>
      <c r="C148" t="s">
        <v>133</v>
      </c>
    </row>
    <row r="149" spans="1:3" x14ac:dyDescent="0.25">
      <c r="A149" t="s">
        <v>20</v>
      </c>
      <c r="B149">
        <v>29</v>
      </c>
      <c r="C149" t="s">
        <v>20</v>
      </c>
    </row>
    <row r="150" spans="1:3" x14ac:dyDescent="0.25">
      <c r="A150" t="s">
        <v>328</v>
      </c>
      <c r="B150">
        <v>423</v>
      </c>
      <c r="C150" t="s">
        <v>328</v>
      </c>
    </row>
    <row r="151" spans="1:3" x14ac:dyDescent="0.25">
      <c r="A151" t="s">
        <v>127</v>
      </c>
      <c r="B151">
        <v>164</v>
      </c>
      <c r="C151" t="s">
        <v>127</v>
      </c>
    </row>
    <row r="152" spans="1:3" x14ac:dyDescent="0.25">
      <c r="A152" t="s">
        <v>339</v>
      </c>
      <c r="B152">
        <v>442</v>
      </c>
      <c r="C152" t="s">
        <v>339</v>
      </c>
    </row>
    <row r="153" spans="1:3" x14ac:dyDescent="0.25">
      <c r="A153" t="s">
        <v>204</v>
      </c>
      <c r="B153">
        <v>255</v>
      </c>
      <c r="C153" t="s">
        <v>204</v>
      </c>
    </row>
    <row r="154" spans="1:3" x14ac:dyDescent="0.25">
      <c r="A154" t="s">
        <v>21</v>
      </c>
      <c r="B154">
        <v>30</v>
      </c>
      <c r="C154" t="s">
        <v>21</v>
      </c>
    </row>
    <row r="155" spans="1:3" x14ac:dyDescent="0.25">
      <c r="A155" t="s">
        <v>261</v>
      </c>
      <c r="B155">
        <v>327</v>
      </c>
      <c r="C155" t="s">
        <v>261</v>
      </c>
    </row>
    <row r="156" spans="1:3" x14ac:dyDescent="0.25">
      <c r="A156" t="s">
        <v>223</v>
      </c>
      <c r="B156">
        <v>278</v>
      </c>
      <c r="C156" t="s">
        <v>223</v>
      </c>
    </row>
    <row r="157" spans="1:3" x14ac:dyDescent="0.25">
      <c r="A157" t="s">
        <v>247</v>
      </c>
      <c r="B157">
        <v>309</v>
      </c>
      <c r="C157" t="s">
        <v>247</v>
      </c>
    </row>
    <row r="158" spans="1:3" x14ac:dyDescent="0.25">
      <c r="A158" t="s">
        <v>28</v>
      </c>
      <c r="B158">
        <v>39</v>
      </c>
      <c r="C158" t="s">
        <v>28</v>
      </c>
    </row>
    <row r="159" spans="1:3" x14ac:dyDescent="0.25">
      <c r="A159" t="s">
        <v>302</v>
      </c>
      <c r="B159">
        <v>382</v>
      </c>
      <c r="C159" t="s">
        <v>302</v>
      </c>
    </row>
    <row r="160" spans="1:3" x14ac:dyDescent="0.25">
      <c r="A160" t="s">
        <v>22</v>
      </c>
      <c r="B160">
        <v>31</v>
      </c>
      <c r="C160" t="s">
        <v>22</v>
      </c>
    </row>
    <row r="161" spans="1:3" x14ac:dyDescent="0.25">
      <c r="A161" t="s">
        <v>276</v>
      </c>
      <c r="B161">
        <v>353</v>
      </c>
      <c r="C161" t="s">
        <v>276</v>
      </c>
    </row>
    <row r="162" spans="1:3" x14ac:dyDescent="0.25">
      <c r="A162" t="s">
        <v>191</v>
      </c>
      <c r="B162">
        <v>241</v>
      </c>
      <c r="C162" t="s">
        <v>191</v>
      </c>
    </row>
    <row r="163" spans="1:3" x14ac:dyDescent="0.25">
      <c r="A163" t="s">
        <v>153</v>
      </c>
      <c r="B163">
        <v>196</v>
      </c>
      <c r="C163" t="s">
        <v>153</v>
      </c>
    </row>
    <row r="164" spans="1:3" x14ac:dyDescent="0.25">
      <c r="A164" t="s">
        <v>193</v>
      </c>
      <c r="B164">
        <v>244</v>
      </c>
      <c r="C164" t="s">
        <v>193</v>
      </c>
    </row>
    <row r="165" spans="1:3" x14ac:dyDescent="0.25">
      <c r="A165" t="s">
        <v>199</v>
      </c>
      <c r="B165">
        <v>250</v>
      </c>
      <c r="C165" t="s">
        <v>199</v>
      </c>
    </row>
    <row r="166" spans="1:3" x14ac:dyDescent="0.25">
      <c r="A166" t="s">
        <v>51</v>
      </c>
      <c r="B166">
        <v>66</v>
      </c>
      <c r="C166" t="s">
        <v>51</v>
      </c>
    </row>
    <row r="167" spans="1:3" x14ac:dyDescent="0.25">
      <c r="A167" t="s">
        <v>272</v>
      </c>
      <c r="B167">
        <v>348</v>
      </c>
      <c r="C167" t="s">
        <v>272</v>
      </c>
    </row>
    <row r="168" spans="1:3" x14ac:dyDescent="0.25">
      <c r="A168" t="s">
        <v>165</v>
      </c>
      <c r="B168">
        <v>211</v>
      </c>
      <c r="C168" t="s">
        <v>165</v>
      </c>
    </row>
    <row r="169" spans="1:3" x14ac:dyDescent="0.25">
      <c r="A169" t="s">
        <v>250</v>
      </c>
      <c r="B169">
        <v>313</v>
      </c>
      <c r="C169" t="s">
        <v>250</v>
      </c>
    </row>
    <row r="170" spans="1:3" x14ac:dyDescent="0.25">
      <c r="A170" t="s">
        <v>23</v>
      </c>
      <c r="B170">
        <v>32</v>
      </c>
      <c r="C170" t="s">
        <v>23</v>
      </c>
    </row>
    <row r="171" spans="1:3" x14ac:dyDescent="0.25">
      <c r="A171" t="s">
        <v>67</v>
      </c>
      <c r="B171">
        <v>86</v>
      </c>
      <c r="C171" t="s">
        <v>67</v>
      </c>
    </row>
    <row r="172" spans="1:3" x14ac:dyDescent="0.25">
      <c r="A172" t="s">
        <v>13</v>
      </c>
      <c r="B172">
        <v>20</v>
      </c>
      <c r="C172" t="s">
        <v>13</v>
      </c>
    </row>
    <row r="173" spans="1:3" x14ac:dyDescent="0.25">
      <c r="A173" t="s">
        <v>161</v>
      </c>
      <c r="B173">
        <v>207</v>
      </c>
      <c r="C173" t="s">
        <v>161</v>
      </c>
    </row>
    <row r="174" spans="1:3" x14ac:dyDescent="0.25">
      <c r="A174" t="s">
        <v>162</v>
      </c>
      <c r="B174">
        <v>208</v>
      </c>
      <c r="C174" t="s">
        <v>162</v>
      </c>
    </row>
    <row r="175" spans="1:3" x14ac:dyDescent="0.25">
      <c r="A175" t="s">
        <v>140</v>
      </c>
      <c r="B175">
        <v>181</v>
      </c>
      <c r="C175" t="s">
        <v>140</v>
      </c>
    </row>
    <row r="176" spans="1:3" x14ac:dyDescent="0.25">
      <c r="A176" t="s">
        <v>136</v>
      </c>
      <c r="B176">
        <v>176</v>
      </c>
      <c r="C176" t="s">
        <v>136</v>
      </c>
    </row>
    <row r="177" spans="1:3" x14ac:dyDescent="0.25">
      <c r="A177" t="s">
        <v>3585</v>
      </c>
      <c r="B177">
        <v>476</v>
      </c>
      <c r="C177" t="s">
        <v>3585</v>
      </c>
    </row>
    <row r="178" spans="1:3" x14ac:dyDescent="0.25">
      <c r="A178" t="s">
        <v>252</v>
      </c>
      <c r="B178">
        <v>316</v>
      </c>
      <c r="C178" t="s">
        <v>252</v>
      </c>
    </row>
    <row r="179" spans="1:3" x14ac:dyDescent="0.25">
      <c r="A179" t="s">
        <v>289</v>
      </c>
      <c r="B179">
        <v>367</v>
      </c>
      <c r="C179" t="s">
        <v>289</v>
      </c>
    </row>
    <row r="180" spans="1:3" x14ac:dyDescent="0.25">
      <c r="A180" t="s">
        <v>215</v>
      </c>
      <c r="B180">
        <v>269</v>
      </c>
      <c r="C180" t="s">
        <v>215</v>
      </c>
    </row>
    <row r="181" spans="1:3" x14ac:dyDescent="0.25">
      <c r="A181" t="s">
        <v>243</v>
      </c>
      <c r="B181">
        <v>301</v>
      </c>
      <c r="C181" t="s">
        <v>243</v>
      </c>
    </row>
    <row r="182" spans="1:3" x14ac:dyDescent="0.25">
      <c r="A182" t="s">
        <v>81</v>
      </c>
      <c r="B182">
        <v>104</v>
      </c>
      <c r="C182" t="s">
        <v>81</v>
      </c>
    </row>
    <row r="183" spans="1:3" x14ac:dyDescent="0.25">
      <c r="A183" t="s">
        <v>89</v>
      </c>
      <c r="B183">
        <v>118</v>
      </c>
      <c r="C183" t="s">
        <v>89</v>
      </c>
    </row>
    <row r="184" spans="1:3" x14ac:dyDescent="0.25">
      <c r="A184" t="s">
        <v>245</v>
      </c>
      <c r="B184">
        <v>305</v>
      </c>
      <c r="C184" t="s">
        <v>245</v>
      </c>
    </row>
    <row r="185" spans="1:3" x14ac:dyDescent="0.25">
      <c r="A185" t="s">
        <v>115</v>
      </c>
      <c r="B185">
        <v>147</v>
      </c>
      <c r="C185" t="s">
        <v>115</v>
      </c>
    </row>
    <row r="186" spans="1:3" x14ac:dyDescent="0.25">
      <c r="A186" t="s">
        <v>295</v>
      </c>
      <c r="B186">
        <v>374</v>
      </c>
      <c r="C186" t="s">
        <v>295</v>
      </c>
    </row>
    <row r="187" spans="1:3" x14ac:dyDescent="0.25">
      <c r="A187" t="s">
        <v>164</v>
      </c>
      <c r="B187">
        <v>210</v>
      </c>
      <c r="C187" t="s">
        <v>164</v>
      </c>
    </row>
    <row r="188" spans="1:3" x14ac:dyDescent="0.25">
      <c r="A188" t="s">
        <v>35</v>
      </c>
      <c r="B188">
        <v>48</v>
      </c>
      <c r="C188" t="s">
        <v>35</v>
      </c>
    </row>
    <row r="189" spans="1:3" x14ac:dyDescent="0.25">
      <c r="A189" t="s">
        <v>62</v>
      </c>
      <c r="B189">
        <v>80</v>
      </c>
      <c r="C189" t="s">
        <v>62</v>
      </c>
    </row>
    <row r="190" spans="1:3" x14ac:dyDescent="0.25">
      <c r="A190" t="s">
        <v>167</v>
      </c>
      <c r="B190">
        <v>214</v>
      </c>
      <c r="C190" t="s">
        <v>167</v>
      </c>
    </row>
    <row r="191" spans="1:3" x14ac:dyDescent="0.25">
      <c r="A191" t="s">
        <v>169</v>
      </c>
      <c r="B191">
        <v>216</v>
      </c>
      <c r="C191" t="s">
        <v>169</v>
      </c>
    </row>
    <row r="192" spans="1:3" x14ac:dyDescent="0.25">
      <c r="A192" t="s">
        <v>327</v>
      </c>
      <c r="B192">
        <v>422</v>
      </c>
      <c r="C192" t="s">
        <v>327</v>
      </c>
    </row>
    <row r="193" spans="1:3" x14ac:dyDescent="0.25">
      <c r="A193" t="s">
        <v>345</v>
      </c>
      <c r="B193">
        <v>450</v>
      </c>
      <c r="C193" t="s">
        <v>345</v>
      </c>
    </row>
    <row r="194" spans="1:3" x14ac:dyDescent="0.25">
      <c r="A194" t="s">
        <v>251</v>
      </c>
      <c r="B194">
        <v>314</v>
      </c>
      <c r="C194" t="s">
        <v>251</v>
      </c>
    </row>
    <row r="195" spans="1:3" x14ac:dyDescent="0.25">
      <c r="A195" t="s">
        <v>196</v>
      </c>
      <c r="B195">
        <v>247</v>
      </c>
      <c r="C195" t="s">
        <v>196</v>
      </c>
    </row>
    <row r="196" spans="1:3" x14ac:dyDescent="0.25">
      <c r="A196" t="s">
        <v>171</v>
      </c>
      <c r="B196">
        <v>218</v>
      </c>
      <c r="C196" t="s">
        <v>171</v>
      </c>
    </row>
    <row r="197" spans="1:3" x14ac:dyDescent="0.25">
      <c r="A197" t="s">
        <v>29</v>
      </c>
      <c r="B197">
        <v>40</v>
      </c>
      <c r="C197" t="s">
        <v>29</v>
      </c>
    </row>
    <row r="198" spans="1:3" x14ac:dyDescent="0.25">
      <c r="A198" t="s">
        <v>37</v>
      </c>
      <c r="B198">
        <v>50</v>
      </c>
      <c r="C198" t="s">
        <v>37</v>
      </c>
    </row>
    <row r="199" spans="1:3" x14ac:dyDescent="0.25">
      <c r="A199" t="s">
        <v>316</v>
      </c>
      <c r="B199">
        <v>405</v>
      </c>
      <c r="C199" t="s">
        <v>316</v>
      </c>
    </row>
    <row r="200" spans="1:3" x14ac:dyDescent="0.25">
      <c r="A200" t="s">
        <v>52</v>
      </c>
      <c r="B200">
        <v>67</v>
      </c>
      <c r="C200" t="s">
        <v>52</v>
      </c>
    </row>
    <row r="201" spans="1:3" x14ac:dyDescent="0.25">
      <c r="A201" t="s">
        <v>246</v>
      </c>
      <c r="B201">
        <v>306</v>
      </c>
      <c r="C201" t="s">
        <v>246</v>
      </c>
    </row>
    <row r="202" spans="1:3" x14ac:dyDescent="0.25">
      <c r="A202" t="s">
        <v>354</v>
      </c>
      <c r="B202">
        <v>474</v>
      </c>
      <c r="C202" t="s">
        <v>354</v>
      </c>
    </row>
    <row r="203" spans="1:3" x14ac:dyDescent="0.25">
      <c r="A203" t="s">
        <v>3582</v>
      </c>
      <c r="B203">
        <v>105</v>
      </c>
      <c r="C203" t="s">
        <v>3582</v>
      </c>
    </row>
    <row r="204" spans="1:3" x14ac:dyDescent="0.25">
      <c r="A204" t="s">
        <v>342</v>
      </c>
      <c r="B204">
        <v>446</v>
      </c>
      <c r="C204" t="s">
        <v>342</v>
      </c>
    </row>
    <row r="205" spans="1:3" x14ac:dyDescent="0.25">
      <c r="A205" t="s">
        <v>10</v>
      </c>
      <c r="B205">
        <v>17</v>
      </c>
      <c r="C205" t="s">
        <v>10</v>
      </c>
    </row>
    <row r="206" spans="1:3" x14ac:dyDescent="0.25">
      <c r="A206" t="s">
        <v>64</v>
      </c>
      <c r="B206">
        <v>82</v>
      </c>
      <c r="C206" t="s">
        <v>64</v>
      </c>
    </row>
    <row r="207" spans="1:3" x14ac:dyDescent="0.25">
      <c r="A207" t="s">
        <v>38</v>
      </c>
      <c r="B207">
        <v>51</v>
      </c>
      <c r="C207" t="s">
        <v>38</v>
      </c>
    </row>
    <row r="208" spans="1:3" x14ac:dyDescent="0.25">
      <c r="A208" t="s">
        <v>194</v>
      </c>
      <c r="B208">
        <v>245</v>
      </c>
      <c r="C208" t="s">
        <v>194</v>
      </c>
    </row>
    <row r="209" spans="1:3" x14ac:dyDescent="0.25">
      <c r="A209" t="s">
        <v>24</v>
      </c>
      <c r="B209">
        <v>33</v>
      </c>
      <c r="C209" t="s">
        <v>24</v>
      </c>
    </row>
    <row r="210" spans="1:3" x14ac:dyDescent="0.25">
      <c r="A210" t="s">
        <v>40</v>
      </c>
      <c r="B210">
        <v>53</v>
      </c>
      <c r="C210" t="s">
        <v>40</v>
      </c>
    </row>
    <row r="211" spans="1:3" x14ac:dyDescent="0.25">
      <c r="A211" t="s">
        <v>41</v>
      </c>
      <c r="B211">
        <v>54</v>
      </c>
      <c r="C211" t="s">
        <v>41</v>
      </c>
    </row>
    <row r="212" spans="1:3" x14ac:dyDescent="0.25">
      <c r="A212" t="s">
        <v>42</v>
      </c>
      <c r="B212">
        <v>55</v>
      </c>
      <c r="C212" t="s">
        <v>42</v>
      </c>
    </row>
    <row r="213" spans="1:3" x14ac:dyDescent="0.25">
      <c r="A213" t="s">
        <v>118</v>
      </c>
      <c r="B213">
        <v>152</v>
      </c>
      <c r="C213" t="s">
        <v>118</v>
      </c>
    </row>
    <row r="214" spans="1:3" x14ac:dyDescent="0.25">
      <c r="A214" t="s">
        <v>91</v>
      </c>
      <c r="B214">
        <v>120</v>
      </c>
      <c r="C214" t="s">
        <v>91</v>
      </c>
    </row>
    <row r="215" spans="1:3" x14ac:dyDescent="0.25">
      <c r="A215" t="s">
        <v>3581</v>
      </c>
      <c r="B215">
        <v>83</v>
      </c>
      <c r="C215" t="s">
        <v>3581</v>
      </c>
    </row>
    <row r="216" spans="1:3" x14ac:dyDescent="0.25">
      <c r="A216" t="s">
        <v>93</v>
      </c>
      <c r="B216">
        <v>122</v>
      </c>
      <c r="C216" t="s">
        <v>93</v>
      </c>
    </row>
    <row r="217" spans="1:3" x14ac:dyDescent="0.25">
      <c r="A217" t="s">
        <v>349</v>
      </c>
      <c r="B217">
        <v>466</v>
      </c>
      <c r="C217" t="s">
        <v>349</v>
      </c>
    </row>
    <row r="218" spans="1:3" x14ac:dyDescent="0.25">
      <c r="A218" t="s">
        <v>298</v>
      </c>
      <c r="B218">
        <v>377</v>
      </c>
      <c r="C218" t="s">
        <v>298</v>
      </c>
    </row>
    <row r="219" spans="1:3" x14ac:dyDescent="0.25">
      <c r="A219" t="s">
        <v>92</v>
      </c>
      <c r="B219">
        <v>121</v>
      </c>
      <c r="C219" t="s">
        <v>92</v>
      </c>
    </row>
    <row r="220" spans="1:3" x14ac:dyDescent="0.25">
      <c r="A220" t="s">
        <v>74</v>
      </c>
      <c r="B220">
        <v>97</v>
      </c>
      <c r="C220" t="s">
        <v>74</v>
      </c>
    </row>
    <row r="221" spans="1:3" x14ac:dyDescent="0.25">
      <c r="A221" t="s">
        <v>43</v>
      </c>
      <c r="B221">
        <v>56</v>
      </c>
      <c r="C221" t="s">
        <v>43</v>
      </c>
    </row>
    <row r="222" spans="1:3" x14ac:dyDescent="0.25">
      <c r="A222" t="s">
        <v>137</v>
      </c>
      <c r="B222">
        <v>177</v>
      </c>
      <c r="C222" t="s">
        <v>137</v>
      </c>
    </row>
    <row r="223" spans="1:3" x14ac:dyDescent="0.25">
      <c r="A223" t="s">
        <v>275</v>
      </c>
      <c r="B223">
        <v>352</v>
      </c>
      <c r="C223" t="s">
        <v>275</v>
      </c>
    </row>
    <row r="224" spans="1:3" x14ac:dyDescent="0.25">
      <c r="A224" t="s">
        <v>170</v>
      </c>
      <c r="B224">
        <v>217</v>
      </c>
      <c r="C224" t="s">
        <v>170</v>
      </c>
    </row>
    <row r="225" spans="1:3" x14ac:dyDescent="0.25">
      <c r="A225" t="s">
        <v>300</v>
      </c>
      <c r="B225">
        <v>379</v>
      </c>
      <c r="C225" t="s">
        <v>300</v>
      </c>
    </row>
    <row r="226" spans="1:3" x14ac:dyDescent="0.25">
      <c r="A226" t="s">
        <v>318</v>
      </c>
      <c r="B226">
        <v>407</v>
      </c>
      <c r="C226" t="s">
        <v>318</v>
      </c>
    </row>
    <row r="227" spans="1:3" x14ac:dyDescent="0.25">
      <c r="A227" t="s">
        <v>102</v>
      </c>
      <c r="B227">
        <v>133</v>
      </c>
      <c r="C227" t="s">
        <v>102</v>
      </c>
    </row>
    <row r="228" spans="1:3" x14ac:dyDescent="0.25">
      <c r="A228" t="s">
        <v>65</v>
      </c>
      <c r="B228">
        <v>84</v>
      </c>
      <c r="C228" t="s">
        <v>65</v>
      </c>
    </row>
    <row r="229" spans="1:3" x14ac:dyDescent="0.25">
      <c r="A229" t="s">
        <v>139</v>
      </c>
      <c r="B229">
        <v>180</v>
      </c>
      <c r="C229" t="s">
        <v>139</v>
      </c>
    </row>
    <row r="230" spans="1:3" x14ac:dyDescent="0.25">
      <c r="A230" t="s">
        <v>25</v>
      </c>
      <c r="B230">
        <v>34</v>
      </c>
      <c r="C230" t="s">
        <v>25</v>
      </c>
    </row>
    <row r="231" spans="1:3" x14ac:dyDescent="0.25">
      <c r="A231" t="s">
        <v>202</v>
      </c>
      <c r="B231">
        <v>253</v>
      </c>
      <c r="C231" t="s">
        <v>202</v>
      </c>
    </row>
    <row r="232" spans="1:3" x14ac:dyDescent="0.25">
      <c r="A232" t="s">
        <v>341</v>
      </c>
      <c r="B232">
        <v>444</v>
      </c>
      <c r="C232" t="s">
        <v>341</v>
      </c>
    </row>
    <row r="233" spans="1:3" x14ac:dyDescent="0.25">
      <c r="A233" t="s">
        <v>297</v>
      </c>
      <c r="B233">
        <v>376</v>
      </c>
      <c r="C233" t="s">
        <v>297</v>
      </c>
    </row>
    <row r="234" spans="1:3" x14ac:dyDescent="0.25">
      <c r="A234" t="s">
        <v>66</v>
      </c>
      <c r="B234">
        <v>85</v>
      </c>
      <c r="C234" t="s">
        <v>66</v>
      </c>
    </row>
    <row r="235" spans="1:3" x14ac:dyDescent="0.25">
      <c r="A235" t="s">
        <v>175</v>
      </c>
      <c r="B235">
        <v>222</v>
      </c>
      <c r="C235" t="s">
        <v>175</v>
      </c>
    </row>
    <row r="236" spans="1:3" x14ac:dyDescent="0.25">
      <c r="A236" t="s">
        <v>166</v>
      </c>
      <c r="B236">
        <v>212</v>
      </c>
      <c r="C236" t="s">
        <v>166</v>
      </c>
    </row>
    <row r="237" spans="1:3" x14ac:dyDescent="0.25">
      <c r="A237" t="s">
        <v>44</v>
      </c>
      <c r="B237">
        <v>57</v>
      </c>
      <c r="C237" t="s">
        <v>44</v>
      </c>
    </row>
    <row r="238" spans="1:3" x14ac:dyDescent="0.25">
      <c r="A238" t="s">
        <v>45</v>
      </c>
      <c r="B238">
        <v>58</v>
      </c>
      <c r="C238" t="s">
        <v>45</v>
      </c>
    </row>
    <row r="239" spans="1:3" x14ac:dyDescent="0.25">
      <c r="A239" t="s">
        <v>83</v>
      </c>
      <c r="B239">
        <v>110</v>
      </c>
      <c r="C239" t="s">
        <v>83</v>
      </c>
    </row>
    <row r="240" spans="1:3" x14ac:dyDescent="0.25">
      <c r="A240" t="s">
        <v>185</v>
      </c>
      <c r="B240">
        <v>232</v>
      </c>
      <c r="C240" t="s">
        <v>185</v>
      </c>
    </row>
    <row r="241" spans="1:3" x14ac:dyDescent="0.25">
      <c r="A241" t="s">
        <v>176</v>
      </c>
      <c r="B241">
        <v>223</v>
      </c>
      <c r="C241" t="s">
        <v>176</v>
      </c>
    </row>
    <row r="242" spans="1:3" x14ac:dyDescent="0.25">
      <c r="A242" t="s">
        <v>53</v>
      </c>
      <c r="B242">
        <v>68</v>
      </c>
      <c r="C242" t="s">
        <v>53</v>
      </c>
    </row>
    <row r="243" spans="1:3" x14ac:dyDescent="0.25">
      <c r="A243" t="s">
        <v>3661</v>
      </c>
      <c r="B243">
        <v>478</v>
      </c>
      <c r="C243" t="s">
        <v>3661</v>
      </c>
    </row>
    <row r="244" spans="1:3" x14ac:dyDescent="0.25">
      <c r="A244" t="s">
        <v>181</v>
      </c>
      <c r="B244">
        <v>228</v>
      </c>
      <c r="C244" t="s">
        <v>181</v>
      </c>
    </row>
    <row r="245" spans="1:3" x14ac:dyDescent="0.25">
      <c r="A245" t="s">
        <v>248</v>
      </c>
      <c r="B245">
        <v>310</v>
      </c>
      <c r="C245" t="s">
        <v>248</v>
      </c>
    </row>
    <row r="246" spans="1:3" x14ac:dyDescent="0.25">
      <c r="A246" t="s">
        <v>335</v>
      </c>
      <c r="B246">
        <v>434</v>
      </c>
      <c r="C246" t="s">
        <v>335</v>
      </c>
    </row>
    <row r="247" spans="1:3" x14ac:dyDescent="0.25">
      <c r="A247" t="s">
        <v>348</v>
      </c>
      <c r="B247">
        <v>455</v>
      </c>
      <c r="C247" t="s">
        <v>348</v>
      </c>
    </row>
    <row r="248" spans="1:3" x14ac:dyDescent="0.25">
      <c r="A248" t="s">
        <v>103</v>
      </c>
      <c r="B248">
        <v>134</v>
      </c>
      <c r="C248" t="s">
        <v>103</v>
      </c>
    </row>
    <row r="249" spans="1:3" x14ac:dyDescent="0.25">
      <c r="A249" t="s">
        <v>179</v>
      </c>
      <c r="B249">
        <v>226</v>
      </c>
      <c r="C249" t="s">
        <v>179</v>
      </c>
    </row>
    <row r="250" spans="1:3" x14ac:dyDescent="0.25">
      <c r="A250" t="s">
        <v>132</v>
      </c>
      <c r="B250">
        <v>170</v>
      </c>
      <c r="C250" t="s">
        <v>132</v>
      </c>
    </row>
    <row r="251" spans="1:3" x14ac:dyDescent="0.25">
      <c r="A251" t="s">
        <v>3673</v>
      </c>
      <c r="B251">
        <v>315</v>
      </c>
      <c r="C251" t="s">
        <v>3673</v>
      </c>
    </row>
    <row r="252" spans="1:3" x14ac:dyDescent="0.25">
      <c r="A252" t="s">
        <v>131</v>
      </c>
      <c r="B252">
        <v>169</v>
      </c>
      <c r="C252" t="s">
        <v>131</v>
      </c>
    </row>
    <row r="253" spans="1:3" x14ac:dyDescent="0.25">
      <c r="A253" t="s">
        <v>253</v>
      </c>
      <c r="B253">
        <v>317</v>
      </c>
      <c r="C253" t="s">
        <v>253</v>
      </c>
    </row>
    <row r="254" spans="1:3" x14ac:dyDescent="0.25">
      <c r="A254" t="s">
        <v>198</v>
      </c>
      <c r="B254">
        <v>249</v>
      </c>
      <c r="C254" t="s">
        <v>198</v>
      </c>
    </row>
    <row r="255" spans="1:3" x14ac:dyDescent="0.25">
      <c r="A255" t="s">
        <v>269</v>
      </c>
      <c r="B255">
        <v>341</v>
      </c>
      <c r="C255" t="s">
        <v>269</v>
      </c>
    </row>
    <row r="256" spans="1:3" x14ac:dyDescent="0.25">
      <c r="A256" t="s">
        <v>203</v>
      </c>
      <c r="B256">
        <v>254</v>
      </c>
      <c r="C256" t="s">
        <v>203</v>
      </c>
    </row>
    <row r="257" spans="1:3" x14ac:dyDescent="0.25">
      <c r="A257" t="s">
        <v>142</v>
      </c>
      <c r="B257">
        <v>183</v>
      </c>
      <c r="C257" t="s">
        <v>142</v>
      </c>
    </row>
    <row r="258" spans="1:3" x14ac:dyDescent="0.25">
      <c r="A258" t="s">
        <v>107</v>
      </c>
      <c r="B258">
        <v>138</v>
      </c>
      <c r="C258" t="s">
        <v>107</v>
      </c>
    </row>
    <row r="259" spans="1:3" x14ac:dyDescent="0.25">
      <c r="A259" t="s">
        <v>219</v>
      </c>
      <c r="B259">
        <v>274</v>
      </c>
      <c r="C259" t="s">
        <v>219</v>
      </c>
    </row>
    <row r="260" spans="1:3" x14ac:dyDescent="0.25">
      <c r="A260" t="s">
        <v>314</v>
      </c>
      <c r="B260">
        <v>399</v>
      </c>
      <c r="C260" t="s">
        <v>314</v>
      </c>
    </row>
    <row r="261" spans="1:3" x14ac:dyDescent="0.25">
      <c r="A261" t="s">
        <v>84</v>
      </c>
      <c r="B261">
        <v>113</v>
      </c>
      <c r="C261" t="s">
        <v>84</v>
      </c>
    </row>
    <row r="262" spans="1:3" x14ac:dyDescent="0.25">
      <c r="A262" t="s">
        <v>254</v>
      </c>
      <c r="B262">
        <v>318</v>
      </c>
      <c r="C262" t="s">
        <v>254</v>
      </c>
    </row>
    <row r="263" spans="1:3" x14ac:dyDescent="0.25">
      <c r="A263" t="s">
        <v>69</v>
      </c>
      <c r="B263">
        <v>88</v>
      </c>
      <c r="C263" t="s">
        <v>69</v>
      </c>
    </row>
    <row r="264" spans="1:3" x14ac:dyDescent="0.25">
      <c r="A264" t="s">
        <v>26</v>
      </c>
      <c r="B264">
        <v>35</v>
      </c>
      <c r="C264" t="s">
        <v>26</v>
      </c>
    </row>
    <row r="265" spans="1:3" x14ac:dyDescent="0.25">
      <c r="A265" t="s">
        <v>337</v>
      </c>
      <c r="B265">
        <v>438</v>
      </c>
      <c r="C265" t="s">
        <v>337</v>
      </c>
    </row>
    <row r="266" spans="1:3" x14ac:dyDescent="0.25">
      <c r="A266" t="s">
        <v>14</v>
      </c>
      <c r="B266">
        <v>21</v>
      </c>
      <c r="C266" t="s">
        <v>14</v>
      </c>
    </row>
    <row r="267" spans="1:3" x14ac:dyDescent="0.25">
      <c r="A267" t="s">
        <v>3</v>
      </c>
      <c r="B267">
        <v>4</v>
      </c>
      <c r="C267" t="s">
        <v>3</v>
      </c>
    </row>
    <row r="268" spans="1:3" x14ac:dyDescent="0.25">
      <c r="A268" t="s">
        <v>210</v>
      </c>
      <c r="B268">
        <v>262</v>
      </c>
      <c r="C268" t="s">
        <v>210</v>
      </c>
    </row>
    <row r="269" spans="1:3" x14ac:dyDescent="0.25">
      <c r="A269" t="s">
        <v>310</v>
      </c>
      <c r="B269">
        <v>395</v>
      </c>
      <c r="C269" t="s">
        <v>310</v>
      </c>
    </row>
    <row r="270" spans="1:3" x14ac:dyDescent="0.25">
      <c r="A270" t="s">
        <v>183</v>
      </c>
      <c r="B270">
        <v>230</v>
      </c>
      <c r="C270" t="s">
        <v>183</v>
      </c>
    </row>
    <row r="271" spans="1:3" x14ac:dyDescent="0.25">
      <c r="A271" t="s">
        <v>27</v>
      </c>
      <c r="B271">
        <v>36</v>
      </c>
      <c r="C271" t="s">
        <v>27</v>
      </c>
    </row>
    <row r="272" spans="1:3" x14ac:dyDescent="0.25">
      <c r="A272" t="s">
        <v>149</v>
      </c>
      <c r="B272">
        <v>191</v>
      </c>
      <c r="C272" t="s">
        <v>149</v>
      </c>
    </row>
    <row r="273" spans="1:3" x14ac:dyDescent="0.25">
      <c r="A273" t="s">
        <v>36</v>
      </c>
      <c r="B273">
        <v>49</v>
      </c>
      <c r="C273" t="s">
        <v>36</v>
      </c>
    </row>
    <row r="274" spans="1:3" x14ac:dyDescent="0.25">
      <c r="A274" t="s">
        <v>315</v>
      </c>
      <c r="B274">
        <v>400</v>
      </c>
      <c r="C274" t="s">
        <v>315</v>
      </c>
    </row>
    <row r="275" spans="1:3" x14ac:dyDescent="0.25">
      <c r="A275" t="s">
        <v>57</v>
      </c>
      <c r="B275">
        <v>74</v>
      </c>
      <c r="C275" t="s">
        <v>57</v>
      </c>
    </row>
    <row r="276" spans="1:3" x14ac:dyDescent="0.25">
      <c r="A276" t="s">
        <v>333</v>
      </c>
      <c r="B276">
        <v>432</v>
      </c>
      <c r="C276" t="s">
        <v>333</v>
      </c>
    </row>
    <row r="277" spans="1:3" x14ac:dyDescent="0.25">
      <c r="A277" t="s">
        <v>186</v>
      </c>
      <c r="B277">
        <v>233</v>
      </c>
      <c r="C277" t="s">
        <v>186</v>
      </c>
    </row>
    <row r="278" spans="1:3" x14ac:dyDescent="0.25">
      <c r="A278" t="s">
        <v>30</v>
      </c>
      <c r="B278">
        <v>41</v>
      </c>
      <c r="C278" t="s">
        <v>30</v>
      </c>
    </row>
    <row r="279" spans="1:3" x14ac:dyDescent="0.25">
      <c r="A279" t="s">
        <v>2</v>
      </c>
      <c r="B279">
        <v>2</v>
      </c>
      <c r="C279" t="s">
        <v>2</v>
      </c>
    </row>
    <row r="280" spans="1:3" x14ac:dyDescent="0.25">
      <c r="A280" t="s">
        <v>234</v>
      </c>
      <c r="B280">
        <v>290</v>
      </c>
      <c r="C280" t="s">
        <v>234</v>
      </c>
    </row>
    <row r="281" spans="1:3" x14ac:dyDescent="0.25">
      <c r="A281" t="s">
        <v>346</v>
      </c>
      <c r="B281">
        <v>451</v>
      </c>
      <c r="C281" t="s">
        <v>346</v>
      </c>
    </row>
    <row r="282" spans="1:3" x14ac:dyDescent="0.25">
      <c r="A282" t="s">
        <v>46</v>
      </c>
      <c r="B282">
        <v>60</v>
      </c>
      <c r="C282" t="s">
        <v>46</v>
      </c>
    </row>
    <row r="283" spans="1:3" x14ac:dyDescent="0.25">
      <c r="A283" t="s">
        <v>258</v>
      </c>
      <c r="B283">
        <v>322</v>
      </c>
      <c r="C283" t="s">
        <v>258</v>
      </c>
    </row>
    <row r="284" spans="1:3" x14ac:dyDescent="0.25">
      <c r="A284" t="s">
        <v>39</v>
      </c>
      <c r="B284">
        <v>52</v>
      </c>
      <c r="C284" t="s">
        <v>39</v>
      </c>
    </row>
    <row r="285" spans="1:3" x14ac:dyDescent="0.25">
      <c r="A285" t="s">
        <v>17</v>
      </c>
      <c r="B285">
        <v>24</v>
      </c>
      <c r="C285" t="s">
        <v>17</v>
      </c>
    </row>
    <row r="286" spans="1:3" x14ac:dyDescent="0.25">
      <c r="A286" t="s">
        <v>68</v>
      </c>
      <c r="B286">
        <v>87</v>
      </c>
      <c r="C286" t="s">
        <v>68</v>
      </c>
    </row>
    <row r="287" spans="1:3" x14ac:dyDescent="0.25">
      <c r="A287" t="s">
        <v>288</v>
      </c>
      <c r="B287">
        <v>366</v>
      </c>
      <c r="C287" t="s">
        <v>288</v>
      </c>
    </row>
    <row r="288" spans="1:3" x14ac:dyDescent="0.25">
      <c r="A288" t="s">
        <v>260</v>
      </c>
      <c r="B288">
        <v>325</v>
      </c>
      <c r="C288" t="s">
        <v>260</v>
      </c>
    </row>
    <row r="289" spans="1:3" x14ac:dyDescent="0.25">
      <c r="A289" t="s">
        <v>34</v>
      </c>
      <c r="B289">
        <v>45</v>
      </c>
      <c r="C289" t="s">
        <v>34</v>
      </c>
    </row>
    <row r="290" spans="1:3" x14ac:dyDescent="0.25">
      <c r="A290" t="s">
        <v>331</v>
      </c>
      <c r="B290">
        <v>429</v>
      </c>
      <c r="C290" t="s">
        <v>331</v>
      </c>
    </row>
    <row r="291" spans="1:3" x14ac:dyDescent="0.25">
      <c r="A291" t="s">
        <v>154</v>
      </c>
      <c r="B291">
        <v>197</v>
      </c>
      <c r="C291" t="s">
        <v>154</v>
      </c>
    </row>
    <row r="292" spans="1:3" x14ac:dyDescent="0.25">
      <c r="A292" t="s">
        <v>99</v>
      </c>
      <c r="B292">
        <v>129</v>
      </c>
      <c r="C292" t="s">
        <v>99</v>
      </c>
    </row>
    <row r="293" spans="1:3" x14ac:dyDescent="0.25">
      <c r="A293" t="s">
        <v>85</v>
      </c>
      <c r="B293">
        <v>114</v>
      </c>
      <c r="C293" t="s">
        <v>85</v>
      </c>
    </row>
    <row r="294" spans="1:3" x14ac:dyDescent="0.25">
      <c r="A294" t="s">
        <v>264</v>
      </c>
      <c r="B294">
        <v>330</v>
      </c>
      <c r="C294" t="s">
        <v>264</v>
      </c>
    </row>
    <row r="295" spans="1:3" x14ac:dyDescent="0.25">
      <c r="A295" t="s">
        <v>125</v>
      </c>
      <c r="B295">
        <v>162</v>
      </c>
      <c r="C295" t="s">
        <v>125</v>
      </c>
    </row>
    <row r="296" spans="1:3" x14ac:dyDescent="0.25">
      <c r="A296" t="s">
        <v>256</v>
      </c>
      <c r="B296">
        <v>320</v>
      </c>
      <c r="C296" t="s">
        <v>256</v>
      </c>
    </row>
    <row r="297" spans="1:3" x14ac:dyDescent="0.25">
      <c r="A297" t="s">
        <v>209</v>
      </c>
      <c r="B297">
        <v>261</v>
      </c>
      <c r="C297" t="s">
        <v>209</v>
      </c>
    </row>
    <row r="298" spans="1:3" x14ac:dyDescent="0.25">
      <c r="A298" t="s">
        <v>177</v>
      </c>
      <c r="B298">
        <v>224</v>
      </c>
      <c r="C298" t="s">
        <v>177</v>
      </c>
    </row>
    <row r="299" spans="1:3" x14ac:dyDescent="0.25">
      <c r="A299" t="s">
        <v>286</v>
      </c>
      <c r="B299">
        <v>364</v>
      </c>
      <c r="C299" t="s">
        <v>286</v>
      </c>
    </row>
    <row r="300" spans="1:3" x14ac:dyDescent="0.25">
      <c r="A300" t="s">
        <v>189</v>
      </c>
      <c r="B300">
        <v>239</v>
      </c>
      <c r="C300" t="s">
        <v>189</v>
      </c>
    </row>
    <row r="301" spans="1:3" x14ac:dyDescent="0.25">
      <c r="A301" t="s">
        <v>290</v>
      </c>
      <c r="B301">
        <v>368</v>
      </c>
      <c r="C301" t="s">
        <v>290</v>
      </c>
    </row>
    <row r="302" spans="1:3" x14ac:dyDescent="0.25">
      <c r="A302" t="s">
        <v>141</v>
      </c>
      <c r="B302">
        <v>182</v>
      </c>
      <c r="C302" t="s">
        <v>141</v>
      </c>
    </row>
    <row r="303" spans="1:3" x14ac:dyDescent="0.25">
      <c r="A303" t="s">
        <v>338</v>
      </c>
      <c r="B303">
        <v>439</v>
      </c>
      <c r="C303" t="s">
        <v>338</v>
      </c>
    </row>
    <row r="304" spans="1:3" x14ac:dyDescent="0.25">
      <c r="A304" t="s">
        <v>106</v>
      </c>
      <c r="B304">
        <v>137</v>
      </c>
      <c r="C304" t="s">
        <v>106</v>
      </c>
    </row>
    <row r="305" spans="1:3" x14ac:dyDescent="0.25">
      <c r="A305" t="s">
        <v>82</v>
      </c>
      <c r="B305">
        <v>109</v>
      </c>
      <c r="C305" t="s">
        <v>82</v>
      </c>
    </row>
    <row r="306" spans="1:3" x14ac:dyDescent="0.25">
      <c r="A306" t="s">
        <v>70</v>
      </c>
      <c r="B306">
        <v>90</v>
      </c>
      <c r="C306" t="s">
        <v>70</v>
      </c>
    </row>
    <row r="307" spans="1:3" x14ac:dyDescent="0.25">
      <c r="A307" t="s">
        <v>178</v>
      </c>
      <c r="B307">
        <v>225</v>
      </c>
      <c r="C307" t="s">
        <v>178</v>
      </c>
    </row>
    <row r="308" spans="1:3" x14ac:dyDescent="0.25">
      <c r="A308" t="s">
        <v>220</v>
      </c>
      <c r="B308">
        <v>275</v>
      </c>
      <c r="C308" t="s">
        <v>220</v>
      </c>
    </row>
    <row r="309" spans="1:3" x14ac:dyDescent="0.25">
      <c r="A309" t="s">
        <v>150</v>
      </c>
      <c r="B309">
        <v>192</v>
      </c>
      <c r="C309" t="s">
        <v>150</v>
      </c>
    </row>
    <row r="310" spans="1:3" x14ac:dyDescent="0.25">
      <c r="A310" t="s">
        <v>330</v>
      </c>
      <c r="B310">
        <v>425</v>
      </c>
      <c r="C310" t="s">
        <v>330</v>
      </c>
    </row>
    <row r="311" spans="1:3" x14ac:dyDescent="0.25">
      <c r="A311" t="s">
        <v>280</v>
      </c>
      <c r="B311">
        <v>357</v>
      </c>
      <c r="C311" t="s">
        <v>280</v>
      </c>
    </row>
    <row r="312" spans="1:3" x14ac:dyDescent="0.25">
      <c r="A312" t="s">
        <v>63</v>
      </c>
      <c r="B312">
        <v>81</v>
      </c>
      <c r="C312" t="s">
        <v>63</v>
      </c>
    </row>
    <row r="313" spans="1:3" x14ac:dyDescent="0.25">
      <c r="A313" t="s">
        <v>86</v>
      </c>
      <c r="B313">
        <v>115</v>
      </c>
      <c r="C313" t="s">
        <v>86</v>
      </c>
    </row>
    <row r="314" spans="1:3" x14ac:dyDescent="0.25">
      <c r="A314" t="s">
        <v>119</v>
      </c>
      <c r="B314">
        <v>153</v>
      </c>
      <c r="C314" t="s">
        <v>119</v>
      </c>
    </row>
    <row r="315" spans="1:3" x14ac:dyDescent="0.25">
      <c r="A315" t="s">
        <v>241</v>
      </c>
      <c r="B315">
        <v>299</v>
      </c>
      <c r="C315" t="s">
        <v>241</v>
      </c>
    </row>
    <row r="316" spans="1:3" x14ac:dyDescent="0.25">
      <c r="A316" t="s">
        <v>197</v>
      </c>
      <c r="B316">
        <v>248</v>
      </c>
      <c r="C316" t="s">
        <v>197</v>
      </c>
    </row>
    <row r="317" spans="1:3" x14ac:dyDescent="0.25">
      <c r="A317" t="s">
        <v>120</v>
      </c>
      <c r="B317">
        <v>155</v>
      </c>
      <c r="C317" t="s">
        <v>120</v>
      </c>
    </row>
    <row r="318" spans="1:3" x14ac:dyDescent="0.25">
      <c r="A318" t="s">
        <v>147</v>
      </c>
      <c r="B318">
        <v>189</v>
      </c>
      <c r="C318" t="s">
        <v>147</v>
      </c>
    </row>
    <row r="319" spans="1:3" x14ac:dyDescent="0.25">
      <c r="A319" t="s">
        <v>71</v>
      </c>
      <c r="B319">
        <v>92</v>
      </c>
      <c r="C319" t="s">
        <v>71</v>
      </c>
    </row>
    <row r="320" spans="1:3" x14ac:dyDescent="0.25">
      <c r="A320" t="s">
        <v>238</v>
      </c>
      <c r="B320">
        <v>294</v>
      </c>
      <c r="C320" t="s">
        <v>238</v>
      </c>
    </row>
    <row r="321" spans="1:3" x14ac:dyDescent="0.25">
      <c r="A321" t="s">
        <v>266</v>
      </c>
      <c r="B321">
        <v>336</v>
      </c>
      <c r="C321" t="s">
        <v>266</v>
      </c>
    </row>
    <row r="322" spans="1:3" x14ac:dyDescent="0.25">
      <c r="A322" t="s">
        <v>334</v>
      </c>
      <c r="B322">
        <v>433</v>
      </c>
      <c r="C322" t="s">
        <v>334</v>
      </c>
    </row>
    <row r="323" spans="1:3" x14ac:dyDescent="0.25">
      <c r="A323" t="s">
        <v>104</v>
      </c>
      <c r="B323">
        <v>135</v>
      </c>
      <c r="C323" t="s">
        <v>104</v>
      </c>
    </row>
    <row r="324" spans="1:3" x14ac:dyDescent="0.25">
      <c r="A324" t="s">
        <v>146</v>
      </c>
      <c r="B324">
        <v>188</v>
      </c>
      <c r="C324" t="s">
        <v>146</v>
      </c>
    </row>
    <row r="325" spans="1:3" x14ac:dyDescent="0.25">
      <c r="A325" t="s">
        <v>308</v>
      </c>
      <c r="B325">
        <v>391</v>
      </c>
      <c r="C325" t="s">
        <v>308</v>
      </c>
    </row>
    <row r="326" spans="1:3" x14ac:dyDescent="0.25">
      <c r="A326" t="s">
        <v>249</v>
      </c>
      <c r="B326">
        <v>311</v>
      </c>
      <c r="C326" t="s">
        <v>249</v>
      </c>
    </row>
    <row r="327" spans="1:3" x14ac:dyDescent="0.25">
      <c r="A327" t="s">
        <v>207</v>
      </c>
      <c r="B327">
        <v>259</v>
      </c>
      <c r="C327" t="s">
        <v>207</v>
      </c>
    </row>
    <row r="328" spans="1:3" x14ac:dyDescent="0.25">
      <c r="A328" t="s">
        <v>214</v>
      </c>
      <c r="B328">
        <v>267</v>
      </c>
      <c r="C328" t="s">
        <v>214</v>
      </c>
    </row>
    <row r="329" spans="1:3" x14ac:dyDescent="0.25">
      <c r="A329" t="s">
        <v>148</v>
      </c>
      <c r="B329">
        <v>190</v>
      </c>
      <c r="C329" t="s">
        <v>148</v>
      </c>
    </row>
    <row r="330" spans="1:3" x14ac:dyDescent="0.25">
      <c r="A330" t="s">
        <v>340</v>
      </c>
      <c r="B330">
        <v>443</v>
      </c>
      <c r="C330" t="s">
        <v>340</v>
      </c>
    </row>
    <row r="331" spans="1:3" x14ac:dyDescent="0.25">
      <c r="A331" t="s">
        <v>145</v>
      </c>
      <c r="B331">
        <v>187</v>
      </c>
      <c r="C331" t="s">
        <v>145</v>
      </c>
    </row>
    <row r="332" spans="1:3" x14ac:dyDescent="0.25">
      <c r="A332" t="s">
        <v>152</v>
      </c>
      <c r="B332">
        <v>194</v>
      </c>
      <c r="C332" t="s">
        <v>152</v>
      </c>
    </row>
    <row r="333" spans="1:3" x14ac:dyDescent="0.25">
      <c r="A333" t="s">
        <v>174</v>
      </c>
      <c r="B333">
        <v>221</v>
      </c>
      <c r="C333" t="s">
        <v>174</v>
      </c>
    </row>
    <row r="334" spans="1:3" x14ac:dyDescent="0.25">
      <c r="A334" t="s">
        <v>273</v>
      </c>
      <c r="B334">
        <v>349</v>
      </c>
      <c r="C334" t="s">
        <v>273</v>
      </c>
    </row>
    <row r="335" spans="1:3" x14ac:dyDescent="0.25">
      <c r="A335" t="s">
        <v>87</v>
      </c>
      <c r="B335">
        <v>116</v>
      </c>
      <c r="C335" t="s">
        <v>87</v>
      </c>
    </row>
    <row r="336" spans="1:3" x14ac:dyDescent="0.25">
      <c r="A336" t="s">
        <v>347</v>
      </c>
      <c r="B336">
        <v>452</v>
      </c>
      <c r="C336" t="s">
        <v>347</v>
      </c>
    </row>
    <row r="337" spans="1:3" x14ac:dyDescent="0.25">
      <c r="A337" t="s">
        <v>50</v>
      </c>
      <c r="B337">
        <v>65</v>
      </c>
      <c r="C337" t="s">
        <v>50</v>
      </c>
    </row>
    <row r="338" spans="1:3" x14ac:dyDescent="0.25">
      <c r="A338" t="s">
        <v>301</v>
      </c>
      <c r="B338">
        <v>380</v>
      </c>
      <c r="C338" t="s">
        <v>301</v>
      </c>
    </row>
    <row r="339" spans="1:3" x14ac:dyDescent="0.25">
      <c r="A339" t="s">
        <v>244</v>
      </c>
      <c r="B339">
        <v>304</v>
      </c>
      <c r="C339" t="s">
        <v>244</v>
      </c>
    </row>
    <row r="340" spans="1:3" x14ac:dyDescent="0.25">
      <c r="A340" t="s">
        <v>48</v>
      </c>
      <c r="B340">
        <v>63</v>
      </c>
      <c r="C340" t="s">
        <v>48</v>
      </c>
    </row>
    <row r="341" spans="1:3" x14ac:dyDescent="0.25">
      <c r="A341" t="s">
        <v>306</v>
      </c>
      <c r="B341">
        <v>389</v>
      </c>
      <c r="C341" t="s">
        <v>306</v>
      </c>
    </row>
    <row r="342" spans="1:3" x14ac:dyDescent="0.25">
      <c r="A342" t="s">
        <v>281</v>
      </c>
      <c r="B342">
        <v>358</v>
      </c>
      <c r="C342" t="s">
        <v>281</v>
      </c>
    </row>
    <row r="343" spans="1:3" x14ac:dyDescent="0.25">
      <c r="A343" t="s">
        <v>72</v>
      </c>
      <c r="B343">
        <v>94</v>
      </c>
      <c r="C343" t="s">
        <v>72</v>
      </c>
    </row>
    <row r="344" spans="1:3" x14ac:dyDescent="0.25">
      <c r="A344" t="s">
        <v>326</v>
      </c>
      <c r="B344">
        <v>421</v>
      </c>
      <c r="C344" t="s">
        <v>326</v>
      </c>
    </row>
    <row r="345" spans="1:3" x14ac:dyDescent="0.25">
      <c r="A345" t="s">
        <v>105</v>
      </c>
      <c r="B345">
        <v>136</v>
      </c>
      <c r="C345" t="s">
        <v>105</v>
      </c>
    </row>
    <row r="346" spans="1:3" x14ac:dyDescent="0.25">
      <c r="A346" t="s">
        <v>278</v>
      </c>
      <c r="B346">
        <v>355</v>
      </c>
      <c r="C346" t="s">
        <v>278</v>
      </c>
    </row>
    <row r="347" spans="1:3" x14ac:dyDescent="0.25">
      <c r="A347" t="s">
        <v>151</v>
      </c>
      <c r="B347">
        <v>193</v>
      </c>
      <c r="C347" t="s">
        <v>151</v>
      </c>
    </row>
    <row r="348" spans="1:3" x14ac:dyDescent="0.25">
      <c r="A348" t="s">
        <v>304</v>
      </c>
      <c r="B348">
        <v>385</v>
      </c>
      <c r="C348" t="s">
        <v>304</v>
      </c>
    </row>
    <row r="349" spans="1:3" x14ac:dyDescent="0.25">
      <c r="A349" t="s">
        <v>173</v>
      </c>
      <c r="B349">
        <v>220</v>
      </c>
      <c r="C349" t="s">
        <v>173</v>
      </c>
    </row>
    <row r="350" spans="1:3" x14ac:dyDescent="0.25">
      <c r="A350" t="s">
        <v>284</v>
      </c>
      <c r="B350">
        <v>361</v>
      </c>
      <c r="C350" t="s">
        <v>284</v>
      </c>
    </row>
    <row r="351" spans="1:3" x14ac:dyDescent="0.25">
      <c r="A351" t="s">
        <v>213</v>
      </c>
      <c r="B351">
        <v>266</v>
      </c>
      <c r="C351" t="s">
        <v>213</v>
      </c>
    </row>
    <row r="352" spans="1:3" x14ac:dyDescent="0.25">
      <c r="A352" t="s">
        <v>112</v>
      </c>
      <c r="B352">
        <v>144</v>
      </c>
      <c r="C352" t="s">
        <v>112</v>
      </c>
    </row>
    <row r="353" spans="1:3" x14ac:dyDescent="0.25">
      <c r="A353" t="s">
        <v>277</v>
      </c>
      <c r="B353">
        <v>354</v>
      </c>
      <c r="C353" t="s">
        <v>277</v>
      </c>
    </row>
    <row r="354" spans="1:3" x14ac:dyDescent="0.25">
      <c r="A354" t="s">
        <v>224</v>
      </c>
      <c r="B354">
        <v>279</v>
      </c>
      <c r="C354" t="s">
        <v>224</v>
      </c>
    </row>
    <row r="355" spans="1:3" x14ac:dyDescent="0.25">
      <c r="A355" t="s">
        <v>259</v>
      </c>
      <c r="B355">
        <v>324</v>
      </c>
      <c r="C355" t="s">
        <v>259</v>
      </c>
    </row>
    <row r="356" spans="1:3" x14ac:dyDescent="0.25">
      <c r="A356" t="s">
        <v>211</v>
      </c>
      <c r="B356">
        <v>263</v>
      </c>
      <c r="C356" t="s">
        <v>211</v>
      </c>
    </row>
    <row r="357" spans="1:3" x14ac:dyDescent="0.25">
      <c r="A357" t="s">
        <v>3584</v>
      </c>
      <c r="B357">
        <v>475</v>
      </c>
      <c r="C357" t="s">
        <v>3584</v>
      </c>
    </row>
    <row r="358" spans="1:3" x14ac:dyDescent="0.25">
      <c r="A358" t="s">
        <v>88</v>
      </c>
      <c r="B358">
        <v>117</v>
      </c>
      <c r="C358" t="s">
        <v>88</v>
      </c>
    </row>
    <row r="359" spans="1:3" x14ac:dyDescent="0.25">
      <c r="A359" t="s">
        <v>263</v>
      </c>
      <c r="B359">
        <v>329</v>
      </c>
      <c r="C359" t="s">
        <v>263</v>
      </c>
    </row>
    <row r="360" spans="1:3" x14ac:dyDescent="0.25">
      <c r="A360" t="s">
        <v>54</v>
      </c>
      <c r="B360">
        <v>69</v>
      </c>
      <c r="C360" t="s">
        <v>54</v>
      </c>
    </row>
    <row r="361" spans="1:3" x14ac:dyDescent="0.25">
      <c r="A361" t="s">
        <v>239</v>
      </c>
      <c r="B361">
        <v>295</v>
      </c>
      <c r="C361" t="s">
        <v>239</v>
      </c>
    </row>
    <row r="362" spans="1:3" x14ac:dyDescent="0.25">
      <c r="A362" t="s">
        <v>3674</v>
      </c>
      <c r="B362">
        <v>270</v>
      </c>
      <c r="C362" t="s">
        <v>3674</v>
      </c>
    </row>
    <row r="363" spans="1:3" x14ac:dyDescent="0.25">
      <c r="A363" t="s">
        <v>160</v>
      </c>
      <c r="B363">
        <v>206</v>
      </c>
      <c r="C363" t="s">
        <v>160</v>
      </c>
    </row>
    <row r="364" spans="1:3" x14ac:dyDescent="0.25">
      <c r="A364" t="s">
        <v>265</v>
      </c>
      <c r="B364">
        <v>334</v>
      </c>
      <c r="C364" t="s">
        <v>265</v>
      </c>
    </row>
  </sheetData>
  <sortState ref="A3:B372">
    <sortCondition ref="A3:A3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6"/>
  <dimension ref="A1:B363"/>
  <sheetViews>
    <sheetView workbookViewId="0">
      <selection activeCell="H17" sqref="H17"/>
    </sheetView>
  </sheetViews>
  <sheetFormatPr defaultRowHeight="15" x14ac:dyDescent="0.25"/>
  <cols>
    <col min="2" max="2" width="14.85546875" bestFit="1" customWidth="1"/>
  </cols>
  <sheetData>
    <row r="1" spans="1:2" x14ac:dyDescent="0.25">
      <c r="A1" t="s">
        <v>0</v>
      </c>
      <c r="B1" t="s">
        <v>357</v>
      </c>
    </row>
    <row r="2" spans="1:2" x14ac:dyDescent="0.25">
      <c r="A2">
        <v>2</v>
      </c>
      <c r="B2">
        <v>69</v>
      </c>
    </row>
    <row r="3" spans="1:2" x14ac:dyDescent="0.25">
      <c r="A3">
        <v>4</v>
      </c>
      <c r="B3">
        <v>2</v>
      </c>
    </row>
    <row r="4" spans="1:2" x14ac:dyDescent="0.25">
      <c r="A4">
        <v>5</v>
      </c>
      <c r="B4">
        <v>7</v>
      </c>
    </row>
    <row r="5" spans="1:2" x14ac:dyDescent="0.25">
      <c r="A5">
        <v>12</v>
      </c>
      <c r="B5">
        <v>2</v>
      </c>
    </row>
    <row r="6" spans="1:2" x14ac:dyDescent="0.25">
      <c r="A6">
        <v>13</v>
      </c>
      <c r="B6">
        <v>2</v>
      </c>
    </row>
    <row r="7" spans="1:2" x14ac:dyDescent="0.25">
      <c r="A7">
        <v>14</v>
      </c>
      <c r="B7">
        <v>1</v>
      </c>
    </row>
    <row r="8" spans="1:2" x14ac:dyDescent="0.25">
      <c r="A8">
        <v>15</v>
      </c>
      <c r="B8">
        <v>1</v>
      </c>
    </row>
    <row r="9" spans="1:2" x14ac:dyDescent="0.25">
      <c r="A9">
        <v>16</v>
      </c>
      <c r="B9">
        <v>1</v>
      </c>
    </row>
    <row r="10" spans="1:2" x14ac:dyDescent="0.25">
      <c r="A10">
        <v>17</v>
      </c>
      <c r="B10">
        <v>14</v>
      </c>
    </row>
    <row r="11" spans="1:2" x14ac:dyDescent="0.25">
      <c r="A11">
        <v>18</v>
      </c>
      <c r="B11">
        <v>17</v>
      </c>
    </row>
    <row r="12" spans="1:2" x14ac:dyDescent="0.25">
      <c r="A12">
        <v>19</v>
      </c>
      <c r="B12">
        <v>1</v>
      </c>
    </row>
    <row r="13" spans="1:2" x14ac:dyDescent="0.25">
      <c r="A13">
        <v>20</v>
      </c>
      <c r="B13">
        <v>1</v>
      </c>
    </row>
    <row r="14" spans="1:2" x14ac:dyDescent="0.25">
      <c r="A14">
        <v>21</v>
      </c>
      <c r="B14">
        <v>1</v>
      </c>
    </row>
    <row r="15" spans="1:2" x14ac:dyDescent="0.25">
      <c r="A15">
        <v>22</v>
      </c>
      <c r="B15">
        <v>2</v>
      </c>
    </row>
    <row r="16" spans="1:2" x14ac:dyDescent="0.25">
      <c r="A16">
        <v>23</v>
      </c>
      <c r="B16">
        <v>2</v>
      </c>
    </row>
    <row r="17" spans="1:2" x14ac:dyDescent="0.25">
      <c r="A17">
        <v>24</v>
      </c>
      <c r="B17">
        <v>2</v>
      </c>
    </row>
    <row r="18" spans="1:2" x14ac:dyDescent="0.25">
      <c r="A18">
        <v>27</v>
      </c>
      <c r="B18">
        <v>1</v>
      </c>
    </row>
    <row r="19" spans="1:2" x14ac:dyDescent="0.25">
      <c r="A19">
        <v>28</v>
      </c>
      <c r="B19">
        <v>3</v>
      </c>
    </row>
    <row r="20" spans="1:2" x14ac:dyDescent="0.25">
      <c r="A20">
        <v>29</v>
      </c>
      <c r="B20">
        <v>1</v>
      </c>
    </row>
    <row r="21" spans="1:2" x14ac:dyDescent="0.25">
      <c r="A21">
        <v>30</v>
      </c>
      <c r="B21">
        <v>1</v>
      </c>
    </row>
    <row r="22" spans="1:2" x14ac:dyDescent="0.25">
      <c r="A22">
        <v>31</v>
      </c>
      <c r="B22">
        <v>3</v>
      </c>
    </row>
    <row r="23" spans="1:2" x14ac:dyDescent="0.25">
      <c r="A23">
        <v>32</v>
      </c>
      <c r="B23">
        <v>3</v>
      </c>
    </row>
    <row r="24" spans="1:2" x14ac:dyDescent="0.25">
      <c r="A24">
        <v>33</v>
      </c>
      <c r="B24">
        <v>4</v>
      </c>
    </row>
    <row r="25" spans="1:2" x14ac:dyDescent="0.25">
      <c r="A25">
        <v>34</v>
      </c>
      <c r="B25">
        <v>7</v>
      </c>
    </row>
    <row r="26" spans="1:2" x14ac:dyDescent="0.25">
      <c r="A26">
        <v>35</v>
      </c>
      <c r="B26">
        <v>8</v>
      </c>
    </row>
    <row r="27" spans="1:2" x14ac:dyDescent="0.25">
      <c r="A27">
        <v>36</v>
      </c>
      <c r="B27">
        <v>6</v>
      </c>
    </row>
    <row r="28" spans="1:2" x14ac:dyDescent="0.25">
      <c r="A28">
        <v>39</v>
      </c>
      <c r="B28">
        <v>1</v>
      </c>
    </row>
    <row r="29" spans="1:2" x14ac:dyDescent="0.25">
      <c r="A29">
        <v>40</v>
      </c>
      <c r="B29">
        <v>1</v>
      </c>
    </row>
    <row r="30" spans="1:2" x14ac:dyDescent="0.25">
      <c r="A30">
        <v>41</v>
      </c>
      <c r="B30">
        <v>1</v>
      </c>
    </row>
    <row r="31" spans="1:2" x14ac:dyDescent="0.25">
      <c r="A31">
        <v>42</v>
      </c>
      <c r="B31">
        <v>4</v>
      </c>
    </row>
    <row r="32" spans="1:2" x14ac:dyDescent="0.25">
      <c r="A32">
        <v>43</v>
      </c>
      <c r="B32">
        <v>2</v>
      </c>
    </row>
    <row r="33" spans="1:2" x14ac:dyDescent="0.25">
      <c r="A33">
        <v>44</v>
      </c>
      <c r="B33">
        <v>2</v>
      </c>
    </row>
    <row r="34" spans="1:2" x14ac:dyDescent="0.25">
      <c r="A34">
        <v>45</v>
      </c>
      <c r="B34">
        <v>1</v>
      </c>
    </row>
    <row r="35" spans="1:2" x14ac:dyDescent="0.25">
      <c r="A35">
        <v>48</v>
      </c>
      <c r="B35">
        <v>4</v>
      </c>
    </row>
    <row r="36" spans="1:2" x14ac:dyDescent="0.25">
      <c r="A36">
        <v>49</v>
      </c>
      <c r="B36">
        <v>3</v>
      </c>
    </row>
    <row r="37" spans="1:2" x14ac:dyDescent="0.25">
      <c r="A37">
        <v>50</v>
      </c>
      <c r="B37">
        <v>3</v>
      </c>
    </row>
    <row r="38" spans="1:2" x14ac:dyDescent="0.25">
      <c r="A38">
        <v>51</v>
      </c>
      <c r="B38">
        <v>5</v>
      </c>
    </row>
    <row r="39" spans="1:2" x14ac:dyDescent="0.25">
      <c r="A39">
        <v>52</v>
      </c>
      <c r="B39">
        <v>2</v>
      </c>
    </row>
    <row r="40" spans="1:2" x14ac:dyDescent="0.25">
      <c r="A40">
        <v>53</v>
      </c>
      <c r="B40">
        <v>2</v>
      </c>
    </row>
    <row r="41" spans="1:2" x14ac:dyDescent="0.25">
      <c r="A41">
        <v>54</v>
      </c>
      <c r="B41">
        <v>9</v>
      </c>
    </row>
    <row r="42" spans="1:2" x14ac:dyDescent="0.25">
      <c r="A42">
        <v>55</v>
      </c>
      <c r="B42">
        <v>3</v>
      </c>
    </row>
    <row r="43" spans="1:2" x14ac:dyDescent="0.25">
      <c r="A43">
        <v>56</v>
      </c>
      <c r="B43">
        <v>2</v>
      </c>
    </row>
    <row r="44" spans="1:2" x14ac:dyDescent="0.25">
      <c r="A44">
        <v>57</v>
      </c>
      <c r="B44">
        <v>1</v>
      </c>
    </row>
    <row r="45" spans="1:2" x14ac:dyDescent="0.25">
      <c r="A45">
        <v>58</v>
      </c>
      <c r="B45">
        <v>2</v>
      </c>
    </row>
    <row r="46" spans="1:2" x14ac:dyDescent="0.25">
      <c r="A46">
        <v>60</v>
      </c>
      <c r="B46">
        <v>1</v>
      </c>
    </row>
    <row r="47" spans="1:2" x14ac:dyDescent="0.25">
      <c r="A47">
        <v>61</v>
      </c>
      <c r="B47">
        <v>1</v>
      </c>
    </row>
    <row r="48" spans="1:2" x14ac:dyDescent="0.25">
      <c r="A48">
        <v>63</v>
      </c>
      <c r="B48">
        <v>1</v>
      </c>
    </row>
    <row r="49" spans="1:2" x14ac:dyDescent="0.25">
      <c r="A49">
        <v>64</v>
      </c>
      <c r="B49">
        <v>2</v>
      </c>
    </row>
    <row r="50" spans="1:2" x14ac:dyDescent="0.25">
      <c r="A50">
        <v>65</v>
      </c>
      <c r="B50">
        <v>4</v>
      </c>
    </row>
    <row r="51" spans="1:2" x14ac:dyDescent="0.25">
      <c r="A51">
        <v>66</v>
      </c>
      <c r="B51">
        <v>1</v>
      </c>
    </row>
    <row r="52" spans="1:2" x14ac:dyDescent="0.25">
      <c r="A52">
        <v>67</v>
      </c>
      <c r="B52">
        <v>1</v>
      </c>
    </row>
    <row r="53" spans="1:2" x14ac:dyDescent="0.25">
      <c r="A53">
        <v>68</v>
      </c>
      <c r="B53">
        <v>3</v>
      </c>
    </row>
    <row r="54" spans="1:2" x14ac:dyDescent="0.25">
      <c r="A54">
        <v>69</v>
      </c>
      <c r="B54">
        <v>3</v>
      </c>
    </row>
    <row r="55" spans="1:2" x14ac:dyDescent="0.25">
      <c r="A55">
        <v>71</v>
      </c>
      <c r="B55">
        <v>4</v>
      </c>
    </row>
    <row r="56" spans="1:2" x14ac:dyDescent="0.25">
      <c r="A56">
        <v>72</v>
      </c>
      <c r="B56">
        <v>1</v>
      </c>
    </row>
    <row r="57" spans="1:2" x14ac:dyDescent="0.25">
      <c r="A57">
        <v>74</v>
      </c>
      <c r="B57">
        <v>2</v>
      </c>
    </row>
    <row r="58" spans="1:2" x14ac:dyDescent="0.25">
      <c r="A58">
        <v>75</v>
      </c>
      <c r="B58">
        <v>1</v>
      </c>
    </row>
    <row r="59" spans="1:2" x14ac:dyDescent="0.25">
      <c r="A59">
        <v>76</v>
      </c>
      <c r="B59">
        <v>2</v>
      </c>
    </row>
    <row r="60" spans="1:2" x14ac:dyDescent="0.25">
      <c r="A60">
        <v>77</v>
      </c>
      <c r="B60">
        <v>4</v>
      </c>
    </row>
    <row r="61" spans="1:2" x14ac:dyDescent="0.25">
      <c r="A61">
        <v>79</v>
      </c>
      <c r="B61">
        <v>45</v>
      </c>
    </row>
    <row r="62" spans="1:2" x14ac:dyDescent="0.25">
      <c r="A62">
        <v>80</v>
      </c>
      <c r="B62">
        <v>3</v>
      </c>
    </row>
    <row r="63" spans="1:2" x14ac:dyDescent="0.25">
      <c r="A63">
        <v>81</v>
      </c>
      <c r="B63">
        <v>51</v>
      </c>
    </row>
    <row r="64" spans="1:2" x14ac:dyDescent="0.25">
      <c r="A64">
        <v>82</v>
      </c>
      <c r="B64">
        <v>9</v>
      </c>
    </row>
    <row r="65" spans="1:2" x14ac:dyDescent="0.25">
      <c r="A65">
        <v>83</v>
      </c>
      <c r="B65">
        <v>2</v>
      </c>
    </row>
    <row r="66" spans="1:2" x14ac:dyDescent="0.25">
      <c r="A66">
        <v>84</v>
      </c>
      <c r="B66">
        <v>4</v>
      </c>
    </row>
    <row r="67" spans="1:2" x14ac:dyDescent="0.25">
      <c r="A67">
        <v>85</v>
      </c>
      <c r="B67">
        <v>3</v>
      </c>
    </row>
    <row r="68" spans="1:2" x14ac:dyDescent="0.25">
      <c r="A68">
        <v>86</v>
      </c>
      <c r="B68">
        <v>1</v>
      </c>
    </row>
    <row r="69" spans="1:2" x14ac:dyDescent="0.25">
      <c r="A69">
        <v>87</v>
      </c>
      <c r="B69">
        <v>4</v>
      </c>
    </row>
    <row r="70" spans="1:2" x14ac:dyDescent="0.25">
      <c r="A70">
        <v>88</v>
      </c>
      <c r="B70">
        <v>2</v>
      </c>
    </row>
    <row r="71" spans="1:2" x14ac:dyDescent="0.25">
      <c r="A71">
        <v>90</v>
      </c>
      <c r="B71">
        <v>3</v>
      </c>
    </row>
    <row r="72" spans="1:2" x14ac:dyDescent="0.25">
      <c r="A72">
        <v>92</v>
      </c>
      <c r="B72">
        <v>1</v>
      </c>
    </row>
    <row r="73" spans="1:2" x14ac:dyDescent="0.25">
      <c r="A73">
        <v>94</v>
      </c>
      <c r="B73">
        <v>2</v>
      </c>
    </row>
    <row r="74" spans="1:2" x14ac:dyDescent="0.25">
      <c r="A74">
        <v>96</v>
      </c>
      <c r="B74">
        <v>2</v>
      </c>
    </row>
    <row r="75" spans="1:2" x14ac:dyDescent="0.25">
      <c r="A75">
        <v>97</v>
      </c>
      <c r="B75">
        <v>5</v>
      </c>
    </row>
    <row r="76" spans="1:2" x14ac:dyDescent="0.25">
      <c r="A76">
        <v>98</v>
      </c>
      <c r="B76">
        <v>2</v>
      </c>
    </row>
    <row r="77" spans="1:2" x14ac:dyDescent="0.25">
      <c r="A77">
        <v>99</v>
      </c>
      <c r="B77">
        <v>2</v>
      </c>
    </row>
    <row r="78" spans="1:2" x14ac:dyDescent="0.25">
      <c r="A78">
        <v>100</v>
      </c>
      <c r="B78">
        <v>2</v>
      </c>
    </row>
    <row r="79" spans="1:2" x14ac:dyDescent="0.25">
      <c r="A79">
        <v>101</v>
      </c>
      <c r="B79">
        <v>2</v>
      </c>
    </row>
    <row r="80" spans="1:2" x14ac:dyDescent="0.25">
      <c r="A80">
        <v>102</v>
      </c>
      <c r="B80">
        <v>2</v>
      </c>
    </row>
    <row r="81" spans="1:2" x14ac:dyDescent="0.25">
      <c r="A81">
        <v>103</v>
      </c>
      <c r="B81">
        <v>5</v>
      </c>
    </row>
    <row r="82" spans="1:2" x14ac:dyDescent="0.25">
      <c r="A82">
        <v>104</v>
      </c>
      <c r="B82">
        <v>2</v>
      </c>
    </row>
    <row r="83" spans="1:2" x14ac:dyDescent="0.25">
      <c r="A83">
        <v>105</v>
      </c>
      <c r="B83">
        <v>4</v>
      </c>
    </row>
    <row r="84" spans="1:2" x14ac:dyDescent="0.25">
      <c r="A84">
        <v>109</v>
      </c>
      <c r="B84">
        <v>1</v>
      </c>
    </row>
    <row r="85" spans="1:2" x14ac:dyDescent="0.25">
      <c r="A85">
        <v>110</v>
      </c>
      <c r="B85">
        <v>3</v>
      </c>
    </row>
    <row r="86" spans="1:2" x14ac:dyDescent="0.25">
      <c r="A86">
        <v>113</v>
      </c>
      <c r="B86">
        <v>2</v>
      </c>
    </row>
    <row r="87" spans="1:2" x14ac:dyDescent="0.25">
      <c r="A87">
        <v>114</v>
      </c>
      <c r="B87">
        <v>9</v>
      </c>
    </row>
    <row r="88" spans="1:2" x14ac:dyDescent="0.25">
      <c r="A88">
        <v>115</v>
      </c>
      <c r="B88">
        <v>5</v>
      </c>
    </row>
    <row r="89" spans="1:2" x14ac:dyDescent="0.25">
      <c r="A89">
        <v>116</v>
      </c>
      <c r="B89">
        <v>3</v>
      </c>
    </row>
    <row r="90" spans="1:2" x14ac:dyDescent="0.25">
      <c r="A90">
        <v>117</v>
      </c>
      <c r="B90">
        <v>9</v>
      </c>
    </row>
    <row r="91" spans="1:2" x14ac:dyDescent="0.25">
      <c r="A91">
        <v>118</v>
      </c>
      <c r="B91">
        <v>1</v>
      </c>
    </row>
    <row r="92" spans="1:2" x14ac:dyDescent="0.25">
      <c r="A92">
        <v>119</v>
      </c>
      <c r="B92">
        <v>4</v>
      </c>
    </row>
    <row r="93" spans="1:2" x14ac:dyDescent="0.25">
      <c r="A93">
        <v>120</v>
      </c>
      <c r="B93">
        <v>1</v>
      </c>
    </row>
    <row r="94" spans="1:2" x14ac:dyDescent="0.25">
      <c r="A94">
        <v>121</v>
      </c>
      <c r="B94">
        <v>2</v>
      </c>
    </row>
    <row r="95" spans="1:2" x14ac:dyDescent="0.25">
      <c r="A95">
        <v>122</v>
      </c>
      <c r="B95">
        <v>1</v>
      </c>
    </row>
    <row r="96" spans="1:2" x14ac:dyDescent="0.25">
      <c r="A96">
        <v>123</v>
      </c>
      <c r="B96">
        <v>1</v>
      </c>
    </row>
    <row r="97" spans="1:2" x14ac:dyDescent="0.25">
      <c r="A97">
        <v>124</v>
      </c>
      <c r="B97">
        <v>2</v>
      </c>
    </row>
    <row r="98" spans="1:2" x14ac:dyDescent="0.25">
      <c r="A98">
        <v>125</v>
      </c>
      <c r="B98">
        <v>1</v>
      </c>
    </row>
    <row r="99" spans="1:2" x14ac:dyDescent="0.25">
      <c r="A99">
        <v>126</v>
      </c>
      <c r="B99">
        <v>25</v>
      </c>
    </row>
    <row r="100" spans="1:2" x14ac:dyDescent="0.25">
      <c r="A100">
        <v>128</v>
      </c>
      <c r="B100">
        <v>6</v>
      </c>
    </row>
    <row r="101" spans="1:2" x14ac:dyDescent="0.25">
      <c r="A101">
        <v>129</v>
      </c>
      <c r="B101">
        <v>1</v>
      </c>
    </row>
    <row r="102" spans="1:2" x14ac:dyDescent="0.25">
      <c r="A102">
        <v>130</v>
      </c>
      <c r="B102">
        <v>1</v>
      </c>
    </row>
    <row r="103" spans="1:2" x14ac:dyDescent="0.25">
      <c r="A103">
        <v>131</v>
      </c>
      <c r="B103">
        <v>3</v>
      </c>
    </row>
    <row r="104" spans="1:2" x14ac:dyDescent="0.25">
      <c r="A104">
        <v>133</v>
      </c>
      <c r="B104">
        <v>3</v>
      </c>
    </row>
    <row r="105" spans="1:2" x14ac:dyDescent="0.25">
      <c r="A105">
        <v>134</v>
      </c>
      <c r="B105">
        <v>1</v>
      </c>
    </row>
    <row r="106" spans="1:2" x14ac:dyDescent="0.25">
      <c r="A106">
        <v>135</v>
      </c>
      <c r="B106">
        <v>4</v>
      </c>
    </row>
    <row r="107" spans="1:2" x14ac:dyDescent="0.25">
      <c r="A107">
        <v>136</v>
      </c>
      <c r="B107">
        <v>2</v>
      </c>
    </row>
    <row r="108" spans="1:2" x14ac:dyDescent="0.25">
      <c r="A108">
        <v>137</v>
      </c>
      <c r="B108">
        <v>1</v>
      </c>
    </row>
    <row r="109" spans="1:2" x14ac:dyDescent="0.25">
      <c r="A109">
        <v>138</v>
      </c>
      <c r="B109">
        <v>1</v>
      </c>
    </row>
    <row r="110" spans="1:2" x14ac:dyDescent="0.25">
      <c r="A110">
        <v>139</v>
      </c>
      <c r="B110">
        <v>2</v>
      </c>
    </row>
    <row r="111" spans="1:2" x14ac:dyDescent="0.25">
      <c r="A111">
        <v>140</v>
      </c>
      <c r="B111">
        <v>1</v>
      </c>
    </row>
    <row r="112" spans="1:2" x14ac:dyDescent="0.25">
      <c r="A112">
        <v>141</v>
      </c>
      <c r="B112">
        <v>2</v>
      </c>
    </row>
    <row r="113" spans="1:2" x14ac:dyDescent="0.25">
      <c r="A113">
        <v>143</v>
      </c>
      <c r="B113">
        <v>1</v>
      </c>
    </row>
    <row r="114" spans="1:2" x14ac:dyDescent="0.25">
      <c r="A114">
        <v>144</v>
      </c>
      <c r="B114">
        <v>1</v>
      </c>
    </row>
    <row r="115" spans="1:2" x14ac:dyDescent="0.25">
      <c r="A115">
        <v>145</v>
      </c>
      <c r="B115">
        <v>3</v>
      </c>
    </row>
    <row r="116" spans="1:2" x14ac:dyDescent="0.25">
      <c r="A116">
        <v>146</v>
      </c>
      <c r="B116">
        <v>6</v>
      </c>
    </row>
    <row r="117" spans="1:2" x14ac:dyDescent="0.25">
      <c r="A117">
        <v>147</v>
      </c>
      <c r="B117">
        <v>2</v>
      </c>
    </row>
    <row r="118" spans="1:2" x14ac:dyDescent="0.25">
      <c r="A118">
        <v>148</v>
      </c>
      <c r="B118">
        <v>9</v>
      </c>
    </row>
    <row r="119" spans="1:2" x14ac:dyDescent="0.25">
      <c r="A119">
        <v>151</v>
      </c>
      <c r="B119">
        <v>1</v>
      </c>
    </row>
    <row r="120" spans="1:2" x14ac:dyDescent="0.25">
      <c r="A120">
        <v>152</v>
      </c>
      <c r="B120">
        <v>2</v>
      </c>
    </row>
    <row r="121" spans="1:2" x14ac:dyDescent="0.25">
      <c r="A121">
        <v>153</v>
      </c>
      <c r="B121">
        <v>2</v>
      </c>
    </row>
    <row r="122" spans="1:2" x14ac:dyDescent="0.25">
      <c r="A122">
        <v>155</v>
      </c>
      <c r="B122">
        <v>3</v>
      </c>
    </row>
    <row r="123" spans="1:2" x14ac:dyDescent="0.25">
      <c r="A123">
        <v>159</v>
      </c>
      <c r="B123">
        <v>2</v>
      </c>
    </row>
    <row r="124" spans="1:2" x14ac:dyDescent="0.25">
      <c r="A124">
        <v>160</v>
      </c>
      <c r="B124">
        <v>1</v>
      </c>
    </row>
    <row r="125" spans="1:2" x14ac:dyDescent="0.25">
      <c r="A125">
        <v>161</v>
      </c>
      <c r="B125">
        <v>2</v>
      </c>
    </row>
    <row r="126" spans="1:2" x14ac:dyDescent="0.25">
      <c r="A126">
        <v>162</v>
      </c>
      <c r="B126">
        <v>3</v>
      </c>
    </row>
    <row r="127" spans="1:2" x14ac:dyDescent="0.25">
      <c r="A127">
        <v>163</v>
      </c>
      <c r="B127">
        <v>22</v>
      </c>
    </row>
    <row r="128" spans="1:2" x14ac:dyDescent="0.25">
      <c r="A128">
        <v>164</v>
      </c>
      <c r="B128">
        <v>1</v>
      </c>
    </row>
    <row r="129" spans="1:2" x14ac:dyDescent="0.25">
      <c r="A129">
        <v>165</v>
      </c>
      <c r="B129">
        <v>1</v>
      </c>
    </row>
    <row r="130" spans="1:2" x14ac:dyDescent="0.25">
      <c r="A130">
        <v>166</v>
      </c>
      <c r="B130">
        <v>1</v>
      </c>
    </row>
    <row r="131" spans="1:2" x14ac:dyDescent="0.25">
      <c r="A131">
        <v>168</v>
      </c>
      <c r="B131">
        <v>1</v>
      </c>
    </row>
    <row r="132" spans="1:2" x14ac:dyDescent="0.25">
      <c r="A132">
        <v>169</v>
      </c>
      <c r="B132">
        <v>1</v>
      </c>
    </row>
    <row r="133" spans="1:2" x14ac:dyDescent="0.25">
      <c r="A133">
        <v>170</v>
      </c>
      <c r="B133">
        <v>1</v>
      </c>
    </row>
    <row r="134" spans="1:2" x14ac:dyDescent="0.25">
      <c r="A134">
        <v>171</v>
      </c>
      <c r="B134">
        <v>2</v>
      </c>
    </row>
    <row r="135" spans="1:2" x14ac:dyDescent="0.25">
      <c r="A135">
        <v>172</v>
      </c>
      <c r="B135">
        <v>19</v>
      </c>
    </row>
    <row r="136" spans="1:2" x14ac:dyDescent="0.25">
      <c r="A136">
        <v>174</v>
      </c>
      <c r="B136">
        <v>2</v>
      </c>
    </row>
    <row r="137" spans="1:2" x14ac:dyDescent="0.25">
      <c r="A137">
        <v>176</v>
      </c>
      <c r="B137">
        <v>5</v>
      </c>
    </row>
    <row r="138" spans="1:2" x14ac:dyDescent="0.25">
      <c r="A138">
        <v>177</v>
      </c>
      <c r="B138">
        <v>1</v>
      </c>
    </row>
    <row r="139" spans="1:2" x14ac:dyDescent="0.25">
      <c r="A139">
        <v>178</v>
      </c>
      <c r="B139">
        <v>1</v>
      </c>
    </row>
    <row r="140" spans="1:2" x14ac:dyDescent="0.25">
      <c r="A140">
        <v>180</v>
      </c>
      <c r="B140">
        <v>2</v>
      </c>
    </row>
    <row r="141" spans="1:2" x14ac:dyDescent="0.25">
      <c r="A141">
        <v>181</v>
      </c>
      <c r="B141">
        <v>2</v>
      </c>
    </row>
    <row r="142" spans="1:2" x14ac:dyDescent="0.25">
      <c r="A142">
        <v>182</v>
      </c>
      <c r="B142">
        <v>1</v>
      </c>
    </row>
    <row r="143" spans="1:2" x14ac:dyDescent="0.25">
      <c r="A143">
        <v>183</v>
      </c>
      <c r="B143">
        <v>3</v>
      </c>
    </row>
    <row r="144" spans="1:2" x14ac:dyDescent="0.25">
      <c r="A144">
        <v>185</v>
      </c>
      <c r="B144">
        <v>1</v>
      </c>
    </row>
    <row r="145" spans="1:2" x14ac:dyDescent="0.25">
      <c r="A145">
        <v>186</v>
      </c>
      <c r="B145">
        <v>1</v>
      </c>
    </row>
    <row r="146" spans="1:2" x14ac:dyDescent="0.25">
      <c r="A146">
        <v>187</v>
      </c>
      <c r="B146">
        <v>1</v>
      </c>
    </row>
    <row r="147" spans="1:2" x14ac:dyDescent="0.25">
      <c r="A147">
        <v>188</v>
      </c>
      <c r="B147">
        <v>1</v>
      </c>
    </row>
    <row r="148" spans="1:2" x14ac:dyDescent="0.25">
      <c r="A148">
        <v>189</v>
      </c>
      <c r="B148">
        <v>1</v>
      </c>
    </row>
    <row r="149" spans="1:2" x14ac:dyDescent="0.25">
      <c r="A149">
        <v>190</v>
      </c>
      <c r="B149">
        <v>4</v>
      </c>
    </row>
    <row r="150" spans="1:2" x14ac:dyDescent="0.25">
      <c r="A150">
        <v>191</v>
      </c>
      <c r="B150">
        <v>1</v>
      </c>
    </row>
    <row r="151" spans="1:2" x14ac:dyDescent="0.25">
      <c r="A151">
        <v>192</v>
      </c>
      <c r="B151">
        <v>1</v>
      </c>
    </row>
    <row r="152" spans="1:2" x14ac:dyDescent="0.25">
      <c r="A152">
        <v>193</v>
      </c>
      <c r="B152">
        <v>1</v>
      </c>
    </row>
    <row r="153" spans="1:2" x14ac:dyDescent="0.25">
      <c r="A153">
        <v>194</v>
      </c>
      <c r="B153">
        <v>2</v>
      </c>
    </row>
    <row r="154" spans="1:2" x14ac:dyDescent="0.25">
      <c r="A154">
        <v>196</v>
      </c>
      <c r="B154">
        <v>2</v>
      </c>
    </row>
    <row r="155" spans="1:2" x14ac:dyDescent="0.25">
      <c r="A155">
        <v>197</v>
      </c>
      <c r="B155">
        <v>1</v>
      </c>
    </row>
    <row r="156" spans="1:2" x14ac:dyDescent="0.25">
      <c r="A156">
        <v>198</v>
      </c>
      <c r="B156">
        <v>2</v>
      </c>
    </row>
    <row r="157" spans="1:2" x14ac:dyDescent="0.25">
      <c r="A157">
        <v>199</v>
      </c>
      <c r="B157">
        <v>2</v>
      </c>
    </row>
    <row r="158" spans="1:2" x14ac:dyDescent="0.25">
      <c r="A158">
        <v>202</v>
      </c>
      <c r="B158">
        <v>7</v>
      </c>
    </row>
    <row r="159" spans="1:2" x14ac:dyDescent="0.25">
      <c r="A159">
        <v>203</v>
      </c>
      <c r="B159">
        <v>3</v>
      </c>
    </row>
    <row r="160" spans="1:2" x14ac:dyDescent="0.25">
      <c r="A160">
        <v>204</v>
      </c>
      <c r="B160">
        <v>10</v>
      </c>
    </row>
    <row r="161" spans="1:2" x14ac:dyDescent="0.25">
      <c r="A161">
        <v>206</v>
      </c>
      <c r="B161">
        <v>43</v>
      </c>
    </row>
    <row r="162" spans="1:2" x14ac:dyDescent="0.25">
      <c r="A162">
        <v>207</v>
      </c>
      <c r="B162">
        <v>2</v>
      </c>
    </row>
    <row r="163" spans="1:2" x14ac:dyDescent="0.25">
      <c r="A163">
        <v>208</v>
      </c>
      <c r="B163">
        <v>2</v>
      </c>
    </row>
    <row r="164" spans="1:2" x14ac:dyDescent="0.25">
      <c r="A164">
        <v>209</v>
      </c>
      <c r="B164">
        <v>1</v>
      </c>
    </row>
    <row r="165" spans="1:2" x14ac:dyDescent="0.25">
      <c r="A165">
        <v>210</v>
      </c>
      <c r="B165">
        <v>1</v>
      </c>
    </row>
    <row r="166" spans="1:2" x14ac:dyDescent="0.25">
      <c r="A166">
        <v>211</v>
      </c>
      <c r="B166">
        <v>1</v>
      </c>
    </row>
    <row r="167" spans="1:2" x14ac:dyDescent="0.25">
      <c r="A167">
        <v>212</v>
      </c>
      <c r="B167">
        <v>1</v>
      </c>
    </row>
    <row r="168" spans="1:2" x14ac:dyDescent="0.25">
      <c r="A168">
        <v>214</v>
      </c>
      <c r="B168">
        <v>1</v>
      </c>
    </row>
    <row r="169" spans="1:2" x14ac:dyDescent="0.25">
      <c r="A169">
        <v>215</v>
      </c>
      <c r="B169">
        <v>1</v>
      </c>
    </row>
    <row r="170" spans="1:2" x14ac:dyDescent="0.25">
      <c r="A170">
        <v>216</v>
      </c>
      <c r="B170">
        <v>1</v>
      </c>
    </row>
    <row r="171" spans="1:2" x14ac:dyDescent="0.25">
      <c r="A171">
        <v>217</v>
      </c>
      <c r="B171">
        <v>4</v>
      </c>
    </row>
    <row r="172" spans="1:2" x14ac:dyDescent="0.25">
      <c r="A172">
        <v>218</v>
      </c>
      <c r="B172">
        <v>1</v>
      </c>
    </row>
    <row r="173" spans="1:2" x14ac:dyDescent="0.25">
      <c r="A173">
        <v>219</v>
      </c>
      <c r="B173">
        <v>1</v>
      </c>
    </row>
    <row r="174" spans="1:2" x14ac:dyDescent="0.25">
      <c r="A174">
        <v>220</v>
      </c>
      <c r="B174">
        <v>1</v>
      </c>
    </row>
    <row r="175" spans="1:2" x14ac:dyDescent="0.25">
      <c r="A175">
        <v>221</v>
      </c>
      <c r="B175">
        <v>2</v>
      </c>
    </row>
    <row r="176" spans="1:2" x14ac:dyDescent="0.25">
      <c r="A176">
        <v>222</v>
      </c>
      <c r="B176">
        <v>1</v>
      </c>
    </row>
    <row r="177" spans="1:2" x14ac:dyDescent="0.25">
      <c r="A177">
        <v>223</v>
      </c>
      <c r="B177">
        <v>1</v>
      </c>
    </row>
    <row r="178" spans="1:2" x14ac:dyDescent="0.25">
      <c r="A178">
        <v>224</v>
      </c>
      <c r="B178">
        <v>1</v>
      </c>
    </row>
    <row r="179" spans="1:2" x14ac:dyDescent="0.25">
      <c r="A179">
        <v>225</v>
      </c>
      <c r="B179">
        <v>1</v>
      </c>
    </row>
    <row r="180" spans="1:2" x14ac:dyDescent="0.25">
      <c r="A180">
        <v>226</v>
      </c>
      <c r="B180">
        <v>6</v>
      </c>
    </row>
    <row r="181" spans="1:2" x14ac:dyDescent="0.25">
      <c r="A181">
        <v>227</v>
      </c>
      <c r="B181">
        <v>1</v>
      </c>
    </row>
    <row r="182" spans="1:2" x14ac:dyDescent="0.25">
      <c r="A182">
        <v>228</v>
      </c>
      <c r="B182">
        <v>2</v>
      </c>
    </row>
    <row r="183" spans="1:2" x14ac:dyDescent="0.25">
      <c r="A183">
        <v>229</v>
      </c>
      <c r="B183">
        <v>2</v>
      </c>
    </row>
    <row r="184" spans="1:2" x14ac:dyDescent="0.25">
      <c r="A184">
        <v>230</v>
      </c>
      <c r="B184">
        <v>2</v>
      </c>
    </row>
    <row r="185" spans="1:2" x14ac:dyDescent="0.25">
      <c r="A185">
        <v>231</v>
      </c>
      <c r="B185">
        <v>5</v>
      </c>
    </row>
    <row r="186" spans="1:2" x14ac:dyDescent="0.25">
      <c r="A186">
        <v>232</v>
      </c>
      <c r="B186">
        <v>2</v>
      </c>
    </row>
    <row r="187" spans="1:2" x14ac:dyDescent="0.25">
      <c r="A187">
        <v>233</v>
      </c>
      <c r="B187">
        <v>3</v>
      </c>
    </row>
    <row r="188" spans="1:2" x14ac:dyDescent="0.25">
      <c r="A188">
        <v>234</v>
      </c>
      <c r="B188">
        <v>3</v>
      </c>
    </row>
    <row r="189" spans="1:2" x14ac:dyDescent="0.25">
      <c r="A189">
        <v>235</v>
      </c>
      <c r="B189">
        <v>2</v>
      </c>
    </row>
    <row r="190" spans="1:2" x14ac:dyDescent="0.25">
      <c r="A190">
        <v>239</v>
      </c>
      <c r="B190">
        <v>2</v>
      </c>
    </row>
    <row r="191" spans="1:2" x14ac:dyDescent="0.25">
      <c r="A191">
        <v>240</v>
      </c>
      <c r="B191">
        <v>1</v>
      </c>
    </row>
    <row r="192" spans="1:2" x14ac:dyDescent="0.25">
      <c r="A192">
        <v>241</v>
      </c>
      <c r="B192">
        <v>3</v>
      </c>
    </row>
    <row r="193" spans="1:2" x14ac:dyDescent="0.25">
      <c r="A193">
        <v>243</v>
      </c>
      <c r="B193">
        <v>1</v>
      </c>
    </row>
    <row r="194" spans="1:2" x14ac:dyDescent="0.25">
      <c r="A194">
        <v>244</v>
      </c>
      <c r="B194">
        <v>2</v>
      </c>
    </row>
    <row r="195" spans="1:2" x14ac:dyDescent="0.25">
      <c r="A195">
        <v>245</v>
      </c>
      <c r="B195">
        <v>2</v>
      </c>
    </row>
    <row r="196" spans="1:2" x14ac:dyDescent="0.25">
      <c r="A196">
        <v>246</v>
      </c>
      <c r="B196">
        <v>2</v>
      </c>
    </row>
    <row r="197" spans="1:2" x14ac:dyDescent="0.25">
      <c r="A197">
        <v>247</v>
      </c>
      <c r="B197">
        <v>2</v>
      </c>
    </row>
    <row r="198" spans="1:2" x14ac:dyDescent="0.25">
      <c r="A198">
        <v>248</v>
      </c>
      <c r="B198">
        <v>1</v>
      </c>
    </row>
    <row r="199" spans="1:2" x14ac:dyDescent="0.25">
      <c r="A199">
        <v>249</v>
      </c>
      <c r="B199">
        <v>1</v>
      </c>
    </row>
    <row r="200" spans="1:2" x14ac:dyDescent="0.25">
      <c r="A200">
        <v>250</v>
      </c>
      <c r="B200">
        <v>1</v>
      </c>
    </row>
    <row r="201" spans="1:2" x14ac:dyDescent="0.25">
      <c r="A201">
        <v>251</v>
      </c>
      <c r="B201">
        <v>1</v>
      </c>
    </row>
    <row r="202" spans="1:2" x14ac:dyDescent="0.25">
      <c r="A202">
        <v>252</v>
      </c>
      <c r="B202">
        <v>1</v>
      </c>
    </row>
    <row r="203" spans="1:2" x14ac:dyDescent="0.25">
      <c r="A203">
        <v>253</v>
      </c>
      <c r="B203">
        <v>1</v>
      </c>
    </row>
    <row r="204" spans="1:2" x14ac:dyDescent="0.25">
      <c r="A204">
        <v>254</v>
      </c>
      <c r="B204">
        <v>3</v>
      </c>
    </row>
    <row r="205" spans="1:2" x14ac:dyDescent="0.25">
      <c r="A205">
        <v>255</v>
      </c>
      <c r="B205">
        <v>2</v>
      </c>
    </row>
    <row r="206" spans="1:2" x14ac:dyDescent="0.25">
      <c r="A206">
        <v>256</v>
      </c>
      <c r="B206">
        <v>1</v>
      </c>
    </row>
    <row r="207" spans="1:2" x14ac:dyDescent="0.25">
      <c r="A207">
        <v>258</v>
      </c>
      <c r="B207">
        <v>1</v>
      </c>
    </row>
    <row r="208" spans="1:2" x14ac:dyDescent="0.25">
      <c r="A208">
        <v>259</v>
      </c>
      <c r="B208">
        <v>1</v>
      </c>
    </row>
    <row r="209" spans="1:2" x14ac:dyDescent="0.25">
      <c r="A209">
        <v>260</v>
      </c>
      <c r="B209">
        <v>2</v>
      </c>
    </row>
    <row r="210" spans="1:2" x14ac:dyDescent="0.25">
      <c r="A210">
        <v>261</v>
      </c>
      <c r="B210">
        <v>6</v>
      </c>
    </row>
    <row r="211" spans="1:2" x14ac:dyDescent="0.25">
      <c r="A211">
        <v>262</v>
      </c>
      <c r="B211">
        <v>1</v>
      </c>
    </row>
    <row r="212" spans="1:2" x14ac:dyDescent="0.25">
      <c r="A212">
        <v>263</v>
      </c>
      <c r="B212">
        <v>1</v>
      </c>
    </row>
    <row r="213" spans="1:2" x14ac:dyDescent="0.25">
      <c r="A213">
        <v>265</v>
      </c>
      <c r="B213">
        <v>2</v>
      </c>
    </row>
    <row r="214" spans="1:2" x14ac:dyDescent="0.25">
      <c r="A214">
        <v>266</v>
      </c>
      <c r="B214">
        <v>2</v>
      </c>
    </row>
    <row r="215" spans="1:2" x14ac:dyDescent="0.25">
      <c r="A215">
        <v>267</v>
      </c>
      <c r="B215">
        <v>6</v>
      </c>
    </row>
    <row r="216" spans="1:2" x14ac:dyDescent="0.25">
      <c r="A216">
        <v>269</v>
      </c>
      <c r="B216">
        <v>2</v>
      </c>
    </row>
    <row r="217" spans="1:2" x14ac:dyDescent="0.25">
      <c r="A217">
        <v>270</v>
      </c>
      <c r="B217">
        <v>5</v>
      </c>
    </row>
    <row r="218" spans="1:2" x14ac:dyDescent="0.25">
      <c r="A218">
        <v>271</v>
      </c>
      <c r="B218">
        <v>1</v>
      </c>
    </row>
    <row r="219" spans="1:2" x14ac:dyDescent="0.25">
      <c r="A219">
        <v>272</v>
      </c>
      <c r="B219">
        <v>2</v>
      </c>
    </row>
    <row r="220" spans="1:2" x14ac:dyDescent="0.25">
      <c r="A220">
        <v>273</v>
      </c>
      <c r="B220">
        <v>2</v>
      </c>
    </row>
    <row r="221" spans="1:2" x14ac:dyDescent="0.25">
      <c r="A221">
        <v>274</v>
      </c>
      <c r="B221">
        <v>1</v>
      </c>
    </row>
    <row r="222" spans="1:2" x14ac:dyDescent="0.25">
      <c r="A222">
        <v>275</v>
      </c>
      <c r="B222">
        <v>1</v>
      </c>
    </row>
    <row r="223" spans="1:2" x14ac:dyDescent="0.25">
      <c r="A223">
        <v>276</v>
      </c>
      <c r="B223">
        <v>1</v>
      </c>
    </row>
    <row r="224" spans="1:2" x14ac:dyDescent="0.25">
      <c r="A224">
        <v>277</v>
      </c>
      <c r="B224">
        <v>5</v>
      </c>
    </row>
    <row r="225" spans="1:2" x14ac:dyDescent="0.25">
      <c r="A225">
        <v>278</v>
      </c>
      <c r="B225">
        <v>1</v>
      </c>
    </row>
    <row r="226" spans="1:2" x14ac:dyDescent="0.25">
      <c r="A226">
        <v>279</v>
      </c>
      <c r="B226">
        <v>1</v>
      </c>
    </row>
    <row r="227" spans="1:2" x14ac:dyDescent="0.25">
      <c r="A227">
        <v>280</v>
      </c>
      <c r="B227">
        <v>2</v>
      </c>
    </row>
    <row r="228" spans="1:2" x14ac:dyDescent="0.25">
      <c r="A228">
        <v>281</v>
      </c>
      <c r="B228">
        <v>1</v>
      </c>
    </row>
    <row r="229" spans="1:2" x14ac:dyDescent="0.25">
      <c r="A229">
        <v>282</v>
      </c>
      <c r="B229">
        <v>3</v>
      </c>
    </row>
    <row r="230" spans="1:2" x14ac:dyDescent="0.25">
      <c r="A230">
        <v>283</v>
      </c>
      <c r="B230">
        <v>1</v>
      </c>
    </row>
    <row r="231" spans="1:2" x14ac:dyDescent="0.25">
      <c r="A231">
        <v>284</v>
      </c>
      <c r="B231">
        <v>3</v>
      </c>
    </row>
    <row r="232" spans="1:2" x14ac:dyDescent="0.25">
      <c r="A232">
        <v>286</v>
      </c>
      <c r="B232">
        <v>2</v>
      </c>
    </row>
    <row r="233" spans="1:2" x14ac:dyDescent="0.25">
      <c r="A233">
        <v>287</v>
      </c>
      <c r="B233">
        <v>1</v>
      </c>
    </row>
    <row r="234" spans="1:2" x14ac:dyDescent="0.25">
      <c r="A234">
        <v>288</v>
      </c>
      <c r="B234">
        <v>1</v>
      </c>
    </row>
    <row r="235" spans="1:2" x14ac:dyDescent="0.25">
      <c r="A235">
        <v>289</v>
      </c>
      <c r="B235">
        <v>6</v>
      </c>
    </row>
    <row r="236" spans="1:2" x14ac:dyDescent="0.25">
      <c r="A236">
        <v>290</v>
      </c>
      <c r="B236">
        <v>1</v>
      </c>
    </row>
    <row r="237" spans="1:2" x14ac:dyDescent="0.25">
      <c r="A237">
        <v>291</v>
      </c>
      <c r="B237">
        <v>9</v>
      </c>
    </row>
    <row r="238" spans="1:2" x14ac:dyDescent="0.25">
      <c r="A238">
        <v>292</v>
      </c>
      <c r="B238">
        <v>2</v>
      </c>
    </row>
    <row r="239" spans="1:2" x14ac:dyDescent="0.25">
      <c r="A239">
        <v>293</v>
      </c>
      <c r="B239">
        <v>2</v>
      </c>
    </row>
    <row r="240" spans="1:2" x14ac:dyDescent="0.25">
      <c r="A240">
        <v>294</v>
      </c>
      <c r="B240">
        <v>1</v>
      </c>
    </row>
    <row r="241" spans="1:2" x14ac:dyDescent="0.25">
      <c r="A241">
        <v>295</v>
      </c>
      <c r="B241">
        <v>19</v>
      </c>
    </row>
    <row r="242" spans="1:2" x14ac:dyDescent="0.25">
      <c r="A242">
        <v>297</v>
      </c>
      <c r="B242">
        <v>1</v>
      </c>
    </row>
    <row r="243" spans="1:2" x14ac:dyDescent="0.25">
      <c r="A243">
        <v>298</v>
      </c>
      <c r="B243">
        <v>10</v>
      </c>
    </row>
    <row r="244" spans="1:2" x14ac:dyDescent="0.25">
      <c r="A244">
        <v>299</v>
      </c>
      <c r="B244">
        <v>1</v>
      </c>
    </row>
    <row r="245" spans="1:2" x14ac:dyDescent="0.25">
      <c r="A245">
        <v>300</v>
      </c>
      <c r="B245">
        <v>4</v>
      </c>
    </row>
    <row r="246" spans="1:2" x14ac:dyDescent="0.25">
      <c r="A246">
        <v>301</v>
      </c>
      <c r="B246">
        <v>4</v>
      </c>
    </row>
    <row r="247" spans="1:2" x14ac:dyDescent="0.25">
      <c r="A247">
        <v>304</v>
      </c>
      <c r="B247">
        <v>3</v>
      </c>
    </row>
    <row r="248" spans="1:2" x14ac:dyDescent="0.25">
      <c r="A248">
        <v>305</v>
      </c>
      <c r="B248">
        <v>4</v>
      </c>
    </row>
    <row r="249" spans="1:2" x14ac:dyDescent="0.25">
      <c r="A249">
        <v>306</v>
      </c>
      <c r="B249">
        <v>1</v>
      </c>
    </row>
    <row r="250" spans="1:2" x14ac:dyDescent="0.25">
      <c r="A250">
        <v>309</v>
      </c>
      <c r="B250">
        <v>1</v>
      </c>
    </row>
    <row r="251" spans="1:2" x14ac:dyDescent="0.25">
      <c r="A251">
        <v>310</v>
      </c>
      <c r="B251">
        <v>1</v>
      </c>
    </row>
    <row r="252" spans="1:2" x14ac:dyDescent="0.25">
      <c r="A252">
        <v>311</v>
      </c>
      <c r="B252">
        <v>1</v>
      </c>
    </row>
    <row r="253" spans="1:2" x14ac:dyDescent="0.25">
      <c r="A253">
        <v>313</v>
      </c>
      <c r="B253">
        <v>2</v>
      </c>
    </row>
    <row r="254" spans="1:2" x14ac:dyDescent="0.25">
      <c r="A254">
        <v>314</v>
      </c>
      <c r="B254">
        <v>2</v>
      </c>
    </row>
    <row r="255" spans="1:2" x14ac:dyDescent="0.25">
      <c r="A255">
        <v>315</v>
      </c>
      <c r="B255">
        <v>3</v>
      </c>
    </row>
    <row r="256" spans="1:2" x14ac:dyDescent="0.25">
      <c r="A256">
        <v>316</v>
      </c>
      <c r="B256">
        <v>1</v>
      </c>
    </row>
    <row r="257" spans="1:2" x14ac:dyDescent="0.25">
      <c r="A257">
        <v>317</v>
      </c>
      <c r="B257">
        <v>4</v>
      </c>
    </row>
    <row r="258" spans="1:2" x14ac:dyDescent="0.25">
      <c r="A258">
        <v>318</v>
      </c>
      <c r="B258">
        <v>2</v>
      </c>
    </row>
    <row r="259" spans="1:2" x14ac:dyDescent="0.25">
      <c r="A259">
        <v>319</v>
      </c>
      <c r="B259">
        <v>2</v>
      </c>
    </row>
    <row r="260" spans="1:2" x14ac:dyDescent="0.25">
      <c r="A260">
        <v>320</v>
      </c>
      <c r="B260">
        <v>1</v>
      </c>
    </row>
    <row r="261" spans="1:2" x14ac:dyDescent="0.25">
      <c r="A261">
        <v>321</v>
      </c>
      <c r="B261">
        <v>2</v>
      </c>
    </row>
    <row r="262" spans="1:2" x14ac:dyDescent="0.25">
      <c r="A262">
        <v>322</v>
      </c>
      <c r="B262">
        <v>1</v>
      </c>
    </row>
    <row r="263" spans="1:2" x14ac:dyDescent="0.25">
      <c r="A263">
        <v>324</v>
      </c>
      <c r="B263">
        <v>1</v>
      </c>
    </row>
    <row r="264" spans="1:2" x14ac:dyDescent="0.25">
      <c r="A264">
        <v>325</v>
      </c>
      <c r="B264">
        <v>1</v>
      </c>
    </row>
    <row r="265" spans="1:2" x14ac:dyDescent="0.25">
      <c r="A265">
        <v>327</v>
      </c>
      <c r="B265">
        <v>3</v>
      </c>
    </row>
    <row r="266" spans="1:2" x14ac:dyDescent="0.25">
      <c r="A266">
        <v>328</v>
      </c>
      <c r="B266">
        <v>1</v>
      </c>
    </row>
    <row r="267" spans="1:2" x14ac:dyDescent="0.25">
      <c r="A267">
        <v>329</v>
      </c>
      <c r="B267">
        <v>1</v>
      </c>
    </row>
    <row r="268" spans="1:2" x14ac:dyDescent="0.25">
      <c r="A268">
        <v>330</v>
      </c>
      <c r="B268">
        <v>1</v>
      </c>
    </row>
    <row r="269" spans="1:2" x14ac:dyDescent="0.25">
      <c r="A269">
        <v>334</v>
      </c>
      <c r="B269">
        <v>6</v>
      </c>
    </row>
    <row r="270" spans="1:2" x14ac:dyDescent="0.25">
      <c r="A270">
        <v>336</v>
      </c>
      <c r="B270">
        <v>1</v>
      </c>
    </row>
    <row r="271" spans="1:2" x14ac:dyDescent="0.25">
      <c r="A271">
        <v>337</v>
      </c>
      <c r="B271">
        <v>1</v>
      </c>
    </row>
    <row r="272" spans="1:2" x14ac:dyDescent="0.25">
      <c r="A272">
        <v>339</v>
      </c>
      <c r="B272">
        <v>3</v>
      </c>
    </row>
    <row r="273" spans="1:2" x14ac:dyDescent="0.25">
      <c r="A273">
        <v>341</v>
      </c>
      <c r="B273">
        <v>1</v>
      </c>
    </row>
    <row r="274" spans="1:2" x14ac:dyDescent="0.25">
      <c r="A274">
        <v>343</v>
      </c>
      <c r="B274">
        <v>1</v>
      </c>
    </row>
    <row r="275" spans="1:2" x14ac:dyDescent="0.25">
      <c r="A275">
        <v>347</v>
      </c>
      <c r="B275">
        <v>1</v>
      </c>
    </row>
    <row r="276" spans="1:2" x14ac:dyDescent="0.25">
      <c r="A276">
        <v>348</v>
      </c>
      <c r="B276">
        <v>1</v>
      </c>
    </row>
    <row r="277" spans="1:2" x14ac:dyDescent="0.25">
      <c r="A277">
        <v>349</v>
      </c>
      <c r="B277">
        <v>1</v>
      </c>
    </row>
    <row r="278" spans="1:2" x14ac:dyDescent="0.25">
      <c r="A278">
        <v>351</v>
      </c>
      <c r="B278">
        <v>1</v>
      </c>
    </row>
    <row r="279" spans="1:2" x14ac:dyDescent="0.25">
      <c r="A279">
        <v>352</v>
      </c>
      <c r="B279">
        <v>1</v>
      </c>
    </row>
    <row r="280" spans="1:2" x14ac:dyDescent="0.25">
      <c r="A280">
        <v>353</v>
      </c>
      <c r="B280">
        <v>3</v>
      </c>
    </row>
    <row r="281" spans="1:2" x14ac:dyDescent="0.25">
      <c r="A281">
        <v>354</v>
      </c>
      <c r="B281">
        <v>1</v>
      </c>
    </row>
    <row r="282" spans="1:2" x14ac:dyDescent="0.25">
      <c r="A282">
        <v>355</v>
      </c>
      <c r="B282">
        <v>1</v>
      </c>
    </row>
    <row r="283" spans="1:2" x14ac:dyDescent="0.25">
      <c r="A283">
        <v>356</v>
      </c>
      <c r="B283">
        <v>1</v>
      </c>
    </row>
    <row r="284" spans="1:2" x14ac:dyDescent="0.25">
      <c r="A284">
        <v>357</v>
      </c>
      <c r="B284">
        <v>1</v>
      </c>
    </row>
    <row r="285" spans="1:2" x14ac:dyDescent="0.25">
      <c r="A285">
        <v>358</v>
      </c>
      <c r="B285">
        <v>1</v>
      </c>
    </row>
    <row r="286" spans="1:2" x14ac:dyDescent="0.25">
      <c r="A286">
        <v>359</v>
      </c>
      <c r="B286">
        <v>1</v>
      </c>
    </row>
    <row r="287" spans="1:2" x14ac:dyDescent="0.25">
      <c r="A287">
        <v>360</v>
      </c>
      <c r="B287">
        <v>1</v>
      </c>
    </row>
    <row r="288" spans="1:2" x14ac:dyDescent="0.25">
      <c r="A288">
        <v>361</v>
      </c>
      <c r="B288">
        <v>1</v>
      </c>
    </row>
    <row r="289" spans="1:2" x14ac:dyDescent="0.25">
      <c r="A289">
        <v>363</v>
      </c>
      <c r="B289">
        <v>1</v>
      </c>
    </row>
    <row r="290" spans="1:2" x14ac:dyDescent="0.25">
      <c r="A290">
        <v>364</v>
      </c>
      <c r="B290">
        <v>1</v>
      </c>
    </row>
    <row r="291" spans="1:2" x14ac:dyDescent="0.25">
      <c r="A291">
        <v>365</v>
      </c>
      <c r="B291">
        <v>1</v>
      </c>
    </row>
    <row r="292" spans="1:2" x14ac:dyDescent="0.25">
      <c r="A292">
        <v>366</v>
      </c>
      <c r="B292">
        <v>1</v>
      </c>
    </row>
    <row r="293" spans="1:2" x14ac:dyDescent="0.25">
      <c r="A293">
        <v>367</v>
      </c>
      <c r="B293">
        <v>1</v>
      </c>
    </row>
    <row r="294" spans="1:2" x14ac:dyDescent="0.25">
      <c r="A294">
        <v>368</v>
      </c>
      <c r="B294">
        <v>1</v>
      </c>
    </row>
    <row r="295" spans="1:2" x14ac:dyDescent="0.25">
      <c r="A295">
        <v>369</v>
      </c>
      <c r="B295">
        <v>1</v>
      </c>
    </row>
    <row r="296" spans="1:2" x14ac:dyDescent="0.25">
      <c r="A296">
        <v>371</v>
      </c>
      <c r="B296">
        <v>1</v>
      </c>
    </row>
    <row r="297" spans="1:2" x14ac:dyDescent="0.25">
      <c r="A297">
        <v>372</v>
      </c>
      <c r="B297">
        <v>1</v>
      </c>
    </row>
    <row r="298" spans="1:2" x14ac:dyDescent="0.25">
      <c r="A298">
        <v>373</v>
      </c>
      <c r="B298">
        <v>1</v>
      </c>
    </row>
    <row r="299" spans="1:2" x14ac:dyDescent="0.25">
      <c r="A299">
        <v>374</v>
      </c>
      <c r="B299">
        <v>1</v>
      </c>
    </row>
    <row r="300" spans="1:2" x14ac:dyDescent="0.25">
      <c r="A300">
        <v>375</v>
      </c>
      <c r="B300">
        <v>1</v>
      </c>
    </row>
    <row r="301" spans="1:2" x14ac:dyDescent="0.25">
      <c r="A301">
        <v>376</v>
      </c>
      <c r="B301">
        <v>1</v>
      </c>
    </row>
    <row r="302" spans="1:2" x14ac:dyDescent="0.25">
      <c r="A302">
        <v>377</v>
      </c>
      <c r="B302">
        <v>1</v>
      </c>
    </row>
    <row r="303" spans="1:2" x14ac:dyDescent="0.25">
      <c r="A303">
        <v>378</v>
      </c>
      <c r="B303">
        <v>1</v>
      </c>
    </row>
    <row r="304" spans="1:2" x14ac:dyDescent="0.25">
      <c r="A304">
        <v>379</v>
      </c>
      <c r="B304">
        <v>1</v>
      </c>
    </row>
    <row r="305" spans="1:2" x14ac:dyDescent="0.25">
      <c r="A305">
        <v>380</v>
      </c>
      <c r="B305">
        <v>1</v>
      </c>
    </row>
    <row r="306" spans="1:2" x14ac:dyDescent="0.25">
      <c r="A306">
        <v>382</v>
      </c>
      <c r="B306">
        <v>1</v>
      </c>
    </row>
    <row r="307" spans="1:2" x14ac:dyDescent="0.25">
      <c r="A307">
        <v>383</v>
      </c>
      <c r="B307">
        <v>1</v>
      </c>
    </row>
    <row r="308" spans="1:2" x14ac:dyDescent="0.25">
      <c r="A308">
        <v>385</v>
      </c>
      <c r="B308">
        <v>1</v>
      </c>
    </row>
    <row r="309" spans="1:2" x14ac:dyDescent="0.25">
      <c r="A309">
        <v>388</v>
      </c>
      <c r="B309">
        <v>2</v>
      </c>
    </row>
    <row r="310" spans="1:2" x14ac:dyDescent="0.25">
      <c r="A310">
        <v>389</v>
      </c>
      <c r="B310">
        <v>1</v>
      </c>
    </row>
    <row r="311" spans="1:2" x14ac:dyDescent="0.25">
      <c r="A311">
        <v>390</v>
      </c>
      <c r="B311">
        <v>1</v>
      </c>
    </row>
    <row r="312" spans="1:2" x14ac:dyDescent="0.25">
      <c r="A312">
        <v>391</v>
      </c>
      <c r="B312">
        <v>1</v>
      </c>
    </row>
    <row r="313" spans="1:2" x14ac:dyDescent="0.25">
      <c r="A313">
        <v>394</v>
      </c>
      <c r="B313">
        <v>1</v>
      </c>
    </row>
    <row r="314" spans="1:2" x14ac:dyDescent="0.25">
      <c r="A314">
        <v>395</v>
      </c>
      <c r="B314">
        <v>1</v>
      </c>
    </row>
    <row r="315" spans="1:2" x14ac:dyDescent="0.25">
      <c r="A315">
        <v>396</v>
      </c>
      <c r="B315">
        <v>1</v>
      </c>
    </row>
    <row r="316" spans="1:2" x14ac:dyDescent="0.25">
      <c r="A316">
        <v>397</v>
      </c>
      <c r="B316">
        <v>1</v>
      </c>
    </row>
    <row r="317" spans="1:2" x14ac:dyDescent="0.25">
      <c r="A317">
        <v>398</v>
      </c>
      <c r="B317">
        <v>1</v>
      </c>
    </row>
    <row r="318" spans="1:2" x14ac:dyDescent="0.25">
      <c r="A318">
        <v>399</v>
      </c>
      <c r="B318">
        <v>1</v>
      </c>
    </row>
    <row r="319" spans="1:2" x14ac:dyDescent="0.25">
      <c r="A319">
        <v>400</v>
      </c>
      <c r="B319">
        <v>1</v>
      </c>
    </row>
    <row r="320" spans="1:2" x14ac:dyDescent="0.25">
      <c r="A320">
        <v>405</v>
      </c>
      <c r="B320">
        <v>2</v>
      </c>
    </row>
    <row r="321" spans="1:2" x14ac:dyDescent="0.25">
      <c r="A321">
        <v>406</v>
      </c>
      <c r="B321">
        <v>1</v>
      </c>
    </row>
    <row r="322" spans="1:2" x14ac:dyDescent="0.25">
      <c r="A322">
        <v>407</v>
      </c>
      <c r="B322">
        <v>1</v>
      </c>
    </row>
    <row r="323" spans="1:2" x14ac:dyDescent="0.25">
      <c r="A323">
        <v>408</v>
      </c>
      <c r="B323">
        <v>1</v>
      </c>
    </row>
    <row r="324" spans="1:2" x14ac:dyDescent="0.25">
      <c r="A324">
        <v>409</v>
      </c>
      <c r="B324">
        <v>1</v>
      </c>
    </row>
    <row r="325" spans="1:2" x14ac:dyDescent="0.25">
      <c r="A325">
        <v>412</v>
      </c>
      <c r="B325">
        <v>1</v>
      </c>
    </row>
    <row r="326" spans="1:2" x14ac:dyDescent="0.25">
      <c r="A326">
        <v>413</v>
      </c>
      <c r="B326">
        <v>1</v>
      </c>
    </row>
    <row r="327" spans="1:2" x14ac:dyDescent="0.25">
      <c r="A327">
        <v>415</v>
      </c>
      <c r="B327">
        <v>1</v>
      </c>
    </row>
    <row r="328" spans="1:2" x14ac:dyDescent="0.25">
      <c r="A328">
        <v>416</v>
      </c>
      <c r="B328">
        <v>1</v>
      </c>
    </row>
    <row r="329" spans="1:2" x14ac:dyDescent="0.25">
      <c r="A329">
        <v>420</v>
      </c>
      <c r="B329">
        <v>2</v>
      </c>
    </row>
    <row r="330" spans="1:2" x14ac:dyDescent="0.25">
      <c r="A330">
        <v>421</v>
      </c>
      <c r="B330">
        <v>2</v>
      </c>
    </row>
    <row r="331" spans="1:2" x14ac:dyDescent="0.25">
      <c r="A331">
        <v>422</v>
      </c>
      <c r="B331">
        <v>1</v>
      </c>
    </row>
    <row r="332" spans="1:2" x14ac:dyDescent="0.25">
      <c r="A332">
        <v>423</v>
      </c>
      <c r="B332">
        <v>1</v>
      </c>
    </row>
    <row r="333" spans="1:2" x14ac:dyDescent="0.25">
      <c r="A333">
        <v>424</v>
      </c>
      <c r="B333">
        <v>1</v>
      </c>
    </row>
    <row r="334" spans="1:2" x14ac:dyDescent="0.25">
      <c r="A334">
        <v>425</v>
      </c>
      <c r="B334">
        <v>1</v>
      </c>
    </row>
    <row r="335" spans="1:2" x14ac:dyDescent="0.25">
      <c r="A335">
        <v>429</v>
      </c>
      <c r="B335">
        <v>1</v>
      </c>
    </row>
    <row r="336" spans="1:2" x14ac:dyDescent="0.25">
      <c r="A336">
        <v>431</v>
      </c>
      <c r="B336">
        <v>1</v>
      </c>
    </row>
    <row r="337" spans="1:2" x14ac:dyDescent="0.25">
      <c r="A337">
        <v>432</v>
      </c>
      <c r="B337">
        <v>1</v>
      </c>
    </row>
    <row r="338" spans="1:2" x14ac:dyDescent="0.25">
      <c r="A338">
        <v>433</v>
      </c>
      <c r="B338">
        <v>1</v>
      </c>
    </row>
    <row r="339" spans="1:2" x14ac:dyDescent="0.25">
      <c r="A339">
        <v>434</v>
      </c>
      <c r="B339">
        <v>1</v>
      </c>
    </row>
    <row r="340" spans="1:2" x14ac:dyDescent="0.25">
      <c r="A340">
        <v>436</v>
      </c>
      <c r="B340">
        <v>1</v>
      </c>
    </row>
    <row r="341" spans="1:2" x14ac:dyDescent="0.25">
      <c r="A341">
        <v>438</v>
      </c>
      <c r="B341">
        <v>1</v>
      </c>
    </row>
    <row r="342" spans="1:2" x14ac:dyDescent="0.25">
      <c r="A342">
        <v>439</v>
      </c>
      <c r="B342">
        <v>1</v>
      </c>
    </row>
    <row r="343" spans="1:2" x14ac:dyDescent="0.25">
      <c r="A343">
        <v>442</v>
      </c>
      <c r="B343">
        <v>1</v>
      </c>
    </row>
    <row r="344" spans="1:2" x14ac:dyDescent="0.25">
      <c r="A344">
        <v>443</v>
      </c>
      <c r="B344">
        <v>1</v>
      </c>
    </row>
    <row r="345" spans="1:2" x14ac:dyDescent="0.25">
      <c r="A345">
        <v>444</v>
      </c>
      <c r="B345">
        <v>1</v>
      </c>
    </row>
    <row r="346" spans="1:2" x14ac:dyDescent="0.25">
      <c r="A346">
        <v>446</v>
      </c>
      <c r="B346">
        <v>1</v>
      </c>
    </row>
    <row r="347" spans="1:2" x14ac:dyDescent="0.25">
      <c r="A347">
        <v>447</v>
      </c>
      <c r="B347">
        <v>1</v>
      </c>
    </row>
    <row r="348" spans="1:2" x14ac:dyDescent="0.25">
      <c r="A348">
        <v>448</v>
      </c>
      <c r="B348">
        <v>1</v>
      </c>
    </row>
    <row r="349" spans="1:2" x14ac:dyDescent="0.25">
      <c r="A349">
        <v>450</v>
      </c>
      <c r="B349">
        <v>1</v>
      </c>
    </row>
    <row r="350" spans="1:2" x14ac:dyDescent="0.25">
      <c r="A350">
        <v>451</v>
      </c>
      <c r="B350">
        <v>1</v>
      </c>
    </row>
    <row r="351" spans="1:2" x14ac:dyDescent="0.25">
      <c r="A351">
        <v>452</v>
      </c>
      <c r="B351">
        <v>1</v>
      </c>
    </row>
    <row r="352" spans="1:2" x14ac:dyDescent="0.25">
      <c r="A352">
        <v>455</v>
      </c>
      <c r="B352">
        <v>1</v>
      </c>
    </row>
    <row r="353" spans="1:2" x14ac:dyDescent="0.25">
      <c r="A353">
        <v>466</v>
      </c>
      <c r="B353">
        <v>1</v>
      </c>
    </row>
    <row r="354" spans="1:2" x14ac:dyDescent="0.25">
      <c r="A354">
        <v>470</v>
      </c>
      <c r="B354">
        <v>2</v>
      </c>
    </row>
    <row r="355" spans="1:2" x14ac:dyDescent="0.25">
      <c r="A355">
        <v>471</v>
      </c>
      <c r="B355">
        <v>1</v>
      </c>
    </row>
    <row r="356" spans="1:2" x14ac:dyDescent="0.25">
      <c r="A356">
        <v>472</v>
      </c>
      <c r="B356">
        <v>4</v>
      </c>
    </row>
    <row r="357" spans="1:2" x14ac:dyDescent="0.25">
      <c r="A357">
        <v>473</v>
      </c>
      <c r="B357">
        <v>1</v>
      </c>
    </row>
    <row r="358" spans="1:2" x14ac:dyDescent="0.25">
      <c r="A358">
        <v>474</v>
      </c>
      <c r="B358">
        <v>1</v>
      </c>
    </row>
    <row r="359" spans="1:2" x14ac:dyDescent="0.25">
      <c r="A359">
        <v>475</v>
      </c>
      <c r="B359">
        <v>1</v>
      </c>
    </row>
    <row r="360" spans="1:2" x14ac:dyDescent="0.25">
      <c r="A360">
        <v>476</v>
      </c>
      <c r="B360">
        <v>1</v>
      </c>
    </row>
    <row r="361" spans="1:2" x14ac:dyDescent="0.25">
      <c r="A361">
        <v>477</v>
      </c>
      <c r="B361">
        <v>1</v>
      </c>
    </row>
    <row r="362" spans="1:2" x14ac:dyDescent="0.25">
      <c r="A362">
        <v>478</v>
      </c>
      <c r="B362">
        <v>1</v>
      </c>
    </row>
    <row r="363" spans="1:2" x14ac:dyDescent="0.25">
      <c r="A363">
        <v>888</v>
      </c>
      <c r="B363"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7"/>
  <dimension ref="A1:G1042"/>
  <sheetViews>
    <sheetView topLeftCell="A1000" zoomScale="80" zoomScaleNormal="80" workbookViewId="0">
      <selection activeCell="H17" sqref="H17"/>
    </sheetView>
  </sheetViews>
  <sheetFormatPr defaultRowHeight="15" x14ac:dyDescent="0.25"/>
  <cols>
    <col min="3" max="3" width="53.85546875" bestFit="1" customWidth="1"/>
    <col min="4" max="4" width="25.140625" bestFit="1" customWidth="1"/>
    <col min="5" max="5" width="11.42578125" bestFit="1" customWidth="1"/>
    <col min="6" max="6" width="21" bestFit="1" customWidth="1"/>
    <col min="7" max="7" width="56.7109375" bestFit="1" customWidth="1"/>
  </cols>
  <sheetData>
    <row r="1" spans="1:7" x14ac:dyDescent="0.25">
      <c r="A1" t="s">
        <v>0</v>
      </c>
      <c r="B1" t="s">
        <v>358</v>
      </c>
      <c r="C1" t="s">
        <v>359</v>
      </c>
      <c r="D1" t="s">
        <v>360</v>
      </c>
      <c r="E1" t="s">
        <v>361</v>
      </c>
      <c r="F1" t="s">
        <v>362</v>
      </c>
      <c r="G1" t="s">
        <v>3677</v>
      </c>
    </row>
    <row r="2" spans="1:7" x14ac:dyDescent="0.25">
      <c r="A2">
        <v>81</v>
      </c>
      <c r="B2">
        <v>1</v>
      </c>
      <c r="C2" t="s">
        <v>3538</v>
      </c>
      <c r="D2" t="s">
        <v>985</v>
      </c>
      <c r="E2">
        <v>7000</v>
      </c>
      <c r="F2" t="s">
        <v>986</v>
      </c>
      <c r="G2" t="str">
        <f>VLOOKUP(A2,'Navne på FV-net'!$B$2:$C$364,2,FALSE)</f>
        <v>TVIS</v>
      </c>
    </row>
    <row r="3" spans="1:7" x14ac:dyDescent="0.25">
      <c r="A3">
        <v>71</v>
      </c>
      <c r="B3">
        <v>2</v>
      </c>
      <c r="C3" t="s">
        <v>855</v>
      </c>
      <c r="D3" t="s">
        <v>856</v>
      </c>
      <c r="E3">
        <v>5610</v>
      </c>
      <c r="F3" t="s">
        <v>857</v>
      </c>
      <c r="G3" t="str">
        <f>VLOOKUP(A3,'Navne på FV-net'!$B$2:$C$364,2,FALSE)</f>
        <v>Assens Fjernvarme</v>
      </c>
    </row>
    <row r="4" spans="1:7" x14ac:dyDescent="0.25">
      <c r="A4">
        <v>209</v>
      </c>
      <c r="B4">
        <v>3</v>
      </c>
      <c r="C4" t="s">
        <v>1828</v>
      </c>
      <c r="D4" t="s">
        <v>1829</v>
      </c>
      <c r="E4">
        <v>9550</v>
      </c>
      <c r="F4" t="s">
        <v>1830</v>
      </c>
      <c r="G4" t="str">
        <f>VLOOKUP(A4,'Navne på FV-net'!$B$2:$C$364,2,FALSE)</f>
        <v>Assens (v. Mariager) Fjernvarme</v>
      </c>
    </row>
    <row r="5" spans="1:7" x14ac:dyDescent="0.25">
      <c r="A5">
        <v>159</v>
      </c>
      <c r="B5">
        <v>4</v>
      </c>
      <c r="C5" t="s">
        <v>1481</v>
      </c>
      <c r="D5" t="s">
        <v>1482</v>
      </c>
      <c r="E5">
        <v>7490</v>
      </c>
      <c r="F5" t="s">
        <v>1483</v>
      </c>
      <c r="G5" t="str">
        <f>VLOOKUP(A5,'Navne på FV-net'!$B$2:$C$364,2,FALSE)</f>
        <v>Aulum Fjernvarme</v>
      </c>
    </row>
    <row r="6" spans="1:7" x14ac:dyDescent="0.25">
      <c r="A6">
        <v>159</v>
      </c>
      <c r="B6">
        <v>5</v>
      </c>
      <c r="C6" t="s">
        <v>1484</v>
      </c>
      <c r="D6" t="s">
        <v>1485</v>
      </c>
      <c r="E6">
        <v>7490</v>
      </c>
      <c r="F6" t="s">
        <v>1483</v>
      </c>
      <c r="G6" t="str">
        <f>VLOOKUP(A6,'Navne på FV-net'!$B$2:$C$364,2,FALSE)</f>
        <v>Aulum Fjernvarme</v>
      </c>
    </row>
    <row r="7" spans="1:7" x14ac:dyDescent="0.25">
      <c r="A7">
        <v>329</v>
      </c>
      <c r="B7">
        <v>6</v>
      </c>
      <c r="C7" t="s">
        <v>2319</v>
      </c>
      <c r="D7" t="s">
        <v>2031</v>
      </c>
      <c r="E7">
        <v>9440</v>
      </c>
      <c r="F7" t="s">
        <v>2320</v>
      </c>
      <c r="G7" t="str">
        <f>VLOOKUP(A7,'Navne på FV-net'!$B$2:$C$364,2,FALSE)</f>
        <v>Aabybro Fjernvarme</v>
      </c>
    </row>
    <row r="8" spans="1:7" x14ac:dyDescent="0.25">
      <c r="A8">
        <v>295</v>
      </c>
      <c r="B8">
        <v>7</v>
      </c>
      <c r="C8" t="s">
        <v>2152</v>
      </c>
      <c r="D8" t="s">
        <v>2153</v>
      </c>
      <c r="E8">
        <v>9220</v>
      </c>
      <c r="F8" t="s">
        <v>2154</v>
      </c>
      <c r="G8" t="str">
        <f>VLOOKUP(A8,'Navne på FV-net'!$B$2:$C$364,2,FALSE)</f>
        <v>Aalborg Fjernvarme</v>
      </c>
    </row>
    <row r="9" spans="1:7" x14ac:dyDescent="0.25">
      <c r="A9">
        <v>298</v>
      </c>
      <c r="B9">
        <v>8</v>
      </c>
      <c r="C9" t="s">
        <v>3637</v>
      </c>
      <c r="D9" t="s">
        <v>2203</v>
      </c>
      <c r="E9">
        <v>9800</v>
      </c>
      <c r="F9" t="s">
        <v>2204</v>
      </c>
      <c r="G9" t="str">
        <f>VLOOKUP(A9,'Navne på FV-net'!$B$2:$C$364,2,FALSE)</f>
        <v>Hjørring Fjernvarme (inkl. Hirtshals Fjernvarme fra 2011)</v>
      </c>
    </row>
    <row r="10" spans="1:7" x14ac:dyDescent="0.25">
      <c r="A10">
        <v>280</v>
      </c>
      <c r="B10">
        <v>9</v>
      </c>
      <c r="C10" t="s">
        <v>2081</v>
      </c>
      <c r="D10" t="s">
        <v>2082</v>
      </c>
      <c r="E10">
        <v>9330</v>
      </c>
      <c r="F10" t="s">
        <v>2083</v>
      </c>
      <c r="G10" t="str">
        <f>VLOOKUP(A10,'Navne på FV-net'!$B$2:$C$364,2,FALSE)</f>
        <v>Agersted Fjernvarme</v>
      </c>
    </row>
    <row r="11" spans="1:7" x14ac:dyDescent="0.25">
      <c r="A11">
        <v>2</v>
      </c>
      <c r="B11">
        <v>10</v>
      </c>
      <c r="C11" t="s">
        <v>363</v>
      </c>
      <c r="D11" t="s">
        <v>364</v>
      </c>
      <c r="E11">
        <v>2620</v>
      </c>
      <c r="F11" t="s">
        <v>365</v>
      </c>
      <c r="G11" t="str">
        <f>VLOOKUP(A11,'Navne på FV-net'!$B$2:$C$364,2,FALSE)</f>
        <v>Storkøbenhavns Fjernvarme</v>
      </c>
    </row>
    <row r="12" spans="1:7" x14ac:dyDescent="0.25">
      <c r="A12">
        <v>219</v>
      </c>
      <c r="B12">
        <v>11</v>
      </c>
      <c r="C12" t="s">
        <v>1860</v>
      </c>
      <c r="D12" t="s">
        <v>1861</v>
      </c>
      <c r="E12">
        <v>8961</v>
      </c>
      <c r="F12" t="s">
        <v>1862</v>
      </c>
      <c r="G12" t="str">
        <f>VLOOKUP(A12,'Navne på FV-net'!$B$2:$C$364,2,FALSE)</f>
        <v>Allingåbro Fjernvarme</v>
      </c>
    </row>
    <row r="13" spans="1:7" x14ac:dyDescent="0.25">
      <c r="A13">
        <v>292</v>
      </c>
      <c r="B13">
        <v>12</v>
      </c>
      <c r="C13" t="s">
        <v>2143</v>
      </c>
      <c r="D13" t="s">
        <v>2144</v>
      </c>
      <c r="E13">
        <v>9560</v>
      </c>
      <c r="F13" t="s">
        <v>2130</v>
      </c>
      <c r="G13" t="str">
        <f>VLOOKUP(A13,'Navne på FV-net'!$B$2:$C$364,2,FALSE)</f>
        <v>Als Fjernvarme</v>
      </c>
    </row>
    <row r="14" spans="1:7" x14ac:dyDescent="0.25">
      <c r="A14">
        <v>292</v>
      </c>
      <c r="B14">
        <v>13</v>
      </c>
      <c r="C14" t="s">
        <v>2145</v>
      </c>
      <c r="D14" t="s">
        <v>2146</v>
      </c>
      <c r="E14">
        <v>9560</v>
      </c>
      <c r="F14" t="s">
        <v>2130</v>
      </c>
      <c r="G14" t="str">
        <f>VLOOKUP(A14,'Navne på FV-net'!$B$2:$C$364,2,FALSE)</f>
        <v>Als Fjernvarme</v>
      </c>
    </row>
    <row r="15" spans="1:7" x14ac:dyDescent="0.25">
      <c r="A15">
        <v>283</v>
      </c>
      <c r="B15">
        <v>15</v>
      </c>
      <c r="C15" t="s">
        <v>2095</v>
      </c>
      <c r="D15" t="s">
        <v>2096</v>
      </c>
      <c r="E15">
        <v>9330</v>
      </c>
      <c r="F15" t="s">
        <v>2083</v>
      </c>
      <c r="G15" t="str">
        <f>VLOOKUP(A15,'Navne på FV-net'!$B$2:$C$364,2,FALSE)</f>
        <v>Flauenskjold Fjernvarme</v>
      </c>
    </row>
    <row r="16" spans="1:7" x14ac:dyDescent="0.25">
      <c r="A16">
        <v>77</v>
      </c>
      <c r="B16">
        <v>16</v>
      </c>
      <c r="C16" t="s">
        <v>878</v>
      </c>
      <c r="D16" t="s">
        <v>878</v>
      </c>
      <c r="E16">
        <v>5620</v>
      </c>
      <c r="F16" t="s">
        <v>879</v>
      </c>
      <c r="G16" t="str">
        <f>VLOOKUP(A16,'Navne på FV-net'!$B$2:$C$364,2,FALSE)</f>
        <v>Glamsbjerg-Haarby Fjernvarme</v>
      </c>
    </row>
    <row r="17" spans="1:7" x14ac:dyDescent="0.25">
      <c r="A17">
        <v>163</v>
      </c>
      <c r="B17">
        <v>17</v>
      </c>
      <c r="C17" t="s">
        <v>1499</v>
      </c>
      <c r="D17" t="s">
        <v>1500</v>
      </c>
      <c r="E17">
        <v>7430</v>
      </c>
      <c r="F17" t="s">
        <v>1501</v>
      </c>
      <c r="G17" t="str">
        <f>VLOOKUP(A17,'Navne på FV-net'!$B$2:$C$364,2,FALSE)</f>
        <v>Herning-Ikast Fjernvarme</v>
      </c>
    </row>
    <row r="18" spans="1:7" x14ac:dyDescent="0.25">
      <c r="A18">
        <v>163</v>
      </c>
      <c r="B18">
        <v>18</v>
      </c>
      <c r="C18" t="s">
        <v>1502</v>
      </c>
      <c r="D18" t="s">
        <v>1503</v>
      </c>
      <c r="E18">
        <v>7430</v>
      </c>
      <c r="F18" t="s">
        <v>1501</v>
      </c>
      <c r="G18" t="str">
        <f>VLOOKUP(A18,'Navne på FV-net'!$B$2:$C$364,2,FALSE)</f>
        <v>Herning-Ikast Fjernvarme</v>
      </c>
    </row>
    <row r="19" spans="1:7" x14ac:dyDescent="0.25">
      <c r="A19">
        <v>206</v>
      </c>
      <c r="B19">
        <v>22</v>
      </c>
      <c r="C19" t="s">
        <v>1735</v>
      </c>
      <c r="D19" t="s">
        <v>1736</v>
      </c>
      <c r="E19">
        <v>8541</v>
      </c>
      <c r="F19" t="s">
        <v>1737</v>
      </c>
      <c r="G19" t="str">
        <f>VLOOKUP(A19,'Navne på FV-net'!$B$2:$C$364,2,FALSE)</f>
        <v>Århus Fjernvarme</v>
      </c>
    </row>
    <row r="20" spans="1:7" x14ac:dyDescent="0.25">
      <c r="A20">
        <v>206</v>
      </c>
      <c r="B20">
        <v>23</v>
      </c>
      <c r="C20" t="s">
        <v>1738</v>
      </c>
      <c r="D20" t="s">
        <v>1739</v>
      </c>
      <c r="E20">
        <v>8541</v>
      </c>
      <c r="F20" t="s">
        <v>1737</v>
      </c>
      <c r="G20" t="str">
        <f>VLOOKUP(A20,'Navne på FV-net'!$B$2:$C$364,2,FALSE)</f>
        <v>Århus Fjernvarme</v>
      </c>
    </row>
    <row r="21" spans="1:7" x14ac:dyDescent="0.25">
      <c r="A21">
        <v>48</v>
      </c>
      <c r="B21">
        <v>24</v>
      </c>
      <c r="C21" t="s">
        <v>737</v>
      </c>
      <c r="D21" t="s">
        <v>738</v>
      </c>
      <c r="E21">
        <v>4930</v>
      </c>
      <c r="F21" t="s">
        <v>739</v>
      </c>
      <c r="G21" t="str">
        <f>VLOOKUP(A21,'Navne på FV-net'!$B$2:$C$364,2,FALSE)</f>
        <v>Maribo Fjernvarme</v>
      </c>
    </row>
    <row r="22" spans="1:7" x14ac:dyDescent="0.25">
      <c r="A22">
        <v>33</v>
      </c>
      <c r="B22">
        <v>25</v>
      </c>
      <c r="C22" t="s">
        <v>656</v>
      </c>
      <c r="D22" t="s">
        <v>657</v>
      </c>
      <c r="E22">
        <v>4500</v>
      </c>
      <c r="F22" t="s">
        <v>658</v>
      </c>
      <c r="G22" t="str">
        <f>VLOOKUP(A22,'Navne på FV-net'!$B$2:$C$364,2,FALSE)</f>
        <v>Nykøbing Sjælland Fjernvarme</v>
      </c>
    </row>
    <row r="23" spans="1:7" x14ac:dyDescent="0.25">
      <c r="A23">
        <v>122</v>
      </c>
      <c r="B23">
        <v>26</v>
      </c>
      <c r="C23" t="s">
        <v>1290</v>
      </c>
      <c r="D23" t="s">
        <v>1291</v>
      </c>
      <c r="E23">
        <v>6840</v>
      </c>
      <c r="F23" t="s">
        <v>1292</v>
      </c>
      <c r="G23" t="str">
        <f>VLOOKUP(A23,'Navne på FV-net'!$B$2:$C$364,2,FALSE)</f>
        <v>Oksbøl Fjernvarme</v>
      </c>
    </row>
    <row r="24" spans="1:7" x14ac:dyDescent="0.25">
      <c r="A24">
        <v>97</v>
      </c>
      <c r="B24">
        <v>27</v>
      </c>
      <c r="C24" t="s">
        <v>1151</v>
      </c>
      <c r="D24" t="s">
        <v>1152</v>
      </c>
      <c r="E24">
        <v>6330</v>
      </c>
      <c r="F24" t="s">
        <v>1153</v>
      </c>
      <c r="G24" t="str">
        <f>VLOOKUP(A24,'Navne på FV-net'!$B$2:$C$364,2,FALSE)</f>
        <v>Padborg-Bov Fjernvarme</v>
      </c>
    </row>
    <row r="25" spans="1:7" x14ac:dyDescent="0.25">
      <c r="A25">
        <v>197</v>
      </c>
      <c r="B25">
        <v>28</v>
      </c>
      <c r="C25" t="s">
        <v>1680</v>
      </c>
      <c r="D25" t="s">
        <v>1681</v>
      </c>
      <c r="E25">
        <v>7280</v>
      </c>
      <c r="F25" t="s">
        <v>1682</v>
      </c>
      <c r="G25" t="str">
        <f>VLOOKUP(A25,'Navne på FV-net'!$B$2:$C$364,2,FALSE)</f>
        <v>Sønder Felding Fjernvarme</v>
      </c>
    </row>
    <row r="26" spans="1:7" x14ac:dyDescent="0.25">
      <c r="A26">
        <v>137</v>
      </c>
      <c r="B26">
        <v>29</v>
      </c>
      <c r="C26" t="s">
        <v>1393</v>
      </c>
      <c r="D26" t="s">
        <v>1394</v>
      </c>
      <c r="E26">
        <v>6862</v>
      </c>
      <c r="F26" t="s">
        <v>1395</v>
      </c>
      <c r="G26" t="str">
        <f>VLOOKUP(A26,'Navne på FV-net'!$B$2:$C$364,2,FALSE)</f>
        <v>Tistrup Fjernvarme</v>
      </c>
    </row>
    <row r="27" spans="1:7" x14ac:dyDescent="0.25">
      <c r="A27">
        <v>275</v>
      </c>
      <c r="B27">
        <v>30</v>
      </c>
      <c r="C27" t="s">
        <v>2061</v>
      </c>
      <c r="D27" t="s">
        <v>2062</v>
      </c>
      <c r="E27">
        <v>9460</v>
      </c>
      <c r="F27" t="s">
        <v>2058</v>
      </c>
      <c r="G27" t="str">
        <f>VLOOKUP(A27,'Navne på FV-net'!$B$2:$C$364,2,FALSE)</f>
        <v>Tranum Fjernvarme</v>
      </c>
    </row>
    <row r="28" spans="1:7" x14ac:dyDescent="0.25">
      <c r="A28">
        <v>206</v>
      </c>
      <c r="B28">
        <v>32</v>
      </c>
      <c r="C28" t="s">
        <v>1740</v>
      </c>
      <c r="D28" t="s">
        <v>1741</v>
      </c>
      <c r="E28">
        <v>8240</v>
      </c>
      <c r="F28" t="s">
        <v>1742</v>
      </c>
      <c r="G28" t="str">
        <f>VLOOKUP(A28,'Navne på FV-net'!$B$2:$C$364,2,FALSE)</f>
        <v>Århus Fjernvarme</v>
      </c>
    </row>
    <row r="29" spans="1:7" x14ac:dyDescent="0.25">
      <c r="A29">
        <v>81</v>
      </c>
      <c r="B29">
        <v>33</v>
      </c>
      <c r="C29" t="s">
        <v>987</v>
      </c>
      <c r="D29" t="s">
        <v>988</v>
      </c>
      <c r="E29">
        <v>7100</v>
      </c>
      <c r="F29" t="s">
        <v>989</v>
      </c>
      <c r="G29" t="str">
        <f>VLOOKUP(A29,'Navne på FV-net'!$B$2:$C$364,2,FALSE)</f>
        <v>TVIS</v>
      </c>
    </row>
    <row r="30" spans="1:7" x14ac:dyDescent="0.25">
      <c r="A30">
        <v>334</v>
      </c>
      <c r="B30">
        <v>34</v>
      </c>
      <c r="C30" t="s">
        <v>2323</v>
      </c>
      <c r="D30" t="s">
        <v>2324</v>
      </c>
      <c r="E30">
        <v>9600</v>
      </c>
      <c r="F30" t="s">
        <v>2325</v>
      </c>
      <c r="G30" t="str">
        <f>VLOOKUP(A30,'Navne på FV-net'!$B$2:$C$364,2,FALSE)</f>
        <v>Aars Fjernvarme</v>
      </c>
    </row>
    <row r="31" spans="1:7" x14ac:dyDescent="0.25">
      <c r="A31">
        <v>334</v>
      </c>
      <c r="B31">
        <v>35</v>
      </c>
      <c r="C31" t="s">
        <v>2326</v>
      </c>
      <c r="D31" t="s">
        <v>2327</v>
      </c>
      <c r="E31">
        <v>9600</v>
      </c>
      <c r="F31" t="s">
        <v>2325</v>
      </c>
      <c r="G31" t="str">
        <f>VLOOKUP(A31,'Navne på FV-net'!$B$2:$C$364,2,FALSE)</f>
        <v>Aars Fjernvarme</v>
      </c>
    </row>
    <row r="32" spans="1:7" x14ac:dyDescent="0.25">
      <c r="A32">
        <v>334</v>
      </c>
      <c r="B32">
        <v>36</v>
      </c>
      <c r="C32" t="s">
        <v>2328</v>
      </c>
      <c r="D32" t="s">
        <v>2329</v>
      </c>
      <c r="E32">
        <v>9600</v>
      </c>
      <c r="F32" t="s">
        <v>2325</v>
      </c>
      <c r="G32" t="str">
        <f>VLOOKUP(A32,'Navne på FV-net'!$B$2:$C$364,2,FALSE)</f>
        <v>Aars Fjernvarme</v>
      </c>
    </row>
    <row r="33" spans="1:7" x14ac:dyDescent="0.25">
      <c r="A33">
        <v>327</v>
      </c>
      <c r="B33">
        <v>38</v>
      </c>
      <c r="C33" t="s">
        <v>2310</v>
      </c>
      <c r="D33" t="s">
        <v>1176</v>
      </c>
      <c r="E33">
        <v>9750</v>
      </c>
      <c r="F33" t="s">
        <v>2311</v>
      </c>
      <c r="G33" t="str">
        <f>VLOOKUP(A33,'Navne på FV-net'!$B$2:$C$364,2,FALSE)</f>
        <v>Hørby Fjernvarme</v>
      </c>
    </row>
    <row r="34" spans="1:7" x14ac:dyDescent="0.25">
      <c r="A34">
        <v>155</v>
      </c>
      <c r="B34">
        <v>39</v>
      </c>
      <c r="C34" t="s">
        <v>1469</v>
      </c>
      <c r="D34" t="s">
        <v>1470</v>
      </c>
      <c r="E34">
        <v>8763</v>
      </c>
      <c r="F34" t="s">
        <v>1471</v>
      </c>
      <c r="G34" t="str">
        <f>VLOOKUP(A34,'Navne på FV-net'!$B$2:$C$364,2,FALSE)</f>
        <v>Uldum Fjernvarme</v>
      </c>
    </row>
    <row r="35" spans="1:7" x14ac:dyDescent="0.25">
      <c r="A35">
        <v>68</v>
      </c>
      <c r="B35">
        <v>40</v>
      </c>
      <c r="C35" t="s">
        <v>841</v>
      </c>
      <c r="D35" t="s">
        <v>842</v>
      </c>
      <c r="E35">
        <v>3700</v>
      </c>
      <c r="F35" t="s">
        <v>843</v>
      </c>
      <c r="G35" t="str">
        <f>VLOOKUP(A35,'Navne på FV-net'!$B$2:$C$364,2,FALSE)</f>
        <v>Rønne Fjernvarme</v>
      </c>
    </row>
    <row r="36" spans="1:7" x14ac:dyDescent="0.25">
      <c r="A36">
        <v>243</v>
      </c>
      <c r="B36">
        <v>41</v>
      </c>
      <c r="C36" t="s">
        <v>1946</v>
      </c>
      <c r="D36" t="s">
        <v>1947</v>
      </c>
      <c r="E36">
        <v>8643</v>
      </c>
      <c r="F36" t="s">
        <v>1948</v>
      </c>
      <c r="G36" t="str">
        <f>VLOOKUP(A36,'Navne på FV-net'!$B$2:$C$364,2,FALSE)</f>
        <v>Ans Fjernvarme</v>
      </c>
    </row>
    <row r="37" spans="1:7" x14ac:dyDescent="0.25">
      <c r="A37">
        <v>139</v>
      </c>
      <c r="B37">
        <v>42</v>
      </c>
      <c r="C37" t="s">
        <v>1399</v>
      </c>
      <c r="D37" t="s">
        <v>1400</v>
      </c>
      <c r="E37">
        <v>6823</v>
      </c>
      <c r="F37" t="s">
        <v>1398</v>
      </c>
      <c r="G37" t="str">
        <f>VLOOKUP(A37,'Navne på FV-net'!$B$2:$C$364,2,FALSE)</f>
        <v>Ansager Fjernvarme</v>
      </c>
    </row>
    <row r="38" spans="1:7" x14ac:dyDescent="0.25">
      <c r="A38">
        <v>281</v>
      </c>
      <c r="B38">
        <v>44</v>
      </c>
      <c r="C38" t="s">
        <v>2086</v>
      </c>
      <c r="D38" t="s">
        <v>2087</v>
      </c>
      <c r="E38">
        <v>9340</v>
      </c>
      <c r="F38" t="s">
        <v>2088</v>
      </c>
      <c r="G38" t="str">
        <f>VLOOKUP(A38,'Navne på FV-net'!$B$2:$C$364,2,FALSE)</f>
        <v>Aså Fjernvarme</v>
      </c>
    </row>
    <row r="39" spans="1:7" x14ac:dyDescent="0.25">
      <c r="A39">
        <v>96</v>
      </c>
      <c r="B39">
        <v>45</v>
      </c>
      <c r="C39" t="s">
        <v>1146</v>
      </c>
      <c r="D39" t="s">
        <v>1147</v>
      </c>
      <c r="E39">
        <v>6440</v>
      </c>
      <c r="F39" t="s">
        <v>1148</v>
      </c>
      <c r="G39" t="str">
        <f>VLOOKUP(A39,'Navne på FV-net'!$B$2:$C$364,2,FALSE)</f>
        <v>Augustenborg Fjernvarme</v>
      </c>
    </row>
    <row r="40" spans="1:7" x14ac:dyDescent="0.25">
      <c r="A40">
        <v>227</v>
      </c>
      <c r="B40">
        <v>46</v>
      </c>
      <c r="C40" t="s">
        <v>1894</v>
      </c>
      <c r="D40" t="s">
        <v>1895</v>
      </c>
      <c r="E40">
        <v>8963</v>
      </c>
      <c r="F40" t="s">
        <v>1896</v>
      </c>
      <c r="G40" t="str">
        <f>VLOOKUP(A40,'Navne på FV-net'!$B$2:$C$364,2,FALSE)</f>
        <v>Auning Fjernvarme</v>
      </c>
    </row>
    <row r="41" spans="1:7" x14ac:dyDescent="0.25">
      <c r="A41">
        <v>258</v>
      </c>
      <c r="B41">
        <v>48</v>
      </c>
      <c r="C41" t="s">
        <v>206</v>
      </c>
      <c r="D41" t="s">
        <v>1993</v>
      </c>
      <c r="E41">
        <v>7755</v>
      </c>
      <c r="F41" t="s">
        <v>1994</v>
      </c>
      <c r="G41" t="str">
        <f>VLOOKUP(A41,'Navne på FV-net'!$B$2:$C$364,2,FALSE)</f>
        <v>Bedsted Fjernvarme</v>
      </c>
    </row>
    <row r="42" spans="1:7" x14ac:dyDescent="0.25">
      <c r="A42">
        <v>315</v>
      </c>
      <c r="B42">
        <v>49</v>
      </c>
      <c r="C42" t="s">
        <v>240</v>
      </c>
      <c r="D42" t="s">
        <v>2200</v>
      </c>
      <c r="E42">
        <v>9881</v>
      </c>
      <c r="F42" t="s">
        <v>2201</v>
      </c>
      <c r="G42" t="str">
        <f>VLOOKUP(A42,'Navne på FV-net'!$B$2:$C$364,2,FALSE)</f>
        <v>Sindal Fjernvarme (inkl. Bindslev fra 2021)</v>
      </c>
    </row>
    <row r="43" spans="1:7" x14ac:dyDescent="0.25">
      <c r="A43">
        <v>123</v>
      </c>
      <c r="B43">
        <v>50</v>
      </c>
      <c r="C43" t="s">
        <v>1293</v>
      </c>
      <c r="D43" t="s">
        <v>1294</v>
      </c>
      <c r="E43">
        <v>6740</v>
      </c>
      <c r="F43" t="s">
        <v>1295</v>
      </c>
      <c r="G43" t="str">
        <f>VLOOKUP(A43,'Navne på FV-net'!$B$2:$C$364,2,FALSE)</f>
        <v>Bramming Fjernvarme</v>
      </c>
    </row>
    <row r="44" spans="1:7" x14ac:dyDescent="0.25">
      <c r="A44">
        <v>297</v>
      </c>
      <c r="B44">
        <v>51</v>
      </c>
      <c r="C44" t="s">
        <v>2202</v>
      </c>
      <c r="D44" t="s">
        <v>1117</v>
      </c>
      <c r="E44">
        <v>9881</v>
      </c>
      <c r="F44" t="s">
        <v>2201</v>
      </c>
      <c r="G44" t="str">
        <f>VLOOKUP(A44,'Navne på FV-net'!$B$2:$C$364,2,FALSE)</f>
        <v>Bindslev Fjernvarme (lagt ind under Sindal FV (315) i foråret 2021)</v>
      </c>
    </row>
    <row r="45" spans="1:7" x14ac:dyDescent="0.25">
      <c r="A45">
        <v>231</v>
      </c>
      <c r="B45">
        <v>52</v>
      </c>
      <c r="C45" t="s">
        <v>1904</v>
      </c>
      <c r="D45" t="s">
        <v>1905</v>
      </c>
      <c r="E45">
        <v>8850</v>
      </c>
      <c r="F45" t="s">
        <v>1906</v>
      </c>
      <c r="G45" t="str">
        <f>VLOOKUP(A45,'Navne på FV-net'!$B$2:$C$364,2,FALSE)</f>
        <v>Bjerringbro Fjernvarme</v>
      </c>
    </row>
    <row r="46" spans="1:7" x14ac:dyDescent="0.25">
      <c r="A46">
        <v>72</v>
      </c>
      <c r="B46">
        <v>53</v>
      </c>
      <c r="C46" t="s">
        <v>862</v>
      </c>
      <c r="D46" t="s">
        <v>863</v>
      </c>
      <c r="E46">
        <v>5400</v>
      </c>
      <c r="F46" t="s">
        <v>864</v>
      </c>
      <c r="G46" t="str">
        <f>VLOOKUP(A46,'Navne på FV-net'!$B$2:$C$364,2,FALSE)</f>
        <v>Bogense Fjernvarme</v>
      </c>
    </row>
    <row r="47" spans="1:7" x14ac:dyDescent="0.25">
      <c r="A47">
        <v>163</v>
      </c>
      <c r="B47">
        <v>57</v>
      </c>
      <c r="C47" t="s">
        <v>1504</v>
      </c>
      <c r="D47" t="s">
        <v>1505</v>
      </c>
      <c r="E47">
        <v>7441</v>
      </c>
      <c r="F47" t="s">
        <v>1506</v>
      </c>
      <c r="G47" t="str">
        <f>VLOOKUP(A47,'Navne på FV-net'!$B$2:$C$364,2,FALSE)</f>
        <v>Herning-Ikast Fjernvarme</v>
      </c>
    </row>
    <row r="48" spans="1:7" x14ac:dyDescent="0.25">
      <c r="A48">
        <v>23</v>
      </c>
      <c r="B48">
        <v>58</v>
      </c>
      <c r="C48" t="s">
        <v>620</v>
      </c>
      <c r="D48" t="s">
        <v>621</v>
      </c>
      <c r="E48">
        <v>4140</v>
      </c>
      <c r="F48" t="s">
        <v>622</v>
      </c>
      <c r="G48" t="str">
        <f>VLOOKUP(A48,'Navne på FV-net'!$B$2:$C$364,2,FALSE)</f>
        <v>Borup Fjernvarme</v>
      </c>
    </row>
    <row r="49" spans="1:7" x14ac:dyDescent="0.25">
      <c r="A49">
        <v>98</v>
      </c>
      <c r="B49">
        <v>60</v>
      </c>
      <c r="C49" t="s">
        <v>1158</v>
      </c>
      <c r="D49" t="s">
        <v>1159</v>
      </c>
      <c r="E49">
        <v>6261</v>
      </c>
      <c r="F49" t="s">
        <v>1160</v>
      </c>
      <c r="G49" t="str">
        <f>VLOOKUP(A49,'Navne på FV-net'!$B$2:$C$364,2,FALSE)</f>
        <v>Bredebro Fjernvarme</v>
      </c>
    </row>
    <row r="50" spans="1:7" x14ac:dyDescent="0.25">
      <c r="A50">
        <v>81</v>
      </c>
      <c r="B50">
        <v>61</v>
      </c>
      <c r="C50" t="s">
        <v>1410</v>
      </c>
      <c r="D50" t="s">
        <v>1411</v>
      </c>
      <c r="E50">
        <v>7182</v>
      </c>
      <c r="F50" t="s">
        <v>1412</v>
      </c>
      <c r="G50" t="str">
        <f>VLOOKUP(A50,'Navne på FV-net'!$B$2:$C$364,2,FALSE)</f>
        <v>TVIS</v>
      </c>
    </row>
    <row r="51" spans="1:7" x14ac:dyDescent="0.25">
      <c r="A51">
        <v>99</v>
      </c>
      <c r="B51">
        <v>62</v>
      </c>
      <c r="C51" t="s">
        <v>1163</v>
      </c>
      <c r="D51" t="s">
        <v>1164</v>
      </c>
      <c r="E51">
        <v>6310</v>
      </c>
      <c r="F51" t="s">
        <v>1165</v>
      </c>
      <c r="G51" t="str">
        <f>VLOOKUP(A51,'Navne på FV-net'!$B$2:$C$364,2,FALSE)</f>
        <v>Broager Fjernvarme</v>
      </c>
    </row>
    <row r="52" spans="1:7" x14ac:dyDescent="0.25">
      <c r="A52">
        <v>273</v>
      </c>
      <c r="B52">
        <v>63</v>
      </c>
      <c r="C52" t="s">
        <v>218</v>
      </c>
      <c r="D52" t="s">
        <v>2057</v>
      </c>
      <c r="E52">
        <v>9460</v>
      </c>
      <c r="F52" t="s">
        <v>2058</v>
      </c>
      <c r="G52" t="str">
        <f>VLOOKUP(A52,'Navne på FV-net'!$B$2:$C$364,2,FALSE)</f>
        <v>Brovst Fjernvarme</v>
      </c>
    </row>
    <row r="53" spans="1:7" x14ac:dyDescent="0.25">
      <c r="A53">
        <v>277</v>
      </c>
      <c r="B53">
        <v>64</v>
      </c>
      <c r="C53" t="s">
        <v>2065</v>
      </c>
      <c r="D53" t="s">
        <v>2066</v>
      </c>
      <c r="E53">
        <v>9700</v>
      </c>
      <c r="F53" t="s">
        <v>2067</v>
      </c>
      <c r="G53" t="str">
        <f>VLOOKUP(A53,'Navne på FV-net'!$B$2:$C$364,2,FALSE)</f>
        <v>Brønderslev Fjernvarme</v>
      </c>
    </row>
    <row r="54" spans="1:7" x14ac:dyDescent="0.25">
      <c r="A54">
        <v>277</v>
      </c>
      <c r="B54">
        <v>67</v>
      </c>
      <c r="C54" t="s">
        <v>2068</v>
      </c>
      <c r="D54" t="s">
        <v>2069</v>
      </c>
      <c r="E54">
        <v>9700</v>
      </c>
      <c r="F54" t="s">
        <v>2067</v>
      </c>
      <c r="G54" t="str">
        <f>VLOOKUP(A54,'Navne på FV-net'!$B$2:$C$364,2,FALSE)</f>
        <v>Brønderslev Fjernvarme</v>
      </c>
    </row>
    <row r="55" spans="1:7" x14ac:dyDescent="0.25">
      <c r="A55">
        <v>79</v>
      </c>
      <c r="B55">
        <v>68</v>
      </c>
      <c r="C55" t="s">
        <v>884</v>
      </c>
      <c r="D55" t="s">
        <v>885</v>
      </c>
      <c r="E55">
        <v>5290</v>
      </c>
      <c r="F55" t="s">
        <v>886</v>
      </c>
      <c r="G55" t="str">
        <f>VLOOKUP(A55,'Navne på FV-net'!$B$2:$C$364,2,FALSE)</f>
        <v>Fjernvarme Fyn</v>
      </c>
    </row>
    <row r="56" spans="1:7" x14ac:dyDescent="0.25">
      <c r="A56">
        <v>178</v>
      </c>
      <c r="B56">
        <v>70</v>
      </c>
      <c r="C56" t="s">
        <v>1617</v>
      </c>
      <c r="D56" t="s">
        <v>1618</v>
      </c>
      <c r="E56">
        <v>7650</v>
      </c>
      <c r="F56" t="s">
        <v>1619</v>
      </c>
      <c r="G56" t="str">
        <f>VLOOKUP(A56,'Navne på FV-net'!$B$2:$C$364,2,FALSE)</f>
        <v>Bøvlingbjerg Fjernvarme</v>
      </c>
    </row>
    <row r="57" spans="1:7" x14ac:dyDescent="0.25">
      <c r="A57">
        <v>2</v>
      </c>
      <c r="B57">
        <v>73</v>
      </c>
      <c r="C57" t="s">
        <v>366</v>
      </c>
      <c r="D57" t="s">
        <v>367</v>
      </c>
      <c r="E57">
        <v>2820</v>
      </c>
      <c r="F57" t="s">
        <v>368</v>
      </c>
      <c r="G57" t="str">
        <f>VLOOKUP(A57,'Navne på FV-net'!$B$2:$C$364,2,FALSE)</f>
        <v>Storkøbenhavns Fjernvarme</v>
      </c>
    </row>
    <row r="58" spans="1:7" x14ac:dyDescent="0.25">
      <c r="A58">
        <v>2</v>
      </c>
      <c r="B58">
        <v>74</v>
      </c>
      <c r="C58" t="s">
        <v>369</v>
      </c>
      <c r="D58" t="s">
        <v>370</v>
      </c>
      <c r="E58">
        <v>2900</v>
      </c>
      <c r="F58" t="s">
        <v>371</v>
      </c>
      <c r="G58" t="str">
        <f>VLOOKUP(A58,'Navne på FV-net'!$B$2:$C$364,2,FALSE)</f>
        <v>Storkøbenhavns Fjernvarme</v>
      </c>
    </row>
    <row r="59" spans="1:7" x14ac:dyDescent="0.25">
      <c r="A59">
        <v>100</v>
      </c>
      <c r="B59">
        <v>78</v>
      </c>
      <c r="C59" t="s">
        <v>1168</v>
      </c>
      <c r="D59" t="s">
        <v>1169</v>
      </c>
      <c r="E59">
        <v>6070</v>
      </c>
      <c r="F59" t="s">
        <v>1170</v>
      </c>
      <c r="G59" t="str">
        <f>VLOOKUP(A59,'Navne på FV-net'!$B$2:$C$364,2,FALSE)</f>
        <v>Christiansfeld-Tyrstrup Fjernv</v>
      </c>
    </row>
    <row r="60" spans="1:7" x14ac:dyDescent="0.25">
      <c r="A60">
        <v>252</v>
      </c>
      <c r="B60">
        <v>79</v>
      </c>
      <c r="C60" t="s">
        <v>201</v>
      </c>
      <c r="D60" t="s">
        <v>1976</v>
      </c>
      <c r="E60">
        <v>7870</v>
      </c>
      <c r="F60" t="s">
        <v>1975</v>
      </c>
      <c r="G60" t="str">
        <f>VLOOKUP(A60,'Navne på FV-net'!$B$2:$C$364,2,FALSE)</f>
        <v>Durup Fjernvarme</v>
      </c>
    </row>
    <row r="61" spans="1:7" x14ac:dyDescent="0.25">
      <c r="A61">
        <v>148</v>
      </c>
      <c r="B61">
        <v>80</v>
      </c>
      <c r="C61" t="s">
        <v>1439</v>
      </c>
      <c r="D61" t="s">
        <v>1440</v>
      </c>
      <c r="E61">
        <v>8700</v>
      </c>
      <c r="F61" t="s">
        <v>1441</v>
      </c>
      <c r="G61" t="str">
        <f>VLOOKUP(A61,'Navne på FV-net'!$B$2:$C$364,2,FALSE)</f>
        <v>Horsens Fjernvarme</v>
      </c>
    </row>
    <row r="62" spans="1:7" x14ac:dyDescent="0.25">
      <c r="A62">
        <v>128</v>
      </c>
      <c r="B62">
        <v>81</v>
      </c>
      <c r="C62" t="s">
        <v>1350</v>
      </c>
      <c r="D62" t="s">
        <v>1351</v>
      </c>
      <c r="E62">
        <v>7200</v>
      </c>
      <c r="F62" t="s">
        <v>1352</v>
      </c>
      <c r="G62" t="str">
        <f>VLOOKUP(A62,'Navne på FV-net'!$B$2:$C$364,2,FALSE)</f>
        <v>Grindsted Fjernvarme</v>
      </c>
    </row>
    <row r="63" spans="1:7" x14ac:dyDescent="0.25">
      <c r="A63">
        <v>79</v>
      </c>
      <c r="B63">
        <v>82</v>
      </c>
      <c r="C63" t="s">
        <v>2339</v>
      </c>
      <c r="D63" t="s">
        <v>2340</v>
      </c>
      <c r="E63">
        <v>5220</v>
      </c>
      <c r="F63" t="s">
        <v>948</v>
      </c>
      <c r="G63" t="str">
        <f>VLOOKUP(A63,'Navne på FV-net'!$B$2:$C$364,2,FALSE)</f>
        <v>Fjernvarme Fyn</v>
      </c>
    </row>
    <row r="64" spans="1:7" x14ac:dyDescent="0.25">
      <c r="A64">
        <v>282</v>
      </c>
      <c r="B64">
        <v>84</v>
      </c>
      <c r="C64" t="s">
        <v>2089</v>
      </c>
      <c r="D64" t="s">
        <v>2090</v>
      </c>
      <c r="E64">
        <v>9330</v>
      </c>
      <c r="F64" t="s">
        <v>2083</v>
      </c>
      <c r="G64" t="str">
        <f>VLOOKUP(A64,'Navne på FV-net'!$B$2:$C$364,2,FALSE)</f>
        <v>Dronninglund Fjernvarme</v>
      </c>
    </row>
    <row r="65" spans="1:7" x14ac:dyDescent="0.25">
      <c r="A65">
        <v>282</v>
      </c>
      <c r="B65">
        <v>85</v>
      </c>
      <c r="C65" t="s">
        <v>2091</v>
      </c>
      <c r="D65" t="s">
        <v>2092</v>
      </c>
      <c r="E65">
        <v>9330</v>
      </c>
      <c r="F65" t="s">
        <v>2083</v>
      </c>
      <c r="G65" t="str">
        <f>VLOOKUP(A65,'Navne på FV-net'!$B$2:$C$364,2,FALSE)</f>
        <v>Dronninglund Fjernvarme</v>
      </c>
    </row>
    <row r="66" spans="1:7" x14ac:dyDescent="0.25">
      <c r="A66">
        <v>246</v>
      </c>
      <c r="B66">
        <v>86</v>
      </c>
      <c r="C66" t="s">
        <v>1958</v>
      </c>
      <c r="D66" t="s">
        <v>1959</v>
      </c>
      <c r="E66">
        <v>7900</v>
      </c>
      <c r="F66" t="s">
        <v>1955</v>
      </c>
      <c r="G66" t="str">
        <f>VLOOKUP(A66,'Navne på FV-net'!$B$2:$C$364,2,FALSE)</f>
        <v>Dueholm Fjernvarme</v>
      </c>
    </row>
    <row r="67" spans="1:7" x14ac:dyDescent="0.25">
      <c r="A67">
        <v>328</v>
      </c>
      <c r="B67">
        <v>87</v>
      </c>
      <c r="C67" t="s">
        <v>2316</v>
      </c>
      <c r="D67" t="s">
        <v>2317</v>
      </c>
      <c r="E67">
        <v>9352</v>
      </c>
      <c r="F67" t="s">
        <v>2318</v>
      </c>
      <c r="G67" t="str">
        <f>VLOOKUP(A67,'Navne på FV-net'!$B$2:$C$364,2,FALSE)</f>
        <v>Dybvad Fjernvarme</v>
      </c>
    </row>
    <row r="68" spans="1:7" x14ac:dyDescent="0.25">
      <c r="A68">
        <v>198</v>
      </c>
      <c r="B68">
        <v>88</v>
      </c>
      <c r="C68" t="s">
        <v>1683</v>
      </c>
      <c r="D68" t="s">
        <v>1684</v>
      </c>
      <c r="E68">
        <v>8400</v>
      </c>
      <c r="F68" t="s">
        <v>1685</v>
      </c>
      <c r="G68" t="str">
        <f>VLOOKUP(A68,'Navne på FV-net'!$B$2:$C$364,2,FALSE)</f>
        <v>Ebeltoft Fjernvarme</v>
      </c>
    </row>
    <row r="69" spans="1:7" x14ac:dyDescent="0.25">
      <c r="A69">
        <v>75</v>
      </c>
      <c r="B69">
        <v>89</v>
      </c>
      <c r="C69" t="s">
        <v>870</v>
      </c>
      <c r="D69" t="s">
        <v>871</v>
      </c>
      <c r="E69">
        <v>5592</v>
      </c>
      <c r="F69" t="s">
        <v>872</v>
      </c>
      <c r="G69" t="str">
        <f>VLOOKUP(A69,'Navne på FV-net'!$B$2:$C$364,2,FALSE)</f>
        <v>Ejby Fjernvarme</v>
      </c>
    </row>
    <row r="70" spans="1:7" x14ac:dyDescent="0.25">
      <c r="A70">
        <v>151</v>
      </c>
      <c r="B70">
        <v>90</v>
      </c>
      <c r="C70" t="s">
        <v>1458</v>
      </c>
      <c r="D70" t="s">
        <v>1459</v>
      </c>
      <c r="E70">
        <v>7361</v>
      </c>
      <c r="F70" t="s">
        <v>1460</v>
      </c>
      <c r="G70" t="str">
        <f>VLOOKUP(A70,'Navne på FV-net'!$B$2:$C$364,2,FALSE)</f>
        <v>Ejstrupholm Fjernvarme</v>
      </c>
    </row>
    <row r="71" spans="1:7" x14ac:dyDescent="0.25">
      <c r="A71">
        <v>67</v>
      </c>
      <c r="B71">
        <v>91</v>
      </c>
      <c r="C71" t="s">
        <v>838</v>
      </c>
      <c r="D71" t="s">
        <v>839</v>
      </c>
      <c r="E71">
        <v>3730</v>
      </c>
      <c r="F71" t="s">
        <v>840</v>
      </c>
      <c r="G71" t="str">
        <f>VLOOKUP(A71,'Navne på FV-net'!$B$2:$C$364,2,FALSE)</f>
        <v>Neksø Fjernvarme</v>
      </c>
    </row>
    <row r="72" spans="1:7" x14ac:dyDescent="0.25">
      <c r="A72">
        <v>174</v>
      </c>
      <c r="B72">
        <v>92</v>
      </c>
      <c r="C72" t="s">
        <v>1600</v>
      </c>
      <c r="D72" t="s">
        <v>1601</v>
      </c>
      <c r="E72">
        <v>7442</v>
      </c>
      <c r="F72" t="s">
        <v>1602</v>
      </c>
      <c r="G72" t="str">
        <f>VLOOKUP(A72,'Navne på FV-net'!$B$2:$C$364,2,FALSE)</f>
        <v>Engesvang-Moselund Fjernvarme</v>
      </c>
    </row>
    <row r="73" spans="1:7" x14ac:dyDescent="0.25">
      <c r="A73">
        <v>17</v>
      </c>
      <c r="B73">
        <v>93</v>
      </c>
      <c r="C73" t="s">
        <v>537</v>
      </c>
      <c r="D73" t="s">
        <v>538</v>
      </c>
      <c r="E73">
        <v>3450</v>
      </c>
      <c r="F73" t="s">
        <v>539</v>
      </c>
      <c r="G73" t="str">
        <f>VLOOKUP(A73,'Navne på FV-net'!$B$2:$C$364,2,FALSE)</f>
        <v>Nordøstsjællands Fjernvarme</v>
      </c>
    </row>
    <row r="74" spans="1:7" x14ac:dyDescent="0.25">
      <c r="A74">
        <v>126</v>
      </c>
      <c r="B74">
        <v>94</v>
      </c>
      <c r="C74" t="s">
        <v>1303</v>
      </c>
      <c r="D74" t="s">
        <v>1304</v>
      </c>
      <c r="E74">
        <v>6715</v>
      </c>
      <c r="F74" t="s">
        <v>1305</v>
      </c>
      <c r="G74" t="str">
        <f>VLOOKUP(A74,'Navne på FV-net'!$B$2:$C$364,2,FALSE)</f>
        <v>Esbjerg-Varde Fjernvarme</v>
      </c>
    </row>
    <row r="75" spans="1:7" x14ac:dyDescent="0.25">
      <c r="A75">
        <v>126</v>
      </c>
      <c r="B75">
        <v>96</v>
      </c>
      <c r="C75" t="s">
        <v>1307</v>
      </c>
      <c r="D75" t="s">
        <v>1308</v>
      </c>
      <c r="E75">
        <v>6715</v>
      </c>
      <c r="F75" t="s">
        <v>1305</v>
      </c>
      <c r="G75" t="str">
        <f>VLOOKUP(A75,'Navne på FV-net'!$B$2:$C$364,2,FALSE)</f>
        <v>Esbjerg-Varde Fjernvarme</v>
      </c>
    </row>
    <row r="76" spans="1:7" x14ac:dyDescent="0.25">
      <c r="A76">
        <v>126</v>
      </c>
      <c r="B76">
        <v>97</v>
      </c>
      <c r="C76" t="s">
        <v>1309</v>
      </c>
      <c r="D76" t="s">
        <v>1310</v>
      </c>
      <c r="E76">
        <v>6710</v>
      </c>
      <c r="F76" t="s">
        <v>1311</v>
      </c>
      <c r="G76" t="str">
        <f>VLOOKUP(A76,'Navne på FV-net'!$B$2:$C$364,2,FALSE)</f>
        <v>Esbjerg-Varde Fjernvarme</v>
      </c>
    </row>
    <row r="77" spans="1:7" x14ac:dyDescent="0.25">
      <c r="A77">
        <v>126</v>
      </c>
      <c r="B77">
        <v>98</v>
      </c>
      <c r="C77" t="s">
        <v>1312</v>
      </c>
      <c r="D77" t="s">
        <v>1313</v>
      </c>
      <c r="E77">
        <v>6715</v>
      </c>
      <c r="F77" t="s">
        <v>1305</v>
      </c>
      <c r="G77" t="str">
        <f>VLOOKUP(A77,'Navne på FV-net'!$B$2:$C$364,2,FALSE)</f>
        <v>Esbjerg-Varde Fjernvarme</v>
      </c>
    </row>
    <row r="78" spans="1:7" x14ac:dyDescent="0.25">
      <c r="A78">
        <v>126</v>
      </c>
      <c r="B78">
        <v>99</v>
      </c>
      <c r="C78" t="s">
        <v>1314</v>
      </c>
      <c r="D78" t="s">
        <v>1315</v>
      </c>
      <c r="E78">
        <v>6710</v>
      </c>
      <c r="F78" t="s">
        <v>1311</v>
      </c>
      <c r="G78" t="str">
        <f>VLOOKUP(A78,'Navne på FV-net'!$B$2:$C$364,2,FALSE)</f>
        <v>Esbjerg-Varde Fjernvarme</v>
      </c>
    </row>
    <row r="79" spans="1:7" x14ac:dyDescent="0.25">
      <c r="A79">
        <v>126</v>
      </c>
      <c r="B79">
        <v>100</v>
      </c>
      <c r="C79" t="s">
        <v>1316</v>
      </c>
      <c r="D79" t="s">
        <v>1317</v>
      </c>
      <c r="E79">
        <v>6731</v>
      </c>
      <c r="F79" t="s">
        <v>1318</v>
      </c>
      <c r="G79" t="str">
        <f>VLOOKUP(A79,'Navne på FV-net'!$B$2:$C$364,2,FALSE)</f>
        <v>Esbjerg-Varde Fjernvarme</v>
      </c>
    </row>
    <row r="80" spans="1:7" x14ac:dyDescent="0.25">
      <c r="A80">
        <v>126</v>
      </c>
      <c r="B80">
        <v>101</v>
      </c>
      <c r="C80" t="s">
        <v>1319</v>
      </c>
      <c r="D80" t="s">
        <v>1320</v>
      </c>
      <c r="E80">
        <v>6705</v>
      </c>
      <c r="F80" t="s">
        <v>1306</v>
      </c>
      <c r="G80" t="str">
        <f>VLOOKUP(A80,'Navne på FV-net'!$B$2:$C$364,2,FALSE)</f>
        <v>Esbjerg-Varde Fjernvarme</v>
      </c>
    </row>
    <row r="81" spans="1:7" x14ac:dyDescent="0.25">
      <c r="A81">
        <v>18</v>
      </c>
      <c r="B81">
        <v>102</v>
      </c>
      <c r="C81" t="s">
        <v>569</v>
      </c>
      <c r="D81" t="s">
        <v>570</v>
      </c>
      <c r="E81">
        <v>3520</v>
      </c>
      <c r="F81" t="s">
        <v>571</v>
      </c>
      <c r="G81" t="str">
        <f>VLOOKUP(A81,'Navne på FV-net'!$B$2:$C$364,2,FALSE)</f>
        <v>Hillerød-Farum-Værløse</v>
      </c>
    </row>
    <row r="82" spans="1:7" x14ac:dyDescent="0.25">
      <c r="A82">
        <v>18</v>
      </c>
      <c r="B82">
        <v>103</v>
      </c>
      <c r="C82" t="s">
        <v>572</v>
      </c>
      <c r="D82" t="s">
        <v>573</v>
      </c>
      <c r="E82">
        <v>3520</v>
      </c>
      <c r="F82" t="s">
        <v>571</v>
      </c>
      <c r="G82" t="str">
        <f>VLOOKUP(A82,'Navne på FV-net'!$B$2:$C$364,2,FALSE)</f>
        <v>Hillerød-Farum-Værløse</v>
      </c>
    </row>
    <row r="83" spans="1:7" x14ac:dyDescent="0.25">
      <c r="A83">
        <v>81</v>
      </c>
      <c r="B83">
        <v>104</v>
      </c>
      <c r="C83" t="s">
        <v>990</v>
      </c>
      <c r="D83" t="s">
        <v>991</v>
      </c>
      <c r="E83">
        <v>7000</v>
      </c>
      <c r="F83" t="s">
        <v>986</v>
      </c>
      <c r="G83" t="str">
        <f>VLOOKUP(A83,'Navne på FV-net'!$B$2:$C$364,2,FALSE)</f>
        <v>TVIS</v>
      </c>
    </row>
    <row r="84" spans="1:7" x14ac:dyDescent="0.25">
      <c r="A84">
        <v>81</v>
      </c>
      <c r="B84">
        <v>105</v>
      </c>
      <c r="C84" t="s">
        <v>992</v>
      </c>
      <c r="D84" t="s">
        <v>993</v>
      </c>
      <c r="E84">
        <v>7000</v>
      </c>
      <c r="F84" t="s">
        <v>986</v>
      </c>
      <c r="G84" t="str">
        <f>VLOOKUP(A84,'Navne på FV-net'!$B$2:$C$364,2,FALSE)</f>
        <v>TVIS</v>
      </c>
    </row>
    <row r="85" spans="1:7" x14ac:dyDescent="0.25">
      <c r="A85">
        <v>81</v>
      </c>
      <c r="B85">
        <v>106</v>
      </c>
      <c r="C85" t="s">
        <v>994</v>
      </c>
      <c r="D85" t="s">
        <v>995</v>
      </c>
      <c r="E85">
        <v>7000</v>
      </c>
      <c r="F85" t="s">
        <v>986</v>
      </c>
      <c r="G85" t="str">
        <f>VLOOKUP(A85,'Navne på FV-net'!$B$2:$C$364,2,FALSE)</f>
        <v>TVIS</v>
      </c>
    </row>
    <row r="86" spans="1:7" x14ac:dyDescent="0.25">
      <c r="A86">
        <v>81</v>
      </c>
      <c r="B86">
        <v>107</v>
      </c>
      <c r="C86" t="s">
        <v>996</v>
      </c>
      <c r="D86" t="s">
        <v>997</v>
      </c>
      <c r="E86">
        <v>7000</v>
      </c>
      <c r="F86" t="s">
        <v>986</v>
      </c>
      <c r="G86" t="str">
        <f>VLOOKUP(A86,'Navne på FV-net'!$B$2:$C$364,2,FALSE)</f>
        <v>TVIS</v>
      </c>
    </row>
    <row r="87" spans="1:7" x14ac:dyDescent="0.25">
      <c r="A87">
        <v>79</v>
      </c>
      <c r="B87">
        <v>110</v>
      </c>
      <c r="C87" t="s">
        <v>887</v>
      </c>
      <c r="D87" t="s">
        <v>888</v>
      </c>
      <c r="E87">
        <v>5260</v>
      </c>
      <c r="F87" t="s">
        <v>889</v>
      </c>
      <c r="G87" t="str">
        <f>VLOOKUP(A87,'Navne på FV-net'!$B$2:$C$364,2,FALSE)</f>
        <v>Fjernvarme Fyn</v>
      </c>
    </row>
    <row r="88" spans="1:7" x14ac:dyDescent="0.25">
      <c r="A88">
        <v>286</v>
      </c>
      <c r="B88">
        <v>111</v>
      </c>
      <c r="C88" t="s">
        <v>2104</v>
      </c>
      <c r="D88" t="s">
        <v>2105</v>
      </c>
      <c r="E88">
        <v>9640</v>
      </c>
      <c r="F88" t="s">
        <v>2106</v>
      </c>
      <c r="G88" t="str">
        <f>VLOOKUP(A88,'Navne på FV-net'!$B$2:$C$364,2,FALSE)</f>
        <v>Farsø Fjernvarme</v>
      </c>
    </row>
    <row r="89" spans="1:7" x14ac:dyDescent="0.25">
      <c r="A89">
        <v>42</v>
      </c>
      <c r="B89">
        <v>112</v>
      </c>
      <c r="C89" t="s">
        <v>714</v>
      </c>
      <c r="D89" t="s">
        <v>715</v>
      </c>
      <c r="E89">
        <v>4640</v>
      </c>
      <c r="F89" t="s">
        <v>716</v>
      </c>
      <c r="G89" t="str">
        <f>VLOOKUP(A89,'Navne på FV-net'!$B$2:$C$364,2,FALSE)</f>
        <v>Faxe Fjernvarme</v>
      </c>
    </row>
    <row r="90" spans="1:7" x14ac:dyDescent="0.25">
      <c r="A90">
        <v>44</v>
      </c>
      <c r="B90">
        <v>114</v>
      </c>
      <c r="C90" t="s">
        <v>728</v>
      </c>
      <c r="D90" t="s">
        <v>729</v>
      </c>
      <c r="E90">
        <v>4684</v>
      </c>
      <c r="F90" t="s">
        <v>730</v>
      </c>
      <c r="G90" t="str">
        <f>VLOOKUP(A90,'Navne på FV-net'!$B$2:$C$364,2,FALSE)</f>
        <v>Fensmark Fjernvarme</v>
      </c>
    </row>
    <row r="91" spans="1:7" x14ac:dyDescent="0.25">
      <c r="A91">
        <v>79</v>
      </c>
      <c r="B91">
        <v>115</v>
      </c>
      <c r="C91" t="s">
        <v>890</v>
      </c>
      <c r="D91" t="s">
        <v>891</v>
      </c>
      <c r="E91">
        <v>5863</v>
      </c>
      <c r="F91" t="s">
        <v>892</v>
      </c>
      <c r="G91" t="str">
        <f>VLOOKUP(A91,'Navne på FV-net'!$B$2:$C$364,2,FALSE)</f>
        <v>Fjernvarme Fyn</v>
      </c>
    </row>
    <row r="92" spans="1:7" x14ac:dyDescent="0.25">
      <c r="A92">
        <v>317</v>
      </c>
      <c r="B92">
        <v>116</v>
      </c>
      <c r="C92" t="s">
        <v>1926</v>
      </c>
      <c r="D92" t="s">
        <v>2282</v>
      </c>
      <c r="E92">
        <v>9990</v>
      </c>
      <c r="F92" t="s">
        <v>2283</v>
      </c>
      <c r="G92" t="str">
        <f>VLOOKUP(A92,'Navne på FV-net'!$B$2:$C$364,2,FALSE)</f>
        <v>Skagen Fjernvarme</v>
      </c>
    </row>
    <row r="93" spans="1:7" x14ac:dyDescent="0.25">
      <c r="A93">
        <v>288</v>
      </c>
      <c r="B93">
        <v>118</v>
      </c>
      <c r="C93" t="s">
        <v>2111</v>
      </c>
      <c r="D93" t="s">
        <v>2112</v>
      </c>
      <c r="E93">
        <v>9690</v>
      </c>
      <c r="F93" t="s">
        <v>2113</v>
      </c>
      <c r="G93" t="str">
        <f>VLOOKUP(A93,'Navne på FV-net'!$B$2:$C$364,2,FALSE)</f>
        <v>Fjerritslev Fjernvarme</v>
      </c>
    </row>
    <row r="94" spans="1:7" x14ac:dyDescent="0.25">
      <c r="A94">
        <v>206</v>
      </c>
      <c r="B94">
        <v>119</v>
      </c>
      <c r="C94" t="s">
        <v>3638</v>
      </c>
      <c r="D94" t="s">
        <v>1743</v>
      </c>
      <c r="E94">
        <v>8200</v>
      </c>
      <c r="F94" t="s">
        <v>1744</v>
      </c>
      <c r="G94" t="str">
        <f>VLOOKUP(A94,'Navne på FV-net'!$B$2:$C$364,2,FALSE)</f>
        <v>Århus Fjernvarme</v>
      </c>
    </row>
    <row r="95" spans="1:7" x14ac:dyDescent="0.25">
      <c r="A95">
        <v>240</v>
      </c>
      <c r="B95">
        <v>120</v>
      </c>
      <c r="C95" t="s">
        <v>1939</v>
      </c>
      <c r="D95" t="s">
        <v>1940</v>
      </c>
      <c r="E95">
        <v>7470</v>
      </c>
      <c r="F95" t="s">
        <v>1941</v>
      </c>
      <c r="G95" t="str">
        <f>VLOOKUP(A95,'Navne på FV-net'!$B$2:$C$364,2,FALSE)</f>
        <v>Frederiks Fjernvarme</v>
      </c>
    </row>
    <row r="96" spans="1:7" x14ac:dyDescent="0.25">
      <c r="A96">
        <v>2</v>
      </c>
      <c r="B96">
        <v>121</v>
      </c>
      <c r="C96" t="s">
        <v>372</v>
      </c>
      <c r="D96" t="s">
        <v>373</v>
      </c>
      <c r="E96">
        <v>2000</v>
      </c>
      <c r="F96" t="s">
        <v>374</v>
      </c>
      <c r="G96" t="str">
        <f>VLOOKUP(A96,'Navne på FV-net'!$B$2:$C$364,2,FALSE)</f>
        <v>Storkøbenhavns Fjernvarme</v>
      </c>
    </row>
    <row r="97" spans="1:7" x14ac:dyDescent="0.25">
      <c r="A97">
        <v>289</v>
      </c>
      <c r="B97">
        <v>122</v>
      </c>
      <c r="C97" t="s">
        <v>2114</v>
      </c>
      <c r="D97" t="s">
        <v>2115</v>
      </c>
      <c r="E97">
        <v>9900</v>
      </c>
      <c r="F97" t="s">
        <v>2116</v>
      </c>
      <c r="G97" t="str">
        <f>VLOOKUP(A97,'Navne på FV-net'!$B$2:$C$364,2,FALSE)</f>
        <v>Frederikshavn Fjernvarme</v>
      </c>
    </row>
    <row r="98" spans="1:7" x14ac:dyDescent="0.25">
      <c r="A98">
        <v>289</v>
      </c>
      <c r="B98">
        <v>123</v>
      </c>
      <c r="C98" t="s">
        <v>2117</v>
      </c>
      <c r="D98" t="s">
        <v>2118</v>
      </c>
      <c r="E98">
        <v>9900</v>
      </c>
      <c r="F98" t="s">
        <v>2116</v>
      </c>
      <c r="G98" t="str">
        <f>VLOOKUP(A98,'Navne på FV-net'!$B$2:$C$364,2,FALSE)</f>
        <v>Frederikshavn Fjernvarme</v>
      </c>
    </row>
    <row r="99" spans="1:7" x14ac:dyDescent="0.25">
      <c r="A99">
        <v>12</v>
      </c>
      <c r="B99">
        <v>124</v>
      </c>
      <c r="C99" t="s">
        <v>519</v>
      </c>
      <c r="D99" t="s">
        <v>520</v>
      </c>
      <c r="E99">
        <v>3600</v>
      </c>
      <c r="F99" t="s">
        <v>521</v>
      </c>
      <c r="G99" t="str">
        <f>VLOOKUP(A99,'Navne på FV-net'!$B$2:$C$364,2,FALSE)</f>
        <v>Frederikssund Fjernvarme</v>
      </c>
    </row>
    <row r="100" spans="1:7" x14ac:dyDescent="0.25">
      <c r="A100">
        <v>13</v>
      </c>
      <c r="B100">
        <v>125</v>
      </c>
      <c r="C100" t="s">
        <v>524</v>
      </c>
      <c r="D100" t="s">
        <v>525</v>
      </c>
      <c r="E100">
        <v>3300</v>
      </c>
      <c r="F100" t="s">
        <v>526</v>
      </c>
      <c r="G100" t="str">
        <f>VLOOKUP(A100,'Navne på FV-net'!$B$2:$C$364,2,FALSE)</f>
        <v>Frederiksværk Fjernvarme</v>
      </c>
    </row>
    <row r="101" spans="1:7" x14ac:dyDescent="0.25">
      <c r="A101">
        <v>13</v>
      </c>
      <c r="B101">
        <v>126</v>
      </c>
      <c r="C101" t="s">
        <v>527</v>
      </c>
      <c r="D101" t="s">
        <v>528</v>
      </c>
      <c r="E101">
        <v>3300</v>
      </c>
      <c r="F101" t="s">
        <v>526</v>
      </c>
      <c r="G101" t="str">
        <f>VLOOKUP(A101,'Navne på FV-net'!$B$2:$C$364,2,FALSE)</f>
        <v>Frederiksværk Fjernvarme</v>
      </c>
    </row>
    <row r="102" spans="1:7" x14ac:dyDescent="0.25">
      <c r="A102">
        <v>27</v>
      </c>
      <c r="B102">
        <v>127</v>
      </c>
      <c r="C102" t="s">
        <v>18</v>
      </c>
      <c r="D102" t="s">
        <v>629</v>
      </c>
      <c r="E102">
        <v>4250</v>
      </c>
      <c r="F102" t="s">
        <v>630</v>
      </c>
      <c r="G102" t="str">
        <f>VLOOKUP(A102,'Navne på FV-net'!$B$2:$C$364,2,FALSE)</f>
        <v>Fuglebjerg Fjernvarme</v>
      </c>
    </row>
    <row r="103" spans="1:7" x14ac:dyDescent="0.25">
      <c r="A103">
        <v>76</v>
      </c>
      <c r="B103">
        <v>129</v>
      </c>
      <c r="C103" t="s">
        <v>873</v>
      </c>
      <c r="D103" t="s">
        <v>874</v>
      </c>
      <c r="E103">
        <v>5600</v>
      </c>
      <c r="F103" t="s">
        <v>875</v>
      </c>
      <c r="G103" t="str">
        <f>VLOOKUP(A103,'Navne på FV-net'!$B$2:$C$364,2,FALSE)</f>
        <v>Faaborg Fjernvarme</v>
      </c>
    </row>
    <row r="104" spans="1:7" x14ac:dyDescent="0.25">
      <c r="A104">
        <v>204</v>
      </c>
      <c r="B104">
        <v>131</v>
      </c>
      <c r="C104" t="s">
        <v>1714</v>
      </c>
      <c r="D104" t="s">
        <v>1715</v>
      </c>
      <c r="E104">
        <v>8882</v>
      </c>
      <c r="F104" t="s">
        <v>1716</v>
      </c>
      <c r="G104" t="str">
        <f>VLOOKUP(A104,'Navne på FV-net'!$B$2:$C$364,2,FALSE)</f>
        <v>Hammel Fjernvarme</v>
      </c>
    </row>
    <row r="105" spans="1:7" x14ac:dyDescent="0.25">
      <c r="A105">
        <v>81</v>
      </c>
      <c r="B105">
        <v>132</v>
      </c>
      <c r="C105" t="s">
        <v>998</v>
      </c>
      <c r="D105" t="s">
        <v>999</v>
      </c>
      <c r="E105">
        <v>7080</v>
      </c>
      <c r="F105" t="s">
        <v>1000</v>
      </c>
      <c r="G105" t="str">
        <f>VLOOKUP(A105,'Navne på FV-net'!$B$2:$C$364,2,FALSE)</f>
        <v>TVIS</v>
      </c>
    </row>
    <row r="106" spans="1:7" x14ac:dyDescent="0.25">
      <c r="A106">
        <v>81</v>
      </c>
      <c r="B106">
        <v>133</v>
      </c>
      <c r="C106" t="s">
        <v>1001</v>
      </c>
      <c r="D106" t="s">
        <v>1002</v>
      </c>
      <c r="E106">
        <v>7080</v>
      </c>
      <c r="F106" t="s">
        <v>1000</v>
      </c>
      <c r="G106" t="str">
        <f>VLOOKUP(A106,'Navne på FV-net'!$B$2:$C$364,2,FALSE)</f>
        <v>TVIS</v>
      </c>
    </row>
    <row r="107" spans="1:7" x14ac:dyDescent="0.25">
      <c r="A107">
        <v>145</v>
      </c>
      <c r="B107">
        <v>135</v>
      </c>
      <c r="C107" t="s">
        <v>1418</v>
      </c>
      <c r="D107" t="s">
        <v>1419</v>
      </c>
      <c r="E107">
        <v>7323</v>
      </c>
      <c r="F107" t="s">
        <v>1420</v>
      </c>
      <c r="G107" t="str">
        <f>VLOOKUP(A107,'Navne på FV-net'!$B$2:$C$364,2,FALSE)</f>
        <v>Give Fjernvarme</v>
      </c>
    </row>
    <row r="108" spans="1:7" x14ac:dyDescent="0.25">
      <c r="A108">
        <v>199</v>
      </c>
      <c r="B108">
        <v>136</v>
      </c>
      <c r="C108" t="s">
        <v>1688</v>
      </c>
      <c r="D108" t="s">
        <v>1689</v>
      </c>
      <c r="E108">
        <v>8464</v>
      </c>
      <c r="F108" t="s">
        <v>1690</v>
      </c>
      <c r="G108" t="str">
        <f>VLOOKUP(A108,'Navne på FV-net'!$B$2:$C$364,2,FALSE)</f>
        <v>Galten Fjernvarme</v>
      </c>
    </row>
    <row r="109" spans="1:7" x14ac:dyDescent="0.25">
      <c r="A109">
        <v>295</v>
      </c>
      <c r="B109">
        <v>137</v>
      </c>
      <c r="C109" t="s">
        <v>2155</v>
      </c>
      <c r="D109" t="s">
        <v>2156</v>
      </c>
      <c r="E109">
        <v>9310</v>
      </c>
      <c r="F109" t="s">
        <v>2157</v>
      </c>
      <c r="G109" t="str">
        <f>VLOOKUP(A109,'Navne på FV-net'!$B$2:$C$364,2,FALSE)</f>
        <v>Aalborg Fjernvarme</v>
      </c>
    </row>
    <row r="110" spans="1:7" x14ac:dyDescent="0.25">
      <c r="A110">
        <v>295</v>
      </c>
      <c r="B110">
        <v>138</v>
      </c>
      <c r="C110" t="s">
        <v>2158</v>
      </c>
      <c r="D110" t="s">
        <v>2159</v>
      </c>
      <c r="E110">
        <v>9362</v>
      </c>
      <c r="F110" t="s">
        <v>2160</v>
      </c>
      <c r="G110" t="str">
        <f>VLOOKUP(A110,'Navne på FV-net'!$B$2:$C$364,2,FALSE)</f>
        <v>Aalborg Fjernvarme</v>
      </c>
    </row>
    <row r="111" spans="1:7" x14ac:dyDescent="0.25">
      <c r="A111">
        <v>64</v>
      </c>
      <c r="B111">
        <v>139</v>
      </c>
      <c r="C111" t="s">
        <v>823</v>
      </c>
      <c r="D111" t="s">
        <v>824</v>
      </c>
      <c r="E111">
        <v>4874</v>
      </c>
      <c r="F111" t="s">
        <v>825</v>
      </c>
      <c r="G111" t="str">
        <f>VLOOKUP(A111,'Navne på FV-net'!$B$2:$C$364,2,FALSE)</f>
        <v>Gedser Fjernvarme</v>
      </c>
    </row>
    <row r="112" spans="1:7" x14ac:dyDescent="0.25">
      <c r="A112">
        <v>64</v>
      </c>
      <c r="B112">
        <v>140</v>
      </c>
      <c r="C112" t="s">
        <v>823</v>
      </c>
      <c r="D112" t="s">
        <v>826</v>
      </c>
      <c r="E112">
        <v>4874</v>
      </c>
      <c r="F112" t="s">
        <v>825</v>
      </c>
      <c r="G112" t="str">
        <f>VLOOKUP(A112,'Navne på FV-net'!$B$2:$C$364,2,FALSE)</f>
        <v>Gedser Fjernvarme</v>
      </c>
    </row>
    <row r="113" spans="1:7" x14ac:dyDescent="0.25">
      <c r="A113">
        <v>271</v>
      </c>
      <c r="B113">
        <v>141</v>
      </c>
      <c r="C113" t="s">
        <v>2049</v>
      </c>
      <c r="D113" t="s">
        <v>2050</v>
      </c>
      <c r="E113">
        <v>9631</v>
      </c>
      <c r="F113" t="s">
        <v>2051</v>
      </c>
      <c r="G113" t="str">
        <f>VLOOKUP(A113,'Navne på FV-net'!$B$2:$C$364,2,FALSE)</f>
        <v>Gedsted Fjernvarme</v>
      </c>
    </row>
    <row r="114" spans="1:7" x14ac:dyDescent="0.25">
      <c r="A114">
        <v>347</v>
      </c>
      <c r="B114">
        <v>142</v>
      </c>
      <c r="C114" t="s">
        <v>2350</v>
      </c>
      <c r="D114" t="s">
        <v>2351</v>
      </c>
      <c r="E114">
        <v>5591</v>
      </c>
      <c r="F114" t="s">
        <v>2352</v>
      </c>
      <c r="G114" t="str">
        <f>VLOOKUP(A114,'Navne på FV-net'!$B$2:$C$364,2,FALSE)</f>
        <v>Gelsted Fjernvarme</v>
      </c>
    </row>
    <row r="115" spans="1:7" x14ac:dyDescent="0.25">
      <c r="A115">
        <v>145</v>
      </c>
      <c r="B115">
        <v>143</v>
      </c>
      <c r="C115" t="s">
        <v>1421</v>
      </c>
      <c r="D115" t="s">
        <v>1422</v>
      </c>
      <c r="E115">
        <v>7323</v>
      </c>
      <c r="F115" t="s">
        <v>1420</v>
      </c>
      <c r="G115" t="str">
        <f>VLOOKUP(A115,'Navne på FV-net'!$B$2:$C$364,2,FALSE)</f>
        <v>Give Fjernvarme</v>
      </c>
    </row>
    <row r="116" spans="1:7" x14ac:dyDescent="0.25">
      <c r="A116">
        <v>215</v>
      </c>
      <c r="B116">
        <v>144</v>
      </c>
      <c r="C116" t="s">
        <v>1842</v>
      </c>
      <c r="D116" t="s">
        <v>1843</v>
      </c>
      <c r="E116">
        <v>8983</v>
      </c>
      <c r="F116" t="s">
        <v>1844</v>
      </c>
      <c r="G116" t="str">
        <f>VLOOKUP(A116,'Navne på FV-net'!$B$2:$C$364,2,FALSE)</f>
        <v>Gjerlev Fjernvarme</v>
      </c>
    </row>
    <row r="117" spans="1:7" x14ac:dyDescent="0.25">
      <c r="A117">
        <v>204</v>
      </c>
      <c r="B117">
        <v>145</v>
      </c>
      <c r="C117" t="s">
        <v>1717</v>
      </c>
      <c r="D117" t="s">
        <v>1718</v>
      </c>
      <c r="E117">
        <v>8883</v>
      </c>
      <c r="F117" t="s">
        <v>1719</v>
      </c>
      <c r="G117" t="str">
        <f>VLOOKUP(A117,'Navne på FV-net'!$B$2:$C$364,2,FALSE)</f>
        <v>Hammel Fjernvarme</v>
      </c>
    </row>
    <row r="118" spans="1:7" x14ac:dyDescent="0.25">
      <c r="A118">
        <v>251</v>
      </c>
      <c r="B118">
        <v>147</v>
      </c>
      <c r="C118" t="s">
        <v>1973</v>
      </c>
      <c r="D118" t="s">
        <v>1974</v>
      </c>
      <c r="E118">
        <v>7870</v>
      </c>
      <c r="F118" t="s">
        <v>1975</v>
      </c>
      <c r="G118" t="str">
        <f>VLOOKUP(A118,'Navne på FV-net'!$B$2:$C$364,2,FALSE)</f>
        <v>Glyngøre Fjernvarme</v>
      </c>
    </row>
    <row r="119" spans="1:7" x14ac:dyDescent="0.25">
      <c r="A119">
        <v>202</v>
      </c>
      <c r="B119">
        <v>152</v>
      </c>
      <c r="C119" t="s">
        <v>1694</v>
      </c>
      <c r="D119" t="s">
        <v>1695</v>
      </c>
      <c r="E119">
        <v>8500</v>
      </c>
      <c r="F119" t="s">
        <v>1693</v>
      </c>
      <c r="G119" t="str">
        <f>VLOOKUP(A119,'Navne på FV-net'!$B$2:$C$364,2,FALSE)</f>
        <v>Grenå Fjernvarme</v>
      </c>
    </row>
    <row r="120" spans="1:7" x14ac:dyDescent="0.25">
      <c r="A120">
        <v>128</v>
      </c>
      <c r="B120">
        <v>154</v>
      </c>
      <c r="C120" t="s">
        <v>1353</v>
      </c>
      <c r="D120" t="s">
        <v>1354</v>
      </c>
      <c r="E120">
        <v>7200</v>
      </c>
      <c r="F120" t="s">
        <v>1352</v>
      </c>
      <c r="G120" t="str">
        <f>VLOOKUP(A120,'Navne på FV-net'!$B$2:$C$364,2,FALSE)</f>
        <v>Grindsted Fjernvarme</v>
      </c>
    </row>
    <row r="121" spans="1:7" x14ac:dyDescent="0.25">
      <c r="A121">
        <v>128</v>
      </c>
      <c r="B121">
        <v>155</v>
      </c>
      <c r="C121" t="s">
        <v>1355</v>
      </c>
      <c r="D121" t="s">
        <v>1356</v>
      </c>
      <c r="E121">
        <v>7200</v>
      </c>
      <c r="F121" t="s">
        <v>1352</v>
      </c>
      <c r="G121" t="str">
        <f>VLOOKUP(A121,'Navne på FV-net'!$B$2:$C$364,2,FALSE)</f>
        <v>Grindsted Fjernvarme</v>
      </c>
    </row>
    <row r="122" spans="1:7" x14ac:dyDescent="0.25">
      <c r="A122">
        <v>102</v>
      </c>
      <c r="B122">
        <v>156</v>
      </c>
      <c r="C122" t="s">
        <v>3455</v>
      </c>
      <c r="D122" t="s">
        <v>1178</v>
      </c>
      <c r="E122">
        <v>6300</v>
      </c>
      <c r="F122" t="s">
        <v>1179</v>
      </c>
      <c r="G122" t="str">
        <f>VLOOKUP(A122,'Navne på FV-net'!$B$2:$C$364,2,FALSE)</f>
        <v>Gråsten Fjernvarme</v>
      </c>
    </row>
    <row r="123" spans="1:7" x14ac:dyDescent="0.25">
      <c r="A123">
        <v>124</v>
      </c>
      <c r="B123">
        <v>158</v>
      </c>
      <c r="C123" t="s">
        <v>1296</v>
      </c>
      <c r="D123" t="s">
        <v>1297</v>
      </c>
      <c r="E123">
        <v>6690</v>
      </c>
      <c r="F123" t="s">
        <v>1298</v>
      </c>
      <c r="G123" t="str">
        <f>VLOOKUP(A123,'Navne på FV-net'!$B$2:$C$364,2,FALSE)</f>
        <v>Gørding Fjernvarme</v>
      </c>
    </row>
    <row r="124" spans="1:7" x14ac:dyDescent="0.25">
      <c r="A124">
        <v>124</v>
      </c>
      <c r="B124">
        <v>159</v>
      </c>
      <c r="C124" t="s">
        <v>1299</v>
      </c>
      <c r="D124" t="s">
        <v>1300</v>
      </c>
      <c r="E124">
        <v>6690</v>
      </c>
      <c r="F124" t="s">
        <v>1298</v>
      </c>
      <c r="G124" t="str">
        <f>VLOOKUP(A124,'Navne på FV-net'!$B$2:$C$364,2,FALSE)</f>
        <v>Gørding Fjernvarme</v>
      </c>
    </row>
    <row r="125" spans="1:7" x14ac:dyDescent="0.25">
      <c r="A125">
        <v>28</v>
      </c>
      <c r="B125">
        <v>160</v>
      </c>
      <c r="C125" t="s">
        <v>3518</v>
      </c>
      <c r="D125" t="s">
        <v>631</v>
      </c>
      <c r="E125">
        <v>4690</v>
      </c>
      <c r="F125" t="s">
        <v>632</v>
      </c>
      <c r="G125" t="str">
        <f>VLOOKUP(A125,'Navne på FV-net'!$B$2:$C$364,2,FALSE)</f>
        <v>Haslev Fjernvarme</v>
      </c>
    </row>
    <row r="126" spans="1:7" x14ac:dyDescent="0.25">
      <c r="A126">
        <v>204</v>
      </c>
      <c r="B126">
        <v>161</v>
      </c>
      <c r="C126" t="s">
        <v>1720</v>
      </c>
      <c r="D126" t="s">
        <v>1721</v>
      </c>
      <c r="E126">
        <v>8382</v>
      </c>
      <c r="F126" t="s">
        <v>1722</v>
      </c>
      <c r="G126" t="str">
        <f>VLOOKUP(A126,'Navne på FV-net'!$B$2:$C$364,2,FALSE)</f>
        <v>Hammel Fjernvarme</v>
      </c>
    </row>
    <row r="127" spans="1:7" x14ac:dyDescent="0.25">
      <c r="A127">
        <v>204</v>
      </c>
      <c r="B127">
        <v>162</v>
      </c>
      <c r="C127" t="s">
        <v>1723</v>
      </c>
      <c r="D127" t="s">
        <v>1724</v>
      </c>
      <c r="E127">
        <v>8382</v>
      </c>
      <c r="F127" t="s">
        <v>1722</v>
      </c>
      <c r="G127" t="str">
        <f>VLOOKUP(A127,'Navne på FV-net'!$B$2:$C$364,2,FALSE)</f>
        <v>Hammel Fjernvarme</v>
      </c>
    </row>
    <row r="128" spans="1:7" x14ac:dyDescent="0.25">
      <c r="A128">
        <v>43</v>
      </c>
      <c r="B128">
        <v>163</v>
      </c>
      <c r="C128" t="s">
        <v>724</v>
      </c>
      <c r="D128" t="s">
        <v>725</v>
      </c>
      <c r="E128">
        <v>4960</v>
      </c>
      <c r="F128" t="s">
        <v>726</v>
      </c>
      <c r="G128" t="str">
        <f>VLOOKUP(A128,'Navne på FV-net'!$B$2:$C$364,2,FALSE)</f>
        <v>Holeby Fjernvarme</v>
      </c>
    </row>
    <row r="129" spans="1:7" x14ac:dyDescent="0.25">
      <c r="A129">
        <v>5</v>
      </c>
      <c r="B129">
        <v>164</v>
      </c>
      <c r="C129" t="s">
        <v>501</v>
      </c>
      <c r="D129" t="s">
        <v>502</v>
      </c>
      <c r="E129">
        <v>2850</v>
      </c>
      <c r="F129" t="s">
        <v>503</v>
      </c>
      <c r="G129" t="str">
        <f>VLOOKUP(A129,'Navne på FV-net'!$B$2:$C$364,2,FALSE)</f>
        <v>DTU-Holte-Nærum Fjernvarme (inkl. Øverød, Teknikerbyen, Skodsborg)</v>
      </c>
    </row>
    <row r="130" spans="1:7" x14ac:dyDescent="0.25">
      <c r="A130">
        <v>5</v>
      </c>
      <c r="B130">
        <v>165</v>
      </c>
      <c r="C130" t="s">
        <v>504</v>
      </c>
      <c r="D130" t="s">
        <v>505</v>
      </c>
      <c r="E130">
        <v>2840</v>
      </c>
      <c r="F130" t="s">
        <v>506</v>
      </c>
      <c r="G130" t="str">
        <f>VLOOKUP(A130,'Navne på FV-net'!$B$2:$C$364,2,FALSE)</f>
        <v>DTU-Holte-Nærum Fjernvarme (inkl. Øverød, Teknikerbyen, Skodsborg)</v>
      </c>
    </row>
    <row r="131" spans="1:7" x14ac:dyDescent="0.25">
      <c r="A131">
        <v>334</v>
      </c>
      <c r="B131">
        <v>166</v>
      </c>
      <c r="C131" t="s">
        <v>2330</v>
      </c>
      <c r="D131" t="s">
        <v>2331</v>
      </c>
      <c r="E131">
        <v>9600</v>
      </c>
      <c r="F131" t="s">
        <v>2325</v>
      </c>
      <c r="G131" t="str">
        <f>VLOOKUP(A131,'Navne på FV-net'!$B$2:$C$364,2,FALSE)</f>
        <v>Aars Fjernvarme</v>
      </c>
    </row>
    <row r="132" spans="1:7" x14ac:dyDescent="0.25">
      <c r="A132">
        <v>186</v>
      </c>
      <c r="B132">
        <v>167</v>
      </c>
      <c r="C132" t="s">
        <v>1642</v>
      </c>
      <c r="D132" t="s">
        <v>1643</v>
      </c>
      <c r="E132">
        <v>7790</v>
      </c>
      <c r="F132" t="s">
        <v>1644</v>
      </c>
      <c r="G132" t="str">
        <f>VLOOKUP(A132,'Navne på FV-net'!$B$2:$C$364,2,FALSE)</f>
        <v>Hvidbjerg Fjernvarme</v>
      </c>
    </row>
    <row r="133" spans="1:7" x14ac:dyDescent="0.25">
      <c r="A133">
        <v>103</v>
      </c>
      <c r="B133">
        <v>169</v>
      </c>
      <c r="C133" t="s">
        <v>1182</v>
      </c>
      <c r="D133" t="s">
        <v>1183</v>
      </c>
      <c r="E133">
        <v>6100</v>
      </c>
      <c r="F133" t="s">
        <v>1184</v>
      </c>
      <c r="G133" t="str">
        <f>VLOOKUP(A133,'Navne på FV-net'!$B$2:$C$364,2,FALSE)</f>
        <v>Haderslev Fjernvarme</v>
      </c>
    </row>
    <row r="134" spans="1:7" x14ac:dyDescent="0.25">
      <c r="A134">
        <v>103</v>
      </c>
      <c r="B134">
        <v>170</v>
      </c>
      <c r="C134" t="s">
        <v>1185</v>
      </c>
      <c r="D134" t="s">
        <v>1186</v>
      </c>
      <c r="E134">
        <v>6100</v>
      </c>
      <c r="F134" t="s">
        <v>1184</v>
      </c>
      <c r="G134" t="str">
        <f>VLOOKUP(A134,'Navne på FV-net'!$B$2:$C$364,2,FALSE)</f>
        <v>Haderslev Fjernvarme</v>
      </c>
    </row>
    <row r="135" spans="1:7" x14ac:dyDescent="0.25">
      <c r="A135">
        <v>103</v>
      </c>
      <c r="B135">
        <v>171</v>
      </c>
      <c r="C135" t="s">
        <v>1187</v>
      </c>
      <c r="D135" t="s">
        <v>1188</v>
      </c>
      <c r="E135">
        <v>6100</v>
      </c>
      <c r="F135" t="s">
        <v>1184</v>
      </c>
      <c r="G135" t="str">
        <f>VLOOKUP(A135,'Navne på FV-net'!$B$2:$C$364,2,FALSE)</f>
        <v>Haderslev Fjernvarme</v>
      </c>
    </row>
    <row r="136" spans="1:7" x14ac:dyDescent="0.25">
      <c r="A136">
        <v>203</v>
      </c>
      <c r="B136">
        <v>172</v>
      </c>
      <c r="C136" t="s">
        <v>1707</v>
      </c>
      <c r="D136" t="s">
        <v>1708</v>
      </c>
      <c r="E136">
        <v>8370</v>
      </c>
      <c r="F136" t="s">
        <v>1709</v>
      </c>
      <c r="G136" t="str">
        <f>VLOOKUP(A136,'Navne på FV-net'!$B$2:$C$364,2,FALSE)</f>
        <v>Hadsten Fjernvarme</v>
      </c>
    </row>
    <row r="137" spans="1:7" x14ac:dyDescent="0.25">
      <c r="A137">
        <v>291</v>
      </c>
      <c r="B137">
        <v>173</v>
      </c>
      <c r="C137" t="s">
        <v>2128</v>
      </c>
      <c r="D137" t="s">
        <v>2129</v>
      </c>
      <c r="E137">
        <v>9560</v>
      </c>
      <c r="F137" t="s">
        <v>2130</v>
      </c>
      <c r="G137" t="str">
        <f>VLOOKUP(A137,'Navne på FV-net'!$B$2:$C$364,2,FALSE)</f>
        <v>Hadsund By Fjernvarme</v>
      </c>
    </row>
    <row r="138" spans="1:7" x14ac:dyDescent="0.25">
      <c r="A138">
        <v>291</v>
      </c>
      <c r="B138">
        <v>174</v>
      </c>
      <c r="C138" t="s">
        <v>2131</v>
      </c>
      <c r="D138" t="s">
        <v>2132</v>
      </c>
      <c r="E138">
        <v>9560</v>
      </c>
      <c r="F138" t="s">
        <v>2130</v>
      </c>
      <c r="G138" t="str">
        <f>VLOOKUP(A138,'Navne på FV-net'!$B$2:$C$364,2,FALSE)</f>
        <v>Hadsund By Fjernvarme</v>
      </c>
    </row>
    <row r="139" spans="1:7" x14ac:dyDescent="0.25">
      <c r="A139">
        <v>291</v>
      </c>
      <c r="B139">
        <v>175</v>
      </c>
      <c r="C139" t="s">
        <v>2133</v>
      </c>
      <c r="D139" t="s">
        <v>2134</v>
      </c>
      <c r="E139">
        <v>9560</v>
      </c>
      <c r="F139" t="s">
        <v>2130</v>
      </c>
      <c r="G139" t="str">
        <f>VLOOKUP(A139,'Navne på FV-net'!$B$2:$C$364,2,FALSE)</f>
        <v>Hadsund By Fjernvarme</v>
      </c>
    </row>
    <row r="140" spans="1:7" x14ac:dyDescent="0.25">
      <c r="A140">
        <v>291</v>
      </c>
      <c r="B140">
        <v>176</v>
      </c>
      <c r="C140" t="s">
        <v>2135</v>
      </c>
      <c r="D140" t="s">
        <v>2136</v>
      </c>
      <c r="E140">
        <v>9560</v>
      </c>
      <c r="F140" t="s">
        <v>2130</v>
      </c>
      <c r="G140" t="str">
        <f>VLOOKUP(A140,'Navne på FV-net'!$B$2:$C$364,2,FALSE)</f>
        <v>Hadsund By Fjernvarme</v>
      </c>
    </row>
    <row r="141" spans="1:7" x14ac:dyDescent="0.25">
      <c r="A141">
        <v>23</v>
      </c>
      <c r="B141">
        <v>178</v>
      </c>
      <c r="C141" t="s">
        <v>623</v>
      </c>
      <c r="D141" t="s">
        <v>624</v>
      </c>
      <c r="E141">
        <v>4140</v>
      </c>
      <c r="F141" t="s">
        <v>622</v>
      </c>
      <c r="G141" t="str">
        <f>VLOOKUP(A141,'Navne på FV-net'!$B$2:$C$364,2,FALSE)</f>
        <v>Borup Fjernvarme</v>
      </c>
    </row>
    <row r="142" spans="1:7" x14ac:dyDescent="0.25">
      <c r="A142">
        <v>293</v>
      </c>
      <c r="B142">
        <v>179</v>
      </c>
      <c r="C142" t="s">
        <v>3265</v>
      </c>
      <c r="D142" t="s">
        <v>2147</v>
      </c>
      <c r="E142">
        <v>9370</v>
      </c>
      <c r="F142" t="s">
        <v>2148</v>
      </c>
      <c r="G142" t="str">
        <f>VLOOKUP(A142,'Navne på FV-net'!$B$2:$C$364,2,FALSE)</f>
        <v>Hals Fjernvarme</v>
      </c>
    </row>
    <row r="143" spans="1:7" x14ac:dyDescent="0.25">
      <c r="A143">
        <v>204</v>
      </c>
      <c r="B143">
        <v>182</v>
      </c>
      <c r="C143" t="s">
        <v>1725</v>
      </c>
      <c r="D143" t="s">
        <v>1726</v>
      </c>
      <c r="E143">
        <v>8450</v>
      </c>
      <c r="F143" t="s">
        <v>1727</v>
      </c>
      <c r="G143" t="str">
        <f>VLOOKUP(A143,'Navne på FV-net'!$B$2:$C$364,2,FALSE)</f>
        <v>Hammel Fjernvarme</v>
      </c>
    </row>
    <row r="144" spans="1:7" x14ac:dyDescent="0.25">
      <c r="A144">
        <v>204</v>
      </c>
      <c r="B144">
        <v>183</v>
      </c>
      <c r="C144" t="s">
        <v>1728</v>
      </c>
      <c r="D144" t="s">
        <v>1729</v>
      </c>
      <c r="E144">
        <v>8450</v>
      </c>
      <c r="F144" t="s">
        <v>1727</v>
      </c>
      <c r="G144" t="str">
        <f>VLOOKUP(A144,'Navne på FV-net'!$B$2:$C$364,2,FALSE)</f>
        <v>Hammel Fjernvarme</v>
      </c>
    </row>
    <row r="145" spans="1:7" x14ac:dyDescent="0.25">
      <c r="A145">
        <v>265</v>
      </c>
      <c r="B145">
        <v>184</v>
      </c>
      <c r="C145" t="s">
        <v>2018</v>
      </c>
      <c r="D145" t="s">
        <v>2019</v>
      </c>
      <c r="E145">
        <v>8830</v>
      </c>
      <c r="F145" t="s">
        <v>2020</v>
      </c>
      <c r="G145" t="str">
        <f>VLOOKUP(A145,'Navne på FV-net'!$B$2:$C$364,2,FALSE)</f>
        <v>Hammershøj Fjernvarme</v>
      </c>
    </row>
    <row r="146" spans="1:7" x14ac:dyDescent="0.25">
      <c r="A146">
        <v>234</v>
      </c>
      <c r="B146">
        <v>185</v>
      </c>
      <c r="C146" t="s">
        <v>1921</v>
      </c>
      <c r="D146" t="s">
        <v>1922</v>
      </c>
      <c r="E146">
        <v>7730</v>
      </c>
      <c r="F146" t="s">
        <v>1923</v>
      </c>
      <c r="G146" t="str">
        <f>VLOOKUP(A146,'Navne på FV-net'!$B$2:$C$364,2,FALSE)</f>
        <v>Hanstholm Fjernvarme</v>
      </c>
    </row>
    <row r="147" spans="1:7" x14ac:dyDescent="0.25">
      <c r="A147">
        <v>334</v>
      </c>
      <c r="B147">
        <v>187</v>
      </c>
      <c r="C147" t="s">
        <v>2332</v>
      </c>
      <c r="D147" t="s">
        <v>953</v>
      </c>
      <c r="E147">
        <v>9610</v>
      </c>
      <c r="F147" t="s">
        <v>2042</v>
      </c>
      <c r="G147" t="str">
        <f>VLOOKUP(A147,'Navne på FV-net'!$B$2:$C$364,2,FALSE)</f>
        <v>Aars Fjernvarme</v>
      </c>
    </row>
    <row r="148" spans="1:7" x14ac:dyDescent="0.25">
      <c r="A148">
        <v>146</v>
      </c>
      <c r="B148">
        <v>188</v>
      </c>
      <c r="C148" t="s">
        <v>1425</v>
      </c>
      <c r="D148" t="s">
        <v>1426</v>
      </c>
      <c r="E148">
        <v>8722</v>
      </c>
      <c r="F148" t="s">
        <v>1427</v>
      </c>
      <c r="G148" t="str">
        <f>VLOOKUP(A148,'Navne på FV-net'!$B$2:$C$364,2,FALSE)</f>
        <v>Hedensted Fjernvarme</v>
      </c>
    </row>
    <row r="149" spans="1:7" x14ac:dyDescent="0.25">
      <c r="A149">
        <v>130</v>
      </c>
      <c r="B149">
        <v>189</v>
      </c>
      <c r="C149" t="s">
        <v>1364</v>
      </c>
      <c r="D149" t="s">
        <v>1365</v>
      </c>
      <c r="E149">
        <v>7250</v>
      </c>
      <c r="F149" t="s">
        <v>1366</v>
      </c>
      <c r="G149" t="str">
        <f>VLOOKUP(A149,'Navne på FV-net'!$B$2:$C$364,2,FALSE)</f>
        <v>Hejnsvig Fjernvarme</v>
      </c>
    </row>
    <row r="150" spans="1:7" x14ac:dyDescent="0.25">
      <c r="A150">
        <v>17</v>
      </c>
      <c r="B150">
        <v>190</v>
      </c>
      <c r="C150" t="s">
        <v>540</v>
      </c>
      <c r="D150" t="s">
        <v>541</v>
      </c>
      <c r="E150">
        <v>3000</v>
      </c>
      <c r="F150" t="s">
        <v>542</v>
      </c>
      <c r="G150" t="str">
        <f>VLOOKUP(A150,'Navne på FV-net'!$B$2:$C$364,2,FALSE)</f>
        <v>Nordøstsjællands Fjernvarme</v>
      </c>
    </row>
    <row r="151" spans="1:7" x14ac:dyDescent="0.25">
      <c r="A151">
        <v>17</v>
      </c>
      <c r="B151">
        <v>191</v>
      </c>
      <c r="C151" t="s">
        <v>543</v>
      </c>
      <c r="D151" t="s">
        <v>544</v>
      </c>
      <c r="E151">
        <v>3000</v>
      </c>
      <c r="F151" t="s">
        <v>542</v>
      </c>
      <c r="G151" t="str">
        <f>VLOOKUP(A151,'Navne på FV-net'!$B$2:$C$364,2,FALSE)</f>
        <v>Nordøstsjællands Fjernvarme</v>
      </c>
    </row>
    <row r="152" spans="1:7" x14ac:dyDescent="0.25">
      <c r="A152">
        <v>163</v>
      </c>
      <c r="B152">
        <v>192</v>
      </c>
      <c r="C152" t="s">
        <v>1507</v>
      </c>
      <c r="D152" t="s">
        <v>1508</v>
      </c>
      <c r="E152">
        <v>7400</v>
      </c>
      <c r="F152" t="s">
        <v>1509</v>
      </c>
      <c r="G152" t="str">
        <f>VLOOKUP(A152,'Navne på FV-net'!$B$2:$C$364,2,FALSE)</f>
        <v>Herning-Ikast Fjernvarme</v>
      </c>
    </row>
    <row r="153" spans="1:7" x14ac:dyDescent="0.25">
      <c r="A153">
        <v>163</v>
      </c>
      <c r="B153">
        <v>193</v>
      </c>
      <c r="C153" t="s">
        <v>1510</v>
      </c>
      <c r="D153" t="s">
        <v>1511</v>
      </c>
      <c r="E153">
        <v>7400</v>
      </c>
      <c r="F153" t="s">
        <v>1509</v>
      </c>
      <c r="G153" t="str">
        <f>VLOOKUP(A153,'Navne på FV-net'!$B$2:$C$364,2,FALSE)</f>
        <v>Herning-Ikast Fjernvarme</v>
      </c>
    </row>
    <row r="154" spans="1:7" x14ac:dyDescent="0.25">
      <c r="A154">
        <v>163</v>
      </c>
      <c r="B154">
        <v>194</v>
      </c>
      <c r="C154" t="s">
        <v>1512</v>
      </c>
      <c r="D154" t="s">
        <v>1513</v>
      </c>
      <c r="E154">
        <v>7400</v>
      </c>
      <c r="F154" t="s">
        <v>1509</v>
      </c>
      <c r="G154" t="str">
        <f>VLOOKUP(A154,'Navne på FV-net'!$B$2:$C$364,2,FALSE)</f>
        <v>Herning-Ikast Fjernvarme</v>
      </c>
    </row>
    <row r="155" spans="1:7" x14ac:dyDescent="0.25">
      <c r="A155">
        <v>169</v>
      </c>
      <c r="B155">
        <v>195</v>
      </c>
      <c r="C155" t="s">
        <v>1551</v>
      </c>
      <c r="D155" t="s">
        <v>1552</v>
      </c>
      <c r="E155">
        <v>7400</v>
      </c>
      <c r="F155" t="s">
        <v>1509</v>
      </c>
      <c r="G155" t="str">
        <f>VLOOKUP(A155,'Navne på FV-net'!$B$2:$C$364,2,FALSE)</f>
        <v>Sinding Fjernvarme</v>
      </c>
    </row>
    <row r="156" spans="1:7" x14ac:dyDescent="0.25">
      <c r="A156">
        <v>170</v>
      </c>
      <c r="B156">
        <v>196</v>
      </c>
      <c r="C156" t="s">
        <v>1553</v>
      </c>
      <c r="D156" t="s">
        <v>1554</v>
      </c>
      <c r="E156">
        <v>7451</v>
      </c>
      <c r="F156" t="s">
        <v>1522</v>
      </c>
      <c r="G156" t="str">
        <f>VLOOKUP(A156,'Navne på FV-net'!$B$2:$C$364,2,FALSE)</f>
        <v>Simmmelkær Fjernvarme</v>
      </c>
    </row>
    <row r="157" spans="1:7" x14ac:dyDescent="0.25">
      <c r="A157">
        <v>165</v>
      </c>
      <c r="B157">
        <v>197</v>
      </c>
      <c r="C157" t="s">
        <v>1545</v>
      </c>
      <c r="D157" t="s">
        <v>1546</v>
      </c>
      <c r="E157">
        <v>7330</v>
      </c>
      <c r="F157" t="s">
        <v>1490</v>
      </c>
      <c r="G157" t="str">
        <f>VLOOKUP(A157,'Navne på FV-net'!$B$2:$C$364,2,FALSE)</f>
        <v>Fasterholt Fjernvarme</v>
      </c>
    </row>
    <row r="158" spans="1:7" x14ac:dyDescent="0.25">
      <c r="A158">
        <v>164</v>
      </c>
      <c r="B158">
        <v>198</v>
      </c>
      <c r="C158" t="s">
        <v>1543</v>
      </c>
      <c r="D158" t="s">
        <v>1544</v>
      </c>
      <c r="E158">
        <v>7400</v>
      </c>
      <c r="F158" t="s">
        <v>1509</v>
      </c>
      <c r="G158" t="str">
        <f>VLOOKUP(A158,'Navne på FV-net'!$B$2:$C$364,2,FALSE)</f>
        <v>Høgild Fjernvarme</v>
      </c>
    </row>
    <row r="159" spans="1:7" x14ac:dyDescent="0.25">
      <c r="A159">
        <v>163</v>
      </c>
      <c r="B159">
        <v>199</v>
      </c>
      <c r="C159" t="s">
        <v>1514</v>
      </c>
      <c r="D159" t="s">
        <v>1515</v>
      </c>
      <c r="E159">
        <v>7400</v>
      </c>
      <c r="F159" t="s">
        <v>1509</v>
      </c>
      <c r="G159" t="str">
        <f>VLOOKUP(A159,'Navne på FV-net'!$B$2:$C$364,2,FALSE)</f>
        <v>Herning-Ikast Fjernvarme</v>
      </c>
    </row>
    <row r="160" spans="1:7" x14ac:dyDescent="0.25">
      <c r="A160">
        <v>166</v>
      </c>
      <c r="B160">
        <v>200</v>
      </c>
      <c r="C160" t="s">
        <v>1547</v>
      </c>
      <c r="D160" t="s">
        <v>1548</v>
      </c>
      <c r="E160">
        <v>7400</v>
      </c>
      <c r="F160" t="s">
        <v>1509</v>
      </c>
      <c r="G160" t="str">
        <f>VLOOKUP(A160,'Navne på FV-net'!$B$2:$C$364,2,FALSE)</f>
        <v>Arnborg Fjernvarme</v>
      </c>
    </row>
    <row r="161" spans="1:7" x14ac:dyDescent="0.25">
      <c r="A161">
        <v>163</v>
      </c>
      <c r="B161">
        <v>202</v>
      </c>
      <c r="C161" t="s">
        <v>1516</v>
      </c>
      <c r="D161" t="s">
        <v>1517</v>
      </c>
      <c r="E161">
        <v>7400</v>
      </c>
      <c r="F161" t="s">
        <v>1509</v>
      </c>
      <c r="G161" t="str">
        <f>VLOOKUP(A161,'Navne på FV-net'!$B$2:$C$364,2,FALSE)</f>
        <v>Herning-Ikast Fjernvarme</v>
      </c>
    </row>
    <row r="162" spans="1:7" x14ac:dyDescent="0.25">
      <c r="A162">
        <v>18</v>
      </c>
      <c r="B162">
        <v>203</v>
      </c>
      <c r="C162" t="s">
        <v>574</v>
      </c>
      <c r="D162" t="s">
        <v>575</v>
      </c>
      <c r="E162">
        <v>3400</v>
      </c>
      <c r="F162" t="s">
        <v>576</v>
      </c>
      <c r="G162" t="str">
        <f>VLOOKUP(A162,'Navne på FV-net'!$B$2:$C$364,2,FALSE)</f>
        <v>Hillerød-Farum-Værløse</v>
      </c>
    </row>
    <row r="163" spans="1:7" x14ac:dyDescent="0.25">
      <c r="A163">
        <v>18</v>
      </c>
      <c r="B163">
        <v>204</v>
      </c>
      <c r="C163" t="s">
        <v>577</v>
      </c>
      <c r="D163" t="s">
        <v>578</v>
      </c>
      <c r="E163">
        <v>3400</v>
      </c>
      <c r="F163" t="s">
        <v>576</v>
      </c>
      <c r="G163" t="str">
        <f>VLOOKUP(A163,'Navne på FV-net'!$B$2:$C$364,2,FALSE)</f>
        <v>Hillerød-Farum-Værløse</v>
      </c>
    </row>
    <row r="164" spans="1:7" x14ac:dyDescent="0.25">
      <c r="A164">
        <v>18</v>
      </c>
      <c r="B164">
        <v>205</v>
      </c>
      <c r="C164" t="s">
        <v>579</v>
      </c>
      <c r="D164" t="s">
        <v>580</v>
      </c>
      <c r="E164">
        <v>3400</v>
      </c>
      <c r="F164" t="s">
        <v>576</v>
      </c>
      <c r="G164" t="str">
        <f>VLOOKUP(A164,'Navne på FV-net'!$B$2:$C$364,2,FALSE)</f>
        <v>Hillerød-Farum-Værløse</v>
      </c>
    </row>
    <row r="165" spans="1:7" x14ac:dyDescent="0.25">
      <c r="A165">
        <v>18</v>
      </c>
      <c r="B165">
        <v>206</v>
      </c>
      <c r="C165" t="s">
        <v>581</v>
      </c>
      <c r="D165" t="s">
        <v>582</v>
      </c>
      <c r="E165">
        <v>3400</v>
      </c>
      <c r="F165" t="s">
        <v>576</v>
      </c>
      <c r="G165" t="str">
        <f>VLOOKUP(A165,'Navne på FV-net'!$B$2:$C$364,2,FALSE)</f>
        <v>Hillerød-Farum-Værløse</v>
      </c>
    </row>
    <row r="166" spans="1:7" x14ac:dyDescent="0.25">
      <c r="A166">
        <v>284</v>
      </c>
      <c r="B166">
        <v>207</v>
      </c>
      <c r="C166" t="s">
        <v>2097</v>
      </c>
      <c r="D166" t="s">
        <v>2098</v>
      </c>
      <c r="E166">
        <v>9320</v>
      </c>
      <c r="F166" t="s">
        <v>2099</v>
      </c>
      <c r="G166" t="str">
        <f>VLOOKUP(A166,'Navne på FV-net'!$B$2:$C$364,2,FALSE)</f>
        <v>Hjallerup Fjernvarme</v>
      </c>
    </row>
    <row r="167" spans="1:7" x14ac:dyDescent="0.25">
      <c r="A167">
        <v>117</v>
      </c>
      <c r="B167">
        <v>208</v>
      </c>
      <c r="C167" t="s">
        <v>1252</v>
      </c>
      <c r="D167" t="s">
        <v>1253</v>
      </c>
      <c r="E167">
        <v>6230</v>
      </c>
      <c r="F167" t="s">
        <v>1254</v>
      </c>
      <c r="G167" t="str">
        <f>VLOOKUP(A167,'Navne på FV-net'!$B$2:$C$364,2,FALSE)</f>
        <v>Aabenrå - Rødekro - Hjordkær Fjernvarme</v>
      </c>
    </row>
    <row r="168" spans="1:7" x14ac:dyDescent="0.25">
      <c r="A168">
        <v>298</v>
      </c>
      <c r="B168">
        <v>209</v>
      </c>
      <c r="C168" t="s">
        <v>2205</v>
      </c>
      <c r="D168" t="s">
        <v>2206</v>
      </c>
      <c r="E168">
        <v>9800</v>
      </c>
      <c r="F168" t="s">
        <v>2204</v>
      </c>
      <c r="G168" t="str">
        <f>VLOOKUP(A168,'Navne på FV-net'!$B$2:$C$364,2,FALSE)</f>
        <v>Hjørring Fjernvarme (inkl. Hirtshals Fjernvarme fra 2011)</v>
      </c>
    </row>
    <row r="169" spans="1:7" x14ac:dyDescent="0.25">
      <c r="A169">
        <v>298</v>
      </c>
      <c r="B169">
        <v>210</v>
      </c>
      <c r="C169" t="s">
        <v>2207</v>
      </c>
      <c r="D169" t="s">
        <v>2208</v>
      </c>
      <c r="E169">
        <v>9800</v>
      </c>
      <c r="F169" t="s">
        <v>2204</v>
      </c>
      <c r="G169" t="str">
        <f>VLOOKUP(A169,'Navne på FV-net'!$B$2:$C$364,2,FALSE)</f>
        <v>Hjørring Fjernvarme (inkl. Hirtshals Fjernvarme fra 2011)</v>
      </c>
    </row>
    <row r="170" spans="1:7" x14ac:dyDescent="0.25">
      <c r="A170">
        <v>298</v>
      </c>
      <c r="B170">
        <v>211</v>
      </c>
      <c r="C170" t="s">
        <v>2209</v>
      </c>
      <c r="D170" t="s">
        <v>2210</v>
      </c>
      <c r="E170">
        <v>9800</v>
      </c>
      <c r="F170" t="s">
        <v>2204</v>
      </c>
      <c r="G170" t="str">
        <f>VLOOKUP(A170,'Navne på FV-net'!$B$2:$C$364,2,FALSE)</f>
        <v>Hjørring Fjernvarme (inkl. Hirtshals Fjernvarme fra 2011)</v>
      </c>
    </row>
    <row r="171" spans="1:7" x14ac:dyDescent="0.25">
      <c r="A171">
        <v>298</v>
      </c>
      <c r="B171">
        <v>212</v>
      </c>
      <c r="C171" t="s">
        <v>2211</v>
      </c>
      <c r="D171" t="s">
        <v>2212</v>
      </c>
      <c r="E171">
        <v>9800</v>
      </c>
      <c r="F171" t="s">
        <v>2204</v>
      </c>
      <c r="G171" t="str">
        <f>VLOOKUP(A171,'Navne på FV-net'!$B$2:$C$364,2,FALSE)</f>
        <v>Hjørring Fjernvarme (inkl. Hirtshals Fjernvarme fra 2011)</v>
      </c>
    </row>
    <row r="172" spans="1:7" x14ac:dyDescent="0.25">
      <c r="A172">
        <v>298</v>
      </c>
      <c r="B172">
        <v>213</v>
      </c>
      <c r="C172" t="s">
        <v>2213</v>
      </c>
      <c r="D172" t="s">
        <v>2214</v>
      </c>
      <c r="E172">
        <v>9800</v>
      </c>
      <c r="F172" t="s">
        <v>2204</v>
      </c>
      <c r="G172" t="str">
        <f>VLOOKUP(A172,'Navne på FV-net'!$B$2:$C$364,2,FALSE)</f>
        <v>Hjørring Fjernvarme (inkl. Hirtshals Fjernvarme fra 2011)</v>
      </c>
    </row>
    <row r="173" spans="1:7" x14ac:dyDescent="0.25">
      <c r="A173">
        <v>298</v>
      </c>
      <c r="B173">
        <v>214</v>
      </c>
      <c r="C173" t="s">
        <v>2215</v>
      </c>
      <c r="D173" t="s">
        <v>2216</v>
      </c>
      <c r="E173">
        <v>9800</v>
      </c>
      <c r="F173" t="s">
        <v>2204</v>
      </c>
      <c r="G173" t="str">
        <f>VLOOKUP(A173,'Navne på FV-net'!$B$2:$C$364,2,FALSE)</f>
        <v>Hjørring Fjernvarme (inkl. Hirtshals Fjernvarme fra 2011)</v>
      </c>
    </row>
    <row r="174" spans="1:7" x14ac:dyDescent="0.25">
      <c r="A174">
        <v>300</v>
      </c>
      <c r="B174">
        <v>215</v>
      </c>
      <c r="C174" t="s">
        <v>2224</v>
      </c>
      <c r="D174" t="s">
        <v>2225</v>
      </c>
      <c r="E174">
        <v>9500</v>
      </c>
      <c r="F174" t="s">
        <v>1972</v>
      </c>
      <c r="G174" t="str">
        <f>VLOOKUP(A174,'Navne på FV-net'!$B$2:$C$364,2,FALSE)</f>
        <v>Hobro Fjernvarme</v>
      </c>
    </row>
    <row r="175" spans="1:7" x14ac:dyDescent="0.25">
      <c r="A175">
        <v>172</v>
      </c>
      <c r="B175">
        <v>216</v>
      </c>
      <c r="C175" t="s">
        <v>1560</v>
      </c>
      <c r="D175" t="s">
        <v>1561</v>
      </c>
      <c r="E175">
        <v>7500</v>
      </c>
      <c r="F175" t="s">
        <v>1562</v>
      </c>
      <c r="G175" t="str">
        <f>VLOOKUP(A175,'Navne på FV-net'!$B$2:$C$364,2,FALSE)</f>
        <v>Holstebro-Struer Fjernvarme</v>
      </c>
    </row>
    <row r="176" spans="1:7" x14ac:dyDescent="0.25">
      <c r="A176">
        <v>172</v>
      </c>
      <c r="B176">
        <v>217</v>
      </c>
      <c r="C176" t="s">
        <v>1563</v>
      </c>
      <c r="D176" t="s">
        <v>1564</v>
      </c>
      <c r="E176">
        <v>7500</v>
      </c>
      <c r="F176" t="s">
        <v>1562</v>
      </c>
      <c r="G176" t="str">
        <f>VLOOKUP(A176,'Navne på FV-net'!$B$2:$C$364,2,FALSE)</f>
        <v>Holstebro-Struer Fjernvarme</v>
      </c>
    </row>
    <row r="177" spans="1:7" x14ac:dyDescent="0.25">
      <c r="A177">
        <v>172</v>
      </c>
      <c r="B177">
        <v>218</v>
      </c>
      <c r="C177" t="s">
        <v>1565</v>
      </c>
      <c r="D177" t="s">
        <v>1566</v>
      </c>
      <c r="E177">
        <v>7500</v>
      </c>
      <c r="F177" t="s">
        <v>1562</v>
      </c>
      <c r="G177" t="str">
        <f>VLOOKUP(A177,'Navne på FV-net'!$B$2:$C$364,2,FALSE)</f>
        <v>Holstebro-Struer Fjernvarme</v>
      </c>
    </row>
    <row r="178" spans="1:7" x14ac:dyDescent="0.25">
      <c r="A178">
        <v>172</v>
      </c>
      <c r="B178">
        <v>219</v>
      </c>
      <c r="C178" t="s">
        <v>1567</v>
      </c>
      <c r="D178" t="s">
        <v>1568</v>
      </c>
      <c r="E178">
        <v>7500</v>
      </c>
      <c r="F178" t="s">
        <v>1562</v>
      </c>
      <c r="G178" t="str">
        <f>VLOOKUP(A178,'Navne på FV-net'!$B$2:$C$364,2,FALSE)</f>
        <v>Holstebro-Struer Fjernvarme</v>
      </c>
    </row>
    <row r="179" spans="1:7" x14ac:dyDescent="0.25">
      <c r="A179">
        <v>172</v>
      </c>
      <c r="B179">
        <v>220</v>
      </c>
      <c r="C179" t="s">
        <v>1569</v>
      </c>
      <c r="D179" t="s">
        <v>1570</v>
      </c>
      <c r="E179">
        <v>7500</v>
      </c>
      <c r="F179" t="s">
        <v>1562</v>
      </c>
      <c r="G179" t="str">
        <f>VLOOKUP(A179,'Navne på FV-net'!$B$2:$C$364,2,FALSE)</f>
        <v>Holstebro-Struer Fjernvarme</v>
      </c>
    </row>
    <row r="180" spans="1:7" x14ac:dyDescent="0.25">
      <c r="A180">
        <v>172</v>
      </c>
      <c r="B180">
        <v>221</v>
      </c>
      <c r="C180" t="s">
        <v>1571</v>
      </c>
      <c r="D180" t="s">
        <v>1572</v>
      </c>
      <c r="E180">
        <v>7500</v>
      </c>
      <c r="F180" t="s">
        <v>1562</v>
      </c>
      <c r="G180" t="str">
        <f>VLOOKUP(A180,'Navne på FV-net'!$B$2:$C$364,2,FALSE)</f>
        <v>Holstebro-Struer Fjernvarme</v>
      </c>
    </row>
    <row r="181" spans="1:7" x14ac:dyDescent="0.25">
      <c r="A181">
        <v>172</v>
      </c>
      <c r="B181">
        <v>222</v>
      </c>
      <c r="C181" t="s">
        <v>1573</v>
      </c>
      <c r="D181" t="s">
        <v>1574</v>
      </c>
      <c r="E181">
        <v>7500</v>
      </c>
      <c r="F181" t="s">
        <v>1562</v>
      </c>
      <c r="G181" t="str">
        <f>VLOOKUP(A181,'Navne på FV-net'!$B$2:$C$364,2,FALSE)</f>
        <v>Holstebro-Struer Fjernvarme</v>
      </c>
    </row>
    <row r="182" spans="1:7" x14ac:dyDescent="0.25">
      <c r="A182">
        <v>341</v>
      </c>
      <c r="B182">
        <v>223</v>
      </c>
      <c r="C182" t="s">
        <v>2346</v>
      </c>
      <c r="D182" t="s">
        <v>2347</v>
      </c>
      <c r="E182">
        <v>7500</v>
      </c>
      <c r="F182" t="s">
        <v>1562</v>
      </c>
      <c r="G182" t="str">
        <f>VLOOKUP(A182,'Navne på FV-net'!$B$2:$C$364,2,FALSE)</f>
        <v>Skave-Borbjerg-Hvam Fjernvarme</v>
      </c>
    </row>
    <row r="183" spans="1:7" x14ac:dyDescent="0.25">
      <c r="A183">
        <v>131</v>
      </c>
      <c r="B183">
        <v>224</v>
      </c>
      <c r="C183" t="s">
        <v>1367</v>
      </c>
      <c r="D183" t="s">
        <v>1368</v>
      </c>
      <c r="E183">
        <v>6670</v>
      </c>
      <c r="F183" t="s">
        <v>1369</v>
      </c>
      <c r="G183" t="str">
        <f>VLOOKUP(A183,'Navne på FV-net'!$B$2:$C$364,2,FALSE)</f>
        <v>Holsted Fjernvarme</v>
      </c>
    </row>
    <row r="184" spans="1:7" x14ac:dyDescent="0.25">
      <c r="A184">
        <v>61</v>
      </c>
      <c r="B184">
        <v>225</v>
      </c>
      <c r="C184" t="s">
        <v>817</v>
      </c>
      <c r="D184" t="s">
        <v>818</v>
      </c>
      <c r="E184">
        <v>4871</v>
      </c>
      <c r="F184" t="s">
        <v>819</v>
      </c>
      <c r="G184" t="str">
        <f>VLOOKUP(A184,'Navne på FV-net'!$B$2:$C$364,2,FALSE)</f>
        <v>Horbelev Fjernvarme</v>
      </c>
    </row>
    <row r="185" spans="1:7" x14ac:dyDescent="0.25">
      <c r="A185">
        <v>17</v>
      </c>
      <c r="B185">
        <v>226</v>
      </c>
      <c r="C185" t="s">
        <v>545</v>
      </c>
      <c r="D185" t="s">
        <v>546</v>
      </c>
      <c r="E185">
        <v>3100</v>
      </c>
      <c r="F185" t="s">
        <v>547</v>
      </c>
      <c r="G185" t="str">
        <f>VLOOKUP(A185,'Navne på FV-net'!$B$2:$C$364,2,FALSE)</f>
        <v>Nordøstsjællands Fjernvarme</v>
      </c>
    </row>
    <row r="186" spans="1:7" x14ac:dyDescent="0.25">
      <c r="A186">
        <v>148</v>
      </c>
      <c r="B186">
        <v>227</v>
      </c>
      <c r="C186" t="s">
        <v>1442</v>
      </c>
      <c r="D186" t="s">
        <v>1443</v>
      </c>
      <c r="E186">
        <v>8700</v>
      </c>
      <c r="F186" t="s">
        <v>1441</v>
      </c>
      <c r="G186" t="str">
        <f>VLOOKUP(A186,'Navne på FV-net'!$B$2:$C$364,2,FALSE)</f>
        <v>Horsens Fjernvarme</v>
      </c>
    </row>
    <row r="187" spans="1:7" x14ac:dyDescent="0.25">
      <c r="A187">
        <v>148</v>
      </c>
      <c r="B187">
        <v>228</v>
      </c>
      <c r="C187" t="s">
        <v>1444</v>
      </c>
      <c r="D187" t="s">
        <v>1445</v>
      </c>
      <c r="E187">
        <v>8700</v>
      </c>
      <c r="F187" t="s">
        <v>1441</v>
      </c>
      <c r="G187" t="str">
        <f>VLOOKUP(A187,'Navne på FV-net'!$B$2:$C$364,2,FALSE)</f>
        <v>Horsens Fjernvarme</v>
      </c>
    </row>
    <row r="188" spans="1:7" x14ac:dyDescent="0.25">
      <c r="A188">
        <v>143</v>
      </c>
      <c r="B188">
        <v>229</v>
      </c>
      <c r="C188" t="s">
        <v>1413</v>
      </c>
      <c r="D188" t="s">
        <v>1414</v>
      </c>
      <c r="E188">
        <v>8732</v>
      </c>
      <c r="F188" t="s">
        <v>1415</v>
      </c>
      <c r="G188" t="str">
        <f>VLOOKUP(A188,'Navne på FV-net'!$B$2:$C$364,2,FALSE)</f>
        <v>Hovedgård Fjernvarme</v>
      </c>
    </row>
    <row r="189" spans="1:7" x14ac:dyDescent="0.25">
      <c r="A189">
        <v>172</v>
      </c>
      <c r="B189">
        <v>231</v>
      </c>
      <c r="C189" t="s">
        <v>1575</v>
      </c>
      <c r="D189" t="s">
        <v>1576</v>
      </c>
      <c r="E189">
        <v>7600</v>
      </c>
      <c r="F189" t="s">
        <v>1577</v>
      </c>
      <c r="G189" t="str">
        <f>VLOOKUP(A189,'Navne på FV-net'!$B$2:$C$364,2,FALSE)</f>
        <v>Holstebro-Struer Fjernvarme</v>
      </c>
    </row>
    <row r="190" spans="1:7" x14ac:dyDescent="0.25">
      <c r="A190">
        <v>260</v>
      </c>
      <c r="B190">
        <v>232</v>
      </c>
      <c r="C190" t="s">
        <v>1997</v>
      </c>
      <c r="D190" t="s">
        <v>1998</v>
      </c>
      <c r="E190">
        <v>7760</v>
      </c>
      <c r="F190" t="s">
        <v>1999</v>
      </c>
      <c r="G190" t="str">
        <f>VLOOKUP(A190,'Navne på FV-net'!$B$2:$C$364,2,FALSE)</f>
        <v>Hurup Fjernvarme</v>
      </c>
    </row>
    <row r="191" spans="1:7" x14ac:dyDescent="0.25">
      <c r="A191">
        <v>29</v>
      </c>
      <c r="B191">
        <v>235</v>
      </c>
      <c r="C191" t="s">
        <v>636</v>
      </c>
      <c r="D191" t="s">
        <v>637</v>
      </c>
      <c r="E191">
        <v>4490</v>
      </c>
      <c r="F191" t="s">
        <v>638</v>
      </c>
      <c r="G191" t="str">
        <f>VLOOKUP(A191,'Navne på FV-net'!$B$2:$C$364,2,FALSE)</f>
        <v>Hvidebæk Fjernvarme</v>
      </c>
    </row>
    <row r="192" spans="1:7" x14ac:dyDescent="0.25">
      <c r="A192">
        <v>77</v>
      </c>
      <c r="B192">
        <v>236</v>
      </c>
      <c r="C192" t="s">
        <v>880</v>
      </c>
      <c r="D192" t="s">
        <v>880</v>
      </c>
      <c r="E192">
        <v>5683</v>
      </c>
      <c r="F192" t="s">
        <v>881</v>
      </c>
      <c r="G192" t="str">
        <f>VLOOKUP(A192,'Navne på FV-net'!$B$2:$C$364,2,FALSE)</f>
        <v>Glamsbjerg-Haarby Fjernvarme</v>
      </c>
    </row>
    <row r="193" spans="1:7" x14ac:dyDescent="0.25">
      <c r="A193">
        <v>255</v>
      </c>
      <c r="B193">
        <v>237</v>
      </c>
      <c r="C193" t="s">
        <v>1986</v>
      </c>
      <c r="D193" t="s">
        <v>1987</v>
      </c>
      <c r="E193">
        <v>7840</v>
      </c>
      <c r="F193" t="s">
        <v>1988</v>
      </c>
      <c r="G193" t="str">
        <f>VLOOKUP(A193,'Navne på FV-net'!$B$2:$C$364,2,FALSE)</f>
        <v>Højslev-Nr. Søby Fjernvarme</v>
      </c>
    </row>
    <row r="194" spans="1:7" x14ac:dyDescent="0.25">
      <c r="A194">
        <v>30</v>
      </c>
      <c r="B194">
        <v>238</v>
      </c>
      <c r="C194" t="s">
        <v>639</v>
      </c>
      <c r="D194" t="s">
        <v>640</v>
      </c>
      <c r="E194">
        <v>4270</v>
      </c>
      <c r="F194" t="s">
        <v>641</v>
      </c>
      <c r="G194" t="str">
        <f>VLOOKUP(A194,'Navne på FV-net'!$B$2:$C$364,2,FALSE)</f>
        <v>Høng Fjernvarme</v>
      </c>
    </row>
    <row r="195" spans="1:7" x14ac:dyDescent="0.25">
      <c r="A195">
        <v>327</v>
      </c>
      <c r="B195">
        <v>240</v>
      </c>
      <c r="C195" t="s">
        <v>2312</v>
      </c>
      <c r="D195" t="s">
        <v>2313</v>
      </c>
      <c r="E195">
        <v>9300</v>
      </c>
      <c r="F195" t="s">
        <v>2309</v>
      </c>
      <c r="G195" t="str">
        <f>VLOOKUP(A195,'Navne på FV-net'!$B$2:$C$364,2,FALSE)</f>
        <v>Hørby Fjernvarme</v>
      </c>
    </row>
    <row r="196" spans="1:7" x14ac:dyDescent="0.25">
      <c r="A196">
        <v>206</v>
      </c>
      <c r="B196">
        <v>241</v>
      </c>
      <c r="C196" t="s">
        <v>1745</v>
      </c>
      <c r="D196" t="s">
        <v>1746</v>
      </c>
      <c r="E196">
        <v>8362</v>
      </c>
      <c r="F196" t="s">
        <v>1747</v>
      </c>
      <c r="G196" t="str">
        <f>VLOOKUP(A196,'Navne på FV-net'!$B$2:$C$364,2,FALSE)</f>
        <v>Århus Fjernvarme</v>
      </c>
    </row>
    <row r="197" spans="1:7" x14ac:dyDescent="0.25">
      <c r="A197">
        <v>206</v>
      </c>
      <c r="B197">
        <v>242</v>
      </c>
      <c r="C197" t="s">
        <v>1748</v>
      </c>
      <c r="D197" t="s">
        <v>1749</v>
      </c>
      <c r="E197">
        <v>8362</v>
      </c>
      <c r="F197" t="s">
        <v>1747</v>
      </c>
      <c r="G197" t="str">
        <f>VLOOKUP(A197,'Navne på FV-net'!$B$2:$C$364,2,FALSE)</f>
        <v>Århus Fjernvarme</v>
      </c>
    </row>
    <row r="198" spans="1:7" x14ac:dyDescent="0.25">
      <c r="A198">
        <v>2</v>
      </c>
      <c r="B198">
        <v>244</v>
      </c>
      <c r="C198" t="s">
        <v>375</v>
      </c>
      <c r="D198" t="s">
        <v>376</v>
      </c>
      <c r="E198">
        <v>2300</v>
      </c>
      <c r="F198" t="s">
        <v>377</v>
      </c>
      <c r="G198" t="str">
        <f>VLOOKUP(A198,'Navne på FV-net'!$B$2:$C$364,2,FALSE)</f>
        <v>Storkøbenhavns Fjernvarme</v>
      </c>
    </row>
    <row r="199" spans="1:7" x14ac:dyDescent="0.25">
      <c r="A199">
        <v>119</v>
      </c>
      <c r="B199">
        <v>245</v>
      </c>
      <c r="C199" t="s">
        <v>1273</v>
      </c>
      <c r="D199" t="s">
        <v>1274</v>
      </c>
      <c r="E199">
        <v>7190</v>
      </c>
      <c r="F199" t="s">
        <v>1275</v>
      </c>
      <c r="G199" t="str">
        <f>VLOOKUP(A199,'Navne på FV-net'!$B$2:$C$364,2,FALSE)</f>
        <v>Billund Fjernvarme</v>
      </c>
    </row>
    <row r="200" spans="1:7" x14ac:dyDescent="0.25">
      <c r="A200">
        <v>119</v>
      </c>
      <c r="B200">
        <v>246</v>
      </c>
      <c r="C200" t="s">
        <v>1276</v>
      </c>
      <c r="D200" t="s">
        <v>1277</v>
      </c>
      <c r="E200">
        <v>7190</v>
      </c>
      <c r="F200" t="s">
        <v>1275</v>
      </c>
      <c r="G200" t="str">
        <f>VLOOKUP(A200,'Navne på FV-net'!$B$2:$C$364,2,FALSE)</f>
        <v>Billund Fjernvarme</v>
      </c>
    </row>
    <row r="201" spans="1:7" x14ac:dyDescent="0.25">
      <c r="A201">
        <v>161</v>
      </c>
      <c r="B201">
        <v>247</v>
      </c>
      <c r="C201" t="s">
        <v>1488</v>
      </c>
      <c r="D201" t="s">
        <v>1489</v>
      </c>
      <c r="E201">
        <v>7330</v>
      </c>
      <c r="F201" t="s">
        <v>1490</v>
      </c>
      <c r="G201" t="str">
        <f>VLOOKUP(A201,'Navne på FV-net'!$B$2:$C$364,2,FALSE)</f>
        <v>Brande Fjernvarme</v>
      </c>
    </row>
    <row r="202" spans="1:7" x14ac:dyDescent="0.25">
      <c r="A202">
        <v>125</v>
      </c>
      <c r="B202">
        <v>249</v>
      </c>
      <c r="C202" t="s">
        <v>96</v>
      </c>
      <c r="D202" t="s">
        <v>1301</v>
      </c>
      <c r="E202">
        <v>6650</v>
      </c>
      <c r="F202" t="s">
        <v>1302</v>
      </c>
      <c r="G202" t="str">
        <f>VLOOKUP(A202,'Navne på FV-net'!$B$2:$C$364,2,FALSE)</f>
        <v>Brørup Fjernvarme</v>
      </c>
    </row>
    <row r="203" spans="1:7" x14ac:dyDescent="0.25">
      <c r="A203">
        <v>54</v>
      </c>
      <c r="B203">
        <v>250</v>
      </c>
      <c r="C203" t="s">
        <v>780</v>
      </c>
      <c r="D203" t="s">
        <v>781</v>
      </c>
      <c r="E203">
        <v>4700</v>
      </c>
      <c r="F203" t="s">
        <v>782</v>
      </c>
      <c r="G203" t="str">
        <f>VLOOKUP(A203,'Navne på FV-net'!$B$2:$C$364,2,FALSE)</f>
        <v>Næstved Fjernvarme</v>
      </c>
    </row>
    <row r="204" spans="1:7" x14ac:dyDescent="0.25">
      <c r="A204">
        <v>79</v>
      </c>
      <c r="B204">
        <v>251</v>
      </c>
      <c r="C204" t="s">
        <v>893</v>
      </c>
      <c r="D204" t="s">
        <v>894</v>
      </c>
      <c r="E204">
        <v>5000</v>
      </c>
      <c r="F204" t="s">
        <v>895</v>
      </c>
      <c r="G204" t="str">
        <f>VLOOKUP(A204,'Navne på FV-net'!$B$2:$C$364,2,FALSE)</f>
        <v>Fjernvarme Fyn</v>
      </c>
    </row>
    <row r="205" spans="1:7" x14ac:dyDescent="0.25">
      <c r="A205">
        <v>85</v>
      </c>
      <c r="B205">
        <v>252</v>
      </c>
      <c r="C205" t="s">
        <v>1111</v>
      </c>
      <c r="D205" t="s">
        <v>1112</v>
      </c>
      <c r="E205">
        <v>5900</v>
      </c>
      <c r="F205" t="s">
        <v>1113</v>
      </c>
      <c r="G205" t="str">
        <f>VLOOKUP(A205,'Navne på FV-net'!$B$2:$C$364,2,FALSE)</f>
        <v>Rudkøbing Fjernvarme</v>
      </c>
    </row>
    <row r="206" spans="1:7" x14ac:dyDescent="0.25">
      <c r="A206">
        <v>16</v>
      </c>
      <c r="B206">
        <v>254</v>
      </c>
      <c r="C206" t="s">
        <v>9</v>
      </c>
      <c r="D206" t="s">
        <v>535</v>
      </c>
      <c r="E206">
        <v>3200</v>
      </c>
      <c r="F206" t="s">
        <v>536</v>
      </c>
      <c r="G206" t="str">
        <f>VLOOKUP(A206,'Navne på FV-net'!$B$2:$C$364,2,FALSE)</f>
        <v>Helsinge Fjernvarme</v>
      </c>
    </row>
    <row r="207" spans="1:7" x14ac:dyDescent="0.25">
      <c r="A207">
        <v>2</v>
      </c>
      <c r="B207">
        <v>255</v>
      </c>
      <c r="C207" t="s">
        <v>378</v>
      </c>
      <c r="D207" t="s">
        <v>379</v>
      </c>
      <c r="E207">
        <v>4000</v>
      </c>
      <c r="F207" t="s">
        <v>380</v>
      </c>
      <c r="G207" t="str">
        <f>VLOOKUP(A207,'Navne på FV-net'!$B$2:$C$364,2,FALSE)</f>
        <v>Storkøbenhavns Fjernvarme</v>
      </c>
    </row>
    <row r="208" spans="1:7" x14ac:dyDescent="0.25">
      <c r="A208">
        <v>206</v>
      </c>
      <c r="B208">
        <v>258</v>
      </c>
      <c r="C208" t="s">
        <v>3551</v>
      </c>
      <c r="D208" t="s">
        <v>1750</v>
      </c>
      <c r="E208">
        <v>8000</v>
      </c>
      <c r="F208" t="s">
        <v>1751</v>
      </c>
      <c r="G208" t="str">
        <f>VLOOKUP(A208,'Navne på FV-net'!$B$2:$C$364,2,FALSE)</f>
        <v>Århus Fjernvarme</v>
      </c>
    </row>
    <row r="209" spans="1:7" x14ac:dyDescent="0.25">
      <c r="A209">
        <v>206</v>
      </c>
      <c r="B209">
        <v>259</v>
      </c>
      <c r="C209" t="s">
        <v>1752</v>
      </c>
      <c r="D209" t="s">
        <v>1753</v>
      </c>
      <c r="E209">
        <v>8541</v>
      </c>
      <c r="F209" t="s">
        <v>1737</v>
      </c>
      <c r="G209" t="str">
        <f>VLOOKUP(A209,'Navne på FV-net'!$B$2:$C$364,2,FALSE)</f>
        <v>Århus Fjernvarme</v>
      </c>
    </row>
    <row r="210" spans="1:7" x14ac:dyDescent="0.25">
      <c r="A210">
        <v>17</v>
      </c>
      <c r="B210">
        <v>260</v>
      </c>
      <c r="C210" t="s">
        <v>548</v>
      </c>
      <c r="D210" t="s">
        <v>549</v>
      </c>
      <c r="E210">
        <v>2970</v>
      </c>
      <c r="F210" t="s">
        <v>550</v>
      </c>
      <c r="G210" t="str">
        <f>VLOOKUP(A210,'Navne på FV-net'!$B$2:$C$364,2,FALSE)</f>
        <v>Nordøstsjællands Fjernvarme</v>
      </c>
    </row>
    <row r="211" spans="1:7" x14ac:dyDescent="0.25">
      <c r="A211">
        <v>17</v>
      </c>
      <c r="B211">
        <v>261</v>
      </c>
      <c r="C211" t="s">
        <v>551</v>
      </c>
      <c r="D211" t="s">
        <v>552</v>
      </c>
      <c r="E211">
        <v>2970</v>
      </c>
      <c r="F211" t="s">
        <v>550</v>
      </c>
      <c r="G211" t="str">
        <f>VLOOKUP(A211,'Navne på FV-net'!$B$2:$C$364,2,FALSE)</f>
        <v>Nordøstsjællands Fjernvarme</v>
      </c>
    </row>
    <row r="212" spans="1:7" x14ac:dyDescent="0.25">
      <c r="A212">
        <v>306</v>
      </c>
      <c r="B212">
        <v>262</v>
      </c>
      <c r="C212" t="s">
        <v>2255</v>
      </c>
      <c r="D212" t="s">
        <v>2256</v>
      </c>
      <c r="E212">
        <v>9240</v>
      </c>
      <c r="F212" t="s">
        <v>2257</v>
      </c>
      <c r="G212" t="str">
        <f>VLOOKUP(A212,'Navne på FV-net'!$B$2:$C$364,2,FALSE)</f>
        <v>Nibe Fjernvarme</v>
      </c>
    </row>
    <row r="213" spans="1:7" x14ac:dyDescent="0.25">
      <c r="A213">
        <v>295</v>
      </c>
      <c r="B213">
        <v>263</v>
      </c>
      <c r="C213" t="s">
        <v>3639</v>
      </c>
      <c r="D213" t="s">
        <v>2161</v>
      </c>
      <c r="E213">
        <v>9220</v>
      </c>
      <c r="F213" t="s">
        <v>2154</v>
      </c>
      <c r="G213" t="str">
        <f>VLOOKUP(A213,'Navne på FV-net'!$B$2:$C$364,2,FALSE)</f>
        <v>Aalborg Fjernvarme</v>
      </c>
    </row>
    <row r="214" spans="1:7" x14ac:dyDescent="0.25">
      <c r="A214">
        <v>309</v>
      </c>
      <c r="B214">
        <v>265</v>
      </c>
      <c r="C214" t="s">
        <v>2258</v>
      </c>
      <c r="D214" t="s">
        <v>2259</v>
      </c>
      <c r="E214">
        <v>9490</v>
      </c>
      <c r="F214" t="s">
        <v>2260</v>
      </c>
      <c r="G214" t="str">
        <f>VLOOKUP(A214,'Navne på FV-net'!$B$2:$C$364,2,FALSE)</f>
        <v>Jetsmark Fjernvarme</v>
      </c>
    </row>
    <row r="215" spans="1:7" x14ac:dyDescent="0.25">
      <c r="A215">
        <v>51</v>
      </c>
      <c r="B215">
        <v>267</v>
      </c>
      <c r="C215" t="s">
        <v>759</v>
      </c>
      <c r="D215" t="s">
        <v>760</v>
      </c>
      <c r="E215">
        <v>4800</v>
      </c>
      <c r="F215" t="s">
        <v>761</v>
      </c>
      <c r="G215" t="str">
        <f>VLOOKUP(A215,'Navne på FV-net'!$B$2:$C$364,2,FALSE)</f>
        <v>Nykøbing Falster Fjernvarme</v>
      </c>
    </row>
    <row r="216" spans="1:7" x14ac:dyDescent="0.25">
      <c r="A216">
        <v>206</v>
      </c>
      <c r="B216">
        <v>268</v>
      </c>
      <c r="C216" t="s">
        <v>3640</v>
      </c>
      <c r="D216" t="s">
        <v>3641</v>
      </c>
      <c r="E216">
        <v>8660</v>
      </c>
      <c r="F216" t="s">
        <v>1754</v>
      </c>
      <c r="G216" t="str">
        <f>VLOOKUP(A216,'Navne på FV-net'!$B$2:$C$364,2,FALSE)</f>
        <v>Århus Fjernvarme</v>
      </c>
    </row>
    <row r="217" spans="1:7" x14ac:dyDescent="0.25">
      <c r="A217">
        <v>2</v>
      </c>
      <c r="B217">
        <v>269</v>
      </c>
      <c r="C217" t="s">
        <v>381</v>
      </c>
      <c r="D217" t="s">
        <v>382</v>
      </c>
      <c r="E217">
        <v>2650</v>
      </c>
      <c r="F217" t="s">
        <v>383</v>
      </c>
      <c r="G217" t="str">
        <f>VLOOKUP(A217,'Navne på FV-net'!$B$2:$C$364,2,FALSE)</f>
        <v>Storkøbenhavns Fjernvarme</v>
      </c>
    </row>
    <row r="218" spans="1:7" x14ac:dyDescent="0.25">
      <c r="A218">
        <v>5</v>
      </c>
      <c r="B218">
        <v>270</v>
      </c>
      <c r="C218" t="s">
        <v>507</v>
      </c>
      <c r="D218" t="s">
        <v>508</v>
      </c>
      <c r="E218">
        <v>2800</v>
      </c>
      <c r="F218" t="s">
        <v>509</v>
      </c>
      <c r="G218" t="str">
        <f>VLOOKUP(A218,'Navne på FV-net'!$B$2:$C$364,2,FALSE)</f>
        <v>DTU-Holte-Nærum Fjernvarme (inkl. Øverød, Teknikerbyen, Skodsborg)</v>
      </c>
    </row>
    <row r="219" spans="1:7" x14ac:dyDescent="0.25">
      <c r="A219">
        <v>17</v>
      </c>
      <c r="B219">
        <v>271</v>
      </c>
      <c r="C219" t="s">
        <v>553</v>
      </c>
      <c r="D219" t="s">
        <v>554</v>
      </c>
      <c r="E219">
        <v>3000</v>
      </c>
      <c r="F219" t="s">
        <v>542</v>
      </c>
      <c r="G219" t="str">
        <f>VLOOKUP(A219,'Navne på FV-net'!$B$2:$C$364,2,FALSE)</f>
        <v>Nordøstsjællands Fjernvarme</v>
      </c>
    </row>
    <row r="220" spans="1:7" x14ac:dyDescent="0.25">
      <c r="A220">
        <v>18</v>
      </c>
      <c r="B220">
        <v>272</v>
      </c>
      <c r="C220" t="s">
        <v>583</v>
      </c>
      <c r="D220" t="s">
        <v>584</v>
      </c>
      <c r="E220">
        <v>3400</v>
      </c>
      <c r="F220" t="s">
        <v>576</v>
      </c>
      <c r="G220" t="str">
        <f>VLOOKUP(A220,'Navne på FV-net'!$B$2:$C$364,2,FALSE)</f>
        <v>Hillerød-Farum-Værløse</v>
      </c>
    </row>
    <row r="221" spans="1:7" x14ac:dyDescent="0.25">
      <c r="A221">
        <v>19</v>
      </c>
      <c r="B221">
        <v>273</v>
      </c>
      <c r="C221" t="s">
        <v>606</v>
      </c>
      <c r="D221" t="s">
        <v>607</v>
      </c>
      <c r="E221">
        <v>3390</v>
      </c>
      <c r="F221" t="s">
        <v>608</v>
      </c>
      <c r="G221" t="str">
        <f>VLOOKUP(A221,'Navne på FV-net'!$B$2:$C$364,2,FALSE)</f>
        <v>Hundested Fjernvarme</v>
      </c>
    </row>
    <row r="222" spans="1:7" x14ac:dyDescent="0.25">
      <c r="A222">
        <v>20</v>
      </c>
      <c r="B222">
        <v>274</v>
      </c>
      <c r="C222" t="s">
        <v>609</v>
      </c>
      <c r="D222" t="s">
        <v>610</v>
      </c>
      <c r="E222">
        <v>3630</v>
      </c>
      <c r="F222" t="s">
        <v>611</v>
      </c>
      <c r="G222" t="str">
        <f>VLOOKUP(A222,'Navne på FV-net'!$B$2:$C$364,2,FALSE)</f>
        <v>Kyndby Fjernvarme</v>
      </c>
    </row>
    <row r="223" spans="1:7" x14ac:dyDescent="0.25">
      <c r="A223">
        <v>21</v>
      </c>
      <c r="B223">
        <v>275</v>
      </c>
      <c r="C223" t="s">
        <v>612</v>
      </c>
      <c r="D223" t="s">
        <v>613</v>
      </c>
      <c r="E223">
        <v>3550</v>
      </c>
      <c r="F223" t="s">
        <v>614</v>
      </c>
      <c r="G223" t="str">
        <f>VLOOKUP(A223,'Navne på FV-net'!$B$2:$C$364,2,FALSE)</f>
        <v>Slangerup Fjernvarme</v>
      </c>
    </row>
    <row r="224" spans="1:7" x14ac:dyDescent="0.25">
      <c r="A224">
        <v>28</v>
      </c>
      <c r="B224">
        <v>276</v>
      </c>
      <c r="C224" t="s">
        <v>633</v>
      </c>
      <c r="D224" t="s">
        <v>634</v>
      </c>
      <c r="E224">
        <v>4690</v>
      </c>
      <c r="F224" t="s">
        <v>632</v>
      </c>
      <c r="G224" t="str">
        <f>VLOOKUP(A224,'Navne på FV-net'!$B$2:$C$364,2,FALSE)</f>
        <v>Haslev Fjernvarme</v>
      </c>
    </row>
    <row r="225" spans="1:7" x14ac:dyDescent="0.25">
      <c r="A225">
        <v>31</v>
      </c>
      <c r="B225">
        <v>277</v>
      </c>
      <c r="C225" t="s">
        <v>642</v>
      </c>
      <c r="D225" t="s">
        <v>643</v>
      </c>
      <c r="E225">
        <v>4400</v>
      </c>
      <c r="F225" t="s">
        <v>644</v>
      </c>
      <c r="G225" t="str">
        <f>VLOOKUP(A225,'Navne på FV-net'!$B$2:$C$364,2,FALSE)</f>
        <v>Kalundborg Fjernvarme</v>
      </c>
    </row>
    <row r="226" spans="1:7" x14ac:dyDescent="0.25">
      <c r="A226">
        <v>35</v>
      </c>
      <c r="B226">
        <v>279</v>
      </c>
      <c r="C226" t="s">
        <v>677</v>
      </c>
      <c r="D226" t="s">
        <v>678</v>
      </c>
      <c r="E226">
        <v>4200</v>
      </c>
      <c r="F226" t="s">
        <v>679</v>
      </c>
      <c r="G226" t="str">
        <f>VLOOKUP(A226,'Navne på FV-net'!$B$2:$C$364,2,FALSE)</f>
        <v>Slagelse Fjernvarme</v>
      </c>
    </row>
    <row r="227" spans="1:7" x14ac:dyDescent="0.25">
      <c r="A227">
        <v>65</v>
      </c>
      <c r="B227">
        <v>280</v>
      </c>
      <c r="C227" t="s">
        <v>827</v>
      </c>
      <c r="D227" t="s">
        <v>828</v>
      </c>
      <c r="E227">
        <v>4760</v>
      </c>
      <c r="F227" t="s">
        <v>829</v>
      </c>
      <c r="G227" t="str">
        <f>VLOOKUP(A227,'Navne på FV-net'!$B$2:$C$364,2,FALSE)</f>
        <v>Vordingborg Fjernvarme</v>
      </c>
    </row>
    <row r="228" spans="1:7" x14ac:dyDescent="0.25">
      <c r="A228">
        <v>81</v>
      </c>
      <c r="B228">
        <v>282</v>
      </c>
      <c r="C228" t="s">
        <v>1003</v>
      </c>
      <c r="D228" t="s">
        <v>1004</v>
      </c>
      <c r="E228">
        <v>7000</v>
      </c>
      <c r="F228" t="s">
        <v>986</v>
      </c>
      <c r="G228" t="str">
        <f>VLOOKUP(A228,'Navne på FV-net'!$B$2:$C$364,2,FALSE)</f>
        <v>TVIS</v>
      </c>
    </row>
    <row r="229" spans="1:7" x14ac:dyDescent="0.25">
      <c r="A229">
        <v>148</v>
      </c>
      <c r="B229">
        <v>283</v>
      </c>
      <c r="C229" t="s">
        <v>1446</v>
      </c>
      <c r="D229" t="s">
        <v>1447</v>
      </c>
      <c r="E229">
        <v>8700</v>
      </c>
      <c r="F229" t="s">
        <v>1441</v>
      </c>
      <c r="G229" t="str">
        <f>VLOOKUP(A229,'Navne på FV-net'!$B$2:$C$364,2,FALSE)</f>
        <v>Horsens Fjernvarme</v>
      </c>
    </row>
    <row r="230" spans="1:7" x14ac:dyDescent="0.25">
      <c r="A230">
        <v>192</v>
      </c>
      <c r="B230">
        <v>284</v>
      </c>
      <c r="C230" t="s">
        <v>1665</v>
      </c>
      <c r="D230" t="s">
        <v>1666</v>
      </c>
      <c r="E230">
        <v>6920</v>
      </c>
      <c r="F230" t="s">
        <v>1655</v>
      </c>
      <c r="G230" t="str">
        <f>VLOOKUP(A230,'Navne på FV-net'!$B$2:$C$364,2,FALSE)</f>
        <v>Troldhede Fjernvarme</v>
      </c>
    </row>
    <row r="231" spans="1:7" x14ac:dyDescent="0.25">
      <c r="A231">
        <v>2</v>
      </c>
      <c r="B231">
        <v>285</v>
      </c>
      <c r="C231" t="s">
        <v>384</v>
      </c>
      <c r="D231" t="s">
        <v>385</v>
      </c>
      <c r="E231">
        <v>2600</v>
      </c>
      <c r="F231" t="s">
        <v>386</v>
      </c>
      <c r="G231" t="str">
        <f>VLOOKUP(A231,'Navne på FV-net'!$B$2:$C$364,2,FALSE)</f>
        <v>Storkøbenhavns Fjernvarme</v>
      </c>
    </row>
    <row r="232" spans="1:7" x14ac:dyDescent="0.25">
      <c r="A232">
        <v>163</v>
      </c>
      <c r="B232">
        <v>288</v>
      </c>
      <c r="C232" t="s">
        <v>1518</v>
      </c>
      <c r="D232" t="s">
        <v>1519</v>
      </c>
      <c r="E232">
        <v>7400</v>
      </c>
      <c r="F232" t="s">
        <v>1509</v>
      </c>
      <c r="G232" t="str">
        <f>VLOOKUP(A232,'Navne på FV-net'!$B$2:$C$364,2,FALSE)</f>
        <v>Herning-Ikast Fjernvarme</v>
      </c>
    </row>
    <row r="233" spans="1:7" x14ac:dyDescent="0.25">
      <c r="A233">
        <v>172</v>
      </c>
      <c r="B233">
        <v>289</v>
      </c>
      <c r="C233" t="s">
        <v>1578</v>
      </c>
      <c r="D233" t="s">
        <v>1242</v>
      </c>
      <c r="E233">
        <v>7500</v>
      </c>
      <c r="F233" t="s">
        <v>1562</v>
      </c>
      <c r="G233" t="str">
        <f>VLOOKUP(A233,'Navne på FV-net'!$B$2:$C$364,2,FALSE)</f>
        <v>Holstebro-Struer Fjernvarme</v>
      </c>
    </row>
    <row r="234" spans="1:7" x14ac:dyDescent="0.25">
      <c r="A234">
        <v>180</v>
      </c>
      <c r="B234">
        <v>290</v>
      </c>
      <c r="C234" t="s">
        <v>1620</v>
      </c>
      <c r="D234" t="s">
        <v>1621</v>
      </c>
      <c r="E234">
        <v>6950</v>
      </c>
      <c r="F234" t="s">
        <v>1622</v>
      </c>
      <c r="G234" t="str">
        <f>VLOOKUP(A234,'Navne på FV-net'!$B$2:$C$364,2,FALSE)</f>
        <v>Ringkøbing Fjernvarme</v>
      </c>
    </row>
    <row r="235" spans="1:7" x14ac:dyDescent="0.25">
      <c r="A235">
        <v>183</v>
      </c>
      <c r="B235">
        <v>291</v>
      </c>
      <c r="C235" t="s">
        <v>1633</v>
      </c>
      <c r="D235" t="s">
        <v>1634</v>
      </c>
      <c r="E235">
        <v>6900</v>
      </c>
      <c r="F235" t="s">
        <v>1635</v>
      </c>
      <c r="G235" t="str">
        <f>VLOOKUP(A235,'Navne på FV-net'!$B$2:$C$364,2,FALSE)</f>
        <v>Skjern Fjernvarme</v>
      </c>
    </row>
    <row r="236" spans="1:7" x14ac:dyDescent="0.25">
      <c r="A236">
        <v>267</v>
      </c>
      <c r="B236">
        <v>293</v>
      </c>
      <c r="C236" t="s">
        <v>3572</v>
      </c>
      <c r="D236" t="s">
        <v>2027</v>
      </c>
      <c r="E236">
        <v>8800</v>
      </c>
      <c r="F236" t="s">
        <v>2028</v>
      </c>
      <c r="G236" t="str">
        <f>VLOOKUP(A236,'Navne på FV-net'!$B$2:$C$364,2,FALSE)</f>
        <v>Viborg Fjernvarme</v>
      </c>
    </row>
    <row r="237" spans="1:7" x14ac:dyDescent="0.25">
      <c r="A237">
        <v>267</v>
      </c>
      <c r="B237">
        <v>294</v>
      </c>
      <c r="C237" t="s">
        <v>3573</v>
      </c>
      <c r="D237" t="s">
        <v>2029</v>
      </c>
      <c r="E237">
        <v>8800</v>
      </c>
      <c r="F237" t="s">
        <v>2028</v>
      </c>
      <c r="G237" t="str">
        <f>VLOOKUP(A237,'Navne på FV-net'!$B$2:$C$364,2,FALSE)</f>
        <v>Viborg Fjernvarme</v>
      </c>
    </row>
    <row r="238" spans="1:7" x14ac:dyDescent="0.25">
      <c r="A238">
        <v>267</v>
      </c>
      <c r="B238">
        <v>295</v>
      </c>
      <c r="C238" t="s">
        <v>3574</v>
      </c>
      <c r="D238" t="s">
        <v>2030</v>
      </c>
      <c r="E238">
        <v>8800</v>
      </c>
      <c r="F238" t="s">
        <v>2028</v>
      </c>
      <c r="G238" t="str">
        <f>VLOOKUP(A238,'Navne på FV-net'!$B$2:$C$364,2,FALSE)</f>
        <v>Viborg Fjernvarme</v>
      </c>
    </row>
    <row r="239" spans="1:7" x14ac:dyDescent="0.25">
      <c r="A239">
        <v>187</v>
      </c>
      <c r="B239">
        <v>296</v>
      </c>
      <c r="C239" t="s">
        <v>3478</v>
      </c>
      <c r="D239" t="s">
        <v>1645</v>
      </c>
      <c r="E239">
        <v>7480</v>
      </c>
      <c r="F239" t="s">
        <v>1646</v>
      </c>
      <c r="G239" t="str">
        <f>VLOOKUP(A239,'Navne på FV-net'!$B$2:$C$364,2,FALSE)</f>
        <v>Vildbjerg Fjernvarme</v>
      </c>
    </row>
    <row r="240" spans="1:7" x14ac:dyDescent="0.25">
      <c r="A240">
        <v>305</v>
      </c>
      <c r="B240">
        <v>297</v>
      </c>
      <c r="C240" t="s">
        <v>2247</v>
      </c>
      <c r="D240" t="s">
        <v>2248</v>
      </c>
      <c r="E240">
        <v>9480</v>
      </c>
      <c r="F240" t="s">
        <v>2249</v>
      </c>
      <c r="G240" t="str">
        <f>VLOOKUP(A240,'Navne på FV-net'!$B$2:$C$364,2,FALSE)</f>
        <v>Løkken Fjernvarme</v>
      </c>
    </row>
    <row r="241" spans="1:7" x14ac:dyDescent="0.25">
      <c r="A241">
        <v>2</v>
      </c>
      <c r="B241">
        <v>298</v>
      </c>
      <c r="C241" t="s">
        <v>387</v>
      </c>
      <c r="D241" t="s">
        <v>388</v>
      </c>
      <c r="E241">
        <v>2635</v>
      </c>
      <c r="F241" t="s">
        <v>389</v>
      </c>
      <c r="G241" t="str">
        <f>VLOOKUP(A241,'Navne på FV-net'!$B$2:$C$364,2,FALSE)</f>
        <v>Storkøbenhavns Fjernvarme</v>
      </c>
    </row>
    <row r="242" spans="1:7" x14ac:dyDescent="0.25">
      <c r="A242">
        <v>81</v>
      </c>
      <c r="B242">
        <v>299</v>
      </c>
      <c r="C242" t="s">
        <v>1453</v>
      </c>
      <c r="D242" t="s">
        <v>1454</v>
      </c>
      <c r="E242">
        <v>7300</v>
      </c>
      <c r="F242" t="s">
        <v>1455</v>
      </c>
      <c r="G242" t="str">
        <f>VLOOKUP(A242,'Navne på FV-net'!$B$2:$C$364,2,FALSE)</f>
        <v>TVIS</v>
      </c>
    </row>
    <row r="243" spans="1:7" x14ac:dyDescent="0.25">
      <c r="A243">
        <v>278</v>
      </c>
      <c r="B243">
        <v>300</v>
      </c>
      <c r="C243" t="s">
        <v>2076</v>
      </c>
      <c r="D243" t="s">
        <v>2077</v>
      </c>
      <c r="E243">
        <v>9740</v>
      </c>
      <c r="F243" t="s">
        <v>2078</v>
      </c>
      <c r="G243" t="str">
        <f>VLOOKUP(A243,'Navne på FV-net'!$B$2:$C$364,2,FALSE)</f>
        <v>Jerslev Fjernvarme</v>
      </c>
    </row>
    <row r="244" spans="1:7" x14ac:dyDescent="0.25">
      <c r="A244">
        <v>39</v>
      </c>
      <c r="B244">
        <v>301</v>
      </c>
      <c r="C244" t="s">
        <v>705</v>
      </c>
      <c r="D244" t="s">
        <v>706</v>
      </c>
      <c r="E244">
        <v>4450</v>
      </c>
      <c r="F244" t="s">
        <v>707</v>
      </c>
      <c r="G244" t="str">
        <f>VLOOKUP(A244,'Navne på FV-net'!$B$2:$C$364,2,FALSE)</f>
        <v>Jyderup Fjernvarme</v>
      </c>
    </row>
    <row r="245" spans="1:7" x14ac:dyDescent="0.25">
      <c r="A245">
        <v>244</v>
      </c>
      <c r="B245">
        <v>304</v>
      </c>
      <c r="C245" t="s">
        <v>1949</v>
      </c>
      <c r="D245" t="s">
        <v>1950</v>
      </c>
      <c r="E245">
        <v>8620</v>
      </c>
      <c r="F245" t="s">
        <v>1951</v>
      </c>
      <c r="G245" t="str">
        <f>VLOOKUP(A245,'Navne på FV-net'!$B$2:$C$364,2,FALSE)</f>
        <v>Kjellerup Fjernvarme</v>
      </c>
    </row>
    <row r="246" spans="1:7" x14ac:dyDescent="0.25">
      <c r="A246">
        <v>31</v>
      </c>
      <c r="B246">
        <v>305</v>
      </c>
      <c r="C246" t="s">
        <v>645</v>
      </c>
      <c r="D246" t="s">
        <v>646</v>
      </c>
      <c r="E246">
        <v>4400</v>
      </c>
      <c r="F246" t="s">
        <v>644</v>
      </c>
      <c r="G246" t="str">
        <f>VLOOKUP(A246,'Navne på FV-net'!$B$2:$C$364,2,FALSE)</f>
        <v>Kalundborg Fjernvarme</v>
      </c>
    </row>
    <row r="247" spans="1:7" x14ac:dyDescent="0.25">
      <c r="A247">
        <v>241</v>
      </c>
      <c r="B247">
        <v>307</v>
      </c>
      <c r="C247" t="s">
        <v>1942</v>
      </c>
      <c r="D247" t="s">
        <v>1943</v>
      </c>
      <c r="E247">
        <v>7470</v>
      </c>
      <c r="F247" t="s">
        <v>1941</v>
      </c>
      <c r="G247" t="str">
        <f>VLOOKUP(A247,'Navne på FV-net'!$B$2:$C$364,2,FALSE)</f>
        <v>Karup Fjernvarme</v>
      </c>
    </row>
    <row r="248" spans="1:7" x14ac:dyDescent="0.25">
      <c r="A248">
        <v>79</v>
      </c>
      <c r="B248">
        <v>308</v>
      </c>
      <c r="C248" t="s">
        <v>896</v>
      </c>
      <c r="D248" t="s">
        <v>897</v>
      </c>
      <c r="E248">
        <v>5300</v>
      </c>
      <c r="F248" t="s">
        <v>898</v>
      </c>
      <c r="G248" t="str">
        <f>VLOOKUP(A248,'Navne på FV-net'!$B$2:$C$364,2,FALSE)</f>
        <v>Fjernvarme Fyn</v>
      </c>
    </row>
    <row r="249" spans="1:7" x14ac:dyDescent="0.25">
      <c r="A249">
        <v>196</v>
      </c>
      <c r="B249">
        <v>309</v>
      </c>
      <c r="C249" t="s">
        <v>1675</v>
      </c>
      <c r="D249" t="s">
        <v>1676</v>
      </c>
      <c r="E249">
        <v>6933</v>
      </c>
      <c r="F249" t="s">
        <v>1677</v>
      </c>
      <c r="G249" t="str">
        <f>VLOOKUP(A249,'Navne på FV-net'!$B$2:$C$364,2,FALSE)</f>
        <v>Kibæk Fjernvarme</v>
      </c>
    </row>
    <row r="250" spans="1:7" x14ac:dyDescent="0.25">
      <c r="A250">
        <v>196</v>
      </c>
      <c r="B250">
        <v>310</v>
      </c>
      <c r="C250" t="s">
        <v>1678</v>
      </c>
      <c r="D250" t="s">
        <v>1679</v>
      </c>
      <c r="E250">
        <v>6933</v>
      </c>
      <c r="F250" t="s">
        <v>1677</v>
      </c>
      <c r="G250" t="str">
        <f>VLOOKUP(A250,'Navne på FV-net'!$B$2:$C$364,2,FALSE)</f>
        <v>Kibæk Fjernvarme</v>
      </c>
    </row>
    <row r="251" spans="1:7" x14ac:dyDescent="0.25">
      <c r="A251">
        <v>250</v>
      </c>
      <c r="B251">
        <v>311</v>
      </c>
      <c r="C251" t="s">
        <v>1970</v>
      </c>
      <c r="D251" t="s">
        <v>1971</v>
      </c>
      <c r="E251">
        <v>9500</v>
      </c>
      <c r="F251" t="s">
        <v>1972</v>
      </c>
      <c r="G251" t="str">
        <f>VLOOKUP(A251,'Navne på FV-net'!$B$2:$C$364,2,FALSE)</f>
        <v>Klejtrup Fjernvarme</v>
      </c>
    </row>
    <row r="252" spans="1:7" x14ac:dyDescent="0.25">
      <c r="A252">
        <v>284</v>
      </c>
      <c r="B252">
        <v>312</v>
      </c>
      <c r="C252" t="s">
        <v>2100</v>
      </c>
      <c r="D252" t="s">
        <v>2101</v>
      </c>
      <c r="E252">
        <v>9320</v>
      </c>
      <c r="F252" t="s">
        <v>2099</v>
      </c>
      <c r="G252" t="str">
        <f>VLOOKUP(A252,'Navne på FV-net'!$B$2:$C$364,2,FALSE)</f>
        <v>Hjallerup Fjernvarme</v>
      </c>
    </row>
    <row r="253" spans="1:7" x14ac:dyDescent="0.25">
      <c r="A253">
        <v>81</v>
      </c>
      <c r="B253">
        <v>313</v>
      </c>
      <c r="C253" t="s">
        <v>1005</v>
      </c>
      <c r="D253" t="s">
        <v>1006</v>
      </c>
      <c r="E253">
        <v>6000</v>
      </c>
      <c r="F253" t="s">
        <v>1007</v>
      </c>
      <c r="G253" t="str">
        <f>VLOOKUP(A253,'Navne på FV-net'!$B$2:$C$364,2,FALSE)</f>
        <v>TVIS</v>
      </c>
    </row>
    <row r="254" spans="1:7" x14ac:dyDescent="0.25">
      <c r="A254">
        <v>81</v>
      </c>
      <c r="B254">
        <v>314</v>
      </c>
      <c r="C254" t="s">
        <v>1008</v>
      </c>
      <c r="D254" t="s">
        <v>1009</v>
      </c>
      <c r="E254">
        <v>6000</v>
      </c>
      <c r="F254" t="s">
        <v>1007</v>
      </c>
      <c r="G254" t="str">
        <f>VLOOKUP(A254,'Navne på FV-net'!$B$2:$C$364,2,FALSE)</f>
        <v>TVIS</v>
      </c>
    </row>
    <row r="255" spans="1:7" x14ac:dyDescent="0.25">
      <c r="A255">
        <v>81</v>
      </c>
      <c r="B255">
        <v>315</v>
      </c>
      <c r="C255" t="s">
        <v>1010</v>
      </c>
      <c r="D255" t="s">
        <v>1011</v>
      </c>
      <c r="E255">
        <v>6000</v>
      </c>
      <c r="F255" t="s">
        <v>1007</v>
      </c>
      <c r="G255" t="str">
        <f>VLOOKUP(A255,'Navne på FV-net'!$B$2:$C$364,2,FALSE)</f>
        <v>TVIS</v>
      </c>
    </row>
    <row r="256" spans="1:7" x14ac:dyDescent="0.25">
      <c r="A256">
        <v>81</v>
      </c>
      <c r="B256">
        <v>316</v>
      </c>
      <c r="C256" t="s">
        <v>1012</v>
      </c>
      <c r="D256" t="s">
        <v>1013</v>
      </c>
      <c r="E256">
        <v>6000</v>
      </c>
      <c r="F256" t="s">
        <v>1007</v>
      </c>
      <c r="G256" t="str">
        <f>VLOOKUP(A256,'Navne på FV-net'!$B$2:$C$364,2,FALSE)</f>
        <v>TVIS</v>
      </c>
    </row>
    <row r="257" spans="1:7" x14ac:dyDescent="0.25">
      <c r="A257">
        <v>81</v>
      </c>
      <c r="B257">
        <v>317</v>
      </c>
      <c r="C257" t="s">
        <v>1014</v>
      </c>
      <c r="D257" t="s">
        <v>1015</v>
      </c>
      <c r="E257">
        <v>6000</v>
      </c>
      <c r="F257" t="s">
        <v>1007</v>
      </c>
      <c r="G257" t="str">
        <f>VLOOKUP(A257,'Navne på FV-net'!$B$2:$C$364,2,FALSE)</f>
        <v>TVIS</v>
      </c>
    </row>
    <row r="258" spans="1:7" x14ac:dyDescent="0.25">
      <c r="A258">
        <v>81</v>
      </c>
      <c r="B258">
        <v>318</v>
      </c>
      <c r="C258" t="s">
        <v>3452</v>
      </c>
      <c r="D258" t="s">
        <v>1016</v>
      </c>
      <c r="E258">
        <v>6000</v>
      </c>
      <c r="F258" t="s">
        <v>1007</v>
      </c>
      <c r="G258" t="str">
        <f>VLOOKUP(A258,'Navne på FV-net'!$B$2:$C$364,2,FALSE)</f>
        <v>TVIS</v>
      </c>
    </row>
    <row r="259" spans="1:7" x14ac:dyDescent="0.25">
      <c r="A259">
        <v>81</v>
      </c>
      <c r="B259">
        <v>320</v>
      </c>
      <c r="C259" t="s">
        <v>1017</v>
      </c>
      <c r="D259" t="s">
        <v>1018</v>
      </c>
      <c r="E259">
        <v>6000</v>
      </c>
      <c r="F259" t="s">
        <v>1007</v>
      </c>
      <c r="G259" t="str">
        <f>VLOOKUP(A259,'Navne på FV-net'!$B$2:$C$364,2,FALSE)</f>
        <v>TVIS</v>
      </c>
    </row>
    <row r="260" spans="1:7" x14ac:dyDescent="0.25">
      <c r="A260">
        <v>81</v>
      </c>
      <c r="B260">
        <v>321</v>
      </c>
      <c r="C260" t="s">
        <v>1019</v>
      </c>
      <c r="D260" t="s">
        <v>1020</v>
      </c>
      <c r="E260">
        <v>6000</v>
      </c>
      <c r="F260" t="s">
        <v>1007</v>
      </c>
      <c r="G260" t="str">
        <f>VLOOKUP(A260,'Navne på FV-net'!$B$2:$C$364,2,FALSE)</f>
        <v>TVIS</v>
      </c>
    </row>
    <row r="261" spans="1:7" x14ac:dyDescent="0.25">
      <c r="A261">
        <v>81</v>
      </c>
      <c r="B261">
        <v>322</v>
      </c>
      <c r="C261" t="s">
        <v>1021</v>
      </c>
      <c r="D261" t="s">
        <v>1022</v>
      </c>
      <c r="E261">
        <v>6000</v>
      </c>
      <c r="F261" t="s">
        <v>1007</v>
      </c>
      <c r="G261" t="str">
        <f>VLOOKUP(A261,'Navne på FV-net'!$B$2:$C$364,2,FALSE)</f>
        <v>TVIS</v>
      </c>
    </row>
    <row r="262" spans="1:7" x14ac:dyDescent="0.25">
      <c r="A262">
        <v>82</v>
      </c>
      <c r="B262">
        <v>324</v>
      </c>
      <c r="C262" t="s">
        <v>1084</v>
      </c>
      <c r="D262" t="s">
        <v>1085</v>
      </c>
      <c r="E262">
        <v>5800</v>
      </c>
      <c r="F262" t="s">
        <v>1086</v>
      </c>
      <c r="G262" t="str">
        <f>VLOOKUP(A262,'Navne på FV-net'!$B$2:$C$364,2,FALSE)</f>
        <v>Nyborg Fjernvarme</v>
      </c>
    </row>
    <row r="263" spans="1:7" x14ac:dyDescent="0.25">
      <c r="A263">
        <v>313</v>
      </c>
      <c r="B263">
        <v>325</v>
      </c>
      <c r="C263" t="s">
        <v>250</v>
      </c>
      <c r="D263" t="s">
        <v>2266</v>
      </c>
      <c r="E263">
        <v>9293</v>
      </c>
      <c r="F263" t="s">
        <v>2267</v>
      </c>
      <c r="G263" t="str">
        <f>VLOOKUP(A263,'Navne på FV-net'!$B$2:$C$364,2,FALSE)</f>
        <v>Kongerslev Fjernvarme</v>
      </c>
    </row>
    <row r="264" spans="1:7" x14ac:dyDescent="0.25">
      <c r="A264">
        <v>32</v>
      </c>
      <c r="B264">
        <v>326</v>
      </c>
      <c r="C264" t="s">
        <v>649</v>
      </c>
      <c r="D264" t="s">
        <v>650</v>
      </c>
      <c r="E264">
        <v>4220</v>
      </c>
      <c r="F264" t="s">
        <v>651</v>
      </c>
      <c r="G264" t="str">
        <f>VLOOKUP(A264,'Navne på FV-net'!$B$2:$C$364,2,FALSE)</f>
        <v>Korsør Fjernvarme</v>
      </c>
    </row>
    <row r="265" spans="1:7" x14ac:dyDescent="0.25">
      <c r="A265">
        <v>32</v>
      </c>
      <c r="B265">
        <v>327</v>
      </c>
      <c r="C265" t="s">
        <v>652</v>
      </c>
      <c r="D265" t="s">
        <v>653</v>
      </c>
      <c r="E265">
        <v>4220</v>
      </c>
      <c r="F265" t="s">
        <v>651</v>
      </c>
      <c r="G265" t="str">
        <f>VLOOKUP(A265,'Navne på FV-net'!$B$2:$C$364,2,FALSE)</f>
        <v>Korsør Fjernvarme</v>
      </c>
    </row>
    <row r="266" spans="1:7" x14ac:dyDescent="0.25">
      <c r="A266">
        <v>86</v>
      </c>
      <c r="B266">
        <v>329</v>
      </c>
      <c r="C266" t="s">
        <v>67</v>
      </c>
      <c r="D266" t="s">
        <v>1119</v>
      </c>
      <c r="E266">
        <v>5772</v>
      </c>
      <c r="F266" t="s">
        <v>1120</v>
      </c>
      <c r="G266" t="str">
        <f>VLOOKUP(A266,'Navne på FV-net'!$B$2:$C$364,2,FALSE)</f>
        <v>Kværndrup Fjernvarme</v>
      </c>
    </row>
    <row r="267" spans="1:7" x14ac:dyDescent="0.25">
      <c r="A267">
        <v>2</v>
      </c>
      <c r="B267">
        <v>330</v>
      </c>
      <c r="C267" t="s">
        <v>390</v>
      </c>
      <c r="D267" t="s">
        <v>391</v>
      </c>
      <c r="E267">
        <v>2300</v>
      </c>
      <c r="F267" t="s">
        <v>377</v>
      </c>
      <c r="G267" t="str">
        <f>VLOOKUP(A267,'Navne på FV-net'!$B$2:$C$364,2,FALSE)</f>
        <v>Storkøbenhavns Fjernvarme</v>
      </c>
    </row>
    <row r="268" spans="1:7" x14ac:dyDescent="0.25">
      <c r="A268">
        <v>2</v>
      </c>
      <c r="B268">
        <v>331</v>
      </c>
      <c r="C268" t="s">
        <v>392</v>
      </c>
      <c r="D268" t="s">
        <v>393</v>
      </c>
      <c r="E268">
        <v>2450</v>
      </c>
      <c r="F268" t="s">
        <v>394</v>
      </c>
      <c r="G268" t="str">
        <f>VLOOKUP(A268,'Navne på FV-net'!$B$2:$C$364,2,FALSE)</f>
        <v>Storkøbenhavns Fjernvarme</v>
      </c>
    </row>
    <row r="269" spans="1:7" x14ac:dyDescent="0.25">
      <c r="A269">
        <v>2</v>
      </c>
      <c r="B269">
        <v>332</v>
      </c>
      <c r="C269" t="s">
        <v>395</v>
      </c>
      <c r="D269" t="s">
        <v>396</v>
      </c>
      <c r="E269">
        <v>2100</v>
      </c>
      <c r="F269" t="s">
        <v>397</v>
      </c>
      <c r="G269" t="str">
        <f>VLOOKUP(A269,'Navne på FV-net'!$B$2:$C$364,2,FALSE)</f>
        <v>Storkøbenhavns Fjernvarme</v>
      </c>
    </row>
    <row r="270" spans="1:7" x14ac:dyDescent="0.25">
      <c r="A270">
        <v>2</v>
      </c>
      <c r="B270">
        <v>333</v>
      </c>
      <c r="C270" t="s">
        <v>398</v>
      </c>
      <c r="D270" t="s">
        <v>399</v>
      </c>
      <c r="E270">
        <v>4600</v>
      </c>
      <c r="F270" t="s">
        <v>400</v>
      </c>
      <c r="G270" t="str">
        <f>VLOOKUP(A270,'Navne på FV-net'!$B$2:$C$364,2,FALSE)</f>
        <v>Storkøbenhavns Fjernvarme</v>
      </c>
    </row>
    <row r="271" spans="1:7" x14ac:dyDescent="0.25">
      <c r="A271">
        <v>241</v>
      </c>
      <c r="B271">
        <v>334</v>
      </c>
      <c r="C271" t="s">
        <v>1944</v>
      </c>
      <c r="D271" t="s">
        <v>1945</v>
      </c>
      <c r="E271">
        <v>7470</v>
      </c>
      <c r="F271" t="s">
        <v>1941</v>
      </c>
      <c r="G271" t="str">
        <f>VLOOKUP(A271,'Navne på FV-net'!$B$2:$C$364,2,FALSE)</f>
        <v>Karup Fjernvarme</v>
      </c>
    </row>
    <row r="272" spans="1:7" x14ac:dyDescent="0.25">
      <c r="A272">
        <v>79</v>
      </c>
      <c r="B272">
        <v>335</v>
      </c>
      <c r="C272" t="s">
        <v>899</v>
      </c>
      <c r="D272" t="s">
        <v>900</v>
      </c>
      <c r="E272">
        <v>5550</v>
      </c>
      <c r="F272" t="s">
        <v>901</v>
      </c>
      <c r="G272" t="str">
        <f>VLOOKUP(A272,'Navne på FV-net'!$B$2:$C$364,2,FALSE)</f>
        <v>Fjernvarme Fyn</v>
      </c>
    </row>
    <row r="273" spans="1:7" x14ac:dyDescent="0.25">
      <c r="A273">
        <v>295</v>
      </c>
      <c r="B273">
        <v>336</v>
      </c>
      <c r="C273" t="s">
        <v>2162</v>
      </c>
      <c r="D273" t="s">
        <v>2163</v>
      </c>
      <c r="E273">
        <v>9310</v>
      </c>
      <c r="F273" t="s">
        <v>2157</v>
      </c>
      <c r="G273" t="str">
        <f>VLOOKUP(A273,'Navne på FV-net'!$B$2:$C$364,2,FALSE)</f>
        <v>Aalborg Fjernvarme</v>
      </c>
    </row>
    <row r="274" spans="1:7" x14ac:dyDescent="0.25">
      <c r="A274">
        <v>207</v>
      </c>
      <c r="B274">
        <v>337</v>
      </c>
      <c r="C274" t="s">
        <v>1819</v>
      </c>
      <c r="D274" t="s">
        <v>1820</v>
      </c>
      <c r="E274">
        <v>8870</v>
      </c>
      <c r="F274" t="s">
        <v>1821</v>
      </c>
      <c r="G274" t="str">
        <f>VLOOKUP(A274,'Navne på FV-net'!$B$2:$C$364,2,FALSE)</f>
        <v>Langå Fjernvarme</v>
      </c>
    </row>
    <row r="275" spans="1:7" x14ac:dyDescent="0.25">
      <c r="A275">
        <v>181</v>
      </c>
      <c r="B275">
        <v>338</v>
      </c>
      <c r="C275" t="s">
        <v>1625</v>
      </c>
      <c r="D275" t="s">
        <v>1626</v>
      </c>
      <c r="E275">
        <v>6940</v>
      </c>
      <c r="F275" t="s">
        <v>1627</v>
      </c>
      <c r="G275" t="str">
        <f>VLOOKUP(A275,'Navne på FV-net'!$B$2:$C$364,2,FALSE)</f>
        <v>Lem Fjernvarme (Ringkøbing)</v>
      </c>
    </row>
    <row r="276" spans="1:7" x14ac:dyDescent="0.25">
      <c r="A276">
        <v>176</v>
      </c>
      <c r="B276">
        <v>339</v>
      </c>
      <c r="C276" t="s">
        <v>1605</v>
      </c>
      <c r="D276" t="s">
        <v>1291</v>
      </c>
      <c r="E276">
        <v>7620</v>
      </c>
      <c r="F276" t="s">
        <v>1606</v>
      </c>
      <c r="G276" t="str">
        <f>VLOOKUP(A276,'Navne på FV-net'!$B$2:$C$364,2,FALSE)</f>
        <v>Lemvig Fjernvarme</v>
      </c>
    </row>
    <row r="277" spans="1:7" x14ac:dyDescent="0.25">
      <c r="A277">
        <v>17</v>
      </c>
      <c r="B277">
        <v>341</v>
      </c>
      <c r="C277" t="s">
        <v>555</v>
      </c>
      <c r="D277" t="s">
        <v>556</v>
      </c>
      <c r="E277">
        <v>3450</v>
      </c>
      <c r="F277" t="s">
        <v>539</v>
      </c>
      <c r="G277" t="str">
        <f>VLOOKUP(A277,'Navne på FV-net'!$B$2:$C$364,2,FALSE)</f>
        <v>Nordøstsjællands Fjernvarme</v>
      </c>
    </row>
    <row r="278" spans="1:7" x14ac:dyDescent="0.25">
      <c r="A278">
        <v>69</v>
      </c>
      <c r="B278">
        <v>342</v>
      </c>
      <c r="C278" t="s">
        <v>848</v>
      </c>
      <c r="D278" t="s">
        <v>849</v>
      </c>
      <c r="E278">
        <v>3720</v>
      </c>
      <c r="F278" t="s">
        <v>850</v>
      </c>
      <c r="G278" t="str">
        <f>VLOOKUP(A278,'Navne på FV-net'!$B$2:$C$364,2,FALSE)</f>
        <v>Aakirkeby og Lobbæk Fjernvarme</v>
      </c>
    </row>
    <row r="279" spans="1:7" x14ac:dyDescent="0.25">
      <c r="A279">
        <v>81</v>
      </c>
      <c r="B279">
        <v>343</v>
      </c>
      <c r="C279" t="s">
        <v>1023</v>
      </c>
      <c r="D279" t="s">
        <v>1024</v>
      </c>
      <c r="E279">
        <v>6640</v>
      </c>
      <c r="F279" t="s">
        <v>1025</v>
      </c>
      <c r="G279" t="str">
        <f>VLOOKUP(A279,'Navne på FV-net'!$B$2:$C$364,2,FALSE)</f>
        <v>TVIS</v>
      </c>
    </row>
    <row r="280" spans="1:7" x14ac:dyDescent="0.25">
      <c r="A280">
        <v>269</v>
      </c>
      <c r="B280">
        <v>344</v>
      </c>
      <c r="C280" t="s">
        <v>2035</v>
      </c>
      <c r="D280" t="s">
        <v>2036</v>
      </c>
      <c r="E280">
        <v>8831</v>
      </c>
      <c r="F280" t="s">
        <v>2037</v>
      </c>
      <c r="G280" t="str">
        <f>VLOOKUP(A280,'Navne på FV-net'!$B$2:$C$364,2,FALSE)</f>
        <v>Løgstrup Fjernvarme</v>
      </c>
    </row>
    <row r="281" spans="1:7" x14ac:dyDescent="0.25">
      <c r="A281">
        <v>301</v>
      </c>
      <c r="B281">
        <v>346</v>
      </c>
      <c r="C281" t="s">
        <v>2230</v>
      </c>
      <c r="D281" t="s">
        <v>2231</v>
      </c>
      <c r="E281">
        <v>9670</v>
      </c>
      <c r="F281" t="s">
        <v>2232</v>
      </c>
      <c r="G281" t="str">
        <f>VLOOKUP(A281,'Navne på FV-net'!$B$2:$C$364,2,FALSE)</f>
        <v>Løgstør-Ranum-Vindblæs Fjernvarmenet</v>
      </c>
    </row>
    <row r="282" spans="1:7" x14ac:dyDescent="0.25">
      <c r="A282">
        <v>147</v>
      </c>
      <c r="B282">
        <v>349</v>
      </c>
      <c r="C282" t="s">
        <v>1434</v>
      </c>
      <c r="D282" t="s">
        <v>1435</v>
      </c>
      <c r="E282">
        <v>8723</v>
      </c>
      <c r="F282" t="s">
        <v>1436</v>
      </c>
      <c r="G282" t="str">
        <f>VLOOKUP(A282,'Navne på FV-net'!$B$2:$C$364,2,FALSE)</f>
        <v>Løsning Fjernvarme</v>
      </c>
    </row>
    <row r="283" spans="1:7" x14ac:dyDescent="0.25">
      <c r="A283">
        <v>80</v>
      </c>
      <c r="B283">
        <v>350</v>
      </c>
      <c r="C283" t="s">
        <v>62</v>
      </c>
      <c r="D283" t="s">
        <v>981</v>
      </c>
      <c r="E283">
        <v>5960</v>
      </c>
      <c r="F283" t="s">
        <v>982</v>
      </c>
      <c r="G283" t="str">
        <f>VLOOKUP(A283,'Navne på FV-net'!$B$2:$C$364,2,FALSE)</f>
        <v>Marstal Fjernvarme</v>
      </c>
    </row>
    <row r="284" spans="1:7" x14ac:dyDescent="0.25">
      <c r="A284">
        <v>206</v>
      </c>
      <c r="B284">
        <v>351</v>
      </c>
      <c r="C284" t="s">
        <v>1755</v>
      </c>
      <c r="D284" t="s">
        <v>1756</v>
      </c>
      <c r="E284">
        <v>8340</v>
      </c>
      <c r="F284" t="s">
        <v>1757</v>
      </c>
      <c r="G284" t="str">
        <f>VLOOKUP(A284,'Navne på FV-net'!$B$2:$C$364,2,FALSE)</f>
        <v>Århus Fjernvarme</v>
      </c>
    </row>
    <row r="285" spans="1:7" x14ac:dyDescent="0.25">
      <c r="A285">
        <v>210</v>
      </c>
      <c r="B285">
        <v>352</v>
      </c>
      <c r="C285" t="s">
        <v>1831</v>
      </c>
      <c r="D285" t="s">
        <v>1832</v>
      </c>
      <c r="E285">
        <v>9550</v>
      </c>
      <c r="F285" t="s">
        <v>1830</v>
      </c>
      <c r="G285" t="str">
        <f>VLOOKUP(A285,'Navne på FV-net'!$B$2:$C$364,2,FALSE)</f>
        <v>Mariager Fjernvarme</v>
      </c>
    </row>
    <row r="286" spans="1:7" x14ac:dyDescent="0.25">
      <c r="A286">
        <v>214</v>
      </c>
      <c r="B286">
        <v>353</v>
      </c>
      <c r="C286" t="s">
        <v>1839</v>
      </c>
      <c r="D286" t="s">
        <v>1840</v>
      </c>
      <c r="E286">
        <v>8981</v>
      </c>
      <c r="F286" t="s">
        <v>1841</v>
      </c>
      <c r="G286" t="str">
        <f>VLOOKUP(A286,'Navne på FV-net'!$B$2:$C$364,2,FALSE)</f>
        <v>Mejlby Fjernvarme</v>
      </c>
    </row>
    <row r="287" spans="1:7" x14ac:dyDescent="0.25">
      <c r="A287">
        <v>314</v>
      </c>
      <c r="B287">
        <v>354</v>
      </c>
      <c r="C287" t="s">
        <v>2270</v>
      </c>
      <c r="D287" t="s">
        <v>2271</v>
      </c>
      <c r="E287">
        <v>9280</v>
      </c>
      <c r="F287" t="s">
        <v>2272</v>
      </c>
      <c r="G287" t="str">
        <f>VLOOKUP(A287,'Navne på FV-net'!$B$2:$C$364,2,FALSE)</f>
        <v>Mou Fjernvarme</v>
      </c>
    </row>
    <row r="288" spans="1:7" x14ac:dyDescent="0.25">
      <c r="A288">
        <v>79</v>
      </c>
      <c r="B288">
        <v>355</v>
      </c>
      <c r="C288" t="s">
        <v>902</v>
      </c>
      <c r="D288" t="s">
        <v>903</v>
      </c>
      <c r="E288">
        <v>5330</v>
      </c>
      <c r="F288" t="s">
        <v>904</v>
      </c>
      <c r="G288" t="str">
        <f>VLOOKUP(A288,'Navne på FV-net'!$B$2:$C$364,2,FALSE)</f>
        <v>Fjernvarme Fyn</v>
      </c>
    </row>
    <row r="289" spans="1:7" x14ac:dyDescent="0.25">
      <c r="A289">
        <v>247</v>
      </c>
      <c r="B289">
        <v>356</v>
      </c>
      <c r="C289" t="s">
        <v>1962</v>
      </c>
      <c r="D289" t="s">
        <v>1963</v>
      </c>
      <c r="E289">
        <v>9632</v>
      </c>
      <c r="F289" t="s">
        <v>1964</v>
      </c>
      <c r="G289" t="str">
        <f>VLOOKUP(A289,'Navne på FV-net'!$B$2:$C$364,2,FALSE)</f>
        <v>Møldrup Fjernvarme</v>
      </c>
    </row>
    <row r="290" spans="1:7" x14ac:dyDescent="0.25">
      <c r="A290">
        <v>81</v>
      </c>
      <c r="B290">
        <v>357</v>
      </c>
      <c r="C290" t="s">
        <v>1026</v>
      </c>
      <c r="D290" t="s">
        <v>1027</v>
      </c>
      <c r="E290">
        <v>7100</v>
      </c>
      <c r="F290" t="s">
        <v>989</v>
      </c>
      <c r="G290" t="str">
        <f>VLOOKUP(A290,'Navne på FV-net'!$B$2:$C$364,2,FALSE)</f>
        <v>TVIS</v>
      </c>
    </row>
    <row r="291" spans="1:7" x14ac:dyDescent="0.25">
      <c r="A291">
        <v>40</v>
      </c>
      <c r="B291">
        <v>359</v>
      </c>
      <c r="C291" t="s">
        <v>708</v>
      </c>
      <c r="D291" t="s">
        <v>709</v>
      </c>
      <c r="E291">
        <v>4440</v>
      </c>
      <c r="F291" t="s">
        <v>710</v>
      </c>
      <c r="G291" t="str">
        <f>VLOOKUP(A291,'Navne på FV-net'!$B$2:$C$364,2,FALSE)</f>
        <v>Mørkøv Fjernvarme</v>
      </c>
    </row>
    <row r="292" spans="1:7" x14ac:dyDescent="0.25">
      <c r="A292">
        <v>50</v>
      </c>
      <c r="B292">
        <v>361</v>
      </c>
      <c r="C292" t="s">
        <v>753</v>
      </c>
      <c r="D292" t="s">
        <v>754</v>
      </c>
      <c r="E292">
        <v>4900</v>
      </c>
      <c r="F292" t="s">
        <v>736</v>
      </c>
      <c r="G292" t="str">
        <f>VLOOKUP(A292,'Navne på FV-net'!$B$2:$C$364,2,FALSE)</f>
        <v>Nakskov Fjernvarme</v>
      </c>
    </row>
    <row r="293" spans="1:7" x14ac:dyDescent="0.25">
      <c r="A293">
        <v>105</v>
      </c>
      <c r="B293">
        <v>363</v>
      </c>
      <c r="C293" t="s">
        <v>1199</v>
      </c>
      <c r="D293" t="s">
        <v>1200</v>
      </c>
      <c r="E293">
        <v>6430</v>
      </c>
      <c r="F293" t="s">
        <v>1198</v>
      </c>
      <c r="G293" t="str">
        <f>VLOOKUP(A293,'Navne på FV-net'!$B$2:$C$364,2,FALSE)</f>
        <v>Nordals Fjernvarme</v>
      </c>
    </row>
    <row r="294" spans="1:7" x14ac:dyDescent="0.25">
      <c r="A294">
        <v>82</v>
      </c>
      <c r="B294">
        <v>365</v>
      </c>
      <c r="C294" t="s">
        <v>1087</v>
      </c>
      <c r="D294" t="s">
        <v>1088</v>
      </c>
      <c r="E294">
        <v>5800</v>
      </c>
      <c r="F294" t="s">
        <v>1086</v>
      </c>
      <c r="G294" t="str">
        <f>VLOOKUP(A294,'Navne på FV-net'!$B$2:$C$364,2,FALSE)</f>
        <v>Nyborg Fjernvarme</v>
      </c>
    </row>
    <row r="295" spans="1:7" x14ac:dyDescent="0.25">
      <c r="A295">
        <v>82</v>
      </c>
      <c r="B295">
        <v>366</v>
      </c>
      <c r="C295" t="s">
        <v>1089</v>
      </c>
      <c r="D295" t="s">
        <v>1090</v>
      </c>
      <c r="E295">
        <v>5800</v>
      </c>
      <c r="F295" t="s">
        <v>1086</v>
      </c>
      <c r="G295" t="str">
        <f>VLOOKUP(A295,'Navne på FV-net'!$B$2:$C$364,2,FALSE)</f>
        <v>Nyborg Fjernvarme</v>
      </c>
    </row>
    <row r="296" spans="1:7" x14ac:dyDescent="0.25">
      <c r="A296">
        <v>82</v>
      </c>
      <c r="B296">
        <v>367</v>
      </c>
      <c r="C296" t="s">
        <v>1091</v>
      </c>
      <c r="D296" t="s">
        <v>1092</v>
      </c>
      <c r="E296">
        <v>5800</v>
      </c>
      <c r="F296" t="s">
        <v>1086</v>
      </c>
      <c r="G296" t="str">
        <f>VLOOKUP(A296,'Navne på FV-net'!$B$2:$C$364,2,FALSE)</f>
        <v>Nyborg Fjernvarme</v>
      </c>
    </row>
    <row r="297" spans="1:7" x14ac:dyDescent="0.25">
      <c r="A297">
        <v>82</v>
      </c>
      <c r="B297">
        <v>368</v>
      </c>
      <c r="C297" t="s">
        <v>1093</v>
      </c>
      <c r="D297" t="s">
        <v>1094</v>
      </c>
      <c r="E297">
        <v>5800</v>
      </c>
      <c r="F297" t="s">
        <v>1086</v>
      </c>
      <c r="G297" t="str">
        <f>VLOOKUP(A297,'Navne på FV-net'!$B$2:$C$364,2,FALSE)</f>
        <v>Nyborg Fjernvarme</v>
      </c>
    </row>
    <row r="298" spans="1:7" x14ac:dyDescent="0.25">
      <c r="A298">
        <v>51</v>
      </c>
      <c r="B298">
        <v>370</v>
      </c>
      <c r="C298" t="s">
        <v>762</v>
      </c>
      <c r="D298" t="s">
        <v>763</v>
      </c>
      <c r="E298">
        <v>4800</v>
      </c>
      <c r="F298" t="s">
        <v>761</v>
      </c>
      <c r="G298" t="str">
        <f>VLOOKUP(A298,'Navne på FV-net'!$B$2:$C$364,2,FALSE)</f>
        <v>Nykøbing Falster Fjernvarme</v>
      </c>
    </row>
    <row r="299" spans="1:7" x14ac:dyDescent="0.25">
      <c r="A299">
        <v>51</v>
      </c>
      <c r="B299">
        <v>371</v>
      </c>
      <c r="C299" t="s">
        <v>764</v>
      </c>
      <c r="D299" t="s">
        <v>765</v>
      </c>
      <c r="E299">
        <v>4800</v>
      </c>
      <c r="F299" t="s">
        <v>761</v>
      </c>
      <c r="G299" t="str">
        <f>VLOOKUP(A299,'Navne på FV-net'!$B$2:$C$364,2,FALSE)</f>
        <v>Nykøbing Falster Fjernvarme</v>
      </c>
    </row>
    <row r="300" spans="1:7" x14ac:dyDescent="0.25">
      <c r="A300">
        <v>245</v>
      </c>
      <c r="B300">
        <v>372</v>
      </c>
      <c r="C300" t="s">
        <v>1953</v>
      </c>
      <c r="D300" t="s">
        <v>1954</v>
      </c>
      <c r="E300">
        <v>7900</v>
      </c>
      <c r="F300" t="s">
        <v>1955</v>
      </c>
      <c r="G300" t="str">
        <f>VLOOKUP(A300,'Navne på FV-net'!$B$2:$C$364,2,FALSE)</f>
        <v>Nykøbing Mors Fjernvarme</v>
      </c>
    </row>
    <row r="301" spans="1:7" x14ac:dyDescent="0.25">
      <c r="A301">
        <v>54</v>
      </c>
      <c r="B301">
        <v>373</v>
      </c>
      <c r="C301" t="s">
        <v>783</v>
      </c>
      <c r="D301" t="s">
        <v>784</v>
      </c>
      <c r="E301">
        <v>4700</v>
      </c>
      <c r="F301" t="s">
        <v>782</v>
      </c>
      <c r="G301" t="str">
        <f>VLOOKUP(A301,'Navne på FV-net'!$B$2:$C$364,2,FALSE)</f>
        <v>Næstved Fjernvarme</v>
      </c>
    </row>
    <row r="302" spans="1:7" x14ac:dyDescent="0.25">
      <c r="A302">
        <v>54</v>
      </c>
      <c r="B302">
        <v>374</v>
      </c>
      <c r="C302" t="s">
        <v>785</v>
      </c>
      <c r="D302" t="s">
        <v>786</v>
      </c>
      <c r="E302">
        <v>4700</v>
      </c>
      <c r="F302" t="s">
        <v>782</v>
      </c>
      <c r="G302" t="str">
        <f>VLOOKUP(A302,'Navne på FV-net'!$B$2:$C$364,2,FALSE)</f>
        <v>Næstved Fjernvarme</v>
      </c>
    </row>
    <row r="303" spans="1:7" x14ac:dyDescent="0.25">
      <c r="A303">
        <v>54</v>
      </c>
      <c r="B303">
        <v>375</v>
      </c>
      <c r="C303" t="s">
        <v>787</v>
      </c>
      <c r="D303" t="s">
        <v>788</v>
      </c>
      <c r="E303">
        <v>4700</v>
      </c>
      <c r="F303" t="s">
        <v>782</v>
      </c>
      <c r="G303" t="str">
        <f>VLOOKUP(A303,'Navne på FV-net'!$B$2:$C$364,2,FALSE)</f>
        <v>Næstved Fjernvarme</v>
      </c>
    </row>
    <row r="304" spans="1:7" x14ac:dyDescent="0.25">
      <c r="A304">
        <v>54</v>
      </c>
      <c r="B304">
        <v>376</v>
      </c>
      <c r="C304" t="s">
        <v>789</v>
      </c>
      <c r="D304" t="s">
        <v>790</v>
      </c>
      <c r="E304">
        <v>4700</v>
      </c>
      <c r="F304" t="s">
        <v>782</v>
      </c>
      <c r="G304" t="str">
        <f>VLOOKUP(A304,'Navne på FV-net'!$B$2:$C$364,2,FALSE)</f>
        <v>Næstved Fjernvarme</v>
      </c>
    </row>
    <row r="305" spans="1:7" x14ac:dyDescent="0.25">
      <c r="A305">
        <v>54</v>
      </c>
      <c r="B305">
        <v>377</v>
      </c>
      <c r="C305" t="s">
        <v>791</v>
      </c>
      <c r="D305" t="s">
        <v>792</v>
      </c>
      <c r="E305">
        <v>4700</v>
      </c>
      <c r="F305" t="s">
        <v>782</v>
      </c>
      <c r="G305" t="str">
        <f>VLOOKUP(A305,'Navne på FV-net'!$B$2:$C$364,2,FALSE)</f>
        <v>Næstved Fjernvarme</v>
      </c>
    </row>
    <row r="306" spans="1:7" x14ac:dyDescent="0.25">
      <c r="A306">
        <v>270</v>
      </c>
      <c r="B306">
        <v>378</v>
      </c>
      <c r="C306" t="s">
        <v>2040</v>
      </c>
      <c r="D306" t="s">
        <v>2041</v>
      </c>
      <c r="E306">
        <v>9610</v>
      </c>
      <c r="F306" t="s">
        <v>2042</v>
      </c>
      <c r="G306" t="str">
        <f>VLOOKUP(A306,'Navne på FV-net'!$B$2:$C$364,2,FALSE)</f>
        <v>Aalestrup Fjernvarme (inkl. Hvam fra 2019)</v>
      </c>
    </row>
    <row r="307" spans="1:7" x14ac:dyDescent="0.25">
      <c r="A307">
        <v>83</v>
      </c>
      <c r="B307">
        <v>381</v>
      </c>
      <c r="C307" t="s">
        <v>1028</v>
      </c>
      <c r="D307" t="s">
        <v>1029</v>
      </c>
      <c r="E307">
        <v>5580</v>
      </c>
      <c r="F307" t="s">
        <v>1030</v>
      </c>
      <c r="G307" t="str">
        <f>VLOOKUP(A307,'Navne på FV-net'!$B$2:$C$364,2,FALSE)</f>
        <v>Nørre-Aaby Fjernvarme</v>
      </c>
    </row>
    <row r="308" spans="1:7" x14ac:dyDescent="0.25">
      <c r="A308">
        <v>55</v>
      </c>
      <c r="B308">
        <v>382</v>
      </c>
      <c r="C308" t="s">
        <v>797</v>
      </c>
      <c r="D308" t="s">
        <v>798</v>
      </c>
      <c r="E308">
        <v>4840</v>
      </c>
      <c r="F308" t="s">
        <v>799</v>
      </c>
      <c r="G308" t="str">
        <f>VLOOKUP(A308,'Navne på FV-net'!$B$2:$C$364,2,FALSE)</f>
        <v>Nørre Alslev Fjernvarme</v>
      </c>
    </row>
    <row r="309" spans="1:7" x14ac:dyDescent="0.25">
      <c r="A309">
        <v>79</v>
      </c>
      <c r="B309">
        <v>383</v>
      </c>
      <c r="C309" t="s">
        <v>905</v>
      </c>
      <c r="D309" t="s">
        <v>906</v>
      </c>
      <c r="E309">
        <v>5672</v>
      </c>
      <c r="F309" t="s">
        <v>907</v>
      </c>
      <c r="G309" t="str">
        <f>VLOOKUP(A309,'Navne på FV-net'!$B$2:$C$364,2,FALSE)</f>
        <v>Fjernvarme Fyn</v>
      </c>
    </row>
    <row r="310" spans="1:7" x14ac:dyDescent="0.25">
      <c r="A310">
        <v>120</v>
      </c>
      <c r="B310">
        <v>384</v>
      </c>
      <c r="C310" t="s">
        <v>1282</v>
      </c>
      <c r="D310" t="s">
        <v>1283</v>
      </c>
      <c r="E310">
        <v>6830</v>
      </c>
      <c r="F310" t="s">
        <v>1284</v>
      </c>
      <c r="G310" t="str">
        <f>VLOOKUP(A310,'Navne på FV-net'!$B$2:$C$364,2,FALSE)</f>
        <v>Nørre-Nebel Fjernvarme</v>
      </c>
    </row>
    <row r="311" spans="1:7" x14ac:dyDescent="0.25">
      <c r="A311">
        <v>206</v>
      </c>
      <c r="B311">
        <v>386</v>
      </c>
      <c r="C311" t="s">
        <v>1758</v>
      </c>
      <c r="D311" t="s">
        <v>1759</v>
      </c>
      <c r="E311">
        <v>8300</v>
      </c>
      <c r="F311" t="s">
        <v>1760</v>
      </c>
      <c r="G311" t="str">
        <f>VLOOKUP(A311,'Navne på FV-net'!$B$2:$C$364,2,FALSE)</f>
        <v>Århus Fjernvarme</v>
      </c>
    </row>
    <row r="312" spans="1:7" x14ac:dyDescent="0.25">
      <c r="A312">
        <v>206</v>
      </c>
      <c r="B312">
        <v>387</v>
      </c>
      <c r="C312" t="s">
        <v>1761</v>
      </c>
      <c r="D312" t="s">
        <v>1762</v>
      </c>
      <c r="E312">
        <v>8300</v>
      </c>
      <c r="F312" t="s">
        <v>1760</v>
      </c>
      <c r="G312" t="str">
        <f>VLOOKUP(A312,'Navne på FV-net'!$B$2:$C$364,2,FALSE)</f>
        <v>Århus Fjernvarme</v>
      </c>
    </row>
    <row r="313" spans="1:7" x14ac:dyDescent="0.25">
      <c r="A313">
        <v>79</v>
      </c>
      <c r="B313">
        <v>388</v>
      </c>
      <c r="C313" t="s">
        <v>908</v>
      </c>
      <c r="D313" t="s">
        <v>909</v>
      </c>
      <c r="E313">
        <v>5260</v>
      </c>
      <c r="F313" t="s">
        <v>889</v>
      </c>
      <c r="G313" t="str">
        <f>VLOOKUP(A313,'Navne på FV-net'!$B$2:$C$364,2,FALSE)</f>
        <v>Fjernvarme Fyn</v>
      </c>
    </row>
    <row r="314" spans="1:7" x14ac:dyDescent="0.25">
      <c r="A314">
        <v>79</v>
      </c>
      <c r="B314">
        <v>389</v>
      </c>
      <c r="C314" t="s">
        <v>910</v>
      </c>
      <c r="D314" t="s">
        <v>911</v>
      </c>
      <c r="E314">
        <v>5230</v>
      </c>
      <c r="F314" t="s">
        <v>912</v>
      </c>
      <c r="G314" t="str">
        <f>VLOOKUP(A314,'Navne på FV-net'!$B$2:$C$364,2,FALSE)</f>
        <v>Fjernvarme Fyn</v>
      </c>
    </row>
    <row r="315" spans="1:7" x14ac:dyDescent="0.25">
      <c r="A315">
        <v>79</v>
      </c>
      <c r="B315">
        <v>390</v>
      </c>
      <c r="C315" t="s">
        <v>913</v>
      </c>
      <c r="D315" t="s">
        <v>914</v>
      </c>
      <c r="E315">
        <v>5200</v>
      </c>
      <c r="F315" t="s">
        <v>915</v>
      </c>
      <c r="G315" t="str">
        <f>VLOOKUP(A315,'Navne på FV-net'!$B$2:$C$364,2,FALSE)</f>
        <v>Fjernvarme Fyn</v>
      </c>
    </row>
    <row r="316" spans="1:7" x14ac:dyDescent="0.25">
      <c r="A316">
        <v>79</v>
      </c>
      <c r="B316">
        <v>391</v>
      </c>
      <c r="C316" t="s">
        <v>916</v>
      </c>
      <c r="D316" t="s">
        <v>917</v>
      </c>
      <c r="E316">
        <v>5320</v>
      </c>
      <c r="F316" t="s">
        <v>918</v>
      </c>
      <c r="G316" t="str">
        <f>VLOOKUP(A316,'Navne på FV-net'!$B$2:$C$364,2,FALSE)</f>
        <v>Fjernvarme Fyn</v>
      </c>
    </row>
    <row r="317" spans="1:7" x14ac:dyDescent="0.25">
      <c r="A317">
        <v>79</v>
      </c>
      <c r="B317">
        <v>392</v>
      </c>
      <c r="C317" t="s">
        <v>919</v>
      </c>
      <c r="D317" t="s">
        <v>920</v>
      </c>
      <c r="E317">
        <v>5000</v>
      </c>
      <c r="F317" t="s">
        <v>895</v>
      </c>
      <c r="G317" t="str">
        <f>VLOOKUP(A317,'Navne på FV-net'!$B$2:$C$364,2,FALSE)</f>
        <v>Fjernvarme Fyn</v>
      </c>
    </row>
    <row r="318" spans="1:7" x14ac:dyDescent="0.25">
      <c r="A318">
        <v>79</v>
      </c>
      <c r="B318">
        <v>393</v>
      </c>
      <c r="C318" t="s">
        <v>921</v>
      </c>
      <c r="D318" t="s">
        <v>922</v>
      </c>
      <c r="E318">
        <v>5250</v>
      </c>
      <c r="F318" t="s">
        <v>923</v>
      </c>
      <c r="G318" t="str">
        <f>VLOOKUP(A318,'Navne på FV-net'!$B$2:$C$364,2,FALSE)</f>
        <v>Fjernvarme Fyn</v>
      </c>
    </row>
    <row r="319" spans="1:7" x14ac:dyDescent="0.25">
      <c r="A319">
        <v>79</v>
      </c>
      <c r="B319">
        <v>395</v>
      </c>
      <c r="C319" t="s">
        <v>924</v>
      </c>
      <c r="D319" t="s">
        <v>925</v>
      </c>
      <c r="E319">
        <v>5260</v>
      </c>
      <c r="F319" t="s">
        <v>889</v>
      </c>
      <c r="G319" t="str">
        <f>VLOOKUP(A319,'Navne på FV-net'!$B$2:$C$364,2,FALSE)</f>
        <v>Fjernvarme Fyn</v>
      </c>
    </row>
    <row r="320" spans="1:7" x14ac:dyDescent="0.25">
      <c r="A320">
        <v>79</v>
      </c>
      <c r="B320">
        <v>396</v>
      </c>
      <c r="C320" t="s">
        <v>926</v>
      </c>
      <c r="D320" t="s">
        <v>927</v>
      </c>
      <c r="E320">
        <v>5260</v>
      </c>
      <c r="F320" t="s">
        <v>889</v>
      </c>
      <c r="G320" t="str">
        <f>VLOOKUP(A320,'Navne på FV-net'!$B$2:$C$364,2,FALSE)</f>
        <v>Fjernvarme Fyn</v>
      </c>
    </row>
    <row r="321" spans="1:7" x14ac:dyDescent="0.25">
      <c r="A321">
        <v>79</v>
      </c>
      <c r="B321">
        <v>397</v>
      </c>
      <c r="C321" t="s">
        <v>928</v>
      </c>
      <c r="D321" t="s">
        <v>929</v>
      </c>
      <c r="E321">
        <v>5260</v>
      </c>
      <c r="F321" t="s">
        <v>889</v>
      </c>
      <c r="G321" t="str">
        <f>VLOOKUP(A321,'Navne på FV-net'!$B$2:$C$364,2,FALSE)</f>
        <v>Fjernvarme Fyn</v>
      </c>
    </row>
    <row r="322" spans="1:7" x14ac:dyDescent="0.25">
      <c r="A322">
        <v>79</v>
      </c>
      <c r="B322">
        <v>398</v>
      </c>
      <c r="C322" t="s">
        <v>930</v>
      </c>
      <c r="D322" t="s">
        <v>931</v>
      </c>
      <c r="E322">
        <v>5210</v>
      </c>
      <c r="F322" t="s">
        <v>932</v>
      </c>
      <c r="G322" t="str">
        <f>VLOOKUP(A322,'Navne på FV-net'!$B$2:$C$364,2,FALSE)</f>
        <v>Fjernvarme Fyn</v>
      </c>
    </row>
    <row r="323" spans="1:7" x14ac:dyDescent="0.25">
      <c r="A323">
        <v>79</v>
      </c>
      <c r="B323">
        <v>399</v>
      </c>
      <c r="C323" t="s">
        <v>933</v>
      </c>
      <c r="D323" t="s">
        <v>934</v>
      </c>
      <c r="E323">
        <v>5270</v>
      </c>
      <c r="F323" t="s">
        <v>935</v>
      </c>
      <c r="G323" t="str">
        <f>VLOOKUP(A323,'Navne på FV-net'!$B$2:$C$364,2,FALSE)</f>
        <v>Fjernvarme Fyn</v>
      </c>
    </row>
    <row r="324" spans="1:7" x14ac:dyDescent="0.25">
      <c r="A324">
        <v>79</v>
      </c>
      <c r="B324">
        <v>400</v>
      </c>
      <c r="C324" t="s">
        <v>936</v>
      </c>
      <c r="D324" t="s">
        <v>937</v>
      </c>
      <c r="E324">
        <v>5270</v>
      </c>
      <c r="F324" t="s">
        <v>935</v>
      </c>
      <c r="G324" t="str">
        <f>VLOOKUP(A324,'Navne på FV-net'!$B$2:$C$364,2,FALSE)</f>
        <v>Fjernvarme Fyn</v>
      </c>
    </row>
    <row r="325" spans="1:7" x14ac:dyDescent="0.25">
      <c r="A325">
        <v>79</v>
      </c>
      <c r="B325">
        <v>401</v>
      </c>
      <c r="C325" t="s">
        <v>938</v>
      </c>
      <c r="D325" t="s">
        <v>939</v>
      </c>
      <c r="E325">
        <v>5270</v>
      </c>
      <c r="F325" t="s">
        <v>935</v>
      </c>
      <c r="G325" t="str">
        <f>VLOOKUP(A325,'Navne på FV-net'!$B$2:$C$364,2,FALSE)</f>
        <v>Fjernvarme Fyn</v>
      </c>
    </row>
    <row r="326" spans="1:7" x14ac:dyDescent="0.25">
      <c r="A326">
        <v>79</v>
      </c>
      <c r="B326">
        <v>402</v>
      </c>
      <c r="C326" t="s">
        <v>940</v>
      </c>
      <c r="D326" t="s">
        <v>941</v>
      </c>
      <c r="E326">
        <v>5210</v>
      </c>
      <c r="F326" t="s">
        <v>932</v>
      </c>
      <c r="G326" t="str">
        <f>VLOOKUP(A326,'Navne på FV-net'!$B$2:$C$364,2,FALSE)</f>
        <v>Fjernvarme Fyn</v>
      </c>
    </row>
    <row r="327" spans="1:7" x14ac:dyDescent="0.25">
      <c r="A327">
        <v>79</v>
      </c>
      <c r="B327">
        <v>403</v>
      </c>
      <c r="C327" t="s">
        <v>942</v>
      </c>
      <c r="D327" t="s">
        <v>943</v>
      </c>
      <c r="E327">
        <v>5250</v>
      </c>
      <c r="F327" t="s">
        <v>923</v>
      </c>
      <c r="G327" t="str">
        <f>VLOOKUP(A327,'Navne på FV-net'!$B$2:$C$364,2,FALSE)</f>
        <v>Fjernvarme Fyn</v>
      </c>
    </row>
    <row r="328" spans="1:7" x14ac:dyDescent="0.25">
      <c r="A328">
        <v>79</v>
      </c>
      <c r="B328">
        <v>404</v>
      </c>
      <c r="C328" t="s">
        <v>944</v>
      </c>
      <c r="D328" t="s">
        <v>945</v>
      </c>
      <c r="E328">
        <v>5270</v>
      </c>
      <c r="F328" t="s">
        <v>935</v>
      </c>
      <c r="G328" t="str">
        <f>VLOOKUP(A328,'Navne på FV-net'!$B$2:$C$364,2,FALSE)</f>
        <v>Fjernvarme Fyn</v>
      </c>
    </row>
    <row r="329" spans="1:7" x14ac:dyDescent="0.25">
      <c r="A329">
        <v>79</v>
      </c>
      <c r="B329">
        <v>405</v>
      </c>
      <c r="C329" t="s">
        <v>946</v>
      </c>
      <c r="D329" t="s">
        <v>947</v>
      </c>
      <c r="E329">
        <v>5220</v>
      </c>
      <c r="F329" t="s">
        <v>948</v>
      </c>
      <c r="G329" t="str">
        <f>VLOOKUP(A329,'Navne på FV-net'!$B$2:$C$364,2,FALSE)</f>
        <v>Fjernvarme Fyn</v>
      </c>
    </row>
    <row r="330" spans="1:7" x14ac:dyDescent="0.25">
      <c r="A330">
        <v>79</v>
      </c>
      <c r="B330">
        <v>406</v>
      </c>
      <c r="C330" t="s">
        <v>949</v>
      </c>
      <c r="D330" t="s">
        <v>950</v>
      </c>
      <c r="E330">
        <v>5240</v>
      </c>
      <c r="F330" t="s">
        <v>951</v>
      </c>
      <c r="G330" t="str">
        <f>VLOOKUP(A330,'Navne på FV-net'!$B$2:$C$364,2,FALSE)</f>
        <v>Fjernvarme Fyn</v>
      </c>
    </row>
    <row r="331" spans="1:7" x14ac:dyDescent="0.25">
      <c r="A331">
        <v>79</v>
      </c>
      <c r="B331">
        <v>407</v>
      </c>
      <c r="C331" t="s">
        <v>952</v>
      </c>
      <c r="D331" t="s">
        <v>953</v>
      </c>
      <c r="E331">
        <v>5450</v>
      </c>
      <c r="F331" t="s">
        <v>954</v>
      </c>
      <c r="G331" t="str">
        <f>VLOOKUP(A331,'Navne på FV-net'!$B$2:$C$364,2,FALSE)</f>
        <v>Fjernvarme Fyn</v>
      </c>
    </row>
    <row r="332" spans="1:7" x14ac:dyDescent="0.25">
      <c r="A332">
        <v>121</v>
      </c>
      <c r="B332">
        <v>408</v>
      </c>
      <c r="C332" t="s">
        <v>1285</v>
      </c>
      <c r="D332" t="s">
        <v>1286</v>
      </c>
      <c r="E332">
        <v>6855</v>
      </c>
      <c r="F332" t="s">
        <v>1287</v>
      </c>
      <c r="G332" t="str">
        <f>VLOOKUP(A332,'Navne på FV-net'!$B$2:$C$364,2,FALSE)</f>
        <v>Outrup Fjernvarme</v>
      </c>
    </row>
    <row r="333" spans="1:7" x14ac:dyDescent="0.25">
      <c r="A333">
        <v>56</v>
      </c>
      <c r="B333">
        <v>413</v>
      </c>
      <c r="C333" t="s">
        <v>804</v>
      </c>
      <c r="D333" t="s">
        <v>805</v>
      </c>
      <c r="E333">
        <v>4720</v>
      </c>
      <c r="F333" t="s">
        <v>806</v>
      </c>
      <c r="G333" t="str">
        <f>VLOOKUP(A333,'Navne på FV-net'!$B$2:$C$364,2,FALSE)</f>
        <v>Præstø Fjernvarme</v>
      </c>
    </row>
    <row r="334" spans="1:7" x14ac:dyDescent="0.25">
      <c r="A334">
        <v>177</v>
      </c>
      <c r="B334">
        <v>414</v>
      </c>
      <c r="C334" t="s">
        <v>1615</v>
      </c>
      <c r="D334" t="s">
        <v>1616</v>
      </c>
      <c r="E334">
        <v>7620</v>
      </c>
      <c r="F334" t="s">
        <v>1606</v>
      </c>
      <c r="G334" t="str">
        <f>VLOOKUP(A334,'Navne på FV-net'!$B$2:$C$364,2,FALSE)</f>
        <v>Ramme Fjernvarme</v>
      </c>
    </row>
    <row r="335" spans="1:7" x14ac:dyDescent="0.25">
      <c r="A335">
        <v>217</v>
      </c>
      <c r="B335">
        <v>415</v>
      </c>
      <c r="C335" t="s">
        <v>1847</v>
      </c>
      <c r="D335" t="s">
        <v>1848</v>
      </c>
      <c r="E335">
        <v>8930</v>
      </c>
      <c r="F335" t="s">
        <v>1846</v>
      </c>
      <c r="G335" t="str">
        <f>VLOOKUP(A335,'Navne på FV-net'!$B$2:$C$364,2,FALSE)</f>
        <v>Randers Fjernvarme</v>
      </c>
    </row>
    <row r="336" spans="1:7" x14ac:dyDescent="0.25">
      <c r="A336">
        <v>217</v>
      </c>
      <c r="B336">
        <v>416</v>
      </c>
      <c r="C336" t="s">
        <v>1849</v>
      </c>
      <c r="D336" t="s">
        <v>1850</v>
      </c>
      <c r="E336">
        <v>8920</v>
      </c>
      <c r="F336" t="s">
        <v>1851</v>
      </c>
      <c r="G336" t="str">
        <f>VLOOKUP(A336,'Navne på FV-net'!$B$2:$C$364,2,FALSE)</f>
        <v>Randers Fjernvarme</v>
      </c>
    </row>
    <row r="337" spans="1:7" x14ac:dyDescent="0.25">
      <c r="A337">
        <v>301</v>
      </c>
      <c r="B337">
        <v>418</v>
      </c>
      <c r="C337" t="s">
        <v>2233</v>
      </c>
      <c r="D337" t="s">
        <v>2234</v>
      </c>
      <c r="E337">
        <v>9681</v>
      </c>
      <c r="F337" t="s">
        <v>2235</v>
      </c>
      <c r="G337" t="str">
        <f>VLOOKUP(A337,'Navne på FV-net'!$B$2:$C$364,2,FALSE)</f>
        <v>Løgstør-Ranum-Vindblæs Fjernvarmenet</v>
      </c>
    </row>
    <row r="338" spans="1:7" x14ac:dyDescent="0.25">
      <c r="A338">
        <v>133</v>
      </c>
      <c r="B338">
        <v>419</v>
      </c>
      <c r="C338" t="s">
        <v>1372</v>
      </c>
      <c r="D338" t="s">
        <v>1373</v>
      </c>
      <c r="E338">
        <v>6760</v>
      </c>
      <c r="F338" t="s">
        <v>1374</v>
      </c>
      <c r="G338" t="str">
        <f>VLOOKUP(A338,'Navne på FV-net'!$B$2:$C$364,2,FALSE)</f>
        <v>Ribe Fjernvarme</v>
      </c>
    </row>
    <row r="339" spans="1:7" x14ac:dyDescent="0.25">
      <c r="A339">
        <v>133</v>
      </c>
      <c r="B339">
        <v>420</v>
      </c>
      <c r="C339" t="s">
        <v>1375</v>
      </c>
      <c r="D339" t="s">
        <v>1376</v>
      </c>
      <c r="E339">
        <v>6760</v>
      </c>
      <c r="F339" t="s">
        <v>1374</v>
      </c>
      <c r="G339" t="str">
        <f>VLOOKUP(A339,'Navne på FV-net'!$B$2:$C$364,2,FALSE)</f>
        <v>Ribe Fjernvarme</v>
      </c>
    </row>
    <row r="340" spans="1:7" x14ac:dyDescent="0.25">
      <c r="A340">
        <v>84</v>
      </c>
      <c r="B340">
        <v>422</v>
      </c>
      <c r="C340" t="s">
        <v>1104</v>
      </c>
      <c r="D340" t="s">
        <v>1105</v>
      </c>
      <c r="E340">
        <v>5750</v>
      </c>
      <c r="F340" t="s">
        <v>1106</v>
      </c>
      <c r="G340" t="str">
        <f>VLOOKUP(A340,'Navne på FV-net'!$B$2:$C$364,2,FALSE)</f>
        <v>Ringe Fjernvarme</v>
      </c>
    </row>
    <row r="341" spans="1:7" x14ac:dyDescent="0.25">
      <c r="A341">
        <v>84</v>
      </c>
      <c r="B341">
        <v>423</v>
      </c>
      <c r="C341" t="s">
        <v>1107</v>
      </c>
      <c r="D341" t="s">
        <v>1108</v>
      </c>
      <c r="E341">
        <v>5750</v>
      </c>
      <c r="F341" t="s">
        <v>1106</v>
      </c>
      <c r="G341" t="str">
        <f>VLOOKUP(A341,'Navne på FV-net'!$B$2:$C$364,2,FALSE)</f>
        <v>Ringe Fjernvarme</v>
      </c>
    </row>
    <row r="342" spans="1:7" x14ac:dyDescent="0.25">
      <c r="A342">
        <v>180</v>
      </c>
      <c r="B342">
        <v>425</v>
      </c>
      <c r="C342" t="s">
        <v>1623</v>
      </c>
      <c r="D342" t="s">
        <v>1624</v>
      </c>
      <c r="E342">
        <v>6950</v>
      </c>
      <c r="F342" t="s">
        <v>1622</v>
      </c>
      <c r="G342" t="str">
        <f>VLOOKUP(A342,'Navne på FV-net'!$B$2:$C$364,2,FALSE)</f>
        <v>Ringkøbing Fjernvarme</v>
      </c>
    </row>
    <row r="343" spans="1:7" x14ac:dyDescent="0.25">
      <c r="A343">
        <v>34</v>
      </c>
      <c r="B343">
        <v>426</v>
      </c>
      <c r="C343" t="s">
        <v>665</v>
      </c>
      <c r="D343" t="s">
        <v>3449</v>
      </c>
      <c r="E343">
        <v>4100</v>
      </c>
      <c r="F343" t="s">
        <v>666</v>
      </c>
      <c r="G343" t="str">
        <f>VLOOKUP(A343,'Navne på FV-net'!$B$2:$C$364,2,FALSE)</f>
        <v>Ringsted Fjernvarme</v>
      </c>
    </row>
    <row r="344" spans="1:7" x14ac:dyDescent="0.25">
      <c r="A344">
        <v>34</v>
      </c>
      <c r="B344">
        <v>428</v>
      </c>
      <c r="C344" t="s">
        <v>667</v>
      </c>
      <c r="D344" t="s">
        <v>668</v>
      </c>
      <c r="E344">
        <v>4100</v>
      </c>
      <c r="F344" t="s">
        <v>666</v>
      </c>
      <c r="G344" t="str">
        <f>VLOOKUP(A344,'Navne på FV-net'!$B$2:$C$364,2,FALSE)</f>
        <v>Ringsted Fjernvarme</v>
      </c>
    </row>
    <row r="345" spans="1:7" x14ac:dyDescent="0.25">
      <c r="A345">
        <v>34</v>
      </c>
      <c r="B345">
        <v>429</v>
      </c>
      <c r="C345" t="s">
        <v>669</v>
      </c>
      <c r="D345" t="s">
        <v>670</v>
      </c>
      <c r="E345">
        <v>4100</v>
      </c>
      <c r="F345" t="s">
        <v>666</v>
      </c>
      <c r="G345" t="str">
        <f>VLOOKUP(A345,'Navne på FV-net'!$B$2:$C$364,2,FALSE)</f>
        <v>Ringsted Fjernvarme</v>
      </c>
    </row>
    <row r="346" spans="1:7" x14ac:dyDescent="0.25">
      <c r="A346">
        <v>2</v>
      </c>
      <c r="B346">
        <v>430</v>
      </c>
      <c r="C346" t="s">
        <v>401</v>
      </c>
      <c r="D346" t="s">
        <v>402</v>
      </c>
      <c r="E346">
        <v>4000</v>
      </c>
      <c r="F346" t="s">
        <v>380</v>
      </c>
      <c r="G346" t="str">
        <f>VLOOKUP(A346,'Navne på FV-net'!$B$2:$C$364,2,FALSE)</f>
        <v>Storkøbenhavns Fjernvarme</v>
      </c>
    </row>
    <row r="347" spans="1:7" x14ac:dyDescent="0.25">
      <c r="A347">
        <v>2</v>
      </c>
      <c r="B347">
        <v>432</v>
      </c>
      <c r="C347" t="s">
        <v>403</v>
      </c>
      <c r="D347" t="s">
        <v>404</v>
      </c>
      <c r="E347">
        <v>4000</v>
      </c>
      <c r="F347" t="s">
        <v>380</v>
      </c>
      <c r="G347" t="str">
        <f>VLOOKUP(A347,'Navne på FV-net'!$B$2:$C$364,2,FALSE)</f>
        <v>Storkøbenhavns Fjernvarme</v>
      </c>
    </row>
    <row r="348" spans="1:7" x14ac:dyDescent="0.25">
      <c r="A348">
        <v>253</v>
      </c>
      <c r="B348">
        <v>434</v>
      </c>
      <c r="C348" t="s">
        <v>1977</v>
      </c>
      <c r="D348" t="s">
        <v>1978</v>
      </c>
      <c r="E348">
        <v>7870</v>
      </c>
      <c r="F348" t="s">
        <v>1975</v>
      </c>
      <c r="G348" t="str">
        <f>VLOOKUP(A348,'Navne på FV-net'!$B$2:$C$364,2,FALSE)</f>
        <v>Roslev Fjernvarme</v>
      </c>
    </row>
    <row r="349" spans="1:7" x14ac:dyDescent="0.25">
      <c r="A349">
        <v>85</v>
      </c>
      <c r="B349">
        <v>435</v>
      </c>
      <c r="C349" t="s">
        <v>1114</v>
      </c>
      <c r="D349" t="s">
        <v>1115</v>
      </c>
      <c r="E349">
        <v>5900</v>
      </c>
      <c r="F349" t="s">
        <v>1113</v>
      </c>
      <c r="G349" t="str">
        <f>VLOOKUP(A349,'Navne på FV-net'!$B$2:$C$364,2,FALSE)</f>
        <v>Rudkøbing Fjernvarme</v>
      </c>
    </row>
    <row r="350" spans="1:7" x14ac:dyDescent="0.25">
      <c r="A350">
        <v>212</v>
      </c>
      <c r="B350">
        <v>437</v>
      </c>
      <c r="C350" t="s">
        <v>1836</v>
      </c>
      <c r="D350" t="s">
        <v>1837</v>
      </c>
      <c r="E350">
        <v>8550</v>
      </c>
      <c r="F350" t="s">
        <v>1838</v>
      </c>
      <c r="G350" t="str">
        <f>VLOOKUP(A350,'Navne på FV-net'!$B$2:$C$364,2,FALSE)</f>
        <v>Ryomgård Fjernvarme</v>
      </c>
    </row>
    <row r="351" spans="1:7" x14ac:dyDescent="0.25">
      <c r="A351">
        <v>57</v>
      </c>
      <c r="B351">
        <v>439</v>
      </c>
      <c r="C351" t="s">
        <v>807</v>
      </c>
      <c r="D351" t="s">
        <v>808</v>
      </c>
      <c r="E351">
        <v>4970</v>
      </c>
      <c r="F351" t="s">
        <v>809</v>
      </c>
      <c r="G351" t="str">
        <f>VLOOKUP(A351,'Navne på FV-net'!$B$2:$C$364,2,FALSE)</f>
        <v>Rødby Fjernvarme</v>
      </c>
    </row>
    <row r="352" spans="1:7" x14ac:dyDescent="0.25">
      <c r="A352">
        <v>58</v>
      </c>
      <c r="B352">
        <v>440</v>
      </c>
      <c r="C352" t="s">
        <v>810</v>
      </c>
      <c r="D352" t="s">
        <v>811</v>
      </c>
      <c r="E352">
        <v>4970</v>
      </c>
      <c r="F352" t="s">
        <v>809</v>
      </c>
      <c r="G352" t="str">
        <f>VLOOKUP(A352,'Navne på FV-net'!$B$2:$C$364,2,FALSE)</f>
        <v>Rødbyhavn Fjernvarme</v>
      </c>
    </row>
    <row r="353" spans="1:7" x14ac:dyDescent="0.25">
      <c r="A353">
        <v>58</v>
      </c>
      <c r="B353">
        <v>441</v>
      </c>
      <c r="C353" t="s">
        <v>812</v>
      </c>
      <c r="D353" t="s">
        <v>813</v>
      </c>
      <c r="E353">
        <v>4970</v>
      </c>
      <c r="F353" t="s">
        <v>809</v>
      </c>
      <c r="G353" t="str">
        <f>VLOOKUP(A353,'Navne på FV-net'!$B$2:$C$364,2,FALSE)</f>
        <v>Rødbyhavn Fjernvarme</v>
      </c>
    </row>
    <row r="354" spans="1:7" x14ac:dyDescent="0.25">
      <c r="A354">
        <v>117</v>
      </c>
      <c r="B354">
        <v>443</v>
      </c>
      <c r="C354" t="s">
        <v>3642</v>
      </c>
      <c r="D354" t="s">
        <v>1255</v>
      </c>
      <c r="E354">
        <v>6230</v>
      </c>
      <c r="F354" t="s">
        <v>1254</v>
      </c>
      <c r="G354" t="str">
        <f>VLOOKUP(A354,'Navne på FV-net'!$B$2:$C$364,2,FALSE)</f>
        <v>Aabenrå - Rødekro - Hjordkær Fjernvarme</v>
      </c>
    </row>
    <row r="355" spans="1:7" x14ac:dyDescent="0.25">
      <c r="A355">
        <v>232</v>
      </c>
      <c r="B355">
        <v>444</v>
      </c>
      <c r="C355" t="s">
        <v>1911</v>
      </c>
      <c r="D355" t="s">
        <v>1912</v>
      </c>
      <c r="E355">
        <v>8840</v>
      </c>
      <c r="F355" t="s">
        <v>1913</v>
      </c>
      <c r="G355" t="str">
        <f>VLOOKUP(A355,'Navne på FV-net'!$B$2:$C$364,2,FALSE)</f>
        <v>Rødekærsbro Fjernvarme</v>
      </c>
    </row>
    <row r="356" spans="1:7" x14ac:dyDescent="0.25">
      <c r="A356">
        <v>223</v>
      </c>
      <c r="B356">
        <v>445</v>
      </c>
      <c r="C356" t="s">
        <v>1873</v>
      </c>
      <c r="D356" t="s">
        <v>1874</v>
      </c>
      <c r="E356">
        <v>8410</v>
      </c>
      <c r="F356" t="s">
        <v>1875</v>
      </c>
      <c r="G356" t="str">
        <f>VLOOKUP(A356,'Navne på FV-net'!$B$2:$C$364,2,FALSE)</f>
        <v>Rønde By Fjernvarme</v>
      </c>
    </row>
    <row r="357" spans="1:7" x14ac:dyDescent="0.25">
      <c r="A357">
        <v>49</v>
      </c>
      <c r="B357">
        <v>446</v>
      </c>
      <c r="C357" t="s">
        <v>36</v>
      </c>
      <c r="D357" t="s">
        <v>747</v>
      </c>
      <c r="E357">
        <v>4780</v>
      </c>
      <c r="F357" t="s">
        <v>748</v>
      </c>
      <c r="G357" t="str">
        <f>VLOOKUP(A357,'Navne på FV-net'!$B$2:$C$364,2,FALSE)</f>
        <v>Stege Fjernvarme</v>
      </c>
    </row>
    <row r="358" spans="1:7" x14ac:dyDescent="0.25">
      <c r="A358">
        <v>49</v>
      </c>
      <c r="B358">
        <v>447</v>
      </c>
      <c r="C358" t="s">
        <v>749</v>
      </c>
      <c r="D358" t="s">
        <v>750</v>
      </c>
      <c r="E358">
        <v>4780</v>
      </c>
      <c r="F358" t="s">
        <v>748</v>
      </c>
      <c r="G358" t="str">
        <f>VLOOKUP(A358,'Navne på FV-net'!$B$2:$C$364,2,FALSE)</f>
        <v>Stege Fjernvarme</v>
      </c>
    </row>
    <row r="359" spans="1:7" x14ac:dyDescent="0.25">
      <c r="A359">
        <v>310</v>
      </c>
      <c r="B359">
        <v>449</v>
      </c>
      <c r="C359" t="s">
        <v>2261</v>
      </c>
      <c r="D359" t="s">
        <v>2262</v>
      </c>
      <c r="E359">
        <v>9493</v>
      </c>
      <c r="F359" t="s">
        <v>2263</v>
      </c>
      <c r="G359" t="str">
        <f>VLOOKUP(A359,'Navne på FV-net'!$B$2:$C$364,2,FALSE)</f>
        <v>Saltum Fjernvarme</v>
      </c>
    </row>
    <row r="360" spans="1:7" x14ac:dyDescent="0.25">
      <c r="A360">
        <v>134</v>
      </c>
      <c r="B360">
        <v>451</v>
      </c>
      <c r="C360" t="s">
        <v>1378</v>
      </c>
      <c r="D360" t="s">
        <v>1379</v>
      </c>
      <c r="E360">
        <v>6800</v>
      </c>
      <c r="F360" t="s">
        <v>1323</v>
      </c>
      <c r="G360" t="str">
        <f>VLOOKUP(A360,'Navne på FV-net'!$B$2:$C$364,2,FALSE)</f>
        <v>Sig Fjernvarme</v>
      </c>
    </row>
    <row r="361" spans="1:7" x14ac:dyDescent="0.25">
      <c r="A361">
        <v>226</v>
      </c>
      <c r="B361">
        <v>452</v>
      </c>
      <c r="C361" t="s">
        <v>1881</v>
      </c>
      <c r="D361" t="s">
        <v>1882</v>
      </c>
      <c r="E361">
        <v>8600</v>
      </c>
      <c r="F361" t="s">
        <v>1883</v>
      </c>
      <c r="G361" t="str">
        <f>VLOOKUP(A361,'Navne på FV-net'!$B$2:$C$364,2,FALSE)</f>
        <v>Silkeborg Fjernvarme</v>
      </c>
    </row>
    <row r="362" spans="1:7" x14ac:dyDescent="0.25">
      <c r="A362">
        <v>226</v>
      </c>
      <c r="B362">
        <v>453</v>
      </c>
      <c r="C362" t="s">
        <v>1884</v>
      </c>
      <c r="D362" t="s">
        <v>1885</v>
      </c>
      <c r="E362">
        <v>8600</v>
      </c>
      <c r="F362" t="s">
        <v>1883</v>
      </c>
      <c r="G362" t="str">
        <f>VLOOKUP(A362,'Navne på FV-net'!$B$2:$C$364,2,FALSE)</f>
        <v>Silkeborg Fjernvarme</v>
      </c>
    </row>
    <row r="363" spans="1:7" x14ac:dyDescent="0.25">
      <c r="A363">
        <v>226</v>
      </c>
      <c r="B363">
        <v>454</v>
      </c>
      <c r="C363" t="s">
        <v>1886</v>
      </c>
      <c r="D363" t="s">
        <v>1887</v>
      </c>
      <c r="E363">
        <v>8600</v>
      </c>
      <c r="F363" t="s">
        <v>1883</v>
      </c>
      <c r="G363" t="str">
        <f>VLOOKUP(A363,'Navne på FV-net'!$B$2:$C$364,2,FALSE)</f>
        <v>Silkeborg Fjernvarme</v>
      </c>
    </row>
    <row r="364" spans="1:7" x14ac:dyDescent="0.25">
      <c r="A364">
        <v>315</v>
      </c>
      <c r="B364">
        <v>457</v>
      </c>
      <c r="C364" t="s">
        <v>2275</v>
      </c>
      <c r="D364" t="s">
        <v>2276</v>
      </c>
      <c r="E364">
        <v>9870</v>
      </c>
      <c r="F364" t="s">
        <v>2277</v>
      </c>
      <c r="G364" t="str">
        <f>VLOOKUP(A364,'Navne på FV-net'!$B$2:$C$364,2,FALSE)</f>
        <v>Sindal Fjernvarme (inkl. Bindslev fra 2021)</v>
      </c>
    </row>
    <row r="365" spans="1:7" x14ac:dyDescent="0.25">
      <c r="A365">
        <v>317</v>
      </c>
      <c r="B365">
        <v>459</v>
      </c>
      <c r="C365" t="s">
        <v>2284</v>
      </c>
      <c r="D365" t="s">
        <v>2285</v>
      </c>
      <c r="E365">
        <v>9990</v>
      </c>
      <c r="F365" t="s">
        <v>2283</v>
      </c>
      <c r="G365" t="str">
        <f>VLOOKUP(A365,'Navne på FV-net'!$B$2:$C$364,2,FALSE)</f>
        <v>Skagen Fjernvarme</v>
      </c>
    </row>
    <row r="366" spans="1:7" x14ac:dyDescent="0.25">
      <c r="A366">
        <v>249</v>
      </c>
      <c r="B366">
        <v>460</v>
      </c>
      <c r="C366" t="s">
        <v>1968</v>
      </c>
      <c r="D366" t="s">
        <v>1969</v>
      </c>
      <c r="E366">
        <v>8832</v>
      </c>
      <c r="F366" t="s">
        <v>1967</v>
      </c>
      <c r="G366" t="str">
        <f>VLOOKUP(A366,'Navne på FV-net'!$B$2:$C$364,2,FALSE)</f>
        <v>Skals Fjernvarme</v>
      </c>
    </row>
    <row r="367" spans="1:7" x14ac:dyDescent="0.25">
      <c r="A367">
        <v>206</v>
      </c>
      <c r="B367">
        <v>461</v>
      </c>
      <c r="C367" t="s">
        <v>3479</v>
      </c>
      <c r="D367" t="s">
        <v>3480</v>
      </c>
      <c r="E367">
        <v>8660</v>
      </c>
      <c r="F367" t="s">
        <v>1754</v>
      </c>
      <c r="G367" t="str">
        <f>VLOOKUP(A367,'Navne på FV-net'!$B$2:$C$364,2,FALSE)</f>
        <v>Århus Fjernvarme</v>
      </c>
    </row>
    <row r="368" spans="1:7" x14ac:dyDescent="0.25">
      <c r="A368">
        <v>206</v>
      </c>
      <c r="B368">
        <v>462</v>
      </c>
      <c r="C368" t="s">
        <v>1763</v>
      </c>
      <c r="D368" t="s">
        <v>1764</v>
      </c>
      <c r="E368">
        <v>8660</v>
      </c>
      <c r="F368" t="s">
        <v>1754</v>
      </c>
      <c r="G368" t="str">
        <f>VLOOKUP(A368,'Navne på FV-net'!$B$2:$C$364,2,FALSE)</f>
        <v>Århus Fjernvarme</v>
      </c>
    </row>
    <row r="369" spans="1:7" x14ac:dyDescent="0.25">
      <c r="A369">
        <v>254</v>
      </c>
      <c r="B369">
        <v>463</v>
      </c>
      <c r="C369" t="s">
        <v>1979</v>
      </c>
      <c r="D369" t="s">
        <v>1980</v>
      </c>
      <c r="E369">
        <v>7800</v>
      </c>
      <c r="F369" t="s">
        <v>1981</v>
      </c>
      <c r="G369" t="str">
        <f>VLOOKUP(A369,'Navne på FV-net'!$B$2:$C$364,2,FALSE)</f>
        <v>Skive Fjernvarme</v>
      </c>
    </row>
    <row r="370" spans="1:7" x14ac:dyDescent="0.25">
      <c r="A370">
        <v>254</v>
      </c>
      <c r="B370">
        <v>464</v>
      </c>
      <c r="C370" t="s">
        <v>1982</v>
      </c>
      <c r="D370" t="s">
        <v>1983</v>
      </c>
      <c r="E370">
        <v>7800</v>
      </c>
      <c r="F370" t="s">
        <v>1981</v>
      </c>
      <c r="G370" t="str">
        <f>VLOOKUP(A370,'Navne på FV-net'!$B$2:$C$364,2,FALSE)</f>
        <v>Skive Fjernvarme</v>
      </c>
    </row>
    <row r="371" spans="1:7" x14ac:dyDescent="0.25">
      <c r="A371">
        <v>254</v>
      </c>
      <c r="B371">
        <v>465</v>
      </c>
      <c r="C371" t="s">
        <v>1984</v>
      </c>
      <c r="D371" t="s">
        <v>1985</v>
      </c>
      <c r="E371">
        <v>7800</v>
      </c>
      <c r="F371" t="s">
        <v>1981</v>
      </c>
      <c r="G371" t="str">
        <f>VLOOKUP(A371,'Navne på FV-net'!$B$2:$C$364,2,FALSE)</f>
        <v>Skive Fjernvarme</v>
      </c>
    </row>
    <row r="372" spans="1:7" x14ac:dyDescent="0.25">
      <c r="A372">
        <v>274</v>
      </c>
      <c r="B372">
        <v>470</v>
      </c>
      <c r="C372" t="s">
        <v>2059</v>
      </c>
      <c r="D372" t="s">
        <v>2060</v>
      </c>
      <c r="E372">
        <v>9460</v>
      </c>
      <c r="F372" t="s">
        <v>2058</v>
      </c>
      <c r="G372" t="str">
        <f>VLOOKUP(A372,'Navne på FV-net'!$B$2:$C$364,2,FALSE)</f>
        <v>Skovsgård Fjernvarme</v>
      </c>
    </row>
    <row r="373" spans="1:7" x14ac:dyDescent="0.25">
      <c r="A373">
        <v>88</v>
      </c>
      <c r="B373">
        <v>471</v>
      </c>
      <c r="C373" t="s">
        <v>69</v>
      </c>
      <c r="D373" t="s">
        <v>1129</v>
      </c>
      <c r="E373">
        <v>5881</v>
      </c>
      <c r="F373" t="s">
        <v>1130</v>
      </c>
      <c r="G373" t="str">
        <f>VLOOKUP(A373,'Navne på FV-net'!$B$2:$C$364,2,FALSE)</f>
        <v>Skårup Fjernvarme</v>
      </c>
    </row>
    <row r="374" spans="1:7" x14ac:dyDescent="0.25">
      <c r="A374">
        <v>113</v>
      </c>
      <c r="B374">
        <v>472</v>
      </c>
      <c r="C374" t="s">
        <v>84</v>
      </c>
      <c r="D374" t="s">
        <v>1214</v>
      </c>
      <c r="E374">
        <v>6780</v>
      </c>
      <c r="F374" t="s">
        <v>1215</v>
      </c>
      <c r="G374" t="str">
        <f>VLOOKUP(A374,'Navne på FV-net'!$B$2:$C$364,2,FALSE)</f>
        <v>Skærbæk Fjernvarme</v>
      </c>
    </row>
    <row r="375" spans="1:7" x14ac:dyDescent="0.25">
      <c r="A375">
        <v>113</v>
      </c>
      <c r="B375">
        <v>473</v>
      </c>
      <c r="C375" t="s">
        <v>1216</v>
      </c>
      <c r="D375" t="s">
        <v>1217</v>
      </c>
      <c r="E375">
        <v>6780</v>
      </c>
      <c r="F375" t="s">
        <v>1215</v>
      </c>
      <c r="G375" t="str">
        <f>VLOOKUP(A375,'Navne på FV-net'!$B$2:$C$364,2,FALSE)</f>
        <v>Skærbæk Fjernvarme</v>
      </c>
    </row>
    <row r="376" spans="1:7" x14ac:dyDescent="0.25">
      <c r="A376">
        <v>35</v>
      </c>
      <c r="B376">
        <v>475</v>
      </c>
      <c r="C376" t="s">
        <v>680</v>
      </c>
      <c r="D376" t="s">
        <v>681</v>
      </c>
      <c r="E376">
        <v>4200</v>
      </c>
      <c r="F376" t="s">
        <v>679</v>
      </c>
      <c r="G376" t="str">
        <f>VLOOKUP(A376,'Navne på FV-net'!$B$2:$C$364,2,FALSE)</f>
        <v>Slagelse Fjernvarme</v>
      </c>
    </row>
    <row r="377" spans="1:7" x14ac:dyDescent="0.25">
      <c r="A377">
        <v>35</v>
      </c>
      <c r="B377">
        <v>476</v>
      </c>
      <c r="C377" t="s">
        <v>682</v>
      </c>
      <c r="D377" t="s">
        <v>683</v>
      </c>
      <c r="E377">
        <v>4200</v>
      </c>
      <c r="F377" t="s">
        <v>679</v>
      </c>
      <c r="G377" t="str">
        <f>VLOOKUP(A377,'Navne på FV-net'!$B$2:$C$364,2,FALSE)</f>
        <v>Slagelse Fjernvarme</v>
      </c>
    </row>
    <row r="378" spans="1:7" x14ac:dyDescent="0.25">
      <c r="A378">
        <v>35</v>
      </c>
      <c r="B378">
        <v>477</v>
      </c>
      <c r="C378" t="s">
        <v>684</v>
      </c>
      <c r="D378" t="s">
        <v>685</v>
      </c>
      <c r="E378">
        <v>4200</v>
      </c>
      <c r="F378" t="s">
        <v>679</v>
      </c>
      <c r="G378" t="str">
        <f>VLOOKUP(A378,'Navne på FV-net'!$B$2:$C$364,2,FALSE)</f>
        <v>Slagelse Fjernvarme</v>
      </c>
    </row>
    <row r="379" spans="1:7" x14ac:dyDescent="0.25">
      <c r="A379">
        <v>35</v>
      </c>
      <c r="B379">
        <v>478</v>
      </c>
      <c r="C379" t="s">
        <v>686</v>
      </c>
      <c r="D379" t="s">
        <v>687</v>
      </c>
      <c r="E379">
        <v>4200</v>
      </c>
      <c r="F379" t="s">
        <v>679</v>
      </c>
      <c r="G379" t="str">
        <f>VLOOKUP(A379,'Navne på FV-net'!$B$2:$C$364,2,FALSE)</f>
        <v>Slagelse Fjernvarme</v>
      </c>
    </row>
    <row r="380" spans="1:7" x14ac:dyDescent="0.25">
      <c r="A380">
        <v>262</v>
      </c>
      <c r="B380">
        <v>480</v>
      </c>
      <c r="C380" t="s">
        <v>2014</v>
      </c>
      <c r="D380" t="s">
        <v>2015</v>
      </c>
      <c r="E380">
        <v>7752</v>
      </c>
      <c r="F380" t="s">
        <v>2016</v>
      </c>
      <c r="G380" t="str">
        <f>VLOOKUP(A380,'Navne på FV-net'!$B$2:$C$364,2,FALSE)</f>
        <v>Snedsted Fjernvarme</v>
      </c>
    </row>
    <row r="381" spans="1:7" x14ac:dyDescent="0.25">
      <c r="A381">
        <v>339</v>
      </c>
      <c r="B381">
        <v>481</v>
      </c>
      <c r="C381" t="s">
        <v>2341</v>
      </c>
      <c r="D381" t="s">
        <v>2342</v>
      </c>
      <c r="E381">
        <v>4622</v>
      </c>
      <c r="F381" t="s">
        <v>2343</v>
      </c>
      <c r="G381" t="str">
        <f>VLOOKUP(A381,'Navne på FV-net'!$B$2:$C$364,2,FALSE)</f>
        <v>Havdrup Fjernvarme</v>
      </c>
    </row>
    <row r="382" spans="1:7" x14ac:dyDescent="0.25">
      <c r="A382">
        <v>36</v>
      </c>
      <c r="B382">
        <v>482</v>
      </c>
      <c r="C382" t="s">
        <v>694</v>
      </c>
      <c r="D382" t="s">
        <v>695</v>
      </c>
      <c r="E382">
        <v>4180</v>
      </c>
      <c r="F382" t="s">
        <v>696</v>
      </c>
      <c r="G382" t="str">
        <f>VLOOKUP(A382,'Navne på FV-net'!$B$2:$C$364,2,FALSE)</f>
        <v>Sorø Fjernvarme</v>
      </c>
    </row>
    <row r="383" spans="1:7" x14ac:dyDescent="0.25">
      <c r="A383">
        <v>36</v>
      </c>
      <c r="B383">
        <v>483</v>
      </c>
      <c r="C383" t="s">
        <v>697</v>
      </c>
      <c r="D383" t="s">
        <v>698</v>
      </c>
      <c r="E383">
        <v>4180</v>
      </c>
      <c r="F383" t="s">
        <v>696</v>
      </c>
      <c r="G383" t="str">
        <f>VLOOKUP(A383,'Navne på FV-net'!$B$2:$C$364,2,FALSE)</f>
        <v>Sorø Fjernvarme</v>
      </c>
    </row>
    <row r="384" spans="1:7" x14ac:dyDescent="0.25">
      <c r="A384">
        <v>36</v>
      </c>
      <c r="B384">
        <v>484</v>
      </c>
      <c r="C384" t="s">
        <v>699</v>
      </c>
      <c r="D384" t="s">
        <v>700</v>
      </c>
      <c r="E384">
        <v>4180</v>
      </c>
      <c r="F384" t="s">
        <v>696</v>
      </c>
      <c r="G384" t="str">
        <f>VLOOKUP(A384,'Navne på FV-net'!$B$2:$C$364,2,FALSE)</f>
        <v>Sorø Fjernvarme</v>
      </c>
    </row>
    <row r="385" spans="1:7" x14ac:dyDescent="0.25">
      <c r="A385">
        <v>36</v>
      </c>
      <c r="B385">
        <v>485</v>
      </c>
      <c r="C385" t="s">
        <v>701</v>
      </c>
      <c r="D385" t="s">
        <v>702</v>
      </c>
      <c r="E385">
        <v>4180</v>
      </c>
      <c r="F385" t="s">
        <v>696</v>
      </c>
      <c r="G385" t="str">
        <f>VLOOKUP(A385,'Navne på FV-net'!$B$2:$C$364,2,FALSE)</f>
        <v>Sorø Fjernvarme</v>
      </c>
    </row>
    <row r="386" spans="1:7" x14ac:dyDescent="0.25">
      <c r="A386">
        <v>144</v>
      </c>
      <c r="B386">
        <v>486</v>
      </c>
      <c r="C386" t="s">
        <v>1416</v>
      </c>
      <c r="D386" t="s">
        <v>704</v>
      </c>
      <c r="E386">
        <v>8752</v>
      </c>
      <c r="F386" t="s">
        <v>1417</v>
      </c>
      <c r="G386" t="str">
        <f>VLOOKUP(A386,'Navne på FV-net'!$B$2:$C$364,2,FALSE)</f>
        <v>Østbirk Fjernvarme</v>
      </c>
    </row>
    <row r="387" spans="1:7" x14ac:dyDescent="0.25">
      <c r="A387">
        <v>191</v>
      </c>
      <c r="B387">
        <v>487</v>
      </c>
      <c r="C387" t="s">
        <v>1662</v>
      </c>
      <c r="D387" t="s">
        <v>1663</v>
      </c>
      <c r="E387">
        <v>6971</v>
      </c>
      <c r="F387" t="s">
        <v>1664</v>
      </c>
      <c r="G387" t="str">
        <f>VLOOKUP(A387,'Navne på FV-net'!$B$2:$C$364,2,FALSE)</f>
        <v>Spjald Fjernvarme</v>
      </c>
    </row>
    <row r="388" spans="1:7" x14ac:dyDescent="0.25">
      <c r="A388">
        <v>74</v>
      </c>
      <c r="B388">
        <v>489</v>
      </c>
      <c r="C388" t="s">
        <v>865</v>
      </c>
      <c r="D388" t="s">
        <v>866</v>
      </c>
      <c r="E388">
        <v>5771</v>
      </c>
      <c r="F388" t="s">
        <v>867</v>
      </c>
      <c r="G388" t="str">
        <f>VLOOKUP(A388,'Navne på FV-net'!$B$2:$C$364,2,FALSE)</f>
        <v>Stenstrup Fjernvarme</v>
      </c>
    </row>
    <row r="389" spans="1:7" x14ac:dyDescent="0.25">
      <c r="A389">
        <v>233</v>
      </c>
      <c r="B389">
        <v>490</v>
      </c>
      <c r="C389" t="s">
        <v>1916</v>
      </c>
      <c r="D389" t="s">
        <v>1917</v>
      </c>
      <c r="E389">
        <v>7850</v>
      </c>
      <c r="F389" t="s">
        <v>1918</v>
      </c>
      <c r="G389" t="str">
        <f>VLOOKUP(A389,'Navne på FV-net'!$B$2:$C$364,2,FALSE)</f>
        <v>Stoholm Fjernvarme</v>
      </c>
    </row>
    <row r="390" spans="1:7" x14ac:dyDescent="0.25">
      <c r="A390">
        <v>172</v>
      </c>
      <c r="B390">
        <v>493</v>
      </c>
      <c r="C390" t="s">
        <v>1579</v>
      </c>
      <c r="D390" t="s">
        <v>1580</v>
      </c>
      <c r="E390">
        <v>7600</v>
      </c>
      <c r="F390" t="s">
        <v>1577</v>
      </c>
      <c r="G390" t="str">
        <f>VLOOKUP(A390,'Navne på FV-net'!$B$2:$C$364,2,FALSE)</f>
        <v>Holstebro-Struer Fjernvarme</v>
      </c>
    </row>
    <row r="391" spans="1:7" x14ac:dyDescent="0.25">
      <c r="A391">
        <v>172</v>
      </c>
      <c r="B391">
        <v>494</v>
      </c>
      <c r="C391" t="s">
        <v>1581</v>
      </c>
      <c r="D391" t="s">
        <v>1582</v>
      </c>
      <c r="E391">
        <v>7560</v>
      </c>
      <c r="F391" t="s">
        <v>1583</v>
      </c>
      <c r="G391" t="str">
        <f>VLOOKUP(A391,'Navne på FV-net'!$B$2:$C$364,2,FALSE)</f>
        <v>Holstebro-Struer Fjernvarme</v>
      </c>
    </row>
    <row r="392" spans="1:7" x14ac:dyDescent="0.25">
      <c r="A392">
        <v>172</v>
      </c>
      <c r="B392">
        <v>495</v>
      </c>
      <c r="C392" t="s">
        <v>1584</v>
      </c>
      <c r="D392" t="s">
        <v>1585</v>
      </c>
      <c r="E392">
        <v>7600</v>
      </c>
      <c r="F392" t="s">
        <v>1577</v>
      </c>
      <c r="G392" t="str">
        <f>VLOOKUP(A392,'Navne på FV-net'!$B$2:$C$364,2,FALSE)</f>
        <v>Holstebro-Struer Fjernvarme</v>
      </c>
    </row>
    <row r="393" spans="1:7" x14ac:dyDescent="0.25">
      <c r="A393">
        <v>172</v>
      </c>
      <c r="B393">
        <v>496</v>
      </c>
      <c r="C393" t="s">
        <v>1586</v>
      </c>
      <c r="D393" t="s">
        <v>1587</v>
      </c>
      <c r="E393">
        <v>7600</v>
      </c>
      <c r="F393" t="s">
        <v>1577</v>
      </c>
      <c r="G393" t="str">
        <f>VLOOKUP(A393,'Navne på FV-net'!$B$2:$C$364,2,FALSE)</f>
        <v>Holstebro-Struer Fjernvarme</v>
      </c>
    </row>
    <row r="394" spans="1:7" x14ac:dyDescent="0.25">
      <c r="A394">
        <v>172</v>
      </c>
      <c r="B394">
        <v>497</v>
      </c>
      <c r="C394" t="s">
        <v>1588</v>
      </c>
      <c r="D394" t="s">
        <v>1589</v>
      </c>
      <c r="E394">
        <v>7600</v>
      </c>
      <c r="F394" t="s">
        <v>1577</v>
      </c>
      <c r="G394" t="str">
        <f>VLOOKUP(A394,'Navne på FV-net'!$B$2:$C$364,2,FALSE)</f>
        <v>Holstebro-Struer Fjernvarme</v>
      </c>
    </row>
    <row r="395" spans="1:7" x14ac:dyDescent="0.25">
      <c r="A395">
        <v>322</v>
      </c>
      <c r="B395">
        <v>499</v>
      </c>
      <c r="C395" t="s">
        <v>2302</v>
      </c>
      <c r="D395" t="s">
        <v>2303</v>
      </c>
      <c r="E395">
        <v>9530</v>
      </c>
      <c r="F395" t="s">
        <v>2304</v>
      </c>
      <c r="G395" t="str">
        <f>VLOOKUP(A395,'Navne på FV-net'!$B$2:$C$364,2,FALSE)</f>
        <v>Støvring Fjernvarme</v>
      </c>
    </row>
    <row r="396" spans="1:7" x14ac:dyDescent="0.25">
      <c r="A396">
        <v>51</v>
      </c>
      <c r="B396">
        <v>500</v>
      </c>
      <c r="C396" t="s">
        <v>766</v>
      </c>
      <c r="D396" t="s">
        <v>767</v>
      </c>
      <c r="E396">
        <v>4800</v>
      </c>
      <c r="F396" t="s">
        <v>761</v>
      </c>
      <c r="G396" t="str">
        <f>VLOOKUP(A396,'Navne på FV-net'!$B$2:$C$364,2,FALSE)</f>
        <v>Nykøbing Falster Fjernvarme</v>
      </c>
    </row>
    <row r="397" spans="1:7" x14ac:dyDescent="0.25">
      <c r="A397">
        <v>334</v>
      </c>
      <c r="B397">
        <v>501</v>
      </c>
      <c r="C397" t="s">
        <v>2333</v>
      </c>
      <c r="D397" t="s">
        <v>1987</v>
      </c>
      <c r="E397">
        <v>9541</v>
      </c>
      <c r="F397" t="s">
        <v>2334</v>
      </c>
      <c r="G397" t="str">
        <f>VLOOKUP(A397,'Navne på FV-net'!$B$2:$C$364,2,FALSE)</f>
        <v>Aars Fjernvarme</v>
      </c>
    </row>
    <row r="398" spans="1:7" x14ac:dyDescent="0.25">
      <c r="A398">
        <v>163</v>
      </c>
      <c r="B398">
        <v>502</v>
      </c>
      <c r="C398" t="s">
        <v>1520</v>
      </c>
      <c r="D398" t="s">
        <v>1521</v>
      </c>
      <c r="E398">
        <v>7451</v>
      </c>
      <c r="F398" t="s">
        <v>1522</v>
      </c>
      <c r="G398" t="str">
        <f>VLOOKUP(A398,'Navne på FV-net'!$B$2:$C$364,2,FALSE)</f>
        <v>Herning-Ikast Fjernvarme</v>
      </c>
    </row>
    <row r="399" spans="1:7" x14ac:dyDescent="0.25">
      <c r="A399">
        <v>163</v>
      </c>
      <c r="B399">
        <v>503</v>
      </c>
      <c r="C399" t="s">
        <v>1523</v>
      </c>
      <c r="D399" t="s">
        <v>1524</v>
      </c>
      <c r="E399">
        <v>7451</v>
      </c>
      <c r="F399" t="s">
        <v>1522</v>
      </c>
      <c r="G399" t="str">
        <f>VLOOKUP(A399,'Navne på FV-net'!$B$2:$C$364,2,FALSE)</f>
        <v>Herning-Ikast Fjernvarme</v>
      </c>
    </row>
    <row r="400" spans="1:7" x14ac:dyDescent="0.25">
      <c r="A400">
        <v>24</v>
      </c>
      <c r="B400">
        <v>504</v>
      </c>
      <c r="C400" t="s">
        <v>625</v>
      </c>
      <c r="D400" t="s">
        <v>626</v>
      </c>
      <c r="E400">
        <v>4470</v>
      </c>
      <c r="F400" t="s">
        <v>627</v>
      </c>
      <c r="G400" t="str">
        <f>VLOOKUP(A400,'Navne på FV-net'!$B$2:$C$364,2,FALSE)</f>
        <v>Svebølle-Viskinge Fjernvarme</v>
      </c>
    </row>
    <row r="401" spans="1:7" x14ac:dyDescent="0.25">
      <c r="A401">
        <v>87</v>
      </c>
      <c r="B401">
        <v>505</v>
      </c>
      <c r="C401" t="s">
        <v>1121</v>
      </c>
      <c r="D401" t="s">
        <v>1122</v>
      </c>
      <c r="E401">
        <v>5700</v>
      </c>
      <c r="F401" t="s">
        <v>1123</v>
      </c>
      <c r="G401" t="str">
        <f>VLOOKUP(A401,'Navne på FV-net'!$B$2:$C$364,2,FALSE)</f>
        <v>Svendborg Fjernvarme</v>
      </c>
    </row>
    <row r="402" spans="1:7" x14ac:dyDescent="0.25">
      <c r="A402">
        <v>87</v>
      </c>
      <c r="B402">
        <v>506</v>
      </c>
      <c r="C402" t="s">
        <v>1124</v>
      </c>
      <c r="D402" t="s">
        <v>1125</v>
      </c>
      <c r="E402">
        <v>5700</v>
      </c>
      <c r="F402" t="s">
        <v>1123</v>
      </c>
      <c r="G402" t="str">
        <f>VLOOKUP(A402,'Navne på FV-net'!$B$2:$C$364,2,FALSE)</f>
        <v>Svendborg Fjernvarme</v>
      </c>
    </row>
    <row r="403" spans="1:7" x14ac:dyDescent="0.25">
      <c r="A403">
        <v>325</v>
      </c>
      <c r="B403">
        <v>509</v>
      </c>
      <c r="C403" t="s">
        <v>2307</v>
      </c>
      <c r="D403" t="s">
        <v>2308</v>
      </c>
      <c r="E403">
        <v>9300</v>
      </c>
      <c r="F403" t="s">
        <v>2309</v>
      </c>
      <c r="G403" t="str">
        <f>VLOOKUP(A403,'Navne på FV-net'!$B$2:$C$364,2,FALSE)</f>
        <v>Sæby Fjernvarme</v>
      </c>
    </row>
    <row r="404" spans="1:7" x14ac:dyDescent="0.25">
      <c r="A404">
        <v>45</v>
      </c>
      <c r="B404">
        <v>510</v>
      </c>
      <c r="C404" t="s">
        <v>733</v>
      </c>
      <c r="D404" t="s">
        <v>734</v>
      </c>
      <c r="E404">
        <v>4920</v>
      </c>
      <c r="F404" t="s">
        <v>735</v>
      </c>
      <c r="G404" t="str">
        <f>VLOOKUP(A404,'Navne på FV-net'!$B$2:$C$364,2,FALSE)</f>
        <v>Søllested Fjernvarme</v>
      </c>
    </row>
    <row r="405" spans="1:7" x14ac:dyDescent="0.25">
      <c r="A405">
        <v>114</v>
      </c>
      <c r="B405">
        <v>511</v>
      </c>
      <c r="C405" t="s">
        <v>1218</v>
      </c>
      <c r="D405" t="s">
        <v>1219</v>
      </c>
      <c r="E405">
        <v>6400</v>
      </c>
      <c r="F405" t="s">
        <v>1220</v>
      </c>
      <c r="G405" t="str">
        <f>VLOOKUP(A405,'Navne på FV-net'!$B$2:$C$364,2,FALSE)</f>
        <v>Sønderborg Fjernvarme</v>
      </c>
    </row>
    <row r="406" spans="1:7" x14ac:dyDescent="0.25">
      <c r="A406">
        <v>114</v>
      </c>
      <c r="B406">
        <v>512</v>
      </c>
      <c r="C406" t="s">
        <v>1221</v>
      </c>
      <c r="D406" t="s">
        <v>1222</v>
      </c>
      <c r="E406">
        <v>6400</v>
      </c>
      <c r="F406" t="s">
        <v>1220</v>
      </c>
      <c r="G406" t="str">
        <f>VLOOKUP(A406,'Navne på FV-net'!$B$2:$C$364,2,FALSE)</f>
        <v>Sønderborg Fjernvarme</v>
      </c>
    </row>
    <row r="407" spans="1:7" x14ac:dyDescent="0.25">
      <c r="A407">
        <v>114</v>
      </c>
      <c r="B407">
        <v>514</v>
      </c>
      <c r="C407" t="s">
        <v>1223</v>
      </c>
      <c r="D407" t="s">
        <v>1224</v>
      </c>
      <c r="E407">
        <v>6400</v>
      </c>
      <c r="F407" t="s">
        <v>1220</v>
      </c>
      <c r="G407" t="str">
        <f>VLOOKUP(A407,'Navne på FV-net'!$B$2:$C$364,2,FALSE)</f>
        <v>Sønderborg Fjernvarme</v>
      </c>
    </row>
    <row r="408" spans="1:7" x14ac:dyDescent="0.25">
      <c r="A408">
        <v>114</v>
      </c>
      <c r="B408">
        <v>515</v>
      </c>
      <c r="C408" t="s">
        <v>1225</v>
      </c>
      <c r="D408" t="s">
        <v>1226</v>
      </c>
      <c r="E408">
        <v>6400</v>
      </c>
      <c r="F408" t="s">
        <v>1220</v>
      </c>
      <c r="G408" t="str">
        <f>VLOOKUP(A408,'Navne på FV-net'!$B$2:$C$364,2,FALSE)</f>
        <v>Sønderborg Fjernvarme</v>
      </c>
    </row>
    <row r="409" spans="1:7" x14ac:dyDescent="0.25">
      <c r="A409">
        <v>330</v>
      </c>
      <c r="B409">
        <v>516</v>
      </c>
      <c r="C409" t="s">
        <v>2321</v>
      </c>
      <c r="D409" t="s">
        <v>2322</v>
      </c>
      <c r="E409">
        <v>9240</v>
      </c>
      <c r="F409" t="s">
        <v>2257</v>
      </c>
      <c r="G409" t="str">
        <f>VLOOKUP(A409,'Navne på FV-net'!$B$2:$C$364,2,FALSE)</f>
        <v>Sønderholm Fjernvarme</v>
      </c>
    </row>
    <row r="410" spans="1:7" x14ac:dyDescent="0.25">
      <c r="A410">
        <v>104</v>
      </c>
      <c r="B410">
        <v>518</v>
      </c>
      <c r="C410" t="s">
        <v>1193</v>
      </c>
      <c r="D410" t="s">
        <v>1194</v>
      </c>
      <c r="E410">
        <v>6240</v>
      </c>
      <c r="F410" t="s">
        <v>1195</v>
      </c>
      <c r="G410" t="str">
        <f>VLOOKUP(A410,'Navne på FV-net'!$B$2:$C$364,2,FALSE)</f>
        <v>Løgumkloster Fjernvarme</v>
      </c>
    </row>
    <row r="411" spans="1:7" x14ac:dyDescent="0.25">
      <c r="A411">
        <v>162</v>
      </c>
      <c r="B411">
        <v>522</v>
      </c>
      <c r="C411" t="s">
        <v>1493</v>
      </c>
      <c r="D411" t="s">
        <v>1494</v>
      </c>
      <c r="E411">
        <v>6880</v>
      </c>
      <c r="F411" t="s">
        <v>1495</v>
      </c>
      <c r="G411" t="str">
        <f>VLOOKUP(A411,'Navne på FV-net'!$B$2:$C$364,2,FALSE)</f>
        <v>Tarm Fjernvarme (fra 2013 incl. Ådum)</v>
      </c>
    </row>
    <row r="412" spans="1:7" x14ac:dyDescent="0.25">
      <c r="A412">
        <v>162</v>
      </c>
      <c r="B412">
        <v>523</v>
      </c>
      <c r="C412" t="s">
        <v>1496</v>
      </c>
      <c r="D412" t="s">
        <v>1497</v>
      </c>
      <c r="E412">
        <v>6880</v>
      </c>
      <c r="F412" t="s">
        <v>1495</v>
      </c>
      <c r="G412" t="str">
        <f>VLOOKUP(A412,'Navne på FV-net'!$B$2:$C$364,2,FALSE)</f>
        <v>Tarm Fjernvarme (fra 2013 incl. Ådum)</v>
      </c>
    </row>
    <row r="413" spans="1:7" x14ac:dyDescent="0.25">
      <c r="A413">
        <v>5</v>
      </c>
      <c r="B413">
        <v>524</v>
      </c>
      <c r="C413" t="s">
        <v>510</v>
      </c>
      <c r="D413" t="s">
        <v>511</v>
      </c>
      <c r="E413">
        <v>2830</v>
      </c>
      <c r="F413" t="s">
        <v>512</v>
      </c>
      <c r="G413" t="str">
        <f>VLOOKUP(A413,'Navne på FV-net'!$B$2:$C$364,2,FALSE)</f>
        <v>DTU-Holte-Nærum Fjernvarme (inkl. Øverød, Teknikerbyen, Skodsborg)</v>
      </c>
    </row>
    <row r="414" spans="1:7" x14ac:dyDescent="0.25">
      <c r="A414">
        <v>261</v>
      </c>
      <c r="B414">
        <v>525</v>
      </c>
      <c r="C414" t="s">
        <v>2002</v>
      </c>
      <c r="D414" t="s">
        <v>2003</v>
      </c>
      <c r="E414">
        <v>7700</v>
      </c>
      <c r="F414" t="s">
        <v>2004</v>
      </c>
      <c r="G414" t="str">
        <f>VLOOKUP(A414,'Navne på FV-net'!$B$2:$C$364,2,FALSE)</f>
        <v>Thisted Fjernvarme</v>
      </c>
    </row>
    <row r="415" spans="1:7" x14ac:dyDescent="0.25">
      <c r="A415">
        <v>261</v>
      </c>
      <c r="B415">
        <v>526</v>
      </c>
      <c r="C415" t="s">
        <v>2005</v>
      </c>
      <c r="D415" t="s">
        <v>2006</v>
      </c>
      <c r="E415">
        <v>7700</v>
      </c>
      <c r="F415" t="s">
        <v>2004</v>
      </c>
      <c r="G415" t="str">
        <f>VLOOKUP(A415,'Navne på FV-net'!$B$2:$C$364,2,FALSE)</f>
        <v>Thisted Fjernvarme</v>
      </c>
    </row>
    <row r="416" spans="1:7" x14ac:dyDescent="0.25">
      <c r="A416">
        <v>261</v>
      </c>
      <c r="B416">
        <v>529</v>
      </c>
      <c r="C416" t="s">
        <v>2007</v>
      </c>
      <c r="D416" t="s">
        <v>2008</v>
      </c>
      <c r="E416">
        <v>7700</v>
      </c>
      <c r="F416" t="s">
        <v>2004</v>
      </c>
      <c r="G416" t="str">
        <f>VLOOKUP(A416,'Navne på FV-net'!$B$2:$C$364,2,FALSE)</f>
        <v>Thisted Fjernvarme</v>
      </c>
    </row>
    <row r="417" spans="1:7" x14ac:dyDescent="0.25">
      <c r="A417">
        <v>224</v>
      </c>
      <c r="B417">
        <v>530</v>
      </c>
      <c r="C417" t="s">
        <v>1876</v>
      </c>
      <c r="D417" t="s">
        <v>1877</v>
      </c>
      <c r="E417">
        <v>8410</v>
      </c>
      <c r="F417" t="s">
        <v>1875</v>
      </c>
      <c r="G417" t="str">
        <f>VLOOKUP(A417,'Navne på FV-net'!$B$2:$C$364,2,FALSE)</f>
        <v>Thorsager Fjernvarme</v>
      </c>
    </row>
    <row r="418" spans="1:7" x14ac:dyDescent="0.25">
      <c r="A418">
        <v>239</v>
      </c>
      <c r="B418">
        <v>531</v>
      </c>
      <c r="C418" t="s">
        <v>1936</v>
      </c>
      <c r="D418" t="s">
        <v>1937</v>
      </c>
      <c r="E418">
        <v>8881</v>
      </c>
      <c r="F418" t="s">
        <v>1938</v>
      </c>
      <c r="G418" t="str">
        <f>VLOOKUP(A418,'Navne på FV-net'!$B$2:$C$364,2,FALSE)</f>
        <v>Thorsø Fjernvarme</v>
      </c>
    </row>
    <row r="419" spans="1:7" x14ac:dyDescent="0.25">
      <c r="A419">
        <v>182</v>
      </c>
      <c r="B419">
        <v>532</v>
      </c>
      <c r="C419" t="s">
        <v>1630</v>
      </c>
      <c r="D419" t="s">
        <v>1631</v>
      </c>
      <c r="E419">
        <v>6980</v>
      </c>
      <c r="F419" t="s">
        <v>1632</v>
      </c>
      <c r="G419" t="str">
        <f>VLOOKUP(A419,'Navne på FV-net'!$B$2:$C$364,2,FALSE)</f>
        <v>Tim Fjernvarme</v>
      </c>
    </row>
    <row r="420" spans="1:7" x14ac:dyDescent="0.25">
      <c r="A420">
        <v>109</v>
      </c>
      <c r="B420">
        <v>533</v>
      </c>
      <c r="C420" t="s">
        <v>1203</v>
      </c>
      <c r="D420" t="s">
        <v>1204</v>
      </c>
      <c r="E420">
        <v>6520</v>
      </c>
      <c r="F420" t="s">
        <v>1205</v>
      </c>
      <c r="G420" t="str">
        <f>VLOOKUP(A420,'Navne på FV-net'!$B$2:$C$364,2,FALSE)</f>
        <v>Toftlund Fjernvarme</v>
      </c>
    </row>
    <row r="421" spans="1:7" x14ac:dyDescent="0.25">
      <c r="A421">
        <v>90</v>
      </c>
      <c r="B421">
        <v>534</v>
      </c>
      <c r="C421" t="s">
        <v>1133</v>
      </c>
      <c r="D421" t="s">
        <v>1134</v>
      </c>
      <c r="E421">
        <v>5690</v>
      </c>
      <c r="F421" t="s">
        <v>1135</v>
      </c>
      <c r="G421" t="str">
        <f>VLOOKUP(A421,'Navne på FV-net'!$B$2:$C$364,2,FALSE)</f>
        <v>Tommerup Fjernvarme I/S (fusion af Tommerup by Fjernvarme og Tommerup Stationsby Fjernvarme)</v>
      </c>
    </row>
    <row r="422" spans="1:7" x14ac:dyDescent="0.25">
      <c r="A422">
        <v>90</v>
      </c>
      <c r="B422">
        <v>535</v>
      </c>
      <c r="C422" t="s">
        <v>1136</v>
      </c>
      <c r="D422" t="s">
        <v>1137</v>
      </c>
      <c r="E422">
        <v>5690</v>
      </c>
      <c r="F422" t="s">
        <v>1135</v>
      </c>
      <c r="G422" t="str">
        <f>VLOOKUP(A422,'Navne på FV-net'!$B$2:$C$364,2,FALSE)</f>
        <v>Tommerup Fjernvarme I/S (fusion af Tommerup by Fjernvarme og Tommerup Stationsby Fjernvarme)</v>
      </c>
    </row>
    <row r="423" spans="1:7" x14ac:dyDescent="0.25">
      <c r="A423">
        <v>206</v>
      </c>
      <c r="B423">
        <v>536</v>
      </c>
      <c r="C423" t="s">
        <v>1765</v>
      </c>
      <c r="D423" t="s">
        <v>1766</v>
      </c>
      <c r="E423">
        <v>8310</v>
      </c>
      <c r="F423" t="s">
        <v>1767</v>
      </c>
      <c r="G423" t="str">
        <f>VLOOKUP(A423,'Navne på FV-net'!$B$2:$C$364,2,FALSE)</f>
        <v>Århus Fjernvarme</v>
      </c>
    </row>
    <row r="424" spans="1:7" x14ac:dyDescent="0.25">
      <c r="A424">
        <v>85</v>
      </c>
      <c r="B424">
        <v>539</v>
      </c>
      <c r="C424" t="s">
        <v>1116</v>
      </c>
      <c r="D424" t="s">
        <v>1117</v>
      </c>
      <c r="E424">
        <v>5953</v>
      </c>
      <c r="F424" t="s">
        <v>1118</v>
      </c>
      <c r="G424" t="str">
        <f>VLOOKUP(A424,'Navne på FV-net'!$B$2:$C$364,2,FALSE)</f>
        <v>Rudkøbing Fjernvarme</v>
      </c>
    </row>
    <row r="425" spans="1:7" x14ac:dyDescent="0.25">
      <c r="A425">
        <v>295</v>
      </c>
      <c r="B425">
        <v>541</v>
      </c>
      <c r="C425" t="s">
        <v>2164</v>
      </c>
      <c r="D425" t="s">
        <v>2165</v>
      </c>
      <c r="E425">
        <v>9382</v>
      </c>
      <c r="F425" t="s">
        <v>2166</v>
      </c>
      <c r="G425" t="str">
        <f>VLOOKUP(A425,'Navne på FV-net'!$B$2:$C$364,2,FALSE)</f>
        <v>Aalborg Fjernvarme</v>
      </c>
    </row>
    <row r="426" spans="1:7" x14ac:dyDescent="0.25">
      <c r="A426">
        <v>299</v>
      </c>
      <c r="B426">
        <v>543</v>
      </c>
      <c r="C426" t="s">
        <v>2221</v>
      </c>
      <c r="D426" t="s">
        <v>2222</v>
      </c>
      <c r="E426">
        <v>9830</v>
      </c>
      <c r="F426" t="s">
        <v>2223</v>
      </c>
      <c r="G426" t="str">
        <f>VLOOKUP(A426,'Navne på FV-net'!$B$2:$C$364,2,FALSE)</f>
        <v>Tårs Fjernvarme</v>
      </c>
    </row>
    <row r="427" spans="1:7" x14ac:dyDescent="0.25">
      <c r="A427">
        <v>41</v>
      </c>
      <c r="B427">
        <v>544</v>
      </c>
      <c r="C427" t="s">
        <v>711</v>
      </c>
      <c r="D427" t="s">
        <v>712</v>
      </c>
      <c r="E427">
        <v>4370</v>
      </c>
      <c r="F427" t="s">
        <v>713</v>
      </c>
      <c r="G427" t="str">
        <f>VLOOKUP(A427,'Navne på FV-net'!$B$2:$C$364,2,FALSE)</f>
        <v>Store Merløse Fjernvarme</v>
      </c>
    </row>
    <row r="428" spans="1:7" x14ac:dyDescent="0.25">
      <c r="A428">
        <v>115</v>
      </c>
      <c r="B428">
        <v>545</v>
      </c>
      <c r="C428" t="s">
        <v>1234</v>
      </c>
      <c r="D428" t="s">
        <v>1235</v>
      </c>
      <c r="E428">
        <v>6270</v>
      </c>
      <c r="F428" t="s">
        <v>1236</v>
      </c>
      <c r="G428" t="str">
        <f>VLOOKUP(A428,'Navne på FV-net'!$B$2:$C$364,2,FALSE)</f>
        <v>Tønder Fjernvarme</v>
      </c>
    </row>
    <row r="429" spans="1:7" x14ac:dyDescent="0.25">
      <c r="A429">
        <v>153</v>
      </c>
      <c r="B429">
        <v>547</v>
      </c>
      <c r="C429" t="s">
        <v>1464</v>
      </c>
      <c r="D429" t="s">
        <v>1465</v>
      </c>
      <c r="E429">
        <v>7160</v>
      </c>
      <c r="F429" t="s">
        <v>1466</v>
      </c>
      <c r="G429" t="str">
        <f>VLOOKUP(A429,'Navne på FV-net'!$B$2:$C$364,2,FALSE)</f>
        <v>Tørring Fjernvarme</v>
      </c>
    </row>
    <row r="430" spans="1:7" x14ac:dyDescent="0.25">
      <c r="A430">
        <v>155</v>
      </c>
      <c r="B430">
        <v>548</v>
      </c>
      <c r="C430" t="s">
        <v>1472</v>
      </c>
      <c r="D430" t="s">
        <v>1473</v>
      </c>
      <c r="E430">
        <v>7171</v>
      </c>
      <c r="F430" t="s">
        <v>1474</v>
      </c>
      <c r="G430" t="str">
        <f>VLOOKUP(A430,'Navne på FV-net'!$B$2:$C$364,2,FALSE)</f>
        <v>Uldum Fjernvarme</v>
      </c>
    </row>
    <row r="431" spans="1:7" x14ac:dyDescent="0.25">
      <c r="A431">
        <v>189</v>
      </c>
      <c r="B431">
        <v>549</v>
      </c>
      <c r="C431" t="s">
        <v>1650</v>
      </c>
      <c r="D431" t="s">
        <v>1651</v>
      </c>
      <c r="E431">
        <v>6990</v>
      </c>
      <c r="F431" t="s">
        <v>1652</v>
      </c>
      <c r="G431" t="str">
        <f>VLOOKUP(A431,'Navne på FV-net'!$B$2:$C$364,2,FALSE)</f>
        <v>Ulfborg Fjernvarme</v>
      </c>
    </row>
    <row r="432" spans="1:7" x14ac:dyDescent="0.25">
      <c r="A432">
        <v>294</v>
      </c>
      <c r="B432">
        <v>551</v>
      </c>
      <c r="C432" t="s">
        <v>2150</v>
      </c>
      <c r="D432" t="s">
        <v>2151</v>
      </c>
      <c r="E432">
        <v>9370</v>
      </c>
      <c r="F432" t="s">
        <v>2148</v>
      </c>
      <c r="G432" t="str">
        <f>VLOOKUP(A432,'Navne på FV-net'!$B$2:$C$364,2,FALSE)</f>
        <v>Ulsted Fjernvarme</v>
      </c>
    </row>
    <row r="433" spans="1:7" x14ac:dyDescent="0.25">
      <c r="A433">
        <v>231</v>
      </c>
      <c r="B433">
        <v>552</v>
      </c>
      <c r="C433" t="s">
        <v>1933</v>
      </c>
      <c r="D433" t="s">
        <v>1934</v>
      </c>
      <c r="E433">
        <v>8860</v>
      </c>
      <c r="F433" t="s">
        <v>1935</v>
      </c>
      <c r="G433" t="str">
        <f>VLOOKUP(A433,'Navne på FV-net'!$B$2:$C$364,2,FALSE)</f>
        <v>Bjerringbro Fjernvarme</v>
      </c>
    </row>
    <row r="434" spans="1:7" x14ac:dyDescent="0.25">
      <c r="A434">
        <v>81</v>
      </c>
      <c r="B434">
        <v>554</v>
      </c>
      <c r="C434" t="s">
        <v>121</v>
      </c>
      <c r="D434" t="s">
        <v>1476</v>
      </c>
      <c r="E434">
        <v>6580</v>
      </c>
      <c r="F434" t="s">
        <v>1477</v>
      </c>
      <c r="G434" t="str">
        <f>VLOOKUP(A434,'Navne på FV-net'!$B$2:$C$364,2,FALSE)</f>
        <v>TVIS</v>
      </c>
    </row>
    <row r="435" spans="1:7" x14ac:dyDescent="0.25">
      <c r="A435">
        <v>81</v>
      </c>
      <c r="B435">
        <v>555</v>
      </c>
      <c r="C435" t="s">
        <v>1478</v>
      </c>
      <c r="D435" t="s">
        <v>1479</v>
      </c>
      <c r="E435">
        <v>6580</v>
      </c>
      <c r="F435" t="s">
        <v>1477</v>
      </c>
      <c r="G435" t="str">
        <f>VLOOKUP(A435,'Navne på FV-net'!$B$2:$C$364,2,FALSE)</f>
        <v>TVIS</v>
      </c>
    </row>
    <row r="436" spans="1:7" x14ac:dyDescent="0.25">
      <c r="A436">
        <v>126</v>
      </c>
      <c r="B436">
        <v>556</v>
      </c>
      <c r="C436" t="s">
        <v>1321</v>
      </c>
      <c r="D436" t="s">
        <v>1322</v>
      </c>
      <c r="E436">
        <v>6800</v>
      </c>
      <c r="F436" t="s">
        <v>1323</v>
      </c>
      <c r="G436" t="str">
        <f>VLOOKUP(A436,'Navne på FV-net'!$B$2:$C$364,2,FALSE)</f>
        <v>Esbjerg-Varde Fjernvarme</v>
      </c>
    </row>
    <row r="437" spans="1:7" x14ac:dyDescent="0.25">
      <c r="A437">
        <v>126</v>
      </c>
      <c r="B437">
        <v>557</v>
      </c>
      <c r="C437" t="s">
        <v>1324</v>
      </c>
      <c r="D437" t="s">
        <v>1325</v>
      </c>
      <c r="E437">
        <v>6800</v>
      </c>
      <c r="F437" t="s">
        <v>1323</v>
      </c>
      <c r="G437" t="str">
        <f>VLOOKUP(A437,'Navne på FV-net'!$B$2:$C$364,2,FALSE)</f>
        <v>Esbjerg-Varde Fjernvarme</v>
      </c>
    </row>
    <row r="438" spans="1:7" x14ac:dyDescent="0.25">
      <c r="A438">
        <v>135</v>
      </c>
      <c r="B438">
        <v>558</v>
      </c>
      <c r="C438" t="s">
        <v>1380</v>
      </c>
      <c r="D438" t="s">
        <v>1381</v>
      </c>
      <c r="E438">
        <v>6600</v>
      </c>
      <c r="F438" t="s">
        <v>1382</v>
      </c>
      <c r="G438" t="str">
        <f>VLOOKUP(A438,'Navne på FV-net'!$B$2:$C$364,2,FALSE)</f>
        <v>Vejen Fjernvarme</v>
      </c>
    </row>
    <row r="439" spans="1:7" x14ac:dyDescent="0.25">
      <c r="A439">
        <v>135</v>
      </c>
      <c r="B439">
        <v>559</v>
      </c>
      <c r="C439" t="s">
        <v>1383</v>
      </c>
      <c r="D439" t="s">
        <v>1384</v>
      </c>
      <c r="E439">
        <v>6600</v>
      </c>
      <c r="F439" t="s">
        <v>1382</v>
      </c>
      <c r="G439" t="str">
        <f>VLOOKUP(A439,'Navne på FV-net'!$B$2:$C$364,2,FALSE)</f>
        <v>Vejen Fjernvarme</v>
      </c>
    </row>
    <row r="440" spans="1:7" x14ac:dyDescent="0.25">
      <c r="A440">
        <v>188</v>
      </c>
      <c r="B440">
        <v>561</v>
      </c>
      <c r="C440" t="s">
        <v>1647</v>
      </c>
      <c r="D440" t="s">
        <v>1648</v>
      </c>
      <c r="E440">
        <v>7570</v>
      </c>
      <c r="F440" t="s">
        <v>1649</v>
      </c>
      <c r="G440" t="str">
        <f>VLOOKUP(A440,'Navne på FV-net'!$B$2:$C$364,2,FALSE)</f>
        <v>Vemb Fjernvarme</v>
      </c>
    </row>
    <row r="441" spans="1:7" x14ac:dyDescent="0.25">
      <c r="A441">
        <v>311</v>
      </c>
      <c r="B441">
        <v>562</v>
      </c>
      <c r="C441" t="s">
        <v>2264</v>
      </c>
      <c r="D441" t="s">
        <v>2265</v>
      </c>
      <c r="E441">
        <v>9700</v>
      </c>
      <c r="F441" t="s">
        <v>2067</v>
      </c>
      <c r="G441" t="str">
        <f>VLOOKUP(A441,'Navne på FV-net'!$B$2:$C$364,2,FALSE)</f>
        <v>Vester Hjermitslev Fjernvarme</v>
      </c>
    </row>
    <row r="442" spans="1:7" x14ac:dyDescent="0.25">
      <c r="A442">
        <v>259</v>
      </c>
      <c r="B442">
        <v>564</v>
      </c>
      <c r="C442" t="s">
        <v>207</v>
      </c>
      <c r="D442" t="s">
        <v>1995</v>
      </c>
      <c r="E442">
        <v>7770</v>
      </c>
      <c r="F442" t="s">
        <v>1996</v>
      </c>
      <c r="G442" t="str">
        <f>VLOOKUP(A442,'Navne på FV-net'!$B$2:$C$364,2,FALSE)</f>
        <v>Vestervig Fjernvarme</v>
      </c>
    </row>
    <row r="443" spans="1:7" x14ac:dyDescent="0.25">
      <c r="A443">
        <v>190</v>
      </c>
      <c r="B443">
        <v>565</v>
      </c>
      <c r="C443" t="s">
        <v>1653</v>
      </c>
      <c r="D443" t="s">
        <v>1654</v>
      </c>
      <c r="E443">
        <v>6920</v>
      </c>
      <c r="F443" t="s">
        <v>1655</v>
      </c>
      <c r="G443" t="str">
        <f>VLOOKUP(A443,'Navne på FV-net'!$B$2:$C$364,2,FALSE)</f>
        <v>Videbæk Fjernvarme</v>
      </c>
    </row>
    <row r="444" spans="1:7" x14ac:dyDescent="0.25">
      <c r="A444">
        <v>190</v>
      </c>
      <c r="B444">
        <v>566</v>
      </c>
      <c r="C444" t="s">
        <v>1656</v>
      </c>
      <c r="D444" t="s">
        <v>1657</v>
      </c>
      <c r="E444">
        <v>6920</v>
      </c>
      <c r="F444" t="s">
        <v>1655</v>
      </c>
      <c r="G444" t="str">
        <f>VLOOKUP(A444,'Navne på FV-net'!$B$2:$C$364,2,FALSE)</f>
        <v>Videbæk Fjernvarme</v>
      </c>
    </row>
    <row r="445" spans="1:7" x14ac:dyDescent="0.25">
      <c r="A445">
        <v>194</v>
      </c>
      <c r="B445">
        <v>567</v>
      </c>
      <c r="C445" t="s">
        <v>1670</v>
      </c>
      <c r="D445" t="s">
        <v>1671</v>
      </c>
      <c r="E445">
        <v>7830</v>
      </c>
      <c r="F445" t="s">
        <v>1672</v>
      </c>
      <c r="G445" t="str">
        <f>VLOOKUP(A445,'Navne på FV-net'!$B$2:$C$364,2,FALSE)</f>
        <v>Vinderup - Sevel Fjernvarme</v>
      </c>
    </row>
    <row r="446" spans="1:7" x14ac:dyDescent="0.25">
      <c r="A446">
        <v>79</v>
      </c>
      <c r="B446">
        <v>568</v>
      </c>
      <c r="C446" t="s">
        <v>955</v>
      </c>
      <c r="D446" t="s">
        <v>956</v>
      </c>
      <c r="E446">
        <v>5492</v>
      </c>
      <c r="F446" t="s">
        <v>957</v>
      </c>
      <c r="G446" t="str">
        <f>VLOOKUP(A446,'Navne på FV-net'!$B$2:$C$364,2,FALSE)</f>
        <v>Fjernvarme Fyn</v>
      </c>
    </row>
    <row r="447" spans="1:7" x14ac:dyDescent="0.25">
      <c r="A447">
        <v>221</v>
      </c>
      <c r="B447">
        <v>569</v>
      </c>
      <c r="C447" t="s">
        <v>1866</v>
      </c>
      <c r="D447" t="s">
        <v>1867</v>
      </c>
      <c r="E447">
        <v>8961</v>
      </c>
      <c r="F447" t="s">
        <v>1862</v>
      </c>
      <c r="G447" t="str">
        <f>VLOOKUP(A447,'Navne på FV-net'!$B$2:$C$364,2,FALSE)</f>
        <v>Vivild Fjernvarme</v>
      </c>
    </row>
    <row r="448" spans="1:7" x14ac:dyDescent="0.25">
      <c r="A448">
        <v>116</v>
      </c>
      <c r="B448">
        <v>570</v>
      </c>
      <c r="C448" t="s">
        <v>1245</v>
      </c>
      <c r="D448" t="s">
        <v>1246</v>
      </c>
      <c r="E448">
        <v>6500</v>
      </c>
      <c r="F448" t="s">
        <v>1247</v>
      </c>
      <c r="G448" t="str">
        <f>VLOOKUP(A448,'Navne på FV-net'!$B$2:$C$364,2,FALSE)</f>
        <v>Vojens Fjernvarme</v>
      </c>
    </row>
    <row r="449" spans="1:7" x14ac:dyDescent="0.25">
      <c r="A449">
        <v>116</v>
      </c>
      <c r="B449">
        <v>571</v>
      </c>
      <c r="C449" t="s">
        <v>1248</v>
      </c>
      <c r="D449" t="s">
        <v>1249</v>
      </c>
      <c r="E449">
        <v>6500</v>
      </c>
      <c r="F449" t="s">
        <v>1247</v>
      </c>
      <c r="G449" t="str">
        <f>VLOOKUP(A449,'Navne på FV-net'!$B$2:$C$364,2,FALSE)</f>
        <v>Vojens Fjernvarme</v>
      </c>
    </row>
    <row r="450" spans="1:7" x14ac:dyDescent="0.25">
      <c r="A450">
        <v>65</v>
      </c>
      <c r="B450">
        <v>572</v>
      </c>
      <c r="C450" t="s">
        <v>830</v>
      </c>
      <c r="D450" t="s">
        <v>831</v>
      </c>
      <c r="E450">
        <v>4760</v>
      </c>
      <c r="F450" t="s">
        <v>829</v>
      </c>
      <c r="G450" t="str">
        <f>VLOOKUP(A450,'Navne på FV-net'!$B$2:$C$364,2,FALSE)</f>
        <v>Vordingborg Fjernvarme</v>
      </c>
    </row>
    <row r="451" spans="1:7" x14ac:dyDescent="0.25">
      <c r="A451">
        <v>65</v>
      </c>
      <c r="B451">
        <v>573</v>
      </c>
      <c r="C451" t="s">
        <v>832</v>
      </c>
      <c r="D451" t="s">
        <v>833</v>
      </c>
      <c r="E451">
        <v>4760</v>
      </c>
      <c r="F451" t="s">
        <v>829</v>
      </c>
      <c r="G451" t="str">
        <f>VLOOKUP(A451,'Navne på FV-net'!$B$2:$C$364,2,FALSE)</f>
        <v>Vordingborg Fjernvarme</v>
      </c>
    </row>
    <row r="452" spans="1:7" x14ac:dyDescent="0.25">
      <c r="A452">
        <v>304</v>
      </c>
      <c r="B452">
        <v>574</v>
      </c>
      <c r="C452" t="s">
        <v>2240</v>
      </c>
      <c r="D452" t="s">
        <v>2241</v>
      </c>
      <c r="E452">
        <v>9760</v>
      </c>
      <c r="F452" t="s">
        <v>2242</v>
      </c>
      <c r="G452" t="str">
        <f>VLOOKUP(A452,'Navne på FV-net'!$B$2:$C$364,2,FALSE)</f>
        <v>Vrå Fjernvarme</v>
      </c>
    </row>
    <row r="453" spans="1:7" x14ac:dyDescent="0.25">
      <c r="A453">
        <v>18</v>
      </c>
      <c r="B453">
        <v>575</v>
      </c>
      <c r="C453" t="s">
        <v>585</v>
      </c>
      <c r="D453" t="s">
        <v>586</v>
      </c>
      <c r="E453">
        <v>3500</v>
      </c>
      <c r="F453" t="s">
        <v>587</v>
      </c>
      <c r="G453" t="str">
        <f>VLOOKUP(A453,'Navne på FV-net'!$B$2:$C$364,2,FALSE)</f>
        <v>Hillerød-Farum-Værløse</v>
      </c>
    </row>
    <row r="454" spans="1:7" x14ac:dyDescent="0.25">
      <c r="A454">
        <v>117</v>
      </c>
      <c r="B454">
        <v>578</v>
      </c>
      <c r="C454" t="s">
        <v>1257</v>
      </c>
      <c r="D454" t="s">
        <v>1258</v>
      </c>
      <c r="E454">
        <v>6200</v>
      </c>
      <c r="F454" t="s">
        <v>1256</v>
      </c>
      <c r="G454" t="str">
        <f>VLOOKUP(A454,'Navne på FV-net'!$B$2:$C$364,2,FALSE)</f>
        <v>Aabenrå - Rødekro - Hjordkær Fjernvarme</v>
      </c>
    </row>
    <row r="455" spans="1:7" x14ac:dyDescent="0.25">
      <c r="A455">
        <v>117</v>
      </c>
      <c r="B455">
        <v>579</v>
      </c>
      <c r="C455" t="s">
        <v>1259</v>
      </c>
      <c r="D455" t="s">
        <v>1260</v>
      </c>
      <c r="E455">
        <v>6200</v>
      </c>
      <c r="F455" t="s">
        <v>1256</v>
      </c>
      <c r="G455" t="str">
        <f>VLOOKUP(A455,'Navne på FV-net'!$B$2:$C$364,2,FALSE)</f>
        <v>Aabenrå - Rødekro - Hjordkær Fjernvarme</v>
      </c>
    </row>
    <row r="456" spans="1:7" x14ac:dyDescent="0.25">
      <c r="A456">
        <v>117</v>
      </c>
      <c r="B456">
        <v>581</v>
      </c>
      <c r="C456" t="s">
        <v>1261</v>
      </c>
      <c r="D456" t="s">
        <v>1262</v>
      </c>
      <c r="E456">
        <v>6200</v>
      </c>
      <c r="F456" t="s">
        <v>1256</v>
      </c>
      <c r="G456" t="str">
        <f>VLOOKUP(A456,'Navne på FV-net'!$B$2:$C$364,2,FALSE)</f>
        <v>Aabenrå - Rødekro - Hjordkær Fjernvarme</v>
      </c>
    </row>
    <row r="457" spans="1:7" x14ac:dyDescent="0.25">
      <c r="A457">
        <v>295</v>
      </c>
      <c r="B457">
        <v>582</v>
      </c>
      <c r="C457" t="s">
        <v>2167</v>
      </c>
      <c r="D457" t="s">
        <v>2168</v>
      </c>
      <c r="E457">
        <v>9380</v>
      </c>
      <c r="F457" t="s">
        <v>2169</v>
      </c>
      <c r="G457" t="str">
        <f>VLOOKUP(A457,'Navne på FV-net'!$B$2:$C$364,2,FALSE)</f>
        <v>Aalborg Fjernvarme</v>
      </c>
    </row>
    <row r="458" spans="1:7" x14ac:dyDescent="0.25">
      <c r="A458">
        <v>295</v>
      </c>
      <c r="B458">
        <v>583</v>
      </c>
      <c r="C458" t="s">
        <v>2170</v>
      </c>
      <c r="D458" t="s">
        <v>2171</v>
      </c>
      <c r="E458">
        <v>9310</v>
      </c>
      <c r="F458" t="s">
        <v>2157</v>
      </c>
      <c r="G458" t="str">
        <f>VLOOKUP(A458,'Navne på FV-net'!$B$2:$C$364,2,FALSE)</f>
        <v>Aalborg Fjernvarme</v>
      </c>
    </row>
    <row r="459" spans="1:7" x14ac:dyDescent="0.25">
      <c r="A459">
        <v>295</v>
      </c>
      <c r="B459">
        <v>586</v>
      </c>
      <c r="C459" t="s">
        <v>2173</v>
      </c>
      <c r="D459" t="s">
        <v>706</v>
      </c>
      <c r="E459">
        <v>9000</v>
      </c>
      <c r="F459" t="s">
        <v>2174</v>
      </c>
      <c r="G459" t="str">
        <f>VLOOKUP(A459,'Navne på FV-net'!$B$2:$C$364,2,FALSE)</f>
        <v>Aalborg Fjernvarme</v>
      </c>
    </row>
    <row r="460" spans="1:7" x14ac:dyDescent="0.25">
      <c r="A460">
        <v>295</v>
      </c>
      <c r="B460">
        <v>587</v>
      </c>
      <c r="C460" t="s">
        <v>2175</v>
      </c>
      <c r="D460" t="s">
        <v>2176</v>
      </c>
      <c r="E460">
        <v>9220</v>
      </c>
      <c r="F460" t="s">
        <v>2154</v>
      </c>
      <c r="G460" t="str">
        <f>VLOOKUP(A460,'Navne på FV-net'!$B$2:$C$364,2,FALSE)</f>
        <v>Aalborg Fjernvarme</v>
      </c>
    </row>
    <row r="461" spans="1:7" x14ac:dyDescent="0.25">
      <c r="A461">
        <v>295</v>
      </c>
      <c r="B461">
        <v>588</v>
      </c>
      <c r="C461" t="s">
        <v>2177</v>
      </c>
      <c r="D461" t="s">
        <v>2178</v>
      </c>
      <c r="E461">
        <v>9000</v>
      </c>
      <c r="F461" t="s">
        <v>2174</v>
      </c>
      <c r="G461" t="str">
        <f>VLOOKUP(A461,'Navne på FV-net'!$B$2:$C$364,2,FALSE)</f>
        <v>Aalborg Fjernvarme</v>
      </c>
    </row>
    <row r="462" spans="1:7" x14ac:dyDescent="0.25">
      <c r="A462">
        <v>270</v>
      </c>
      <c r="B462">
        <v>589</v>
      </c>
      <c r="C462" t="s">
        <v>2043</v>
      </c>
      <c r="D462" t="s">
        <v>2043</v>
      </c>
      <c r="E462">
        <v>9620</v>
      </c>
      <c r="F462" t="s">
        <v>2044</v>
      </c>
      <c r="G462" t="str">
        <f>VLOOKUP(A462,'Navne på FV-net'!$B$2:$C$364,2,FALSE)</f>
        <v>Aalestrup Fjernvarme (inkl. Hvam fra 2019)</v>
      </c>
    </row>
    <row r="463" spans="1:7" x14ac:dyDescent="0.25">
      <c r="A463">
        <v>230</v>
      </c>
      <c r="B463">
        <v>590</v>
      </c>
      <c r="C463" t="s">
        <v>3570</v>
      </c>
      <c r="D463" t="s">
        <v>1901</v>
      </c>
      <c r="E463">
        <v>8355</v>
      </c>
      <c r="F463" t="s">
        <v>1902</v>
      </c>
      <c r="G463" t="str">
        <f>VLOOKUP(A463,'Navne på FV-net'!$B$2:$C$364,2,FALSE)</f>
        <v>Solbjerg Fjernvarme</v>
      </c>
    </row>
    <row r="464" spans="1:7" x14ac:dyDescent="0.25">
      <c r="A464">
        <v>206</v>
      </c>
      <c r="B464">
        <v>591</v>
      </c>
      <c r="C464" t="s">
        <v>3552</v>
      </c>
      <c r="D464" t="s">
        <v>1768</v>
      </c>
      <c r="E464">
        <v>8240</v>
      </c>
      <c r="F464" t="s">
        <v>1742</v>
      </c>
      <c r="G464" t="str">
        <f>VLOOKUP(A464,'Navne på FV-net'!$B$2:$C$364,2,FALSE)</f>
        <v>Århus Fjernvarme</v>
      </c>
    </row>
    <row r="465" spans="1:7" x14ac:dyDescent="0.25">
      <c r="A465">
        <v>206</v>
      </c>
      <c r="B465">
        <v>597</v>
      </c>
      <c r="C465" t="s">
        <v>3481</v>
      </c>
      <c r="D465" t="s">
        <v>1770</v>
      </c>
      <c r="E465">
        <v>8260</v>
      </c>
      <c r="F465" t="s">
        <v>1771</v>
      </c>
      <c r="G465" t="str">
        <f>VLOOKUP(A465,'Navne på FV-net'!$B$2:$C$364,2,FALSE)</f>
        <v>Århus Fjernvarme</v>
      </c>
    </row>
    <row r="466" spans="1:7" x14ac:dyDescent="0.25">
      <c r="A466">
        <v>206</v>
      </c>
      <c r="B466">
        <v>598</v>
      </c>
      <c r="C466" t="s">
        <v>3482</v>
      </c>
      <c r="D466" t="s">
        <v>1772</v>
      </c>
      <c r="E466">
        <v>8260</v>
      </c>
      <c r="F466" t="s">
        <v>1771</v>
      </c>
      <c r="G466" t="str">
        <f>VLOOKUP(A466,'Navne på FV-net'!$B$2:$C$364,2,FALSE)</f>
        <v>Århus Fjernvarme</v>
      </c>
    </row>
    <row r="467" spans="1:7" x14ac:dyDescent="0.25">
      <c r="A467">
        <v>206</v>
      </c>
      <c r="B467">
        <v>601</v>
      </c>
      <c r="C467" t="s">
        <v>3553</v>
      </c>
      <c r="D467" t="s">
        <v>1773</v>
      </c>
      <c r="E467">
        <v>8270</v>
      </c>
      <c r="F467" t="s">
        <v>1774</v>
      </c>
      <c r="G467" t="str">
        <f>VLOOKUP(A467,'Navne på FV-net'!$B$2:$C$364,2,FALSE)</f>
        <v>Århus Fjernvarme</v>
      </c>
    </row>
    <row r="468" spans="1:7" x14ac:dyDescent="0.25">
      <c r="A468">
        <v>206</v>
      </c>
      <c r="B468">
        <v>604</v>
      </c>
      <c r="C468" t="s">
        <v>3483</v>
      </c>
      <c r="D468" t="s">
        <v>1775</v>
      </c>
      <c r="E468">
        <v>8220</v>
      </c>
      <c r="F468" t="s">
        <v>1776</v>
      </c>
      <c r="G468" t="str">
        <f>VLOOKUP(A468,'Navne på FV-net'!$B$2:$C$364,2,FALSE)</f>
        <v>Århus Fjernvarme</v>
      </c>
    </row>
    <row r="469" spans="1:7" x14ac:dyDescent="0.25">
      <c r="A469">
        <v>206</v>
      </c>
      <c r="B469">
        <v>607</v>
      </c>
      <c r="C469" t="s">
        <v>3554</v>
      </c>
      <c r="D469" t="s">
        <v>1777</v>
      </c>
      <c r="E469">
        <v>8330</v>
      </c>
      <c r="F469" t="s">
        <v>1778</v>
      </c>
      <c r="G469" t="str">
        <f>VLOOKUP(A469,'Navne på FV-net'!$B$2:$C$364,2,FALSE)</f>
        <v>Århus Fjernvarme</v>
      </c>
    </row>
    <row r="470" spans="1:7" x14ac:dyDescent="0.25">
      <c r="A470">
        <v>206</v>
      </c>
      <c r="B470">
        <v>608</v>
      </c>
      <c r="C470" t="s">
        <v>3555</v>
      </c>
      <c r="D470" t="s">
        <v>1779</v>
      </c>
      <c r="E470">
        <v>8361</v>
      </c>
      <c r="F470" t="s">
        <v>1780</v>
      </c>
      <c r="G470" t="str">
        <f>VLOOKUP(A470,'Navne på FV-net'!$B$2:$C$364,2,FALSE)</f>
        <v>Århus Fjernvarme</v>
      </c>
    </row>
    <row r="471" spans="1:7" x14ac:dyDescent="0.25">
      <c r="A471">
        <v>206</v>
      </c>
      <c r="B471">
        <v>611</v>
      </c>
      <c r="C471" t="s">
        <v>3556</v>
      </c>
      <c r="D471" t="s">
        <v>1781</v>
      </c>
      <c r="E471">
        <v>8541</v>
      </c>
      <c r="F471" t="s">
        <v>1737</v>
      </c>
      <c r="G471" t="str">
        <f>VLOOKUP(A471,'Navne på FV-net'!$B$2:$C$364,2,FALSE)</f>
        <v>Århus Fjernvarme</v>
      </c>
    </row>
    <row r="472" spans="1:7" x14ac:dyDescent="0.25">
      <c r="A472">
        <v>206</v>
      </c>
      <c r="B472">
        <v>620</v>
      </c>
      <c r="C472" t="s">
        <v>3557</v>
      </c>
      <c r="D472" t="s">
        <v>1782</v>
      </c>
      <c r="E472">
        <v>8210</v>
      </c>
      <c r="F472" t="s">
        <v>1783</v>
      </c>
      <c r="G472" t="str">
        <f>VLOOKUP(A472,'Navne på FV-net'!$B$2:$C$364,2,FALSE)</f>
        <v>Århus Fjernvarme</v>
      </c>
    </row>
    <row r="473" spans="1:7" x14ac:dyDescent="0.25">
      <c r="A473">
        <v>94</v>
      </c>
      <c r="B473">
        <v>621</v>
      </c>
      <c r="C473" t="s">
        <v>1141</v>
      </c>
      <c r="D473" t="s">
        <v>1142</v>
      </c>
      <c r="E473">
        <v>5970</v>
      </c>
      <c r="F473" t="s">
        <v>1143</v>
      </c>
      <c r="G473" t="str">
        <f>VLOOKUP(A473,'Navne på FV-net'!$B$2:$C$364,2,FALSE)</f>
        <v>Ærøskøbing Fjernvarme</v>
      </c>
    </row>
    <row r="474" spans="1:7" x14ac:dyDescent="0.25">
      <c r="A474">
        <v>94</v>
      </c>
      <c r="B474">
        <v>622</v>
      </c>
      <c r="C474" t="s">
        <v>1144</v>
      </c>
      <c r="D474" t="s">
        <v>1145</v>
      </c>
      <c r="E474">
        <v>5970</v>
      </c>
      <c r="F474" t="s">
        <v>1143</v>
      </c>
      <c r="G474" t="str">
        <f>VLOOKUP(A474,'Navne på FV-net'!$B$2:$C$364,2,FALSE)</f>
        <v>Ærøskøbing Fjernvarme</v>
      </c>
    </row>
    <row r="475" spans="1:7" x14ac:dyDescent="0.25">
      <c r="A475">
        <v>136</v>
      </c>
      <c r="B475">
        <v>624</v>
      </c>
      <c r="C475" t="s">
        <v>1390</v>
      </c>
      <c r="D475" t="s">
        <v>1391</v>
      </c>
      <c r="E475">
        <v>6870</v>
      </c>
      <c r="F475" t="s">
        <v>1389</v>
      </c>
      <c r="G475" t="str">
        <f>VLOOKUP(A475,'Navne på FV-net'!$B$2:$C$364,2,FALSE)</f>
        <v>Ølgod Fjernvarme</v>
      </c>
    </row>
    <row r="476" spans="1:7" x14ac:dyDescent="0.25">
      <c r="A476">
        <v>193</v>
      </c>
      <c r="B476">
        <v>625</v>
      </c>
      <c r="C476" t="s">
        <v>1667</v>
      </c>
      <c r="D476" t="s">
        <v>1668</v>
      </c>
      <c r="E476">
        <v>6973</v>
      </c>
      <c r="F476" t="s">
        <v>1669</v>
      </c>
      <c r="G476" t="str">
        <f>VLOOKUP(A476,'Navne på FV-net'!$B$2:$C$364,2,FALSE)</f>
        <v>Ørnhøj-Grønbjerg Fjernvarme</v>
      </c>
    </row>
    <row r="477" spans="1:7" x14ac:dyDescent="0.25">
      <c r="A477">
        <v>220</v>
      </c>
      <c r="B477">
        <v>626</v>
      </c>
      <c r="C477" t="s">
        <v>1863</v>
      </c>
      <c r="D477" t="s">
        <v>1864</v>
      </c>
      <c r="E477">
        <v>8950</v>
      </c>
      <c r="F477" t="s">
        <v>1865</v>
      </c>
      <c r="G477" t="str">
        <f>VLOOKUP(A477,'Navne på FV-net'!$B$2:$C$364,2,FALSE)</f>
        <v>Ørsted Fjernvarme</v>
      </c>
    </row>
    <row r="478" spans="1:7" x14ac:dyDescent="0.25">
      <c r="A478">
        <v>266</v>
      </c>
      <c r="B478">
        <v>627</v>
      </c>
      <c r="C478" t="s">
        <v>2023</v>
      </c>
      <c r="D478" t="s">
        <v>2024</v>
      </c>
      <c r="E478">
        <v>8830</v>
      </c>
      <c r="F478" t="s">
        <v>2020</v>
      </c>
      <c r="G478" t="str">
        <f>VLOOKUP(A478,'Navne på FV-net'!$B$2:$C$364,2,FALSE)</f>
        <v>Ørum Fjernvarme (Tjele)</v>
      </c>
    </row>
    <row r="479" spans="1:7" x14ac:dyDescent="0.25">
      <c r="A479">
        <v>324</v>
      </c>
      <c r="B479">
        <v>629</v>
      </c>
      <c r="C479" t="s">
        <v>2305</v>
      </c>
      <c r="D479" t="s">
        <v>2306</v>
      </c>
      <c r="E479">
        <v>9530</v>
      </c>
      <c r="F479" t="s">
        <v>2304</v>
      </c>
      <c r="G479" t="str">
        <f>VLOOKUP(A479,'Navne på FV-net'!$B$2:$C$364,2,FALSE)</f>
        <v>Øster Hornum Fjernvarme</v>
      </c>
    </row>
    <row r="480" spans="1:7" x14ac:dyDescent="0.25">
      <c r="A480">
        <v>263</v>
      </c>
      <c r="B480">
        <v>630</v>
      </c>
      <c r="C480" t="s">
        <v>211</v>
      </c>
      <c r="D480" t="s">
        <v>2017</v>
      </c>
      <c r="E480">
        <v>7700</v>
      </c>
      <c r="F480" t="s">
        <v>2004</v>
      </c>
      <c r="G480" t="str">
        <f>VLOOKUP(A480,'Navne på FV-net'!$B$2:$C$364,2,FALSE)</f>
        <v>Østerild Fjernvarme</v>
      </c>
    </row>
    <row r="481" spans="1:7" x14ac:dyDescent="0.25">
      <c r="A481">
        <v>230</v>
      </c>
      <c r="B481">
        <v>632</v>
      </c>
      <c r="C481" t="s">
        <v>3571</v>
      </c>
      <c r="D481" t="s">
        <v>1903</v>
      </c>
      <c r="E481">
        <v>8355</v>
      </c>
      <c r="F481" t="s">
        <v>1902</v>
      </c>
      <c r="G481" t="str">
        <f>VLOOKUP(A481,'Navne på FV-net'!$B$2:$C$364,2,FALSE)</f>
        <v>Solbjerg Fjernvarme</v>
      </c>
    </row>
    <row r="482" spans="1:7" x14ac:dyDescent="0.25">
      <c r="A482">
        <v>235</v>
      </c>
      <c r="B482">
        <v>634</v>
      </c>
      <c r="C482" t="s">
        <v>1928</v>
      </c>
      <c r="D482" t="s">
        <v>1929</v>
      </c>
      <c r="E482">
        <v>7741</v>
      </c>
      <c r="F482" t="s">
        <v>1930</v>
      </c>
      <c r="G482" t="str">
        <f>VLOOKUP(A482,'Navne på FV-net'!$B$2:$C$364,2,FALSE)</f>
        <v>Frøstrup Fjernvarme</v>
      </c>
    </row>
    <row r="483" spans="1:7" x14ac:dyDescent="0.25">
      <c r="A483">
        <v>289</v>
      </c>
      <c r="B483">
        <v>635</v>
      </c>
      <c r="C483" t="s">
        <v>3577</v>
      </c>
      <c r="D483" t="s">
        <v>3578</v>
      </c>
      <c r="E483">
        <v>9900</v>
      </c>
      <c r="F483" t="s">
        <v>2116</v>
      </c>
      <c r="G483" t="str">
        <f>VLOOKUP(A483,'Navne på FV-net'!$B$2:$C$364,2,FALSE)</f>
        <v>Frederikshavn Fjernvarme</v>
      </c>
    </row>
    <row r="484" spans="1:7" x14ac:dyDescent="0.25">
      <c r="A484">
        <v>295</v>
      </c>
      <c r="B484">
        <v>636</v>
      </c>
      <c r="C484" t="s">
        <v>2179</v>
      </c>
      <c r="D484" t="s">
        <v>2180</v>
      </c>
      <c r="E484">
        <v>9310</v>
      </c>
      <c r="F484" t="s">
        <v>2157</v>
      </c>
      <c r="G484" t="str">
        <f>VLOOKUP(A484,'Navne på FV-net'!$B$2:$C$364,2,FALSE)</f>
        <v>Aalborg Fjernvarme</v>
      </c>
    </row>
    <row r="485" spans="1:7" x14ac:dyDescent="0.25">
      <c r="A485">
        <v>298</v>
      </c>
      <c r="B485">
        <v>637</v>
      </c>
      <c r="C485" t="s">
        <v>2197</v>
      </c>
      <c r="D485" t="s">
        <v>2198</v>
      </c>
      <c r="E485">
        <v>9850</v>
      </c>
      <c r="F485" t="s">
        <v>2199</v>
      </c>
      <c r="G485" t="str">
        <f>VLOOKUP(A485,'Navne på FV-net'!$B$2:$C$364,2,FALSE)</f>
        <v>Hjørring Fjernvarme (inkl. Hirtshals Fjernvarme fra 2011)</v>
      </c>
    </row>
    <row r="486" spans="1:7" x14ac:dyDescent="0.25">
      <c r="A486">
        <v>66</v>
      </c>
      <c r="B486">
        <v>639</v>
      </c>
      <c r="C486" t="s">
        <v>835</v>
      </c>
      <c r="D486" t="s">
        <v>836</v>
      </c>
      <c r="E486">
        <v>3782</v>
      </c>
      <c r="F486" t="s">
        <v>837</v>
      </c>
      <c r="G486" t="str">
        <f>VLOOKUP(A486,'Navne på FV-net'!$B$2:$C$364,2,FALSE)</f>
        <v>Klemensker Fjernvarme</v>
      </c>
    </row>
    <row r="487" spans="1:7" x14ac:dyDescent="0.25">
      <c r="A487">
        <v>248</v>
      </c>
      <c r="B487">
        <v>640</v>
      </c>
      <c r="C487" t="s">
        <v>1965</v>
      </c>
      <c r="D487" t="s">
        <v>1966</v>
      </c>
      <c r="E487">
        <v>8832</v>
      </c>
      <c r="F487" t="s">
        <v>1967</v>
      </c>
      <c r="G487" t="str">
        <f>VLOOKUP(A487,'Navne på FV-net'!$B$2:$C$364,2,FALSE)</f>
        <v>Ulbjerg Fjernvarme</v>
      </c>
    </row>
    <row r="488" spans="1:7" x14ac:dyDescent="0.25">
      <c r="A488">
        <v>68</v>
      </c>
      <c r="B488">
        <v>641</v>
      </c>
      <c r="C488" t="s">
        <v>844</v>
      </c>
      <c r="D488" t="s">
        <v>845</v>
      </c>
      <c r="E488">
        <v>3700</v>
      </c>
      <c r="F488" t="s">
        <v>843</v>
      </c>
      <c r="G488" t="str">
        <f>VLOOKUP(A488,'Navne på FV-net'!$B$2:$C$364,2,FALSE)</f>
        <v>Rønne Fjernvarme</v>
      </c>
    </row>
    <row r="489" spans="1:7" x14ac:dyDescent="0.25">
      <c r="A489">
        <v>2</v>
      </c>
      <c r="B489">
        <v>642</v>
      </c>
      <c r="C489" t="s">
        <v>405</v>
      </c>
      <c r="D489" t="s">
        <v>406</v>
      </c>
      <c r="E489">
        <v>1432</v>
      </c>
      <c r="F489" t="s">
        <v>407</v>
      </c>
      <c r="G489" t="str">
        <f>VLOOKUP(A489,'Navne på FV-net'!$B$2:$C$364,2,FALSE)</f>
        <v>Storkøbenhavns Fjernvarme</v>
      </c>
    </row>
    <row r="490" spans="1:7" x14ac:dyDescent="0.25">
      <c r="A490">
        <v>2</v>
      </c>
      <c r="B490">
        <v>646</v>
      </c>
      <c r="C490" t="s">
        <v>408</v>
      </c>
      <c r="D490" t="s">
        <v>409</v>
      </c>
      <c r="E490">
        <v>2860</v>
      </c>
      <c r="F490" t="s">
        <v>410</v>
      </c>
      <c r="G490" t="str">
        <f>VLOOKUP(A490,'Navne på FV-net'!$B$2:$C$364,2,FALSE)</f>
        <v>Storkøbenhavns Fjernvarme</v>
      </c>
    </row>
    <row r="491" spans="1:7" x14ac:dyDescent="0.25">
      <c r="A491">
        <v>118</v>
      </c>
      <c r="B491">
        <v>648</v>
      </c>
      <c r="C491" t="s">
        <v>1271</v>
      </c>
      <c r="D491" t="s">
        <v>1272</v>
      </c>
      <c r="E491">
        <v>6200</v>
      </c>
      <c r="F491" t="s">
        <v>1256</v>
      </c>
      <c r="G491" t="str">
        <f>VLOOKUP(A491,'Navne på FV-net'!$B$2:$C$364,2,FALSE)</f>
        <v>Løjt Kirkeby Fjernvarme</v>
      </c>
    </row>
    <row r="492" spans="1:7" x14ac:dyDescent="0.25">
      <c r="A492">
        <v>216</v>
      </c>
      <c r="B492">
        <v>649</v>
      </c>
      <c r="C492" t="s">
        <v>169</v>
      </c>
      <c r="D492" t="s">
        <v>1845</v>
      </c>
      <c r="E492">
        <v>8930</v>
      </c>
      <c r="F492" t="s">
        <v>1846</v>
      </c>
      <c r="G492" t="str">
        <f>VLOOKUP(A492,'Navne på FV-net'!$B$2:$C$364,2,FALSE)</f>
        <v>Mellerup Fjernvarme</v>
      </c>
    </row>
    <row r="493" spans="1:7" x14ac:dyDescent="0.25">
      <c r="A493">
        <v>133</v>
      </c>
      <c r="B493">
        <v>651</v>
      </c>
      <c r="C493" t="s">
        <v>1377</v>
      </c>
      <c r="D493" t="s">
        <v>3468</v>
      </c>
      <c r="E493">
        <v>6760</v>
      </c>
      <c r="F493" t="s">
        <v>1374</v>
      </c>
      <c r="G493" t="str">
        <f>VLOOKUP(A493,'Navne på FV-net'!$B$2:$C$364,2,FALSE)</f>
        <v>Ribe Fjernvarme</v>
      </c>
    </row>
    <row r="494" spans="1:7" x14ac:dyDescent="0.25">
      <c r="A494">
        <v>336</v>
      </c>
      <c r="B494">
        <v>655</v>
      </c>
      <c r="C494" t="s">
        <v>2335</v>
      </c>
      <c r="D494" t="s">
        <v>2336</v>
      </c>
      <c r="E494">
        <v>9240</v>
      </c>
      <c r="F494" t="s">
        <v>2257</v>
      </c>
      <c r="G494" t="str">
        <f>VLOOKUP(A494,'Navne på FV-net'!$B$2:$C$364,2,FALSE)</f>
        <v>Vegger Fjernvarme</v>
      </c>
    </row>
    <row r="495" spans="1:7" x14ac:dyDescent="0.25">
      <c r="A495">
        <v>208</v>
      </c>
      <c r="B495">
        <v>656</v>
      </c>
      <c r="C495" t="s">
        <v>1824</v>
      </c>
      <c r="D495" t="s">
        <v>1825</v>
      </c>
      <c r="E495">
        <v>8870</v>
      </c>
      <c r="F495" t="s">
        <v>1821</v>
      </c>
      <c r="G495" t="str">
        <f>VLOOKUP(A495,'Navne på FV-net'!$B$2:$C$364,2,FALSE)</f>
        <v>Laurbjerg Fjernvarme</v>
      </c>
    </row>
    <row r="496" spans="1:7" x14ac:dyDescent="0.25">
      <c r="A496">
        <v>320</v>
      </c>
      <c r="B496">
        <v>657</v>
      </c>
      <c r="C496" t="s">
        <v>256</v>
      </c>
      <c r="D496" t="s">
        <v>2296</v>
      </c>
      <c r="E496">
        <v>9575</v>
      </c>
      <c r="F496" t="s">
        <v>2297</v>
      </c>
      <c r="G496" t="str">
        <f>VLOOKUP(A496,'Navne på FV-net'!$B$2:$C$364,2,FALSE)</f>
        <v>Terndrup Fjernvarme</v>
      </c>
    </row>
    <row r="497" spans="1:7" x14ac:dyDescent="0.25">
      <c r="A497">
        <v>185</v>
      </c>
      <c r="B497">
        <v>658</v>
      </c>
      <c r="C497" t="s">
        <v>1640</v>
      </c>
      <c r="D497" t="s">
        <v>725</v>
      </c>
      <c r="E497">
        <v>7673</v>
      </c>
      <c r="F497" t="s">
        <v>1641</v>
      </c>
      <c r="G497" t="str">
        <f>VLOOKUP(A497,'Navne på FV-net'!$B$2:$C$364,2,FALSE)</f>
        <v>Harboøre Fjernvarme</v>
      </c>
    </row>
    <row r="498" spans="1:7" x14ac:dyDescent="0.25">
      <c r="A498">
        <v>295</v>
      </c>
      <c r="B498">
        <v>659</v>
      </c>
      <c r="C498" t="s">
        <v>2181</v>
      </c>
      <c r="D498" t="s">
        <v>2182</v>
      </c>
      <c r="E498">
        <v>9310</v>
      </c>
      <c r="F498" t="s">
        <v>2157</v>
      </c>
      <c r="G498" t="str">
        <f>VLOOKUP(A498,'Navne på FV-net'!$B$2:$C$364,2,FALSE)</f>
        <v>Aalborg Fjernvarme</v>
      </c>
    </row>
    <row r="499" spans="1:7" x14ac:dyDescent="0.25">
      <c r="A499">
        <v>337</v>
      </c>
      <c r="B499">
        <v>661</v>
      </c>
      <c r="C499" t="s">
        <v>2337</v>
      </c>
      <c r="D499" t="s">
        <v>1992</v>
      </c>
      <c r="E499">
        <v>4261</v>
      </c>
      <c r="F499" t="s">
        <v>2338</v>
      </c>
      <c r="G499" t="str">
        <f>VLOOKUP(A499,'Navne på FV-net'!$B$2:$C$364,2,FALSE)</f>
        <v>Hashøj Fjernvarme</v>
      </c>
    </row>
    <row r="500" spans="1:7" x14ac:dyDescent="0.25">
      <c r="A500">
        <v>160</v>
      </c>
      <c r="B500">
        <v>663</v>
      </c>
      <c r="C500" t="s">
        <v>1486</v>
      </c>
      <c r="D500" t="s">
        <v>1487</v>
      </c>
      <c r="E500">
        <v>7490</v>
      </c>
      <c r="F500" t="s">
        <v>1483</v>
      </c>
      <c r="G500" t="str">
        <f>VLOOKUP(A500,'Navne på FV-net'!$B$2:$C$364,2,FALSE)</f>
        <v>Hodsager Fjernvarme</v>
      </c>
    </row>
    <row r="501" spans="1:7" x14ac:dyDescent="0.25">
      <c r="A501">
        <v>287</v>
      </c>
      <c r="B501">
        <v>664</v>
      </c>
      <c r="C501" t="s">
        <v>2109</v>
      </c>
      <c r="D501" t="s">
        <v>2110</v>
      </c>
      <c r="E501">
        <v>9640</v>
      </c>
      <c r="F501" t="s">
        <v>2106</v>
      </c>
      <c r="G501" t="str">
        <f>VLOOKUP(A501,'Navne på FV-net'!$B$2:$C$364,2,FALSE)</f>
        <v>Hvalpsund Fjernvarme</v>
      </c>
    </row>
    <row r="502" spans="1:7" x14ac:dyDescent="0.25">
      <c r="A502">
        <v>221</v>
      </c>
      <c r="B502">
        <v>667</v>
      </c>
      <c r="C502" t="s">
        <v>1868</v>
      </c>
      <c r="D502" t="s">
        <v>1869</v>
      </c>
      <c r="E502">
        <v>8961</v>
      </c>
      <c r="F502" t="s">
        <v>1862</v>
      </c>
      <c r="G502" t="str">
        <f>VLOOKUP(A502,'Navne på FV-net'!$B$2:$C$364,2,FALSE)</f>
        <v>Vivild Fjernvarme</v>
      </c>
    </row>
    <row r="503" spans="1:7" x14ac:dyDescent="0.25">
      <c r="A503">
        <v>235</v>
      </c>
      <c r="B503">
        <v>668</v>
      </c>
      <c r="C503" t="s">
        <v>1931</v>
      </c>
      <c r="D503" t="s">
        <v>1932</v>
      </c>
      <c r="E503">
        <v>7741</v>
      </c>
      <c r="F503" t="s">
        <v>1930</v>
      </c>
      <c r="G503" t="str">
        <f>VLOOKUP(A503,'Navne på FV-net'!$B$2:$C$364,2,FALSE)</f>
        <v>Frøstrup Fjernvarme</v>
      </c>
    </row>
    <row r="504" spans="1:7" x14ac:dyDescent="0.25">
      <c r="A504">
        <v>2</v>
      </c>
      <c r="B504">
        <v>670</v>
      </c>
      <c r="C504" t="s">
        <v>411</v>
      </c>
      <c r="D504" t="s">
        <v>412</v>
      </c>
      <c r="E504">
        <v>2670</v>
      </c>
      <c r="F504" t="s">
        <v>413</v>
      </c>
      <c r="G504" t="str">
        <f>VLOOKUP(A504,'Navne på FV-net'!$B$2:$C$364,2,FALSE)</f>
        <v>Storkøbenhavns Fjernvarme</v>
      </c>
    </row>
    <row r="505" spans="1:7" x14ac:dyDescent="0.25">
      <c r="A505">
        <v>2</v>
      </c>
      <c r="B505">
        <v>673</v>
      </c>
      <c r="C505" t="s">
        <v>414</v>
      </c>
      <c r="D505" t="s">
        <v>415</v>
      </c>
      <c r="E505">
        <v>2670</v>
      </c>
      <c r="F505" t="s">
        <v>413</v>
      </c>
      <c r="G505" t="str">
        <f>VLOOKUP(A505,'Navne på FV-net'!$B$2:$C$364,2,FALSE)</f>
        <v>Storkøbenhavns Fjernvarme</v>
      </c>
    </row>
    <row r="506" spans="1:7" x14ac:dyDescent="0.25">
      <c r="A506">
        <v>176</v>
      </c>
      <c r="B506">
        <v>676</v>
      </c>
      <c r="C506" t="s">
        <v>1607</v>
      </c>
      <c r="D506" t="s">
        <v>1608</v>
      </c>
      <c r="E506">
        <v>7620</v>
      </c>
      <c r="F506" t="s">
        <v>1606</v>
      </c>
      <c r="G506" t="str">
        <f>VLOOKUP(A506,'Navne på FV-net'!$B$2:$C$364,2,FALSE)</f>
        <v>Lemvig Fjernvarme</v>
      </c>
    </row>
    <row r="507" spans="1:7" x14ac:dyDescent="0.25">
      <c r="A507">
        <v>194</v>
      </c>
      <c r="B507">
        <v>677</v>
      </c>
      <c r="C507" t="s">
        <v>1673</v>
      </c>
      <c r="D507" t="s">
        <v>1674</v>
      </c>
      <c r="E507">
        <v>7830</v>
      </c>
      <c r="F507" t="s">
        <v>1672</v>
      </c>
      <c r="G507" t="str">
        <f>VLOOKUP(A507,'Navne på FV-net'!$B$2:$C$364,2,FALSE)</f>
        <v>Vinderup - Sevel Fjernvarme</v>
      </c>
    </row>
    <row r="508" spans="1:7" x14ac:dyDescent="0.25">
      <c r="A508">
        <v>360</v>
      </c>
      <c r="B508">
        <v>678</v>
      </c>
      <c r="C508" t="s">
        <v>2383</v>
      </c>
      <c r="D508" t="s">
        <v>2384</v>
      </c>
      <c r="E508">
        <v>8585</v>
      </c>
      <c r="F508" t="s">
        <v>2385</v>
      </c>
      <c r="G508" t="str">
        <f>VLOOKUP(A508,'Navne på FV-net'!$B$2:$C$364,2,FALSE)</f>
        <v>Glesborg Fjernvarme</v>
      </c>
    </row>
    <row r="509" spans="1:7" x14ac:dyDescent="0.25">
      <c r="A509">
        <v>361</v>
      </c>
      <c r="B509">
        <v>679</v>
      </c>
      <c r="C509" t="s">
        <v>2386</v>
      </c>
      <c r="D509" t="s">
        <v>727</v>
      </c>
      <c r="E509">
        <v>8586</v>
      </c>
      <c r="F509" t="s">
        <v>2387</v>
      </c>
      <c r="G509" t="str">
        <f>VLOOKUP(A509,'Navne på FV-net'!$B$2:$C$364,2,FALSE)</f>
        <v>Ørum Fjernvarme (Nørre Djurs)</v>
      </c>
    </row>
    <row r="510" spans="1:7" x14ac:dyDescent="0.25">
      <c r="A510">
        <v>225</v>
      </c>
      <c r="B510">
        <v>680</v>
      </c>
      <c r="C510" t="s">
        <v>1878</v>
      </c>
      <c r="D510" t="s">
        <v>1879</v>
      </c>
      <c r="E510">
        <v>8305</v>
      </c>
      <c r="F510" t="s">
        <v>1880</v>
      </c>
      <c r="G510" t="str">
        <f>VLOOKUP(A510,'Navne på FV-net'!$B$2:$C$364,2,FALSE)</f>
        <v>Tranebjerg Fjernvarme</v>
      </c>
    </row>
    <row r="511" spans="1:7" x14ac:dyDescent="0.25">
      <c r="A511">
        <v>261</v>
      </c>
      <c r="B511">
        <v>681</v>
      </c>
      <c r="C511" t="s">
        <v>2009</v>
      </c>
      <c r="D511" t="s">
        <v>2010</v>
      </c>
      <c r="E511">
        <v>7700</v>
      </c>
      <c r="F511" t="s">
        <v>2004</v>
      </c>
      <c r="G511" t="str">
        <f>VLOOKUP(A511,'Navne på FV-net'!$B$2:$C$364,2,FALSE)</f>
        <v>Thisted Fjernvarme</v>
      </c>
    </row>
    <row r="512" spans="1:7" x14ac:dyDescent="0.25">
      <c r="A512">
        <v>261</v>
      </c>
      <c r="B512">
        <v>682</v>
      </c>
      <c r="C512" t="s">
        <v>2011</v>
      </c>
      <c r="D512" t="s">
        <v>2012</v>
      </c>
      <c r="E512">
        <v>7700</v>
      </c>
      <c r="F512" t="s">
        <v>2004</v>
      </c>
      <c r="G512" t="str">
        <f>VLOOKUP(A512,'Navne på FV-net'!$B$2:$C$364,2,FALSE)</f>
        <v>Thisted Fjernvarme</v>
      </c>
    </row>
    <row r="513" spans="1:7" x14ac:dyDescent="0.25">
      <c r="A513">
        <v>276</v>
      </c>
      <c r="B513">
        <v>683</v>
      </c>
      <c r="C513" t="s">
        <v>2063</v>
      </c>
      <c r="D513" t="s">
        <v>2064</v>
      </c>
      <c r="E513">
        <v>9460</v>
      </c>
      <c r="F513" t="s">
        <v>2058</v>
      </c>
      <c r="G513" t="str">
        <f>VLOOKUP(A513,'Navne på FV-net'!$B$2:$C$364,2,FALSE)</f>
        <v>Halvrimmen Fjernvarme</v>
      </c>
    </row>
    <row r="514" spans="1:7" x14ac:dyDescent="0.25">
      <c r="A514">
        <v>316</v>
      </c>
      <c r="B514">
        <v>684</v>
      </c>
      <c r="C514" t="s">
        <v>2280</v>
      </c>
      <c r="D514" t="s">
        <v>2281</v>
      </c>
      <c r="E514">
        <v>9870</v>
      </c>
      <c r="F514" t="s">
        <v>2277</v>
      </c>
      <c r="G514" t="str">
        <f>VLOOKUP(A514,'Navne på FV-net'!$B$2:$C$364,2,FALSE)</f>
        <v>Lendum Fjernvarme</v>
      </c>
    </row>
    <row r="515" spans="1:7" x14ac:dyDescent="0.25">
      <c r="A515">
        <v>321</v>
      </c>
      <c r="B515">
        <v>685</v>
      </c>
      <c r="C515" t="s">
        <v>2298</v>
      </c>
      <c r="D515" t="s">
        <v>2299</v>
      </c>
      <c r="E515">
        <v>9520</v>
      </c>
      <c r="F515" t="s">
        <v>2290</v>
      </c>
      <c r="G515" t="str">
        <f>VLOOKUP(A515,'Navne på FV-net'!$B$2:$C$364,2,FALSE)</f>
        <v>Blenstrup Fjernvarme</v>
      </c>
    </row>
    <row r="516" spans="1:7" x14ac:dyDescent="0.25">
      <c r="A516">
        <v>343</v>
      </c>
      <c r="B516">
        <v>687</v>
      </c>
      <c r="C516" t="s">
        <v>2348</v>
      </c>
      <c r="D516" t="s">
        <v>2349</v>
      </c>
      <c r="E516">
        <v>7200</v>
      </c>
      <c r="F516" t="s">
        <v>1352</v>
      </c>
      <c r="G516" t="str">
        <f>VLOOKUP(A516,'Navne på FV-net'!$B$2:$C$364,2,FALSE)</f>
        <v>Filskov Fjernvarme</v>
      </c>
    </row>
    <row r="517" spans="1:7" x14ac:dyDescent="0.25">
      <c r="A517">
        <v>43</v>
      </c>
      <c r="B517">
        <v>689</v>
      </c>
      <c r="C517" t="s">
        <v>724</v>
      </c>
      <c r="D517" t="s">
        <v>727</v>
      </c>
      <c r="E517">
        <v>4960</v>
      </c>
      <c r="F517" t="s">
        <v>726</v>
      </c>
      <c r="G517" t="str">
        <f>VLOOKUP(A517,'Navne på FV-net'!$B$2:$C$364,2,FALSE)</f>
        <v>Holeby Fjernvarme</v>
      </c>
    </row>
    <row r="518" spans="1:7" x14ac:dyDescent="0.25">
      <c r="A518">
        <v>82</v>
      </c>
      <c r="B518">
        <v>694</v>
      </c>
      <c r="C518" t="s">
        <v>1095</v>
      </c>
      <c r="D518" t="s">
        <v>1096</v>
      </c>
      <c r="E518">
        <v>5540</v>
      </c>
      <c r="F518" t="s">
        <v>1097</v>
      </c>
      <c r="G518" t="str">
        <f>VLOOKUP(A518,'Navne på FV-net'!$B$2:$C$364,2,FALSE)</f>
        <v>Nyborg Fjernvarme</v>
      </c>
    </row>
    <row r="519" spans="1:7" x14ac:dyDescent="0.25">
      <c r="A519">
        <v>261</v>
      </c>
      <c r="B519">
        <v>699</v>
      </c>
      <c r="C519" t="s">
        <v>2013</v>
      </c>
      <c r="D519" t="s">
        <v>704</v>
      </c>
      <c r="E519">
        <v>7700</v>
      </c>
      <c r="F519" t="s">
        <v>2004</v>
      </c>
      <c r="G519" t="str">
        <f>VLOOKUP(A519,'Navne på FV-net'!$B$2:$C$364,2,FALSE)</f>
        <v>Thisted Fjernvarme</v>
      </c>
    </row>
    <row r="520" spans="1:7" x14ac:dyDescent="0.25">
      <c r="A520">
        <v>348</v>
      </c>
      <c r="B520">
        <v>702</v>
      </c>
      <c r="C520" t="s">
        <v>3498</v>
      </c>
      <c r="D520" t="s">
        <v>2353</v>
      </c>
      <c r="E520">
        <v>6950</v>
      </c>
      <c r="F520" t="s">
        <v>1622</v>
      </c>
      <c r="G520" t="str">
        <f>VLOOKUP(A520,'Navne på FV-net'!$B$2:$C$364,2,FALSE)</f>
        <v>Kloster Fjernvarme</v>
      </c>
    </row>
    <row r="521" spans="1:7" x14ac:dyDescent="0.25">
      <c r="A521">
        <v>349</v>
      </c>
      <c r="B521">
        <v>703</v>
      </c>
      <c r="C521" t="s">
        <v>2354</v>
      </c>
      <c r="D521" t="s">
        <v>2355</v>
      </c>
      <c r="E521">
        <v>9300</v>
      </c>
      <c r="F521" t="s">
        <v>2309</v>
      </c>
      <c r="G521" t="str">
        <f>VLOOKUP(A521,'Navne på FV-net'!$B$2:$C$364,2,FALSE)</f>
        <v>Voersaa Fjernvarme</v>
      </c>
    </row>
    <row r="522" spans="1:7" x14ac:dyDescent="0.25">
      <c r="A522">
        <v>295</v>
      </c>
      <c r="B522">
        <v>704</v>
      </c>
      <c r="C522" t="s">
        <v>2183</v>
      </c>
      <c r="D522" t="s">
        <v>2184</v>
      </c>
      <c r="E522">
        <v>9230</v>
      </c>
      <c r="F522" t="s">
        <v>2185</v>
      </c>
      <c r="G522" t="str">
        <f>VLOOKUP(A522,'Navne på FV-net'!$B$2:$C$364,2,FALSE)</f>
        <v>Aalborg Fjernvarme</v>
      </c>
    </row>
    <row r="523" spans="1:7" x14ac:dyDescent="0.25">
      <c r="A523">
        <v>351</v>
      </c>
      <c r="B523">
        <v>705</v>
      </c>
      <c r="C523" t="s">
        <v>2356</v>
      </c>
      <c r="D523" t="s">
        <v>2357</v>
      </c>
      <c r="E523">
        <v>9440</v>
      </c>
      <c r="F523" t="s">
        <v>2320</v>
      </c>
      <c r="G523" t="str">
        <f>VLOOKUP(A523,'Navne på FV-net'!$B$2:$C$364,2,FALSE)</f>
        <v>Gjøl Fjernvarme</v>
      </c>
    </row>
    <row r="524" spans="1:7" x14ac:dyDescent="0.25">
      <c r="A524">
        <v>352</v>
      </c>
      <c r="B524">
        <v>706</v>
      </c>
      <c r="C524" t="s">
        <v>2358</v>
      </c>
      <c r="D524" t="s">
        <v>2359</v>
      </c>
      <c r="E524">
        <v>7860</v>
      </c>
      <c r="F524" t="s">
        <v>1991</v>
      </c>
      <c r="G524" t="str">
        <f>VLOOKUP(A524,'Navne på FV-net'!$B$2:$C$364,2,FALSE)</f>
        <v>Ramsing-Lem-Lihme Fjernvarme</v>
      </c>
    </row>
    <row r="525" spans="1:7" x14ac:dyDescent="0.25">
      <c r="A525">
        <v>356</v>
      </c>
      <c r="B525">
        <v>707</v>
      </c>
      <c r="C525" t="s">
        <v>2373</v>
      </c>
      <c r="D525" t="s">
        <v>2374</v>
      </c>
      <c r="E525">
        <v>7900</v>
      </c>
      <c r="F525" t="s">
        <v>1955</v>
      </c>
      <c r="G525" t="str">
        <f>VLOOKUP(A525,'Navne på FV-net'!$B$2:$C$364,2,FALSE)</f>
        <v>Frøslev Fjernvarme</v>
      </c>
    </row>
    <row r="526" spans="1:7" x14ac:dyDescent="0.25">
      <c r="A526">
        <v>353</v>
      </c>
      <c r="B526">
        <v>708</v>
      </c>
      <c r="C526" t="s">
        <v>2360</v>
      </c>
      <c r="D526" t="s">
        <v>2361</v>
      </c>
      <c r="E526">
        <v>7960</v>
      </c>
      <c r="F526" t="s">
        <v>2362</v>
      </c>
      <c r="G526" t="str">
        <f>VLOOKUP(A526,'Navne på FV-net'!$B$2:$C$364,2,FALSE)</f>
        <v>Karby-Hvidbjerg-Redsted Fjernv</v>
      </c>
    </row>
    <row r="527" spans="1:7" x14ac:dyDescent="0.25">
      <c r="A527">
        <v>355</v>
      </c>
      <c r="B527">
        <v>709</v>
      </c>
      <c r="C527" t="s">
        <v>2371</v>
      </c>
      <c r="D527" t="s">
        <v>2372</v>
      </c>
      <c r="E527">
        <v>7990</v>
      </c>
      <c r="F527" t="s">
        <v>2370</v>
      </c>
      <c r="G527" t="str">
        <f>VLOOKUP(A527,'Navne på FV-net'!$B$2:$C$364,2,FALSE)</f>
        <v>Ørding Fjernvarme</v>
      </c>
    </row>
    <row r="528" spans="1:7" x14ac:dyDescent="0.25">
      <c r="A528">
        <v>354</v>
      </c>
      <c r="B528">
        <v>710</v>
      </c>
      <c r="C528" t="s">
        <v>2368</v>
      </c>
      <c r="D528" t="s">
        <v>2369</v>
      </c>
      <c r="E528">
        <v>7990</v>
      </c>
      <c r="F528" t="s">
        <v>2370</v>
      </c>
      <c r="G528" t="str">
        <f>VLOOKUP(A528,'Navne på FV-net'!$B$2:$C$364,2,FALSE)</f>
        <v>Øster Assels Fjernvarme</v>
      </c>
    </row>
    <row r="529" spans="1:7" x14ac:dyDescent="0.25">
      <c r="A529">
        <v>358</v>
      </c>
      <c r="B529">
        <v>711</v>
      </c>
      <c r="C529" t="s">
        <v>2377</v>
      </c>
      <c r="D529" t="s">
        <v>2378</v>
      </c>
      <c r="E529">
        <v>9260</v>
      </c>
      <c r="F529" t="s">
        <v>2379</v>
      </c>
      <c r="G529" t="str">
        <f>VLOOKUP(A529,'Navne på FV-net'!$B$2:$C$364,2,FALSE)</f>
        <v>Vaarst-Fjellerad Fjernvarme</v>
      </c>
    </row>
    <row r="530" spans="1:7" x14ac:dyDescent="0.25">
      <c r="A530">
        <v>359</v>
      </c>
      <c r="B530">
        <v>712</v>
      </c>
      <c r="C530" t="s">
        <v>2380</v>
      </c>
      <c r="D530" t="s">
        <v>2381</v>
      </c>
      <c r="E530">
        <v>9940</v>
      </c>
      <c r="F530" t="s">
        <v>2382</v>
      </c>
      <c r="G530" t="str">
        <f>VLOOKUP(A530,'Navne på FV-net'!$B$2:$C$364,2,FALSE)</f>
        <v>Byrum Fjernvarme</v>
      </c>
    </row>
    <row r="531" spans="1:7" x14ac:dyDescent="0.25">
      <c r="A531">
        <v>364</v>
      </c>
      <c r="B531">
        <v>713</v>
      </c>
      <c r="C531" t="s">
        <v>2391</v>
      </c>
      <c r="D531" t="s">
        <v>2392</v>
      </c>
      <c r="E531">
        <v>6990</v>
      </c>
      <c r="F531" t="s">
        <v>1652</v>
      </c>
      <c r="G531" t="str">
        <f>VLOOKUP(A531,'Navne på FV-net'!$B$2:$C$364,2,FALSE)</f>
        <v>Thorsminde Fjernvarme</v>
      </c>
    </row>
    <row r="532" spans="1:7" x14ac:dyDescent="0.25">
      <c r="A532">
        <v>365</v>
      </c>
      <c r="B532">
        <v>714</v>
      </c>
      <c r="C532" t="s">
        <v>2393</v>
      </c>
      <c r="D532" t="s">
        <v>1242</v>
      </c>
      <c r="E532">
        <v>4571</v>
      </c>
      <c r="F532" t="s">
        <v>2394</v>
      </c>
      <c r="G532" t="str">
        <f>VLOOKUP(A532,'Navne på FV-net'!$B$2:$C$364,2,FALSE)</f>
        <v>Grevinge-Herrestrup Fjernvarme</v>
      </c>
    </row>
    <row r="533" spans="1:7" x14ac:dyDescent="0.25">
      <c r="A533">
        <v>366</v>
      </c>
      <c r="B533">
        <v>715</v>
      </c>
      <c r="C533" t="s">
        <v>2395</v>
      </c>
      <c r="D533" t="s">
        <v>2396</v>
      </c>
      <c r="E533">
        <v>5932</v>
      </c>
      <c r="F533" t="s">
        <v>2397</v>
      </c>
      <c r="G533" t="str">
        <f>VLOOKUP(A533,'Navne på FV-net'!$B$2:$C$364,2,FALSE)</f>
        <v>Sydlangeland Fjernvarme</v>
      </c>
    </row>
    <row r="534" spans="1:7" x14ac:dyDescent="0.25">
      <c r="A534">
        <v>367</v>
      </c>
      <c r="B534">
        <v>716</v>
      </c>
      <c r="C534" t="s">
        <v>2398</v>
      </c>
      <c r="D534" t="s">
        <v>2399</v>
      </c>
      <c r="E534">
        <v>5953</v>
      </c>
      <c r="F534" t="s">
        <v>1118</v>
      </c>
      <c r="G534" t="str">
        <f>VLOOKUP(A534,'Navne på FV-net'!$B$2:$C$364,2,FALSE)</f>
        <v>Lohals Fjernvarme</v>
      </c>
    </row>
    <row r="535" spans="1:7" x14ac:dyDescent="0.25">
      <c r="A535">
        <v>368</v>
      </c>
      <c r="B535">
        <v>717</v>
      </c>
      <c r="C535" t="s">
        <v>2400</v>
      </c>
      <c r="D535" t="s">
        <v>2401</v>
      </c>
      <c r="E535">
        <v>7680</v>
      </c>
      <c r="F535" t="s">
        <v>2402</v>
      </c>
      <c r="G535" t="str">
        <f>VLOOKUP(A535,'Navne på FV-net'!$B$2:$C$364,2,FALSE)</f>
        <v>Thyborøn Fjernvarme</v>
      </c>
    </row>
    <row r="536" spans="1:7" x14ac:dyDescent="0.25">
      <c r="A536">
        <v>369</v>
      </c>
      <c r="B536">
        <v>718</v>
      </c>
      <c r="C536" t="s">
        <v>2403</v>
      </c>
      <c r="D536" t="s">
        <v>2404</v>
      </c>
      <c r="E536">
        <v>8970</v>
      </c>
      <c r="F536" t="s">
        <v>2405</v>
      </c>
      <c r="G536" t="str">
        <f>VLOOKUP(A536,'Navne på FV-net'!$B$2:$C$364,2,FALSE)</f>
        <v>Havndal Fjernvarme</v>
      </c>
    </row>
    <row r="537" spans="1:7" x14ac:dyDescent="0.25">
      <c r="A537">
        <v>371</v>
      </c>
      <c r="B537">
        <v>721</v>
      </c>
      <c r="C537" t="s">
        <v>2406</v>
      </c>
      <c r="D537" t="s">
        <v>2407</v>
      </c>
      <c r="E537">
        <v>7540</v>
      </c>
      <c r="F537" t="s">
        <v>2408</v>
      </c>
      <c r="G537" t="str">
        <f>VLOOKUP(A537,'Navne på FV-net'!$B$2:$C$364,2,FALSE)</f>
        <v>Feldborg Fjernvarme</v>
      </c>
    </row>
    <row r="538" spans="1:7" x14ac:dyDescent="0.25">
      <c r="A538">
        <v>372</v>
      </c>
      <c r="B538">
        <v>722</v>
      </c>
      <c r="C538" t="s">
        <v>2409</v>
      </c>
      <c r="D538" t="s">
        <v>2410</v>
      </c>
      <c r="E538">
        <v>7540</v>
      </c>
      <c r="F538" t="s">
        <v>2408</v>
      </c>
      <c r="G538" t="str">
        <f>VLOOKUP(A538,'Navne på FV-net'!$B$2:$C$364,2,FALSE)</f>
        <v>Haderup Fjernvarme</v>
      </c>
    </row>
    <row r="539" spans="1:7" x14ac:dyDescent="0.25">
      <c r="A539">
        <v>376</v>
      </c>
      <c r="B539">
        <v>723</v>
      </c>
      <c r="C539" t="s">
        <v>2417</v>
      </c>
      <c r="D539" t="s">
        <v>2418</v>
      </c>
      <c r="E539">
        <v>9510</v>
      </c>
      <c r="F539" t="s">
        <v>2054</v>
      </c>
      <c r="G539" t="str">
        <f>VLOOKUP(A539,'Navne på FV-net'!$B$2:$C$364,2,FALSE)</f>
        <v>Rostrup Fjernvarme</v>
      </c>
    </row>
    <row r="540" spans="1:7" x14ac:dyDescent="0.25">
      <c r="A540">
        <v>377</v>
      </c>
      <c r="B540">
        <v>724</v>
      </c>
      <c r="C540" t="s">
        <v>2419</v>
      </c>
      <c r="D540" t="s">
        <v>2420</v>
      </c>
      <c r="E540">
        <v>9500</v>
      </c>
      <c r="F540" t="s">
        <v>1972</v>
      </c>
      <c r="G540" t="str">
        <f>VLOOKUP(A540,'Navne på FV-net'!$B$2:$C$364,2,FALSE)</f>
        <v>Oue Fjernvarme</v>
      </c>
    </row>
    <row r="541" spans="1:7" x14ac:dyDescent="0.25">
      <c r="A541">
        <v>374</v>
      </c>
      <c r="B541">
        <v>726</v>
      </c>
      <c r="C541" t="s">
        <v>2413</v>
      </c>
      <c r="D541" t="s">
        <v>2414</v>
      </c>
      <c r="E541">
        <v>9700</v>
      </c>
      <c r="F541" t="s">
        <v>2067</v>
      </c>
      <c r="G541" t="str">
        <f>VLOOKUP(A541,'Navne på FV-net'!$B$2:$C$364,2,FALSE)</f>
        <v>Manna-Tiese Fjernvarme</v>
      </c>
    </row>
    <row r="542" spans="1:7" x14ac:dyDescent="0.25">
      <c r="A542">
        <v>378</v>
      </c>
      <c r="B542">
        <v>727</v>
      </c>
      <c r="C542" t="s">
        <v>2421</v>
      </c>
      <c r="D542" t="s">
        <v>2422</v>
      </c>
      <c r="E542">
        <v>9240</v>
      </c>
      <c r="F542" t="s">
        <v>2257</v>
      </c>
      <c r="G542" t="str">
        <f>VLOOKUP(A542,'Navne på FV-net'!$B$2:$C$364,2,FALSE)</f>
        <v>Farstrup-Kølby Fjernvarme</v>
      </c>
    </row>
    <row r="543" spans="1:7" x14ac:dyDescent="0.25">
      <c r="A543">
        <v>379</v>
      </c>
      <c r="B543">
        <v>728</v>
      </c>
      <c r="C543" t="s">
        <v>2423</v>
      </c>
      <c r="D543" t="s">
        <v>2424</v>
      </c>
      <c r="E543">
        <v>9610</v>
      </c>
      <c r="F543" t="s">
        <v>2042</v>
      </c>
      <c r="G543" t="str">
        <f>VLOOKUP(A543,'Navne på FV-net'!$B$2:$C$364,2,FALSE)</f>
        <v>Ravnkilde Nysum Fjernvarme</v>
      </c>
    </row>
    <row r="544" spans="1:7" x14ac:dyDescent="0.25">
      <c r="A544">
        <v>53</v>
      </c>
      <c r="B544">
        <v>730</v>
      </c>
      <c r="C544" t="s">
        <v>774</v>
      </c>
      <c r="D544" t="s">
        <v>775</v>
      </c>
      <c r="E544">
        <v>4880</v>
      </c>
      <c r="F544" t="s">
        <v>776</v>
      </c>
      <c r="G544" t="str">
        <f>VLOOKUP(A544,'Navne på FV-net'!$B$2:$C$364,2,FALSE)</f>
        <v>Nysted Fjernvarme</v>
      </c>
    </row>
    <row r="545" spans="1:7" x14ac:dyDescent="0.25">
      <c r="A545">
        <v>52</v>
      </c>
      <c r="B545">
        <v>731</v>
      </c>
      <c r="C545" t="s">
        <v>770</v>
      </c>
      <c r="D545" t="s">
        <v>771</v>
      </c>
      <c r="E545">
        <v>4800</v>
      </c>
      <c r="F545" t="s">
        <v>761</v>
      </c>
      <c r="G545" t="str">
        <f>VLOOKUP(A545,'Navne på FV-net'!$B$2:$C$364,2,FALSE)</f>
        <v>Sundby-Øster Toreby Fjernvarme</v>
      </c>
    </row>
    <row r="546" spans="1:7" x14ac:dyDescent="0.25">
      <c r="A546">
        <v>63</v>
      </c>
      <c r="B546">
        <v>732</v>
      </c>
      <c r="C546" t="s">
        <v>820</v>
      </c>
      <c r="D546" t="s">
        <v>821</v>
      </c>
      <c r="E546">
        <v>4873</v>
      </c>
      <c r="F546" t="s">
        <v>822</v>
      </c>
      <c r="G546" t="str">
        <f>VLOOKUP(A546,'Navne på FV-net'!$B$2:$C$364,2,FALSE)</f>
        <v>Væggerløse Fjernvarme</v>
      </c>
    </row>
    <row r="547" spans="1:7" x14ac:dyDescent="0.25">
      <c r="A547">
        <v>357</v>
      </c>
      <c r="B547">
        <v>733</v>
      </c>
      <c r="C547" t="s">
        <v>2375</v>
      </c>
      <c r="D547" t="s">
        <v>2376</v>
      </c>
      <c r="E547">
        <v>9881</v>
      </c>
      <c r="F547" t="s">
        <v>2201</v>
      </c>
      <c r="G547" t="str">
        <f>VLOOKUP(A547,'Navne på FV-net'!$B$2:$C$364,2,FALSE)</f>
        <v>Tversted Fjernvarme</v>
      </c>
    </row>
    <row r="548" spans="1:7" x14ac:dyDescent="0.25">
      <c r="A548">
        <v>2</v>
      </c>
      <c r="B548">
        <v>736</v>
      </c>
      <c r="C548" t="s">
        <v>416</v>
      </c>
      <c r="D548" t="s">
        <v>417</v>
      </c>
      <c r="E548">
        <v>4600</v>
      </c>
      <c r="F548" t="s">
        <v>400</v>
      </c>
      <c r="G548" t="str">
        <f>VLOOKUP(A548,'Navne på FV-net'!$B$2:$C$364,2,FALSE)</f>
        <v>Storkøbenhavns Fjernvarme</v>
      </c>
    </row>
    <row r="549" spans="1:7" x14ac:dyDescent="0.25">
      <c r="A549">
        <v>115</v>
      </c>
      <c r="B549">
        <v>744</v>
      </c>
      <c r="C549" t="s">
        <v>1237</v>
      </c>
      <c r="D549" t="s">
        <v>1238</v>
      </c>
      <c r="E549">
        <v>6270</v>
      </c>
      <c r="F549" t="s">
        <v>1236</v>
      </c>
      <c r="G549" t="str">
        <f>VLOOKUP(A549,'Navne på FV-net'!$B$2:$C$364,2,FALSE)</f>
        <v>Tønder Fjernvarme</v>
      </c>
    </row>
    <row r="550" spans="1:7" x14ac:dyDescent="0.25">
      <c r="A550">
        <v>2</v>
      </c>
      <c r="B550">
        <v>760</v>
      </c>
      <c r="C550" t="s">
        <v>418</v>
      </c>
      <c r="D550" t="s">
        <v>419</v>
      </c>
      <c r="E550">
        <v>4623</v>
      </c>
      <c r="F550" t="s">
        <v>420</v>
      </c>
      <c r="G550" t="str">
        <f>VLOOKUP(A550,'Navne på FV-net'!$B$2:$C$364,2,FALSE)</f>
        <v>Storkøbenhavns Fjernvarme</v>
      </c>
    </row>
    <row r="551" spans="1:7" x14ac:dyDescent="0.25">
      <c r="A551">
        <v>383</v>
      </c>
      <c r="B551">
        <v>780</v>
      </c>
      <c r="C551" t="s">
        <v>2428</v>
      </c>
      <c r="D551" t="s">
        <v>2429</v>
      </c>
      <c r="E551">
        <v>3050</v>
      </c>
      <c r="F551" t="s">
        <v>2430</v>
      </c>
      <c r="G551" t="str">
        <f>VLOOKUP(A551,'Navne på FV-net'!$B$2:$C$364,2,FALSE)</f>
        <v>Humlebæk Fjernvarme</v>
      </c>
    </row>
    <row r="552" spans="1:7" x14ac:dyDescent="0.25">
      <c r="A552">
        <v>382</v>
      </c>
      <c r="B552">
        <v>786</v>
      </c>
      <c r="C552" t="s">
        <v>2427</v>
      </c>
      <c r="D552" t="s">
        <v>1657</v>
      </c>
      <c r="E552">
        <v>3630</v>
      </c>
      <c r="F552" t="s">
        <v>611</v>
      </c>
      <c r="G552" t="str">
        <f>VLOOKUP(A552,'Navne på FV-net'!$B$2:$C$364,2,FALSE)</f>
        <v>Jægerspris Fjernvarme</v>
      </c>
    </row>
    <row r="553" spans="1:7" x14ac:dyDescent="0.25">
      <c r="A553">
        <v>380</v>
      </c>
      <c r="B553">
        <v>787</v>
      </c>
      <c r="C553" t="s">
        <v>2425</v>
      </c>
      <c r="D553" t="s">
        <v>2426</v>
      </c>
      <c r="E553">
        <v>7700</v>
      </c>
      <c r="F553" t="s">
        <v>2004</v>
      </c>
      <c r="G553" t="str">
        <f>VLOOKUP(A553,'Navne på FV-net'!$B$2:$C$364,2,FALSE)</f>
        <v>Vorupør Fjernvarme</v>
      </c>
    </row>
    <row r="554" spans="1:7" x14ac:dyDescent="0.25">
      <c r="A554">
        <v>390</v>
      </c>
      <c r="B554">
        <v>788</v>
      </c>
      <c r="C554" t="s">
        <v>2439</v>
      </c>
      <c r="D554" t="s">
        <v>2440</v>
      </c>
      <c r="E554">
        <v>9700</v>
      </c>
      <c r="F554" t="s">
        <v>2067</v>
      </c>
      <c r="G554" t="str">
        <f>VLOOKUP(A554,'Navne på FV-net'!$B$2:$C$364,2,FALSE)</f>
        <v>Hallund Fjernvarme</v>
      </c>
    </row>
    <row r="555" spans="1:7" x14ac:dyDescent="0.25">
      <c r="A555">
        <v>35</v>
      </c>
      <c r="B555">
        <v>802</v>
      </c>
      <c r="C555" t="s">
        <v>688</v>
      </c>
      <c r="D555" t="s">
        <v>689</v>
      </c>
      <c r="E555">
        <v>4200</v>
      </c>
      <c r="F555" t="s">
        <v>679</v>
      </c>
      <c r="G555" t="str">
        <f>VLOOKUP(A555,'Navne på FV-net'!$B$2:$C$364,2,FALSE)</f>
        <v>Slagelse Fjernvarme</v>
      </c>
    </row>
    <row r="556" spans="1:7" x14ac:dyDescent="0.25">
      <c r="A556">
        <v>81</v>
      </c>
      <c r="B556">
        <v>804</v>
      </c>
      <c r="C556" t="s">
        <v>1031</v>
      </c>
      <c r="D556" t="s">
        <v>1032</v>
      </c>
      <c r="E556">
        <v>7100</v>
      </c>
      <c r="F556" t="s">
        <v>989</v>
      </c>
      <c r="G556" t="str">
        <f>VLOOKUP(A556,'Navne på FV-net'!$B$2:$C$364,2,FALSE)</f>
        <v>TVIS</v>
      </c>
    </row>
    <row r="557" spans="1:7" x14ac:dyDescent="0.25">
      <c r="A557">
        <v>2</v>
      </c>
      <c r="B557">
        <v>808</v>
      </c>
      <c r="C557" t="s">
        <v>421</v>
      </c>
      <c r="D557" t="s">
        <v>422</v>
      </c>
      <c r="E557">
        <v>2650</v>
      </c>
      <c r="F557" t="s">
        <v>383</v>
      </c>
      <c r="G557" t="str">
        <f>VLOOKUP(A557,'Navne på FV-net'!$B$2:$C$364,2,FALSE)</f>
        <v>Storkøbenhavns Fjernvarme</v>
      </c>
    </row>
    <row r="558" spans="1:7" x14ac:dyDescent="0.25">
      <c r="A558">
        <v>2</v>
      </c>
      <c r="B558">
        <v>818</v>
      </c>
      <c r="C558" t="s">
        <v>423</v>
      </c>
      <c r="D558" t="s">
        <v>424</v>
      </c>
      <c r="E558">
        <v>2450</v>
      </c>
      <c r="F558" t="s">
        <v>394</v>
      </c>
      <c r="G558" t="str">
        <f>VLOOKUP(A558,'Navne på FV-net'!$B$2:$C$364,2,FALSE)</f>
        <v>Storkøbenhavns Fjernvarme</v>
      </c>
    </row>
    <row r="559" spans="1:7" x14ac:dyDescent="0.25">
      <c r="A559">
        <v>79</v>
      </c>
      <c r="B559">
        <v>823</v>
      </c>
      <c r="C559" t="s">
        <v>958</v>
      </c>
      <c r="D559" t="s">
        <v>959</v>
      </c>
      <c r="E559">
        <v>5000</v>
      </c>
      <c r="F559" t="s">
        <v>895</v>
      </c>
      <c r="G559" t="str">
        <f>VLOOKUP(A559,'Navne på FV-net'!$B$2:$C$364,2,FALSE)</f>
        <v>Fjernvarme Fyn</v>
      </c>
    </row>
    <row r="560" spans="1:7" x14ac:dyDescent="0.25">
      <c r="A560">
        <v>126</v>
      </c>
      <c r="B560">
        <v>827</v>
      </c>
      <c r="C560" t="s">
        <v>1326</v>
      </c>
      <c r="D560" t="s">
        <v>1327</v>
      </c>
      <c r="E560">
        <v>6700</v>
      </c>
      <c r="F560" t="s">
        <v>1328</v>
      </c>
      <c r="G560" t="str">
        <f>VLOOKUP(A560,'Navne på FV-net'!$B$2:$C$364,2,FALSE)</f>
        <v>Esbjerg-Varde Fjernvarme</v>
      </c>
    </row>
    <row r="561" spans="1:7" x14ac:dyDescent="0.25">
      <c r="A561">
        <v>81</v>
      </c>
      <c r="B561">
        <v>833</v>
      </c>
      <c r="C561" t="s">
        <v>1033</v>
      </c>
      <c r="D561" t="s">
        <v>1034</v>
      </c>
      <c r="E561">
        <v>7000</v>
      </c>
      <c r="F561" t="s">
        <v>986</v>
      </c>
      <c r="G561" t="str">
        <f>VLOOKUP(A561,'Navne på FV-net'!$B$2:$C$364,2,FALSE)</f>
        <v>TVIS</v>
      </c>
    </row>
    <row r="562" spans="1:7" x14ac:dyDescent="0.25">
      <c r="A562">
        <v>128</v>
      </c>
      <c r="B562">
        <v>834</v>
      </c>
      <c r="C562" t="s">
        <v>3643</v>
      </c>
      <c r="D562" t="s">
        <v>1357</v>
      </c>
      <c r="E562">
        <v>7200</v>
      </c>
      <c r="F562" t="s">
        <v>1352</v>
      </c>
      <c r="G562" t="str">
        <f>VLOOKUP(A562,'Navne på FV-net'!$B$2:$C$364,2,FALSE)</f>
        <v>Grindsted Fjernvarme</v>
      </c>
    </row>
    <row r="563" spans="1:7" x14ac:dyDescent="0.25">
      <c r="A563">
        <v>295</v>
      </c>
      <c r="B563">
        <v>895</v>
      </c>
      <c r="C563" t="s">
        <v>2186</v>
      </c>
      <c r="D563" t="s">
        <v>2187</v>
      </c>
      <c r="E563">
        <v>9000</v>
      </c>
      <c r="F563" t="s">
        <v>2174</v>
      </c>
      <c r="G563" t="str">
        <f>VLOOKUP(A563,'Navne på FV-net'!$B$2:$C$364,2,FALSE)</f>
        <v>Aalborg Fjernvarme</v>
      </c>
    </row>
    <row r="564" spans="1:7" x14ac:dyDescent="0.25">
      <c r="A564">
        <v>888</v>
      </c>
      <c r="B564">
        <v>929</v>
      </c>
      <c r="C564" t="s">
        <v>3500</v>
      </c>
      <c r="D564" t="s">
        <v>3501</v>
      </c>
      <c r="E564">
        <v>5672</v>
      </c>
      <c r="F564" t="s">
        <v>907</v>
      </c>
      <c r="G564" t="str">
        <f>VLOOKUP(A564,'Navne på FV-net'!$B$2:$C$364,2,FALSE)</f>
        <v>Blokvarme mv</v>
      </c>
    </row>
    <row r="565" spans="1:7" x14ac:dyDescent="0.25">
      <c r="A565">
        <v>319</v>
      </c>
      <c r="B565">
        <v>934</v>
      </c>
      <c r="C565" t="s">
        <v>2293</v>
      </c>
      <c r="D565" t="s">
        <v>2294</v>
      </c>
      <c r="E565">
        <v>9574</v>
      </c>
      <c r="F565" t="s">
        <v>2295</v>
      </c>
      <c r="G565" t="str">
        <f>VLOOKUP(A565,'Navne på FV-net'!$B$2:$C$364,2,FALSE)</f>
        <v>Bælum Fjernvarme</v>
      </c>
    </row>
    <row r="566" spans="1:7" x14ac:dyDescent="0.25">
      <c r="A566">
        <v>206</v>
      </c>
      <c r="B566">
        <v>936</v>
      </c>
      <c r="C566" t="s">
        <v>1784</v>
      </c>
      <c r="D566" t="s">
        <v>1785</v>
      </c>
      <c r="E566">
        <v>8361</v>
      </c>
      <c r="F566" t="s">
        <v>1780</v>
      </c>
      <c r="G566" t="str">
        <f>VLOOKUP(A566,'Navne på FV-net'!$B$2:$C$364,2,FALSE)</f>
        <v>Århus Fjernvarme</v>
      </c>
    </row>
    <row r="567" spans="1:7" x14ac:dyDescent="0.25">
      <c r="A567">
        <v>76</v>
      </c>
      <c r="B567">
        <v>937</v>
      </c>
      <c r="C567" t="s">
        <v>876</v>
      </c>
      <c r="D567" t="s">
        <v>877</v>
      </c>
      <c r="E567">
        <v>5600</v>
      </c>
      <c r="F567" t="s">
        <v>875</v>
      </c>
      <c r="G567" t="str">
        <f>VLOOKUP(A567,'Navne på FV-net'!$B$2:$C$364,2,FALSE)</f>
        <v>Faaborg Fjernvarme</v>
      </c>
    </row>
    <row r="568" spans="1:7" x14ac:dyDescent="0.25">
      <c r="A568">
        <v>202</v>
      </c>
      <c r="B568">
        <v>939</v>
      </c>
      <c r="C568" t="s">
        <v>1696</v>
      </c>
      <c r="D568" t="s">
        <v>760</v>
      </c>
      <c r="E568">
        <v>8500</v>
      </c>
      <c r="F568" t="s">
        <v>1693</v>
      </c>
      <c r="G568" t="str">
        <f>VLOOKUP(A568,'Navne på FV-net'!$B$2:$C$364,2,FALSE)</f>
        <v>Grenå Fjernvarme</v>
      </c>
    </row>
    <row r="569" spans="1:7" x14ac:dyDescent="0.25">
      <c r="A569">
        <v>202</v>
      </c>
      <c r="B569">
        <v>940</v>
      </c>
      <c r="C569" t="s">
        <v>1697</v>
      </c>
      <c r="D569" t="s">
        <v>1698</v>
      </c>
      <c r="E569">
        <v>8500</v>
      </c>
      <c r="F569" t="s">
        <v>1693</v>
      </c>
      <c r="G569" t="str">
        <f>VLOOKUP(A569,'Navne på FV-net'!$B$2:$C$364,2,FALSE)</f>
        <v>Grenå Fjernvarme</v>
      </c>
    </row>
    <row r="570" spans="1:7" x14ac:dyDescent="0.25">
      <c r="A570">
        <v>202</v>
      </c>
      <c r="B570">
        <v>941</v>
      </c>
      <c r="C570" t="s">
        <v>1699</v>
      </c>
      <c r="D570" t="s">
        <v>1700</v>
      </c>
      <c r="E570">
        <v>8500</v>
      </c>
      <c r="F570" t="s">
        <v>1693</v>
      </c>
      <c r="G570" t="str">
        <f>VLOOKUP(A570,'Navne på FV-net'!$B$2:$C$364,2,FALSE)</f>
        <v>Grenå Fjernvarme</v>
      </c>
    </row>
    <row r="571" spans="1:7" x14ac:dyDescent="0.25">
      <c r="A571">
        <v>140</v>
      </c>
      <c r="B571">
        <v>945</v>
      </c>
      <c r="C571" t="s">
        <v>1403</v>
      </c>
      <c r="D571" t="s">
        <v>1404</v>
      </c>
      <c r="E571">
        <v>8740</v>
      </c>
      <c r="F571" t="s">
        <v>1405</v>
      </c>
      <c r="G571" t="str">
        <f>VLOOKUP(A571,'Navne på FV-net'!$B$2:$C$364,2,FALSE)</f>
        <v>Brædstrup Fjernvarme</v>
      </c>
    </row>
    <row r="572" spans="1:7" x14ac:dyDescent="0.25">
      <c r="A572">
        <v>199</v>
      </c>
      <c r="B572">
        <v>950</v>
      </c>
      <c r="C572" t="s">
        <v>1691</v>
      </c>
      <c r="D572" t="s">
        <v>1692</v>
      </c>
      <c r="E572">
        <v>8464</v>
      </c>
      <c r="F572" t="s">
        <v>1690</v>
      </c>
      <c r="G572" t="str">
        <f>VLOOKUP(A572,'Navne på FV-net'!$B$2:$C$364,2,FALSE)</f>
        <v>Galten Fjernvarme</v>
      </c>
    </row>
    <row r="573" spans="1:7" x14ac:dyDescent="0.25">
      <c r="A573">
        <v>82</v>
      </c>
      <c r="B573">
        <v>952</v>
      </c>
      <c r="C573" t="s">
        <v>1098</v>
      </c>
      <c r="D573" t="s">
        <v>1099</v>
      </c>
      <c r="E573">
        <v>5800</v>
      </c>
      <c r="F573" t="s">
        <v>1086</v>
      </c>
      <c r="G573" t="str">
        <f>VLOOKUP(A573,'Navne på FV-net'!$B$2:$C$364,2,FALSE)</f>
        <v>Nyborg Fjernvarme</v>
      </c>
    </row>
    <row r="574" spans="1:7" x14ac:dyDescent="0.25">
      <c r="A574">
        <v>217</v>
      </c>
      <c r="B574">
        <v>960</v>
      </c>
      <c r="C574" t="s">
        <v>1852</v>
      </c>
      <c r="D574" t="s">
        <v>1853</v>
      </c>
      <c r="E574">
        <v>8930</v>
      </c>
      <c r="F574" t="s">
        <v>1846</v>
      </c>
      <c r="G574" t="str">
        <f>VLOOKUP(A574,'Navne på FV-net'!$B$2:$C$364,2,FALSE)</f>
        <v>Randers Fjernvarme</v>
      </c>
    </row>
    <row r="575" spans="1:7" x14ac:dyDescent="0.25">
      <c r="A575">
        <v>2</v>
      </c>
      <c r="B575">
        <v>963</v>
      </c>
      <c r="C575" t="s">
        <v>425</v>
      </c>
      <c r="D575" t="s">
        <v>426</v>
      </c>
      <c r="E575">
        <v>4000</v>
      </c>
      <c r="F575" t="s">
        <v>380</v>
      </c>
      <c r="G575" t="str">
        <f>VLOOKUP(A575,'Navne på FV-net'!$B$2:$C$364,2,FALSE)</f>
        <v>Storkøbenhavns Fjernvarme</v>
      </c>
    </row>
    <row r="576" spans="1:7" x14ac:dyDescent="0.25">
      <c r="A576">
        <v>110</v>
      </c>
      <c r="B576">
        <v>966</v>
      </c>
      <c r="C576" t="s">
        <v>1206</v>
      </c>
      <c r="D576" t="s">
        <v>1207</v>
      </c>
      <c r="E576">
        <v>6630</v>
      </c>
      <c r="F576" t="s">
        <v>1208</v>
      </c>
      <c r="G576" t="str">
        <f>VLOOKUP(A576,'Navne på FV-net'!$B$2:$C$364,2,FALSE)</f>
        <v>Rødding Fjernvarme (Sdr.Jyll)</v>
      </c>
    </row>
    <row r="577" spans="1:7" x14ac:dyDescent="0.25">
      <c r="A577">
        <v>48</v>
      </c>
      <c r="B577">
        <v>967</v>
      </c>
      <c r="C577" t="s">
        <v>740</v>
      </c>
      <c r="D577" t="s">
        <v>741</v>
      </c>
      <c r="E577">
        <v>4990</v>
      </c>
      <c r="F577" t="s">
        <v>742</v>
      </c>
      <c r="G577" t="str">
        <f>VLOOKUP(A577,'Navne på FV-net'!$B$2:$C$364,2,FALSE)</f>
        <v>Maribo Fjernvarme</v>
      </c>
    </row>
    <row r="578" spans="1:7" x14ac:dyDescent="0.25">
      <c r="A578">
        <v>206</v>
      </c>
      <c r="B578">
        <v>968</v>
      </c>
      <c r="C578" t="s">
        <v>1786</v>
      </c>
      <c r="D578" t="s">
        <v>1787</v>
      </c>
      <c r="E578">
        <v>8660</v>
      </c>
      <c r="F578" t="s">
        <v>1754</v>
      </c>
      <c r="G578" t="str">
        <f>VLOOKUP(A578,'Navne på FV-net'!$B$2:$C$364,2,FALSE)</f>
        <v>Århus Fjernvarme</v>
      </c>
    </row>
    <row r="579" spans="1:7" x14ac:dyDescent="0.25">
      <c r="A579">
        <v>2</v>
      </c>
      <c r="B579">
        <v>970</v>
      </c>
      <c r="C579" t="s">
        <v>427</v>
      </c>
      <c r="D579" t="s">
        <v>428</v>
      </c>
      <c r="E579">
        <v>2680</v>
      </c>
      <c r="F579" t="s">
        <v>429</v>
      </c>
      <c r="G579" t="str">
        <f>VLOOKUP(A579,'Navne på FV-net'!$B$2:$C$364,2,FALSE)</f>
        <v>Storkøbenhavns Fjernvarme</v>
      </c>
    </row>
    <row r="580" spans="1:7" x14ac:dyDescent="0.25">
      <c r="A580">
        <v>295</v>
      </c>
      <c r="B580">
        <v>973</v>
      </c>
      <c r="C580" t="s">
        <v>2188</v>
      </c>
      <c r="D580" t="s">
        <v>2189</v>
      </c>
      <c r="E580">
        <v>9430</v>
      </c>
      <c r="F580" t="s">
        <v>2190</v>
      </c>
      <c r="G580" t="str">
        <f>VLOOKUP(A580,'Navne på FV-net'!$B$2:$C$364,2,FALSE)</f>
        <v>Aalborg Fjernvarme</v>
      </c>
    </row>
    <row r="581" spans="1:7" x14ac:dyDescent="0.25">
      <c r="A581">
        <v>295</v>
      </c>
      <c r="B581">
        <v>974</v>
      </c>
      <c r="C581" t="s">
        <v>2191</v>
      </c>
      <c r="D581" t="s">
        <v>2192</v>
      </c>
      <c r="E581">
        <v>9230</v>
      </c>
      <c r="F581" t="s">
        <v>2185</v>
      </c>
      <c r="G581" t="str">
        <f>VLOOKUP(A581,'Navne på FV-net'!$B$2:$C$364,2,FALSE)</f>
        <v>Aalborg Fjernvarme</v>
      </c>
    </row>
    <row r="582" spans="1:7" x14ac:dyDescent="0.25">
      <c r="A582">
        <v>228</v>
      </c>
      <c r="B582">
        <v>975</v>
      </c>
      <c r="C582" t="s">
        <v>3566</v>
      </c>
      <c r="D582" t="s">
        <v>1897</v>
      </c>
      <c r="E582">
        <v>8471</v>
      </c>
      <c r="F582" t="s">
        <v>1732</v>
      </c>
      <c r="G582" t="str">
        <f>VLOOKUP(A582,'Navne på FV-net'!$B$2:$C$364,2,FALSE)</f>
        <v>Sabro Fjernvarme</v>
      </c>
    </row>
    <row r="583" spans="1:7" x14ac:dyDescent="0.25">
      <c r="A583">
        <v>229</v>
      </c>
      <c r="B583">
        <v>976</v>
      </c>
      <c r="C583" t="s">
        <v>3568</v>
      </c>
      <c r="D583" t="s">
        <v>1898</v>
      </c>
      <c r="E583">
        <v>8462</v>
      </c>
      <c r="F583" t="s">
        <v>1899</v>
      </c>
      <c r="G583" t="str">
        <f>VLOOKUP(A583,'Navne på FV-net'!$B$2:$C$364,2,FALSE)</f>
        <v>Harlev-Framlev Fjernvarme</v>
      </c>
    </row>
    <row r="584" spans="1:7" x14ac:dyDescent="0.25">
      <c r="A584">
        <v>289</v>
      </c>
      <c r="B584">
        <v>979</v>
      </c>
      <c r="C584" t="s">
        <v>2119</v>
      </c>
      <c r="D584" t="s">
        <v>2120</v>
      </c>
      <c r="E584">
        <v>9900</v>
      </c>
      <c r="F584" t="s">
        <v>2116</v>
      </c>
      <c r="G584" t="str">
        <f>VLOOKUP(A584,'Navne på FV-net'!$B$2:$C$364,2,FALSE)</f>
        <v>Frederikshavn Fjernvarme</v>
      </c>
    </row>
    <row r="585" spans="1:7" x14ac:dyDescent="0.25">
      <c r="A585">
        <v>231</v>
      </c>
      <c r="B585">
        <v>987</v>
      </c>
      <c r="C585" t="s">
        <v>1907</v>
      </c>
      <c r="D585" t="s">
        <v>1908</v>
      </c>
      <c r="E585">
        <v>8850</v>
      </c>
      <c r="F585" t="s">
        <v>1906</v>
      </c>
      <c r="G585" t="str">
        <f>VLOOKUP(A585,'Navne på FV-net'!$B$2:$C$364,2,FALSE)</f>
        <v>Bjerringbro Fjernvarme</v>
      </c>
    </row>
    <row r="586" spans="1:7" x14ac:dyDescent="0.25">
      <c r="A586">
        <v>128</v>
      </c>
      <c r="B586">
        <v>988</v>
      </c>
      <c r="C586" t="s">
        <v>1358</v>
      </c>
      <c r="D586" t="s">
        <v>1359</v>
      </c>
      <c r="E586">
        <v>7200</v>
      </c>
      <c r="F586" t="s">
        <v>1352</v>
      </c>
      <c r="G586" t="str">
        <f>VLOOKUP(A586,'Navne på FV-net'!$B$2:$C$364,2,FALSE)</f>
        <v>Grindsted Fjernvarme</v>
      </c>
    </row>
    <row r="587" spans="1:7" x14ac:dyDescent="0.25">
      <c r="A587">
        <v>203</v>
      </c>
      <c r="B587">
        <v>989</v>
      </c>
      <c r="C587" t="s">
        <v>1710</v>
      </c>
      <c r="D587" t="s">
        <v>1711</v>
      </c>
      <c r="E587">
        <v>8370</v>
      </c>
      <c r="F587" t="s">
        <v>1709</v>
      </c>
      <c r="G587" t="str">
        <f>VLOOKUP(A587,'Navne på FV-net'!$B$2:$C$364,2,FALSE)</f>
        <v>Hadsten Fjernvarme</v>
      </c>
    </row>
    <row r="588" spans="1:7" x14ac:dyDescent="0.25">
      <c r="A588">
        <v>126</v>
      </c>
      <c r="B588">
        <v>990</v>
      </c>
      <c r="C588" t="s">
        <v>1329</v>
      </c>
      <c r="D588" t="s">
        <v>1330</v>
      </c>
      <c r="E588">
        <v>6700</v>
      </c>
      <c r="F588" t="s">
        <v>1328</v>
      </c>
      <c r="G588" t="str">
        <f>VLOOKUP(A588,'Navne på FV-net'!$B$2:$C$364,2,FALSE)</f>
        <v>Esbjerg-Varde Fjernvarme</v>
      </c>
    </row>
    <row r="589" spans="1:7" x14ac:dyDescent="0.25">
      <c r="A589">
        <v>171</v>
      </c>
      <c r="B589">
        <v>991</v>
      </c>
      <c r="C589" t="s">
        <v>1555</v>
      </c>
      <c r="D589" t="s">
        <v>1556</v>
      </c>
      <c r="E589">
        <v>6960</v>
      </c>
      <c r="F589" t="s">
        <v>1557</v>
      </c>
      <c r="G589" t="str">
        <f>VLOOKUP(A589,'Navne på FV-net'!$B$2:$C$364,2,FALSE)</f>
        <v>Hvide Sande Fjervarme</v>
      </c>
    </row>
    <row r="590" spans="1:7" x14ac:dyDescent="0.25">
      <c r="A590">
        <v>2</v>
      </c>
      <c r="B590">
        <v>992</v>
      </c>
      <c r="C590" t="s">
        <v>430</v>
      </c>
      <c r="D590" t="s">
        <v>431</v>
      </c>
      <c r="E590">
        <v>2400</v>
      </c>
      <c r="F590" t="s">
        <v>432</v>
      </c>
      <c r="G590" t="str">
        <f>VLOOKUP(A590,'Navne på FV-net'!$B$2:$C$364,2,FALSE)</f>
        <v>Storkøbenhavns Fjernvarme</v>
      </c>
    </row>
    <row r="591" spans="1:7" x14ac:dyDescent="0.25">
      <c r="A591">
        <v>2</v>
      </c>
      <c r="B591">
        <v>994</v>
      </c>
      <c r="C591" t="s">
        <v>433</v>
      </c>
      <c r="D591" t="s">
        <v>434</v>
      </c>
      <c r="E591">
        <v>2100</v>
      </c>
      <c r="F591" t="s">
        <v>397</v>
      </c>
      <c r="G591" t="str">
        <f>VLOOKUP(A591,'Navne på FV-net'!$B$2:$C$364,2,FALSE)</f>
        <v>Storkøbenhavns Fjernvarme</v>
      </c>
    </row>
    <row r="592" spans="1:7" x14ac:dyDescent="0.25">
      <c r="A592">
        <v>2</v>
      </c>
      <c r="B592">
        <v>995</v>
      </c>
      <c r="C592" t="s">
        <v>435</v>
      </c>
      <c r="D592" t="s">
        <v>436</v>
      </c>
      <c r="E592">
        <v>2300</v>
      </c>
      <c r="F592" t="s">
        <v>377</v>
      </c>
      <c r="G592" t="str">
        <f>VLOOKUP(A592,'Navne på FV-net'!$B$2:$C$364,2,FALSE)</f>
        <v>Storkøbenhavns Fjernvarme</v>
      </c>
    </row>
    <row r="593" spans="1:7" x14ac:dyDescent="0.25">
      <c r="A593">
        <v>55</v>
      </c>
      <c r="B593">
        <v>996</v>
      </c>
      <c r="C593" t="s">
        <v>800</v>
      </c>
      <c r="D593" t="s">
        <v>801</v>
      </c>
      <c r="E593">
        <v>4840</v>
      </c>
      <c r="F593" t="s">
        <v>799</v>
      </c>
      <c r="G593" t="str">
        <f>VLOOKUP(A593,'Navne på FV-net'!$B$2:$C$364,2,FALSE)</f>
        <v>Nørre Alslev Fjernvarme</v>
      </c>
    </row>
    <row r="594" spans="1:7" x14ac:dyDescent="0.25">
      <c r="A594">
        <v>290</v>
      </c>
      <c r="B594">
        <v>997</v>
      </c>
      <c r="C594" t="s">
        <v>2126</v>
      </c>
      <c r="D594" t="s">
        <v>2127</v>
      </c>
      <c r="E594">
        <v>9970</v>
      </c>
      <c r="F594" t="s">
        <v>2125</v>
      </c>
      <c r="G594" t="str">
        <f>VLOOKUP(A594,'Navne på FV-net'!$B$2:$C$364,2,FALSE)</f>
        <v>Strandby Fjernvarme</v>
      </c>
    </row>
    <row r="595" spans="1:7" x14ac:dyDescent="0.25">
      <c r="A595">
        <v>117</v>
      </c>
      <c r="B595">
        <v>998</v>
      </c>
      <c r="C595" t="s">
        <v>1263</v>
      </c>
      <c r="D595" t="s">
        <v>1264</v>
      </c>
      <c r="E595">
        <v>6200</v>
      </c>
      <c r="F595" t="s">
        <v>1256</v>
      </c>
      <c r="G595" t="str">
        <f>VLOOKUP(A595,'Navne på FV-net'!$B$2:$C$364,2,FALSE)</f>
        <v>Aabenrå - Rødekro - Hjordkær Fjernvarme</v>
      </c>
    </row>
    <row r="596" spans="1:7" x14ac:dyDescent="0.25">
      <c r="A596">
        <v>126</v>
      </c>
      <c r="B596">
        <v>1002</v>
      </c>
      <c r="C596" t="s">
        <v>1331</v>
      </c>
      <c r="D596" t="s">
        <v>1332</v>
      </c>
      <c r="E596">
        <v>6700</v>
      </c>
      <c r="F596" t="s">
        <v>1328</v>
      </c>
      <c r="G596" t="str">
        <f>VLOOKUP(A596,'Navne på FV-net'!$B$2:$C$364,2,FALSE)</f>
        <v>Esbjerg-Varde Fjernvarme</v>
      </c>
    </row>
    <row r="597" spans="1:7" x14ac:dyDescent="0.25">
      <c r="A597">
        <v>100</v>
      </c>
      <c r="B597">
        <v>1003</v>
      </c>
      <c r="C597" t="s">
        <v>1171</v>
      </c>
      <c r="D597" t="s">
        <v>1172</v>
      </c>
      <c r="E597">
        <v>6070</v>
      </c>
      <c r="F597" t="s">
        <v>1170</v>
      </c>
      <c r="G597" t="str">
        <f>VLOOKUP(A597,'Navne på FV-net'!$B$2:$C$364,2,FALSE)</f>
        <v>Christiansfeld-Tyrstrup Fjernv</v>
      </c>
    </row>
    <row r="598" spans="1:7" x14ac:dyDescent="0.25">
      <c r="A598">
        <v>17</v>
      </c>
      <c r="B598">
        <v>1015</v>
      </c>
      <c r="C598" t="s">
        <v>557</v>
      </c>
      <c r="D598" t="s">
        <v>558</v>
      </c>
      <c r="E598">
        <v>2970</v>
      </c>
      <c r="F598" t="s">
        <v>550</v>
      </c>
      <c r="G598" t="str">
        <f>VLOOKUP(A598,'Navne på FV-net'!$B$2:$C$364,2,FALSE)</f>
        <v>Nordøstsjællands Fjernvarme</v>
      </c>
    </row>
    <row r="599" spans="1:7" x14ac:dyDescent="0.25">
      <c r="A599">
        <v>226</v>
      </c>
      <c r="B599">
        <v>1042</v>
      </c>
      <c r="C599" t="s">
        <v>1888</v>
      </c>
      <c r="D599" t="s">
        <v>1889</v>
      </c>
      <c r="E599">
        <v>8600</v>
      </c>
      <c r="F599" t="s">
        <v>1883</v>
      </c>
      <c r="G599" t="str">
        <f>VLOOKUP(A599,'Navne på FV-net'!$B$2:$C$364,2,FALSE)</f>
        <v>Silkeborg Fjernvarme</v>
      </c>
    </row>
    <row r="600" spans="1:7" x14ac:dyDescent="0.25">
      <c r="A600">
        <v>375</v>
      </c>
      <c r="B600">
        <v>1043</v>
      </c>
      <c r="C600" t="s">
        <v>2415</v>
      </c>
      <c r="D600" t="s">
        <v>2416</v>
      </c>
      <c r="E600">
        <v>9510</v>
      </c>
      <c r="F600" t="s">
        <v>2054</v>
      </c>
      <c r="G600" t="str">
        <f>VLOOKUP(A600,'Navne på FV-net'!$B$2:$C$364,2,FALSE)</f>
        <v>Astrup Fjernvarme</v>
      </c>
    </row>
    <row r="601" spans="1:7" x14ac:dyDescent="0.25">
      <c r="A601">
        <v>168</v>
      </c>
      <c r="B601">
        <v>1044</v>
      </c>
      <c r="C601" t="s">
        <v>1549</v>
      </c>
      <c r="D601" t="s">
        <v>1550</v>
      </c>
      <c r="E601">
        <v>7400</v>
      </c>
      <c r="F601" t="s">
        <v>1509</v>
      </c>
      <c r="G601" t="str">
        <f>VLOOKUP(A601,'Navne på FV-net'!$B$2:$C$364,2,FALSE)</f>
        <v>Haunstrup Fjernvarme</v>
      </c>
    </row>
    <row r="602" spans="1:7" x14ac:dyDescent="0.25">
      <c r="A602">
        <v>363</v>
      </c>
      <c r="B602">
        <v>1046</v>
      </c>
      <c r="C602" t="s">
        <v>2388</v>
      </c>
      <c r="D602" t="s">
        <v>2389</v>
      </c>
      <c r="E602">
        <v>7660</v>
      </c>
      <c r="F602" t="s">
        <v>2390</v>
      </c>
      <c r="G602" t="str">
        <f>VLOOKUP(A602,'Navne på FV-net'!$B$2:$C$364,2,FALSE)</f>
        <v>Bækmarksbro Fjernvarme</v>
      </c>
    </row>
    <row r="603" spans="1:7" x14ac:dyDescent="0.25">
      <c r="A603">
        <v>373</v>
      </c>
      <c r="B603">
        <v>1047</v>
      </c>
      <c r="C603" t="s">
        <v>2411</v>
      </c>
      <c r="D603" t="s">
        <v>2412</v>
      </c>
      <c r="E603">
        <v>8981</v>
      </c>
      <c r="F603" t="s">
        <v>1841</v>
      </c>
      <c r="G603" t="str">
        <f>VLOOKUP(A603,'Navne på FV-net'!$B$2:$C$364,2,FALSE)</f>
        <v>Gassum-Hvidsten Fjernvarme</v>
      </c>
    </row>
    <row r="604" spans="1:7" x14ac:dyDescent="0.25">
      <c r="A604">
        <v>385</v>
      </c>
      <c r="B604">
        <v>1049</v>
      </c>
      <c r="C604" t="s">
        <v>2431</v>
      </c>
      <c r="D604" t="s">
        <v>2432</v>
      </c>
      <c r="E604">
        <v>4690</v>
      </c>
      <c r="F604" t="s">
        <v>632</v>
      </c>
      <c r="G604" t="str">
        <f>VLOOKUP(A604,'Navne på FV-net'!$B$2:$C$364,2,FALSE)</f>
        <v>Ørslev-Terslev Fjernvarme</v>
      </c>
    </row>
    <row r="605" spans="1:7" x14ac:dyDescent="0.25">
      <c r="A605">
        <v>162</v>
      </c>
      <c r="B605">
        <v>1051</v>
      </c>
      <c r="C605" t="s">
        <v>3475</v>
      </c>
      <c r="D605" t="s">
        <v>1498</v>
      </c>
      <c r="E605">
        <v>6880</v>
      </c>
      <c r="F605" t="s">
        <v>1495</v>
      </c>
      <c r="G605" t="str">
        <f>VLOOKUP(A605,'Navne på FV-net'!$B$2:$C$364,2,FALSE)</f>
        <v>Tarm Fjernvarme (fra 2013 incl. Ådum)</v>
      </c>
    </row>
    <row r="606" spans="1:7" x14ac:dyDescent="0.25">
      <c r="A606">
        <v>389</v>
      </c>
      <c r="B606">
        <v>1053</v>
      </c>
      <c r="C606" t="s">
        <v>2437</v>
      </c>
      <c r="D606" t="s">
        <v>2438</v>
      </c>
      <c r="E606">
        <v>8870</v>
      </c>
      <c r="F606" t="s">
        <v>1821</v>
      </c>
      <c r="G606" t="str">
        <f>VLOOKUP(A606,'Navne på FV-net'!$B$2:$C$364,2,FALSE)</f>
        <v>Værum-Ørum Fjernvarme</v>
      </c>
    </row>
    <row r="607" spans="1:7" x14ac:dyDescent="0.25">
      <c r="A607">
        <v>391</v>
      </c>
      <c r="B607">
        <v>1054</v>
      </c>
      <c r="C607" t="s">
        <v>2441</v>
      </c>
      <c r="D607" t="s">
        <v>2442</v>
      </c>
      <c r="E607">
        <v>7742</v>
      </c>
      <c r="F607" t="s">
        <v>2443</v>
      </c>
      <c r="G607" t="str">
        <f>VLOOKUP(A607,'Navne på FV-net'!$B$2:$C$364,2,FALSE)</f>
        <v>Vesløs Fjernvarme</v>
      </c>
    </row>
    <row r="608" spans="1:7" x14ac:dyDescent="0.25">
      <c r="A608">
        <v>318</v>
      </c>
      <c r="B608">
        <v>1056</v>
      </c>
      <c r="C608" t="s">
        <v>2288</v>
      </c>
      <c r="D608" t="s">
        <v>2289</v>
      </c>
      <c r="E608">
        <v>9520</v>
      </c>
      <c r="F608" t="s">
        <v>2290</v>
      </c>
      <c r="G608" t="str">
        <f>VLOOKUP(A608,'Navne på FV-net'!$B$2:$C$364,2,FALSE)</f>
        <v>Skørping Fjernvarme</v>
      </c>
    </row>
    <row r="609" spans="1:7" x14ac:dyDescent="0.25">
      <c r="A609">
        <v>101</v>
      </c>
      <c r="B609">
        <v>1057</v>
      </c>
      <c r="C609" t="s">
        <v>78</v>
      </c>
      <c r="D609" t="s">
        <v>1173</v>
      </c>
      <c r="E609">
        <v>6510</v>
      </c>
      <c r="F609" t="s">
        <v>1174</v>
      </c>
      <c r="G609" t="str">
        <f>VLOOKUP(A609,'Navne på FV-net'!$B$2:$C$364,2,FALSE)</f>
        <v>Gram Fjernvarme</v>
      </c>
    </row>
    <row r="610" spans="1:7" x14ac:dyDescent="0.25">
      <c r="A610">
        <v>394</v>
      </c>
      <c r="B610">
        <v>1058</v>
      </c>
      <c r="C610" t="s">
        <v>2444</v>
      </c>
      <c r="D610" t="s">
        <v>2445</v>
      </c>
      <c r="E610">
        <v>9370</v>
      </c>
      <c r="F610" t="s">
        <v>2148</v>
      </c>
      <c r="G610" t="str">
        <f>VLOOKUP(A610,'Navne på FV-net'!$B$2:$C$364,2,FALSE)</f>
        <v>Hou Fjernvarme</v>
      </c>
    </row>
    <row r="611" spans="1:7" x14ac:dyDescent="0.25">
      <c r="A611">
        <v>36</v>
      </c>
      <c r="B611">
        <v>1059</v>
      </c>
      <c r="C611" t="s">
        <v>703</v>
      </c>
      <c r="D611" t="s">
        <v>704</v>
      </c>
      <c r="E611">
        <v>4180</v>
      </c>
      <c r="F611" t="s">
        <v>696</v>
      </c>
      <c r="G611" t="str">
        <f>VLOOKUP(A611,'Navne på FV-net'!$B$2:$C$364,2,FALSE)</f>
        <v>Sorø Fjernvarme</v>
      </c>
    </row>
    <row r="612" spans="1:7" x14ac:dyDescent="0.25">
      <c r="A612">
        <v>114</v>
      </c>
      <c r="B612">
        <v>1063</v>
      </c>
      <c r="C612" t="s">
        <v>3458</v>
      </c>
      <c r="D612" t="s">
        <v>1227</v>
      </c>
      <c r="E612">
        <v>6400</v>
      </c>
      <c r="F612" t="s">
        <v>1220</v>
      </c>
      <c r="G612" t="str">
        <f>VLOOKUP(A612,'Navne på FV-net'!$B$2:$C$364,2,FALSE)</f>
        <v>Sønderborg Fjernvarme</v>
      </c>
    </row>
    <row r="613" spans="1:7" x14ac:dyDescent="0.25">
      <c r="A613">
        <v>22</v>
      </c>
      <c r="B613">
        <v>1064</v>
      </c>
      <c r="C613" t="s">
        <v>615</v>
      </c>
      <c r="D613" t="s">
        <v>616</v>
      </c>
      <c r="E613">
        <v>4330</v>
      </c>
      <c r="F613" t="s">
        <v>617</v>
      </c>
      <c r="G613" t="str">
        <f>VLOOKUP(A613,'Navne på FV-net'!$B$2:$C$364,2,FALSE)</f>
        <v>Hvalsø Fjernvarme</v>
      </c>
    </row>
    <row r="614" spans="1:7" x14ac:dyDescent="0.25">
      <c r="A614">
        <v>152</v>
      </c>
      <c r="B614">
        <v>1065</v>
      </c>
      <c r="C614" t="s">
        <v>1463</v>
      </c>
      <c r="D614" t="s">
        <v>1462</v>
      </c>
      <c r="E614">
        <v>8766</v>
      </c>
      <c r="F614" t="s">
        <v>1461</v>
      </c>
      <c r="G614" t="str">
        <f>VLOOKUP(A614,'Navne på FV-net'!$B$2:$C$364,2,FALSE)</f>
        <v>Nørre Snede Fjernvarme</v>
      </c>
    </row>
    <row r="615" spans="1:7" x14ac:dyDescent="0.25">
      <c r="A615">
        <v>234</v>
      </c>
      <c r="B615">
        <v>1067</v>
      </c>
      <c r="C615" t="s">
        <v>1924</v>
      </c>
      <c r="D615" t="s">
        <v>1925</v>
      </c>
      <c r="E615">
        <v>7730</v>
      </c>
      <c r="F615" t="s">
        <v>1923</v>
      </c>
      <c r="G615" t="str">
        <f>VLOOKUP(A615,'Navne på FV-net'!$B$2:$C$364,2,FALSE)</f>
        <v>Hanstholm Fjernvarme</v>
      </c>
    </row>
    <row r="616" spans="1:7" x14ac:dyDescent="0.25">
      <c r="A616">
        <v>4</v>
      </c>
      <c r="B616">
        <v>1068</v>
      </c>
      <c r="C616" t="s">
        <v>497</v>
      </c>
      <c r="D616" t="s">
        <v>498</v>
      </c>
      <c r="E616">
        <v>2765</v>
      </c>
      <c r="F616" t="s">
        <v>499</v>
      </c>
      <c r="G616" t="str">
        <f>VLOOKUP(A616,'Navne på FV-net'!$B$2:$C$364,2,FALSE)</f>
        <v>Smørumnedre Fjernvarme</v>
      </c>
    </row>
    <row r="617" spans="1:7" x14ac:dyDescent="0.25">
      <c r="A617">
        <v>267</v>
      </c>
      <c r="B617">
        <v>1069</v>
      </c>
      <c r="C617" t="s">
        <v>3575</v>
      </c>
      <c r="D617" t="s">
        <v>2031</v>
      </c>
      <c r="E617">
        <v>8800</v>
      </c>
      <c r="F617" t="s">
        <v>2028</v>
      </c>
      <c r="G617" t="str">
        <f>VLOOKUP(A617,'Navne på FV-net'!$B$2:$C$364,2,FALSE)</f>
        <v>Viborg Fjernvarme</v>
      </c>
    </row>
    <row r="618" spans="1:7" x14ac:dyDescent="0.25">
      <c r="A618">
        <v>277</v>
      </c>
      <c r="B618">
        <v>1070</v>
      </c>
      <c r="C618" t="s">
        <v>2070</v>
      </c>
      <c r="D618" t="s">
        <v>2071</v>
      </c>
      <c r="E618">
        <v>9700</v>
      </c>
      <c r="F618" t="s">
        <v>2067</v>
      </c>
      <c r="G618" t="str">
        <f>VLOOKUP(A618,'Navne på FV-net'!$B$2:$C$364,2,FALSE)</f>
        <v>Brønderslev Fjernvarme</v>
      </c>
    </row>
    <row r="619" spans="1:7" x14ac:dyDescent="0.25">
      <c r="A619">
        <v>18</v>
      </c>
      <c r="B619">
        <v>1072</v>
      </c>
      <c r="C619" t="s">
        <v>588</v>
      </c>
      <c r="D619" t="s">
        <v>589</v>
      </c>
      <c r="E619">
        <v>3320</v>
      </c>
      <c r="F619" t="s">
        <v>590</v>
      </c>
      <c r="G619" t="str">
        <f>VLOOKUP(A619,'Navne på FV-net'!$B$2:$C$364,2,FALSE)</f>
        <v>Hillerød-Farum-Værløse</v>
      </c>
    </row>
    <row r="620" spans="1:7" x14ac:dyDescent="0.25">
      <c r="A620">
        <v>399</v>
      </c>
      <c r="B620">
        <v>1073</v>
      </c>
      <c r="C620" t="s">
        <v>2455</v>
      </c>
      <c r="D620" t="s">
        <v>2456</v>
      </c>
      <c r="E620">
        <v>4050</v>
      </c>
      <c r="F620" t="s">
        <v>2457</v>
      </c>
      <c r="G620" t="str">
        <f>VLOOKUP(A620,'Navne på FV-net'!$B$2:$C$364,2,FALSE)</f>
        <v>Skuldelev Fjernvarme</v>
      </c>
    </row>
    <row r="621" spans="1:7" x14ac:dyDescent="0.25">
      <c r="A621">
        <v>396</v>
      </c>
      <c r="B621">
        <v>1074</v>
      </c>
      <c r="C621" t="s">
        <v>2449</v>
      </c>
      <c r="D621" t="s">
        <v>2450</v>
      </c>
      <c r="E621">
        <v>6230</v>
      </c>
      <c r="F621" t="s">
        <v>1254</v>
      </c>
      <c r="G621" t="str">
        <f>VLOOKUP(A621,'Navne på FV-net'!$B$2:$C$364,2,FALSE)</f>
        <v>Hellevad Fjernvarme</v>
      </c>
    </row>
    <row r="622" spans="1:7" x14ac:dyDescent="0.25">
      <c r="A622">
        <v>397</v>
      </c>
      <c r="B622">
        <v>1075</v>
      </c>
      <c r="C622" t="s">
        <v>2451</v>
      </c>
      <c r="D622" t="s">
        <v>2452</v>
      </c>
      <c r="E622">
        <v>6230</v>
      </c>
      <c r="F622" t="s">
        <v>1254</v>
      </c>
      <c r="G622" t="str">
        <f>VLOOKUP(A622,'Navne på FV-net'!$B$2:$C$364,2,FALSE)</f>
        <v>Genner Fjernvarme</v>
      </c>
    </row>
    <row r="623" spans="1:7" x14ac:dyDescent="0.25">
      <c r="A623">
        <v>398</v>
      </c>
      <c r="B623">
        <v>1076</v>
      </c>
      <c r="C623" t="s">
        <v>2453</v>
      </c>
      <c r="D623" t="s">
        <v>2454</v>
      </c>
      <c r="E623">
        <v>6230</v>
      </c>
      <c r="F623" t="s">
        <v>1254</v>
      </c>
      <c r="G623" t="str">
        <f>VLOOKUP(A623,'Navne på FV-net'!$B$2:$C$364,2,FALSE)</f>
        <v>Hovslund Fjernvarme</v>
      </c>
    </row>
    <row r="624" spans="1:7" x14ac:dyDescent="0.25">
      <c r="A624">
        <v>400</v>
      </c>
      <c r="B624">
        <v>1077</v>
      </c>
      <c r="C624" t="s">
        <v>2458</v>
      </c>
      <c r="D624" t="s">
        <v>2459</v>
      </c>
      <c r="E624">
        <v>7200</v>
      </c>
      <c r="F624" t="s">
        <v>1352</v>
      </c>
      <c r="G624" t="str">
        <f>VLOOKUP(A624,'Navne på FV-net'!$B$2:$C$364,2,FALSE)</f>
        <v>Stenderup-Krogager Fjernvarme</v>
      </c>
    </row>
    <row r="625" spans="1:7" x14ac:dyDescent="0.25">
      <c r="A625">
        <v>291</v>
      </c>
      <c r="B625">
        <v>1078</v>
      </c>
      <c r="C625" t="s">
        <v>2137</v>
      </c>
      <c r="D625" t="s">
        <v>2138</v>
      </c>
      <c r="E625">
        <v>9560</v>
      </c>
      <c r="F625" t="s">
        <v>2130</v>
      </c>
      <c r="G625" t="str">
        <f>VLOOKUP(A625,'Navne på FV-net'!$B$2:$C$364,2,FALSE)</f>
        <v>Hadsund By Fjernvarme</v>
      </c>
    </row>
    <row r="626" spans="1:7" x14ac:dyDescent="0.25">
      <c r="A626">
        <v>270</v>
      </c>
      <c r="B626">
        <v>1079</v>
      </c>
      <c r="C626" t="s">
        <v>2460</v>
      </c>
      <c r="D626" t="s">
        <v>2461</v>
      </c>
      <c r="E626">
        <v>9620</v>
      </c>
      <c r="F626" t="s">
        <v>2044</v>
      </c>
      <c r="G626" t="str">
        <f>VLOOKUP(A626,'Navne på FV-net'!$B$2:$C$364,2,FALSE)</f>
        <v>Aalestrup Fjernvarme (inkl. Hvam fra 2019)</v>
      </c>
    </row>
    <row r="627" spans="1:7" x14ac:dyDescent="0.25">
      <c r="A627">
        <v>79</v>
      </c>
      <c r="B627">
        <v>1080</v>
      </c>
      <c r="C627" t="s">
        <v>961</v>
      </c>
      <c r="D627" t="s">
        <v>962</v>
      </c>
      <c r="E627">
        <v>5380</v>
      </c>
      <c r="F627" t="s">
        <v>963</v>
      </c>
      <c r="G627" t="str">
        <f>VLOOKUP(A627,'Navne på FV-net'!$B$2:$C$364,2,FALSE)</f>
        <v>Fjernvarme Fyn</v>
      </c>
    </row>
    <row r="628" spans="1:7" x14ac:dyDescent="0.25">
      <c r="A628">
        <v>405</v>
      </c>
      <c r="B628">
        <v>1081</v>
      </c>
      <c r="C628" t="s">
        <v>2462</v>
      </c>
      <c r="D628" t="s">
        <v>2463</v>
      </c>
      <c r="E628">
        <v>7884</v>
      </c>
      <c r="F628" t="s">
        <v>2464</v>
      </c>
      <c r="G628" t="str">
        <f>VLOOKUP(A628,'Navne på FV-net'!$B$2:$C$364,2,FALSE)</f>
        <v>Nederby-Debel Fjernvarme</v>
      </c>
    </row>
    <row r="629" spans="1:7" x14ac:dyDescent="0.25">
      <c r="A629">
        <v>105</v>
      </c>
      <c r="B629">
        <v>1082</v>
      </c>
      <c r="C629" t="s">
        <v>1201</v>
      </c>
      <c r="D629" t="s">
        <v>1202</v>
      </c>
      <c r="E629">
        <v>6430</v>
      </c>
      <c r="F629" t="s">
        <v>1198</v>
      </c>
      <c r="G629" t="str">
        <f>VLOOKUP(A629,'Navne på FV-net'!$B$2:$C$364,2,FALSE)</f>
        <v>Nordals Fjernvarme</v>
      </c>
    </row>
    <row r="630" spans="1:7" x14ac:dyDescent="0.25">
      <c r="A630">
        <v>35</v>
      </c>
      <c r="B630">
        <v>1083</v>
      </c>
      <c r="C630" t="s">
        <v>690</v>
      </c>
      <c r="D630" t="s">
        <v>691</v>
      </c>
      <c r="E630">
        <v>4200</v>
      </c>
      <c r="F630" t="s">
        <v>679</v>
      </c>
      <c r="G630" t="str">
        <f>VLOOKUP(A630,'Navne på FV-net'!$B$2:$C$364,2,FALSE)</f>
        <v>Slagelse Fjernvarme</v>
      </c>
    </row>
    <row r="631" spans="1:7" x14ac:dyDescent="0.25">
      <c r="A631">
        <v>190</v>
      </c>
      <c r="B631">
        <v>1091</v>
      </c>
      <c r="C631" t="s">
        <v>1658</v>
      </c>
      <c r="D631" t="s">
        <v>1659</v>
      </c>
      <c r="E631">
        <v>6920</v>
      </c>
      <c r="F631" t="s">
        <v>1655</v>
      </c>
      <c r="G631" t="str">
        <f>VLOOKUP(A631,'Navne på FV-net'!$B$2:$C$364,2,FALSE)</f>
        <v>Videbæk Fjernvarme</v>
      </c>
    </row>
    <row r="632" spans="1:7" x14ac:dyDescent="0.25">
      <c r="A632">
        <v>388</v>
      </c>
      <c r="B632">
        <v>1096</v>
      </c>
      <c r="C632" t="s">
        <v>2433</v>
      </c>
      <c r="D632" t="s">
        <v>2434</v>
      </c>
      <c r="E632">
        <v>7830</v>
      </c>
      <c r="F632" t="s">
        <v>1672</v>
      </c>
      <c r="G632" t="str">
        <f>VLOOKUP(A632,'Navne på FV-net'!$B$2:$C$364,2,FALSE)</f>
        <v>Ejsing Fjernvarme</v>
      </c>
    </row>
    <row r="633" spans="1:7" x14ac:dyDescent="0.25">
      <c r="A633">
        <v>888</v>
      </c>
      <c r="B633">
        <v>1099</v>
      </c>
      <c r="C633" t="s">
        <v>3506</v>
      </c>
      <c r="D633" t="s">
        <v>3507</v>
      </c>
      <c r="E633">
        <v>7870</v>
      </c>
      <c r="F633" t="s">
        <v>1975</v>
      </c>
      <c r="G633" t="str">
        <f>VLOOKUP(A633,'Navne på FV-net'!$B$2:$C$364,2,FALSE)</f>
        <v>Blokvarme mv</v>
      </c>
    </row>
    <row r="634" spans="1:7" x14ac:dyDescent="0.25">
      <c r="A634">
        <v>190</v>
      </c>
      <c r="B634">
        <v>1101</v>
      </c>
      <c r="C634" t="s">
        <v>1660</v>
      </c>
      <c r="D634" t="s">
        <v>1661</v>
      </c>
      <c r="E634">
        <v>6920</v>
      </c>
      <c r="F634" t="s">
        <v>1655</v>
      </c>
      <c r="G634" t="str">
        <f>VLOOKUP(A634,'Navne på FV-net'!$B$2:$C$364,2,FALSE)</f>
        <v>Videbæk Fjernvarme</v>
      </c>
    </row>
    <row r="635" spans="1:7" x14ac:dyDescent="0.25">
      <c r="A635">
        <v>206</v>
      </c>
      <c r="B635">
        <v>1159</v>
      </c>
      <c r="C635" t="s">
        <v>1788</v>
      </c>
      <c r="D635" t="s">
        <v>1789</v>
      </c>
      <c r="E635">
        <v>8000</v>
      </c>
      <c r="F635" t="s">
        <v>1790</v>
      </c>
      <c r="G635" t="str">
        <f>VLOOKUP(A635,'Navne på FV-net'!$B$2:$C$364,2,FALSE)</f>
        <v>Århus Fjernvarme</v>
      </c>
    </row>
    <row r="636" spans="1:7" x14ac:dyDescent="0.25">
      <c r="A636">
        <v>406</v>
      </c>
      <c r="B636">
        <v>1171</v>
      </c>
      <c r="C636" t="s">
        <v>3580</v>
      </c>
      <c r="D636" t="s">
        <v>2467</v>
      </c>
      <c r="E636">
        <v>4800</v>
      </c>
      <c r="F636" t="s">
        <v>761</v>
      </c>
      <c r="G636" t="str">
        <f>VLOOKUP(A636,'Navne på FV-net'!$B$2:$C$364,2,FALSE)</f>
        <v>Horreby Fjernvarme</v>
      </c>
    </row>
    <row r="637" spans="1:7" x14ac:dyDescent="0.25">
      <c r="A637">
        <v>412</v>
      </c>
      <c r="B637">
        <v>1173</v>
      </c>
      <c r="C637" t="s">
        <v>3644</v>
      </c>
      <c r="D637" t="s">
        <v>2474</v>
      </c>
      <c r="E637">
        <v>8300</v>
      </c>
      <c r="F637" t="s">
        <v>1760</v>
      </c>
      <c r="G637" t="str">
        <f>VLOOKUP(A637,'Navne på FV-net'!$B$2:$C$364,2,FALSE)</f>
        <v>Gylling-Ørting-Falling Fjernv.</v>
      </c>
    </row>
    <row r="638" spans="1:7" x14ac:dyDescent="0.25">
      <c r="A638">
        <v>413</v>
      </c>
      <c r="B638">
        <v>1174</v>
      </c>
      <c r="C638" t="s">
        <v>2475</v>
      </c>
      <c r="D638" t="s">
        <v>2476</v>
      </c>
      <c r="E638">
        <v>8350</v>
      </c>
      <c r="F638" t="s">
        <v>2477</v>
      </c>
      <c r="G638" t="str">
        <f>VLOOKUP(A638,'Navne på FV-net'!$B$2:$C$364,2,FALSE)</f>
        <v>Hundslund-Oldrup Fjernvarme</v>
      </c>
    </row>
    <row r="639" spans="1:7" x14ac:dyDescent="0.25">
      <c r="A639">
        <v>395</v>
      </c>
      <c r="B639">
        <v>1176</v>
      </c>
      <c r="C639" t="s">
        <v>2446</v>
      </c>
      <c r="D639" t="s">
        <v>2447</v>
      </c>
      <c r="E639">
        <v>4591</v>
      </c>
      <c r="F639" t="s">
        <v>2448</v>
      </c>
      <c r="G639" t="str">
        <f>VLOOKUP(A639,'Navne på FV-net'!$B$2:$C$364,2,FALSE)</f>
        <v>Snertinge, Særslev, Føllenslev</v>
      </c>
    </row>
    <row r="640" spans="1:7" x14ac:dyDescent="0.25">
      <c r="A640">
        <v>408</v>
      </c>
      <c r="B640">
        <v>1177</v>
      </c>
      <c r="C640" t="s">
        <v>2470</v>
      </c>
      <c r="D640" t="s">
        <v>2471</v>
      </c>
      <c r="E640">
        <v>6780</v>
      </c>
      <c r="F640" t="s">
        <v>1215</v>
      </c>
      <c r="G640" t="str">
        <f>VLOOKUP(A640,'Navne på FV-net'!$B$2:$C$364,2,FALSE)</f>
        <v>Brøns Fjernvarme</v>
      </c>
    </row>
    <row r="641" spans="1:7" x14ac:dyDescent="0.25">
      <c r="A641">
        <v>409</v>
      </c>
      <c r="B641">
        <v>1178</v>
      </c>
      <c r="C641" t="s">
        <v>2472</v>
      </c>
      <c r="D641" t="s">
        <v>2473</v>
      </c>
      <c r="E641">
        <v>6780</v>
      </c>
      <c r="F641" t="s">
        <v>1215</v>
      </c>
      <c r="G641" t="str">
        <f>VLOOKUP(A641,'Navne på FV-net'!$B$2:$C$364,2,FALSE)</f>
        <v>Frifelt Fjernvarme</v>
      </c>
    </row>
    <row r="642" spans="1:7" x14ac:dyDescent="0.25">
      <c r="A642">
        <v>407</v>
      </c>
      <c r="B642">
        <v>1179</v>
      </c>
      <c r="C642" t="s">
        <v>2468</v>
      </c>
      <c r="D642" t="s">
        <v>2469</v>
      </c>
      <c r="E642">
        <v>6780</v>
      </c>
      <c r="F642" t="s">
        <v>1215</v>
      </c>
      <c r="G642" t="str">
        <f>VLOOKUP(A642,'Navne på FV-net'!$B$2:$C$364,2,FALSE)</f>
        <v>Rejsby Fjernvarme</v>
      </c>
    </row>
    <row r="643" spans="1:7" x14ac:dyDescent="0.25">
      <c r="A643">
        <v>42</v>
      </c>
      <c r="B643">
        <v>1181</v>
      </c>
      <c r="C643" t="s">
        <v>717</v>
      </c>
      <c r="D643" t="s">
        <v>718</v>
      </c>
      <c r="E643">
        <v>4640</v>
      </c>
      <c r="F643" t="s">
        <v>719</v>
      </c>
      <c r="G643" t="str">
        <f>VLOOKUP(A643,'Navne på FV-net'!$B$2:$C$364,2,FALSE)</f>
        <v>Faxe Fjernvarme</v>
      </c>
    </row>
    <row r="644" spans="1:7" x14ac:dyDescent="0.25">
      <c r="A644">
        <v>289</v>
      </c>
      <c r="B644">
        <v>1182</v>
      </c>
      <c r="C644" t="s">
        <v>2121</v>
      </c>
      <c r="D644" t="s">
        <v>2122</v>
      </c>
      <c r="E644">
        <v>9900</v>
      </c>
      <c r="F644" t="s">
        <v>2116</v>
      </c>
      <c r="G644" t="str">
        <f>VLOOKUP(A644,'Navne på FV-net'!$B$2:$C$364,2,FALSE)</f>
        <v>Frederikshavn Fjernvarme</v>
      </c>
    </row>
    <row r="645" spans="1:7" x14ac:dyDescent="0.25">
      <c r="A645">
        <v>82</v>
      </c>
      <c r="B645">
        <v>1195</v>
      </c>
      <c r="C645" t="s">
        <v>1100</v>
      </c>
      <c r="D645" t="s">
        <v>1101</v>
      </c>
      <c r="E645">
        <v>5800</v>
      </c>
      <c r="F645" t="s">
        <v>1086</v>
      </c>
      <c r="G645" t="str">
        <f>VLOOKUP(A645,'Navne på FV-net'!$B$2:$C$364,2,FALSE)</f>
        <v>Nyborg Fjernvarme</v>
      </c>
    </row>
    <row r="646" spans="1:7" x14ac:dyDescent="0.25">
      <c r="A646">
        <v>888</v>
      </c>
      <c r="B646">
        <v>1213</v>
      </c>
      <c r="C646" t="s">
        <v>3508</v>
      </c>
      <c r="D646" t="s">
        <v>3509</v>
      </c>
      <c r="E646">
        <v>4100</v>
      </c>
      <c r="F646" t="s">
        <v>666</v>
      </c>
      <c r="G646" t="str">
        <f>VLOOKUP(A646,'Navne på FV-net'!$B$2:$C$364,2,FALSE)</f>
        <v>Blokvarme mv</v>
      </c>
    </row>
    <row r="647" spans="1:7" x14ac:dyDescent="0.25">
      <c r="A647">
        <v>888</v>
      </c>
      <c r="B647">
        <v>1216</v>
      </c>
      <c r="C647" t="s">
        <v>3510</v>
      </c>
      <c r="D647" t="s">
        <v>3511</v>
      </c>
      <c r="E647">
        <v>8830</v>
      </c>
      <c r="F647" t="s">
        <v>2020</v>
      </c>
      <c r="G647" t="str">
        <f>VLOOKUP(A647,'Navne på FV-net'!$B$2:$C$364,2,FALSE)</f>
        <v>Blokvarme mv</v>
      </c>
    </row>
    <row r="648" spans="1:7" x14ac:dyDescent="0.25">
      <c r="A648">
        <v>33</v>
      </c>
      <c r="B648">
        <v>1223</v>
      </c>
      <c r="C648" t="s">
        <v>659</v>
      </c>
      <c r="D648" t="s">
        <v>660</v>
      </c>
      <c r="E648">
        <v>4500</v>
      </c>
      <c r="F648" t="s">
        <v>658</v>
      </c>
      <c r="G648" t="str">
        <f>VLOOKUP(A648,'Navne på FV-net'!$B$2:$C$364,2,FALSE)</f>
        <v>Nykøbing Sjælland Fjernvarme</v>
      </c>
    </row>
    <row r="649" spans="1:7" x14ac:dyDescent="0.25">
      <c r="A649">
        <v>14</v>
      </c>
      <c r="B649">
        <v>1235</v>
      </c>
      <c r="C649" t="s">
        <v>529</v>
      </c>
      <c r="D649" t="s">
        <v>530</v>
      </c>
      <c r="E649">
        <v>3250</v>
      </c>
      <c r="F649" t="s">
        <v>531</v>
      </c>
      <c r="G649" t="str">
        <f>VLOOKUP(A649,'Navne på FV-net'!$B$2:$C$364,2,FALSE)</f>
        <v>Gilleleje Fjernvarme</v>
      </c>
    </row>
    <row r="650" spans="1:7" x14ac:dyDescent="0.25">
      <c r="A650">
        <v>79</v>
      </c>
      <c r="B650">
        <v>1239</v>
      </c>
      <c r="C650" t="s">
        <v>964</v>
      </c>
      <c r="D650" t="s">
        <v>965</v>
      </c>
      <c r="E650">
        <v>5000</v>
      </c>
      <c r="F650" t="s">
        <v>895</v>
      </c>
      <c r="G650" t="str">
        <f>VLOOKUP(A650,'Navne på FV-net'!$B$2:$C$364,2,FALSE)</f>
        <v>Fjernvarme Fyn</v>
      </c>
    </row>
    <row r="651" spans="1:7" x14ac:dyDescent="0.25">
      <c r="A651">
        <v>163</v>
      </c>
      <c r="B651">
        <v>1241</v>
      </c>
      <c r="C651" t="s">
        <v>1525</v>
      </c>
      <c r="D651" t="s">
        <v>1526</v>
      </c>
      <c r="E651">
        <v>7400</v>
      </c>
      <c r="F651" t="s">
        <v>1509</v>
      </c>
      <c r="G651" t="str">
        <f>VLOOKUP(A651,'Navne på FV-net'!$B$2:$C$364,2,FALSE)</f>
        <v>Herning-Ikast Fjernvarme</v>
      </c>
    </row>
    <row r="652" spans="1:7" x14ac:dyDescent="0.25">
      <c r="A652">
        <v>163</v>
      </c>
      <c r="B652">
        <v>1243</v>
      </c>
      <c r="C652" t="s">
        <v>1527</v>
      </c>
      <c r="D652" t="s">
        <v>1528</v>
      </c>
      <c r="E652">
        <v>7400</v>
      </c>
      <c r="F652" t="s">
        <v>1509</v>
      </c>
      <c r="G652" t="str">
        <f>VLOOKUP(A652,'Navne på FV-net'!$B$2:$C$364,2,FALSE)</f>
        <v>Herning-Ikast Fjernvarme</v>
      </c>
    </row>
    <row r="653" spans="1:7" x14ac:dyDescent="0.25">
      <c r="A653">
        <v>163</v>
      </c>
      <c r="B653">
        <v>1244</v>
      </c>
      <c r="C653" t="s">
        <v>1529</v>
      </c>
      <c r="D653" t="s">
        <v>1530</v>
      </c>
      <c r="E653">
        <v>7400</v>
      </c>
      <c r="F653" t="s">
        <v>1509</v>
      </c>
      <c r="G653" t="str">
        <f>VLOOKUP(A653,'Navne på FV-net'!$B$2:$C$364,2,FALSE)</f>
        <v>Herning-Ikast Fjernvarme</v>
      </c>
    </row>
    <row r="654" spans="1:7" x14ac:dyDescent="0.25">
      <c r="A654">
        <v>279</v>
      </c>
      <c r="B654">
        <v>1245</v>
      </c>
      <c r="C654" t="s">
        <v>2079</v>
      </c>
      <c r="D654" t="s">
        <v>2080</v>
      </c>
      <c r="E654">
        <v>9700</v>
      </c>
      <c r="F654" t="s">
        <v>2067</v>
      </c>
      <c r="G654" t="str">
        <f>VLOOKUP(A654,'Navne på FV-net'!$B$2:$C$364,2,FALSE)</f>
        <v>Øster Brønderslev Fjernvarme</v>
      </c>
    </row>
    <row r="655" spans="1:7" x14ac:dyDescent="0.25">
      <c r="A655">
        <v>117</v>
      </c>
      <c r="B655">
        <v>1246</v>
      </c>
      <c r="C655" t="s">
        <v>1265</v>
      </c>
      <c r="D655" t="s">
        <v>1266</v>
      </c>
      <c r="E655">
        <v>6200</v>
      </c>
      <c r="F655" t="s">
        <v>1256</v>
      </c>
      <c r="G655" t="str">
        <f>VLOOKUP(A655,'Navne på FV-net'!$B$2:$C$364,2,FALSE)</f>
        <v>Aabenrå - Rødekro - Hjordkær Fjernvarme</v>
      </c>
    </row>
    <row r="656" spans="1:7" x14ac:dyDescent="0.25">
      <c r="A656">
        <v>415</v>
      </c>
      <c r="B656">
        <v>1263</v>
      </c>
      <c r="C656" t="s">
        <v>2478</v>
      </c>
      <c r="D656" t="s">
        <v>2479</v>
      </c>
      <c r="E656">
        <v>8444</v>
      </c>
      <c r="F656" t="s">
        <v>2480</v>
      </c>
      <c r="G656" t="str">
        <f>VLOOKUP(A656,'Navne på FV-net'!$B$2:$C$364,2,FALSE)</f>
        <v>Balle, Hoed og Glatved</v>
      </c>
    </row>
    <row r="657" spans="1:7" x14ac:dyDescent="0.25">
      <c r="A657">
        <v>204</v>
      </c>
      <c r="B657">
        <v>1265</v>
      </c>
      <c r="C657" t="s">
        <v>1730</v>
      </c>
      <c r="D657" t="s">
        <v>1731</v>
      </c>
      <c r="E657">
        <v>8471</v>
      </c>
      <c r="F657" t="s">
        <v>1732</v>
      </c>
      <c r="G657" t="str">
        <f>VLOOKUP(A657,'Navne på FV-net'!$B$2:$C$364,2,FALSE)</f>
        <v>Hammel Fjernvarme</v>
      </c>
    </row>
    <row r="658" spans="1:7" x14ac:dyDescent="0.25">
      <c r="A658">
        <v>416</v>
      </c>
      <c r="B658">
        <v>1268</v>
      </c>
      <c r="C658" t="s">
        <v>2481</v>
      </c>
      <c r="D658" t="s">
        <v>2482</v>
      </c>
      <c r="E658">
        <v>8680</v>
      </c>
      <c r="F658" t="s">
        <v>1870</v>
      </c>
      <c r="G658" t="str">
        <f>VLOOKUP(A658,'Navne på FV-net'!$B$2:$C$364,2,FALSE)</f>
        <v>Gl. Rye</v>
      </c>
    </row>
    <row r="659" spans="1:7" x14ac:dyDescent="0.25">
      <c r="A659">
        <v>81</v>
      </c>
      <c r="B659">
        <v>1286</v>
      </c>
      <c r="C659" t="s">
        <v>1456</v>
      </c>
      <c r="D659" t="s">
        <v>1457</v>
      </c>
      <c r="E659">
        <v>7300</v>
      </c>
      <c r="F659" t="s">
        <v>1455</v>
      </c>
      <c r="G659" t="str">
        <f>VLOOKUP(A659,'Navne på FV-net'!$B$2:$C$364,2,FALSE)</f>
        <v>TVIS</v>
      </c>
    </row>
    <row r="660" spans="1:7" x14ac:dyDescent="0.25">
      <c r="A660">
        <v>126</v>
      </c>
      <c r="B660">
        <v>1289</v>
      </c>
      <c r="C660" t="s">
        <v>1333</v>
      </c>
      <c r="D660" t="s">
        <v>1334</v>
      </c>
      <c r="E660">
        <v>6720</v>
      </c>
      <c r="F660" t="s">
        <v>1335</v>
      </c>
      <c r="G660" t="str">
        <f>VLOOKUP(A660,'Navne på FV-net'!$B$2:$C$364,2,FALSE)</f>
        <v>Esbjerg-Varde Fjernvarme</v>
      </c>
    </row>
    <row r="661" spans="1:7" x14ac:dyDescent="0.25">
      <c r="A661">
        <v>424</v>
      </c>
      <c r="B661">
        <v>1302</v>
      </c>
      <c r="C661" t="s">
        <v>2495</v>
      </c>
      <c r="D661" t="s">
        <v>2496</v>
      </c>
      <c r="E661">
        <v>7330</v>
      </c>
      <c r="F661" t="s">
        <v>1490</v>
      </c>
      <c r="G661" t="str">
        <f>VLOOKUP(A661,'Navne på FV-net'!$B$2:$C$364,2,FALSE)</f>
        <v>Blåhøj</v>
      </c>
    </row>
    <row r="662" spans="1:7" x14ac:dyDescent="0.25">
      <c r="A662">
        <v>433</v>
      </c>
      <c r="B662">
        <v>1318</v>
      </c>
      <c r="C662" t="s">
        <v>2506</v>
      </c>
      <c r="D662" t="s">
        <v>2507</v>
      </c>
      <c r="E662">
        <v>3210</v>
      </c>
      <c r="F662" t="s">
        <v>2508</v>
      </c>
      <c r="G662" t="str">
        <f>VLOOKUP(A662,'Navne på FV-net'!$B$2:$C$364,2,FALSE)</f>
        <v>Vejby-Tisvilde</v>
      </c>
    </row>
    <row r="663" spans="1:7" x14ac:dyDescent="0.25">
      <c r="A663">
        <v>438</v>
      </c>
      <c r="B663">
        <v>1319</v>
      </c>
      <c r="C663" t="s">
        <v>337</v>
      </c>
      <c r="D663" t="s">
        <v>2514</v>
      </c>
      <c r="E663">
        <v>3660</v>
      </c>
      <c r="F663" t="s">
        <v>2515</v>
      </c>
      <c r="G663" t="str">
        <f>VLOOKUP(A663,'Navne på FV-net'!$B$2:$C$364,2,FALSE)</f>
        <v>Slagslunde</v>
      </c>
    </row>
    <row r="664" spans="1:7" x14ac:dyDescent="0.25">
      <c r="A664">
        <v>17</v>
      </c>
      <c r="B664">
        <v>1321</v>
      </c>
      <c r="C664" t="s">
        <v>559</v>
      </c>
      <c r="D664" t="s">
        <v>560</v>
      </c>
      <c r="E664">
        <v>3460</v>
      </c>
      <c r="F664" t="s">
        <v>561</v>
      </c>
      <c r="G664" t="str">
        <f>VLOOKUP(A664,'Navne på FV-net'!$B$2:$C$364,2,FALSE)</f>
        <v>Nordøstsjællands Fjernvarme</v>
      </c>
    </row>
    <row r="665" spans="1:7" x14ac:dyDescent="0.25">
      <c r="A665">
        <v>421</v>
      </c>
      <c r="B665">
        <v>1322</v>
      </c>
      <c r="C665" t="s">
        <v>2487</v>
      </c>
      <c r="D665" t="s">
        <v>2488</v>
      </c>
      <c r="E665">
        <v>9560</v>
      </c>
      <c r="F665" t="s">
        <v>2130</v>
      </c>
      <c r="G665" t="str">
        <f>VLOOKUP(A665,'Navne på FV-net'!$B$2:$C$364,2,FALSE)</f>
        <v>Ø.Hurup</v>
      </c>
    </row>
    <row r="666" spans="1:7" x14ac:dyDescent="0.25">
      <c r="A666">
        <v>420</v>
      </c>
      <c r="B666">
        <v>1323</v>
      </c>
      <c r="C666" t="s">
        <v>2483</v>
      </c>
      <c r="D666" t="s">
        <v>2484</v>
      </c>
      <c r="E666">
        <v>8300</v>
      </c>
      <c r="F666" t="s">
        <v>1760</v>
      </c>
      <c r="G666" t="str">
        <f>VLOOKUP(A666,'Navne på FV-net'!$B$2:$C$364,2,FALSE)</f>
        <v>Hov-Boulstrup</v>
      </c>
    </row>
    <row r="667" spans="1:7" x14ac:dyDescent="0.25">
      <c r="A667">
        <v>423</v>
      </c>
      <c r="B667">
        <v>1328</v>
      </c>
      <c r="C667" t="s">
        <v>2493</v>
      </c>
      <c r="D667" t="s">
        <v>2494</v>
      </c>
      <c r="E667">
        <v>4700</v>
      </c>
      <c r="F667" t="s">
        <v>782</v>
      </c>
      <c r="G667" t="str">
        <f>VLOOKUP(A667,'Navne på FV-net'!$B$2:$C$364,2,FALSE)</f>
        <v>Hyllinge</v>
      </c>
    </row>
    <row r="668" spans="1:7" x14ac:dyDescent="0.25">
      <c r="A668">
        <v>327</v>
      </c>
      <c r="B668">
        <v>1345</v>
      </c>
      <c r="C668" t="s">
        <v>2314</v>
      </c>
      <c r="D668" t="s">
        <v>2315</v>
      </c>
      <c r="E668">
        <v>9750</v>
      </c>
      <c r="F668" t="s">
        <v>2311</v>
      </c>
      <c r="G668" t="str">
        <f>VLOOKUP(A668,'Navne på FV-net'!$B$2:$C$364,2,FALSE)</f>
        <v>Hørby Fjernvarme</v>
      </c>
    </row>
    <row r="669" spans="1:7" x14ac:dyDescent="0.25">
      <c r="A669">
        <v>15</v>
      </c>
      <c r="B669">
        <v>1346</v>
      </c>
      <c r="C669" t="s">
        <v>532</v>
      </c>
      <c r="D669" t="s">
        <v>533</v>
      </c>
      <c r="E669">
        <v>3230</v>
      </c>
      <c r="F669" t="s">
        <v>534</v>
      </c>
      <c r="G669" t="str">
        <f>VLOOKUP(A669,'Navne på FV-net'!$B$2:$C$364,2,FALSE)</f>
        <v>Græsted Fjernvarme</v>
      </c>
    </row>
    <row r="670" spans="1:7" x14ac:dyDescent="0.25">
      <c r="A670">
        <v>422</v>
      </c>
      <c r="B670">
        <v>1348</v>
      </c>
      <c r="C670" t="s">
        <v>2491</v>
      </c>
      <c r="D670" t="s">
        <v>2492</v>
      </c>
      <c r="E670">
        <v>4700</v>
      </c>
      <c r="F670" t="s">
        <v>782</v>
      </c>
      <c r="G670" t="str">
        <f>VLOOKUP(A670,'Navne på FV-net'!$B$2:$C$364,2,FALSE)</f>
        <v>Menstrup</v>
      </c>
    </row>
    <row r="671" spans="1:7" x14ac:dyDescent="0.25">
      <c r="A671">
        <v>2</v>
      </c>
      <c r="B671">
        <v>1351</v>
      </c>
      <c r="C671" t="s">
        <v>437</v>
      </c>
      <c r="D671" t="s">
        <v>438</v>
      </c>
      <c r="E671">
        <v>2860</v>
      </c>
      <c r="F671" t="s">
        <v>410</v>
      </c>
      <c r="G671" t="str">
        <f>VLOOKUP(A671,'Navne på FV-net'!$B$2:$C$364,2,FALSE)</f>
        <v>Storkøbenhavns Fjernvarme</v>
      </c>
    </row>
    <row r="672" spans="1:7" x14ac:dyDescent="0.25">
      <c r="A672">
        <v>115</v>
      </c>
      <c r="B672">
        <v>1352</v>
      </c>
      <c r="C672" t="s">
        <v>1239</v>
      </c>
      <c r="D672" t="s">
        <v>1240</v>
      </c>
      <c r="E672">
        <v>6270</v>
      </c>
      <c r="F672" t="s">
        <v>1236</v>
      </c>
      <c r="G672" t="str">
        <f>VLOOKUP(A672,'Navne på FV-net'!$B$2:$C$364,2,FALSE)</f>
        <v>Tønder Fjernvarme</v>
      </c>
    </row>
    <row r="673" spans="1:7" x14ac:dyDescent="0.25">
      <c r="A673">
        <v>163</v>
      </c>
      <c r="B673">
        <v>1353</v>
      </c>
      <c r="C673" t="s">
        <v>1531</v>
      </c>
      <c r="D673" t="s">
        <v>1532</v>
      </c>
      <c r="E673">
        <v>7400</v>
      </c>
      <c r="F673" t="s">
        <v>1509</v>
      </c>
      <c r="G673" t="str">
        <f>VLOOKUP(A673,'Navne på FV-net'!$B$2:$C$364,2,FALSE)</f>
        <v>Herning-Ikast Fjernvarme</v>
      </c>
    </row>
    <row r="674" spans="1:7" x14ac:dyDescent="0.25">
      <c r="A674">
        <v>425</v>
      </c>
      <c r="B674">
        <v>1365</v>
      </c>
      <c r="C674" t="s">
        <v>2497</v>
      </c>
      <c r="D674" t="s">
        <v>2498</v>
      </c>
      <c r="E674">
        <v>8570</v>
      </c>
      <c r="F674" t="s">
        <v>2499</v>
      </c>
      <c r="G674" t="str">
        <f>VLOOKUP(A674,'Navne på FV-net'!$B$2:$C$364,2,FALSE)</f>
        <v>Trustrup-Lyngby</v>
      </c>
    </row>
    <row r="675" spans="1:7" x14ac:dyDescent="0.25">
      <c r="A675">
        <v>176</v>
      </c>
      <c r="B675">
        <v>1366</v>
      </c>
      <c r="C675" t="s">
        <v>1609</v>
      </c>
      <c r="D675" t="s">
        <v>1610</v>
      </c>
      <c r="E675">
        <v>7620</v>
      </c>
      <c r="F675" t="s">
        <v>1606</v>
      </c>
      <c r="G675" t="str">
        <f>VLOOKUP(A675,'Navne på FV-net'!$B$2:$C$364,2,FALSE)</f>
        <v>Lemvig Fjernvarme</v>
      </c>
    </row>
    <row r="676" spans="1:7" x14ac:dyDescent="0.25">
      <c r="A676">
        <v>18</v>
      </c>
      <c r="B676">
        <v>1367</v>
      </c>
      <c r="C676" t="s">
        <v>591</v>
      </c>
      <c r="D676" t="s">
        <v>592</v>
      </c>
      <c r="E676">
        <v>3320</v>
      </c>
      <c r="F676" t="s">
        <v>590</v>
      </c>
      <c r="G676" t="str">
        <f>VLOOKUP(A676,'Navne på FV-net'!$B$2:$C$364,2,FALSE)</f>
        <v>Hillerød-Farum-Værløse</v>
      </c>
    </row>
    <row r="677" spans="1:7" x14ac:dyDescent="0.25">
      <c r="A677">
        <v>53</v>
      </c>
      <c r="B677">
        <v>1368</v>
      </c>
      <c r="C677" t="s">
        <v>777</v>
      </c>
      <c r="D677" t="s">
        <v>778</v>
      </c>
      <c r="E677">
        <v>4892</v>
      </c>
      <c r="F677" t="s">
        <v>779</v>
      </c>
      <c r="G677" t="str">
        <f>VLOOKUP(A677,'Navne på FV-net'!$B$2:$C$364,2,FALSE)</f>
        <v>Nysted Fjernvarme</v>
      </c>
    </row>
    <row r="678" spans="1:7" x14ac:dyDescent="0.25">
      <c r="A678">
        <v>429</v>
      </c>
      <c r="B678">
        <v>1369</v>
      </c>
      <c r="C678" t="s">
        <v>2500</v>
      </c>
      <c r="D678" t="s">
        <v>2501</v>
      </c>
      <c r="E678">
        <v>7790</v>
      </c>
      <c r="F678" t="s">
        <v>1644</v>
      </c>
      <c r="G678" t="str">
        <f>VLOOKUP(A678,'Navne på FV-net'!$B$2:$C$364,2,FALSE)</f>
        <v>Søndbjerg</v>
      </c>
    </row>
    <row r="679" spans="1:7" x14ac:dyDescent="0.25">
      <c r="A679">
        <v>267</v>
      </c>
      <c r="B679">
        <v>1371</v>
      </c>
      <c r="C679" t="s">
        <v>3576</v>
      </c>
      <c r="D679" t="s">
        <v>2032</v>
      </c>
      <c r="E679">
        <v>8800</v>
      </c>
      <c r="F679" t="s">
        <v>2028</v>
      </c>
      <c r="G679" t="str">
        <f>VLOOKUP(A679,'Navne på FV-net'!$B$2:$C$364,2,FALSE)</f>
        <v>Viborg Fjernvarme</v>
      </c>
    </row>
    <row r="680" spans="1:7" x14ac:dyDescent="0.25">
      <c r="A680">
        <v>888</v>
      </c>
      <c r="B680">
        <v>1372</v>
      </c>
      <c r="C680" t="s">
        <v>3512</v>
      </c>
      <c r="D680" t="s">
        <v>3513</v>
      </c>
      <c r="E680">
        <v>6280</v>
      </c>
      <c r="F680" t="s">
        <v>3514</v>
      </c>
      <c r="G680" t="str">
        <f>VLOOKUP(A680,'Navne på FV-net'!$B$2:$C$364,2,FALSE)</f>
        <v>Blokvarme mv</v>
      </c>
    </row>
    <row r="681" spans="1:7" x14ac:dyDescent="0.25">
      <c r="A681">
        <v>434</v>
      </c>
      <c r="B681">
        <v>1373</v>
      </c>
      <c r="C681" t="s">
        <v>2509</v>
      </c>
      <c r="D681" t="s">
        <v>2510</v>
      </c>
      <c r="E681">
        <v>4262</v>
      </c>
      <c r="F681" t="s">
        <v>2511</v>
      </c>
      <c r="G681" t="str">
        <f>VLOOKUP(A681,'Navne på FV-net'!$B$2:$C$364,2,FALSE)</f>
        <v>Sandved-Tornemark Fjervarme</v>
      </c>
    </row>
    <row r="682" spans="1:7" x14ac:dyDescent="0.25">
      <c r="A682">
        <v>436</v>
      </c>
      <c r="B682">
        <v>1376</v>
      </c>
      <c r="C682" t="s">
        <v>2512</v>
      </c>
      <c r="D682" t="s">
        <v>2513</v>
      </c>
      <c r="E682">
        <v>9480</v>
      </c>
      <c r="F682" t="s">
        <v>2249</v>
      </c>
      <c r="G682" t="str">
        <f>VLOOKUP(A682,'Navne på FV-net'!$B$2:$C$364,2,FALSE)</f>
        <v>Gølstrup-Hundelev-Vittrup</v>
      </c>
    </row>
    <row r="683" spans="1:7" x14ac:dyDescent="0.25">
      <c r="A683">
        <v>138</v>
      </c>
      <c r="B683">
        <v>1383</v>
      </c>
      <c r="C683" t="s">
        <v>1396</v>
      </c>
      <c r="D683" t="s">
        <v>1397</v>
      </c>
      <c r="E683">
        <v>6823</v>
      </c>
      <c r="F683" t="s">
        <v>1398</v>
      </c>
      <c r="G683" t="str">
        <f>VLOOKUP(A683,'Navne på FV-net'!$B$2:$C$364,2,FALSE)</f>
        <v>Skovlund Fjernvarme</v>
      </c>
    </row>
    <row r="684" spans="1:7" x14ac:dyDescent="0.25">
      <c r="A684">
        <v>226</v>
      </c>
      <c r="B684">
        <v>1389</v>
      </c>
      <c r="C684" t="s">
        <v>1890</v>
      </c>
      <c r="D684" t="s">
        <v>1891</v>
      </c>
      <c r="E684">
        <v>8600</v>
      </c>
      <c r="F684" t="s">
        <v>1883</v>
      </c>
      <c r="G684" t="str">
        <f>VLOOKUP(A684,'Navne på FV-net'!$B$2:$C$364,2,FALSE)</f>
        <v>Silkeborg Fjernvarme</v>
      </c>
    </row>
    <row r="685" spans="1:7" x14ac:dyDescent="0.25">
      <c r="A685">
        <v>105</v>
      </c>
      <c r="B685">
        <v>1395</v>
      </c>
      <c r="C685" t="s">
        <v>3545</v>
      </c>
      <c r="D685" t="s">
        <v>3546</v>
      </c>
      <c r="E685">
        <v>6430</v>
      </c>
      <c r="F685" t="s">
        <v>1198</v>
      </c>
      <c r="G685" t="str">
        <f>VLOOKUP(A685,'Navne på FV-net'!$B$2:$C$364,2,FALSE)</f>
        <v>Nordals Fjernvarme</v>
      </c>
    </row>
    <row r="686" spans="1:7" x14ac:dyDescent="0.25">
      <c r="A686">
        <v>80</v>
      </c>
      <c r="B686">
        <v>1400</v>
      </c>
      <c r="C686" t="s">
        <v>3450</v>
      </c>
      <c r="D686" t="s">
        <v>983</v>
      </c>
      <c r="E686">
        <v>5960</v>
      </c>
      <c r="F686" t="s">
        <v>982</v>
      </c>
      <c r="G686" t="str">
        <f>VLOOKUP(A686,'Navne på FV-net'!$B$2:$C$364,2,FALSE)</f>
        <v>Marstal Fjernvarme</v>
      </c>
    </row>
    <row r="687" spans="1:7" x14ac:dyDescent="0.25">
      <c r="A687">
        <v>81</v>
      </c>
      <c r="B687">
        <v>1403</v>
      </c>
      <c r="C687" t="s">
        <v>1035</v>
      </c>
      <c r="D687" t="s">
        <v>1036</v>
      </c>
      <c r="E687">
        <v>7000</v>
      </c>
      <c r="F687" t="s">
        <v>986</v>
      </c>
      <c r="G687" t="str">
        <f>VLOOKUP(A687,'Navne på FV-net'!$B$2:$C$364,2,FALSE)</f>
        <v>TVIS</v>
      </c>
    </row>
    <row r="688" spans="1:7" x14ac:dyDescent="0.25">
      <c r="A688">
        <v>163</v>
      </c>
      <c r="B688">
        <v>1408</v>
      </c>
      <c r="C688" t="s">
        <v>1533</v>
      </c>
      <c r="D688" t="s">
        <v>1534</v>
      </c>
      <c r="E688">
        <v>7400</v>
      </c>
      <c r="F688" t="s">
        <v>1509</v>
      </c>
      <c r="G688" t="str">
        <f>VLOOKUP(A688,'Navne på FV-net'!$B$2:$C$364,2,FALSE)</f>
        <v>Herning-Ikast Fjernvarme</v>
      </c>
    </row>
    <row r="689" spans="1:7" x14ac:dyDescent="0.25">
      <c r="A689">
        <v>87</v>
      </c>
      <c r="B689">
        <v>1409</v>
      </c>
      <c r="C689" t="s">
        <v>1126</v>
      </c>
      <c r="D689" t="s">
        <v>1127</v>
      </c>
      <c r="E689">
        <v>5700</v>
      </c>
      <c r="F689" t="s">
        <v>1123</v>
      </c>
      <c r="G689" t="str">
        <f>VLOOKUP(A689,'Navne på FV-net'!$B$2:$C$364,2,FALSE)</f>
        <v>Svendborg Fjernvarme</v>
      </c>
    </row>
    <row r="690" spans="1:7" x14ac:dyDescent="0.25">
      <c r="A690">
        <v>103</v>
      </c>
      <c r="B690">
        <v>1410</v>
      </c>
      <c r="C690" t="s">
        <v>1189</v>
      </c>
      <c r="D690" t="s">
        <v>1190</v>
      </c>
      <c r="E690">
        <v>6100</v>
      </c>
      <c r="F690" t="s">
        <v>1184</v>
      </c>
      <c r="G690" t="str">
        <f>VLOOKUP(A690,'Navne på FV-net'!$B$2:$C$364,2,FALSE)</f>
        <v>Haderslev Fjernvarme</v>
      </c>
    </row>
    <row r="691" spans="1:7" x14ac:dyDescent="0.25">
      <c r="A691">
        <v>431</v>
      </c>
      <c r="B691">
        <v>1411</v>
      </c>
      <c r="C691" t="s">
        <v>2502</v>
      </c>
      <c r="D691" t="s">
        <v>2503</v>
      </c>
      <c r="E691">
        <v>6893</v>
      </c>
      <c r="F691" t="s">
        <v>332</v>
      </c>
      <c r="G691" t="str">
        <f>VLOOKUP(A691,'Navne på FV-net'!$B$2:$C$364,2,FALSE)</f>
        <v>Hemmet</v>
      </c>
    </row>
    <row r="692" spans="1:7" x14ac:dyDescent="0.25">
      <c r="A692">
        <v>126</v>
      </c>
      <c r="B692">
        <v>1417</v>
      </c>
      <c r="C692" t="s">
        <v>1336</v>
      </c>
      <c r="D692" t="s">
        <v>1337</v>
      </c>
      <c r="E692">
        <v>6800</v>
      </c>
      <c r="F692" t="s">
        <v>1323</v>
      </c>
      <c r="G692" t="str">
        <f>VLOOKUP(A692,'Navne på FV-net'!$B$2:$C$364,2,FALSE)</f>
        <v>Esbjerg-Varde Fjernvarme</v>
      </c>
    </row>
    <row r="693" spans="1:7" x14ac:dyDescent="0.25">
      <c r="A693">
        <v>28</v>
      </c>
      <c r="B693">
        <v>1423</v>
      </c>
      <c r="C693" t="s">
        <v>3519</v>
      </c>
      <c r="D693" t="s">
        <v>635</v>
      </c>
      <c r="E693">
        <v>4690</v>
      </c>
      <c r="F693" t="s">
        <v>632</v>
      </c>
      <c r="G693" t="str">
        <f>VLOOKUP(A693,'Navne på FV-net'!$B$2:$C$364,2,FALSE)</f>
        <v>Haslev Fjernvarme</v>
      </c>
    </row>
    <row r="694" spans="1:7" x14ac:dyDescent="0.25">
      <c r="A694">
        <v>148</v>
      </c>
      <c r="B694">
        <v>1428</v>
      </c>
      <c r="C694" t="s">
        <v>1448</v>
      </c>
      <c r="D694" t="s">
        <v>1449</v>
      </c>
      <c r="E694">
        <v>8700</v>
      </c>
      <c r="F694" t="s">
        <v>1441</v>
      </c>
      <c r="G694" t="str">
        <f>VLOOKUP(A694,'Navne på FV-net'!$B$2:$C$364,2,FALSE)</f>
        <v>Horsens Fjernvarme</v>
      </c>
    </row>
    <row r="695" spans="1:7" x14ac:dyDescent="0.25">
      <c r="A695">
        <v>272</v>
      </c>
      <c r="B695">
        <v>1432</v>
      </c>
      <c r="C695" t="s">
        <v>2052</v>
      </c>
      <c r="D695" t="s">
        <v>2053</v>
      </c>
      <c r="E695">
        <v>9510</v>
      </c>
      <c r="F695" t="s">
        <v>2054</v>
      </c>
      <c r="G695" t="str">
        <f>VLOOKUP(A695,'Navne på FV-net'!$B$2:$C$364,2,FALSE)</f>
        <v>Arden Fjernvarme</v>
      </c>
    </row>
    <row r="696" spans="1:7" x14ac:dyDescent="0.25">
      <c r="A696">
        <v>54</v>
      </c>
      <c r="B696">
        <v>1440</v>
      </c>
      <c r="C696" t="s">
        <v>793</v>
      </c>
      <c r="D696" t="s">
        <v>794</v>
      </c>
      <c r="E696">
        <v>4700</v>
      </c>
      <c r="F696" t="s">
        <v>782</v>
      </c>
      <c r="G696" t="str">
        <f>VLOOKUP(A696,'Navne på FV-net'!$B$2:$C$364,2,FALSE)</f>
        <v>Næstved Fjernvarme</v>
      </c>
    </row>
    <row r="697" spans="1:7" x14ac:dyDescent="0.25">
      <c r="A697">
        <v>442</v>
      </c>
      <c r="B697">
        <v>1441</v>
      </c>
      <c r="C697" t="s">
        <v>2517</v>
      </c>
      <c r="D697" t="s">
        <v>2518</v>
      </c>
      <c r="E697">
        <v>4573</v>
      </c>
      <c r="F697" t="s">
        <v>2517</v>
      </c>
      <c r="G697" t="str">
        <f>VLOOKUP(A697,'Navne på FV-net'!$B$2:$C$364,2,FALSE)</f>
        <v>Højby, Svinninge, Nr.Asmindrup</v>
      </c>
    </row>
    <row r="698" spans="1:7" x14ac:dyDescent="0.25">
      <c r="A698">
        <v>443</v>
      </c>
      <c r="B698">
        <v>1442</v>
      </c>
      <c r="C698" t="s">
        <v>340</v>
      </c>
      <c r="D698" t="s">
        <v>2519</v>
      </c>
      <c r="E698">
        <v>4560</v>
      </c>
      <c r="F698" t="s">
        <v>340</v>
      </c>
      <c r="G698" t="str">
        <f>VLOOKUP(A698,'Navne på FV-net'!$B$2:$C$364,2,FALSE)</f>
        <v>Vig</v>
      </c>
    </row>
    <row r="699" spans="1:7" x14ac:dyDescent="0.25">
      <c r="A699">
        <v>148</v>
      </c>
      <c r="B699">
        <v>1443</v>
      </c>
      <c r="C699" t="s">
        <v>1450</v>
      </c>
      <c r="D699" t="s">
        <v>1451</v>
      </c>
      <c r="E699">
        <v>8700</v>
      </c>
      <c r="F699" t="s">
        <v>1441</v>
      </c>
      <c r="G699" t="str">
        <f>VLOOKUP(A699,'Navne på FV-net'!$B$2:$C$364,2,FALSE)</f>
        <v>Horsens Fjernvarme</v>
      </c>
    </row>
    <row r="700" spans="1:7" x14ac:dyDescent="0.25">
      <c r="A700">
        <v>17</v>
      </c>
      <c r="B700">
        <v>1446</v>
      </c>
      <c r="C700" t="s">
        <v>562</v>
      </c>
      <c r="D700" t="s">
        <v>563</v>
      </c>
      <c r="E700">
        <v>2990</v>
      </c>
      <c r="F700" t="s">
        <v>564</v>
      </c>
      <c r="G700" t="str">
        <f>VLOOKUP(A700,'Navne på FV-net'!$B$2:$C$364,2,FALSE)</f>
        <v>Nordøstsjællands Fjernvarme</v>
      </c>
    </row>
    <row r="701" spans="1:7" x14ac:dyDescent="0.25">
      <c r="A701">
        <v>317</v>
      </c>
      <c r="B701">
        <v>1449</v>
      </c>
      <c r="C701" t="s">
        <v>2286</v>
      </c>
      <c r="D701" t="s">
        <v>2287</v>
      </c>
      <c r="E701">
        <v>9990</v>
      </c>
      <c r="F701" t="s">
        <v>2283</v>
      </c>
      <c r="G701" t="str">
        <f>VLOOKUP(A701,'Navne på FV-net'!$B$2:$C$364,2,FALSE)</f>
        <v>Skagen Fjernvarme</v>
      </c>
    </row>
    <row r="702" spans="1:7" x14ac:dyDescent="0.25">
      <c r="A702">
        <v>444</v>
      </c>
      <c r="B702">
        <v>1478</v>
      </c>
      <c r="C702" t="s">
        <v>2520</v>
      </c>
      <c r="D702" t="s">
        <v>2521</v>
      </c>
      <c r="E702">
        <v>8444</v>
      </c>
      <c r="F702" t="s">
        <v>2480</v>
      </c>
      <c r="G702" t="str">
        <f>VLOOKUP(A702,'Navne på FV-net'!$B$2:$C$364,2,FALSE)</f>
        <v>Rosmus</v>
      </c>
    </row>
    <row r="703" spans="1:7" x14ac:dyDescent="0.25">
      <c r="A703">
        <v>888</v>
      </c>
      <c r="B703">
        <v>1482</v>
      </c>
      <c r="C703" t="s">
        <v>3502</v>
      </c>
      <c r="D703" t="s">
        <v>3503</v>
      </c>
      <c r="E703">
        <v>3760</v>
      </c>
      <c r="F703" t="s">
        <v>3390</v>
      </c>
      <c r="G703" t="str">
        <f>VLOOKUP(A703,'Navne på FV-net'!$B$2:$C$364,2,FALSE)</f>
        <v>Blokvarme mv</v>
      </c>
    </row>
    <row r="704" spans="1:7" x14ac:dyDescent="0.25">
      <c r="A704">
        <v>432</v>
      </c>
      <c r="B704">
        <v>1486</v>
      </c>
      <c r="C704" t="s">
        <v>2504</v>
      </c>
      <c r="D704" t="s">
        <v>2505</v>
      </c>
      <c r="E704">
        <v>8586</v>
      </c>
      <c r="F704" t="s">
        <v>2387</v>
      </c>
      <c r="G704" t="str">
        <f>VLOOKUP(A704,'Navne på FV-net'!$B$2:$C$364,2,FALSE)</f>
        <v>Stenvad</v>
      </c>
    </row>
    <row r="705" spans="1:7" x14ac:dyDescent="0.25">
      <c r="A705">
        <v>18</v>
      </c>
      <c r="B705">
        <v>1488</v>
      </c>
      <c r="C705" t="s">
        <v>593</v>
      </c>
      <c r="D705" t="s">
        <v>594</v>
      </c>
      <c r="E705">
        <v>3300</v>
      </c>
      <c r="F705" t="s">
        <v>526</v>
      </c>
      <c r="G705" t="str">
        <f>VLOOKUP(A705,'Navne på FV-net'!$B$2:$C$364,2,FALSE)</f>
        <v>Hillerød-Farum-Værløse</v>
      </c>
    </row>
    <row r="706" spans="1:7" x14ac:dyDescent="0.25">
      <c r="A706">
        <v>217</v>
      </c>
      <c r="B706">
        <v>1490</v>
      </c>
      <c r="C706" t="s">
        <v>1854</v>
      </c>
      <c r="D706" t="s">
        <v>1855</v>
      </c>
      <c r="E706">
        <v>8940</v>
      </c>
      <c r="F706" t="s">
        <v>1856</v>
      </c>
      <c r="G706" t="str">
        <f>VLOOKUP(A706,'Navne på FV-net'!$B$2:$C$364,2,FALSE)</f>
        <v>Randers Fjernvarme</v>
      </c>
    </row>
    <row r="707" spans="1:7" x14ac:dyDescent="0.25">
      <c r="A707">
        <v>293</v>
      </c>
      <c r="B707">
        <v>1492</v>
      </c>
      <c r="C707" t="s">
        <v>3579</v>
      </c>
      <c r="D707" t="s">
        <v>2149</v>
      </c>
      <c r="E707">
        <v>9370</v>
      </c>
      <c r="F707" t="s">
        <v>2148</v>
      </c>
      <c r="G707" t="str">
        <f>VLOOKUP(A707,'Navne på FV-net'!$B$2:$C$364,2,FALSE)</f>
        <v>Hals Fjernvarme</v>
      </c>
    </row>
    <row r="708" spans="1:7" x14ac:dyDescent="0.25">
      <c r="A708">
        <v>2</v>
      </c>
      <c r="B708">
        <v>1493</v>
      </c>
      <c r="C708" t="s">
        <v>439</v>
      </c>
      <c r="D708" t="s">
        <v>440</v>
      </c>
      <c r="E708">
        <v>4000</v>
      </c>
      <c r="F708" t="s">
        <v>380</v>
      </c>
      <c r="G708" t="str">
        <f>VLOOKUP(A708,'Navne på FV-net'!$B$2:$C$364,2,FALSE)</f>
        <v>Storkøbenhavns Fjernvarme</v>
      </c>
    </row>
    <row r="709" spans="1:7" x14ac:dyDescent="0.25">
      <c r="A709">
        <v>48</v>
      </c>
      <c r="B709">
        <v>1494</v>
      </c>
      <c r="C709" t="s">
        <v>743</v>
      </c>
      <c r="D709" t="s">
        <v>744</v>
      </c>
      <c r="E709">
        <v>4990</v>
      </c>
      <c r="F709" t="s">
        <v>742</v>
      </c>
      <c r="G709" t="str">
        <f>VLOOKUP(A709,'Navne på FV-net'!$B$2:$C$364,2,FALSE)</f>
        <v>Maribo Fjernvarme</v>
      </c>
    </row>
    <row r="710" spans="1:7" x14ac:dyDescent="0.25">
      <c r="A710">
        <v>448</v>
      </c>
      <c r="B710">
        <v>1497</v>
      </c>
      <c r="C710" t="s">
        <v>344</v>
      </c>
      <c r="D710" t="s">
        <v>566</v>
      </c>
      <c r="E710">
        <v>8500</v>
      </c>
      <c r="F710" t="s">
        <v>1693</v>
      </c>
      <c r="G710" t="str">
        <f>VLOOKUP(A710,'Navne på FV-net'!$B$2:$C$364,2,FALSE)</f>
        <v>Gjerrild</v>
      </c>
    </row>
    <row r="711" spans="1:7" x14ac:dyDescent="0.25">
      <c r="A711">
        <v>450</v>
      </c>
      <c r="B711">
        <v>1535</v>
      </c>
      <c r="C711" t="s">
        <v>345</v>
      </c>
      <c r="D711" t="s">
        <v>2526</v>
      </c>
      <c r="E711">
        <v>8550</v>
      </c>
      <c r="F711" t="s">
        <v>1838</v>
      </c>
      <c r="G711" t="str">
        <f>VLOOKUP(A711,'Navne på FV-net'!$B$2:$C$364,2,FALSE)</f>
        <v>Mesballe</v>
      </c>
    </row>
    <row r="712" spans="1:7" x14ac:dyDescent="0.25">
      <c r="A712">
        <v>317</v>
      </c>
      <c r="B712">
        <v>1541</v>
      </c>
      <c r="C712" t="s">
        <v>3495</v>
      </c>
      <c r="D712" t="s">
        <v>3496</v>
      </c>
      <c r="E712">
        <v>9990</v>
      </c>
      <c r="F712" t="s">
        <v>2283</v>
      </c>
      <c r="G712" t="str">
        <f>VLOOKUP(A712,'Navne på FV-net'!$B$2:$C$364,2,FALSE)</f>
        <v>Skagen Fjernvarme</v>
      </c>
    </row>
    <row r="713" spans="1:7" x14ac:dyDescent="0.25">
      <c r="A713">
        <v>2</v>
      </c>
      <c r="B713">
        <v>1551</v>
      </c>
      <c r="C713" t="s">
        <v>441</v>
      </c>
      <c r="D713" t="s">
        <v>442</v>
      </c>
      <c r="E713">
        <v>2700</v>
      </c>
      <c r="F713" t="s">
        <v>443</v>
      </c>
      <c r="G713" t="str">
        <f>VLOOKUP(A713,'Navne på FV-net'!$B$2:$C$364,2,FALSE)</f>
        <v>Storkøbenhavns Fjernvarme</v>
      </c>
    </row>
    <row r="714" spans="1:7" x14ac:dyDescent="0.25">
      <c r="A714">
        <v>163</v>
      </c>
      <c r="B714">
        <v>1553</v>
      </c>
      <c r="C714" t="s">
        <v>1535</v>
      </c>
      <c r="D714" t="s">
        <v>1536</v>
      </c>
      <c r="E714">
        <v>7400</v>
      </c>
      <c r="F714" t="s">
        <v>1509</v>
      </c>
      <c r="G714" t="str">
        <f>VLOOKUP(A714,'Navne på FV-net'!$B$2:$C$364,2,FALSE)</f>
        <v>Herning-Ikast Fjernvarme</v>
      </c>
    </row>
    <row r="715" spans="1:7" x14ac:dyDescent="0.25">
      <c r="A715">
        <v>455</v>
      </c>
      <c r="B715">
        <v>1554</v>
      </c>
      <c r="C715" t="s">
        <v>2531</v>
      </c>
      <c r="D715" t="s">
        <v>2532</v>
      </c>
      <c r="E715">
        <v>6990</v>
      </c>
      <c r="F715" t="s">
        <v>1652</v>
      </c>
      <c r="G715" t="str">
        <f>VLOOKUP(A715,'Navne på FV-net'!$B$2:$C$364,2,FALSE)</f>
        <v>Sdr. Nissum</v>
      </c>
    </row>
    <row r="716" spans="1:7" x14ac:dyDescent="0.25">
      <c r="A716">
        <v>451</v>
      </c>
      <c r="B716">
        <v>1557</v>
      </c>
      <c r="C716" t="s">
        <v>2527</v>
      </c>
      <c r="D716" t="s">
        <v>2528</v>
      </c>
      <c r="E716">
        <v>5970</v>
      </c>
      <c r="F716" t="s">
        <v>1143</v>
      </c>
      <c r="G716" t="str">
        <f>VLOOKUP(A716,'Navne på FV-net'!$B$2:$C$364,2,FALSE)</f>
        <v>St-Rise/Dunkær</v>
      </c>
    </row>
    <row r="717" spans="1:7" x14ac:dyDescent="0.25">
      <c r="A717">
        <v>2</v>
      </c>
      <c r="B717">
        <v>1567</v>
      </c>
      <c r="C717" t="s">
        <v>444</v>
      </c>
      <c r="D717" t="s">
        <v>445</v>
      </c>
      <c r="E717">
        <v>2770</v>
      </c>
      <c r="F717" t="s">
        <v>446</v>
      </c>
      <c r="G717" t="str">
        <f>VLOOKUP(A717,'Navne på FV-net'!$B$2:$C$364,2,FALSE)</f>
        <v>Storkøbenhavns Fjernvarme</v>
      </c>
    </row>
    <row r="718" spans="1:7" x14ac:dyDescent="0.25">
      <c r="A718">
        <v>439</v>
      </c>
      <c r="B718">
        <v>1577</v>
      </c>
      <c r="C718" t="s">
        <v>2516</v>
      </c>
      <c r="D718" t="s">
        <v>3499</v>
      </c>
      <c r="E718">
        <v>8400</v>
      </c>
      <c r="F718" t="s">
        <v>1685</v>
      </c>
      <c r="G718" t="str">
        <f>VLOOKUP(A718,'Navne på FV-net'!$B$2:$C$364,2,FALSE)</f>
        <v>Tirstrup</v>
      </c>
    </row>
    <row r="719" spans="1:7" x14ac:dyDescent="0.25">
      <c r="A719">
        <v>82</v>
      </c>
      <c r="B719">
        <v>1580</v>
      </c>
      <c r="C719" t="s">
        <v>1102</v>
      </c>
      <c r="D719" t="s">
        <v>1103</v>
      </c>
      <c r="E719">
        <v>5800</v>
      </c>
      <c r="F719" t="s">
        <v>1086</v>
      </c>
      <c r="G719" t="str">
        <f>VLOOKUP(A719,'Navne på FV-net'!$B$2:$C$364,2,FALSE)</f>
        <v>Nyborg Fjernvarme</v>
      </c>
    </row>
    <row r="720" spans="1:7" x14ac:dyDescent="0.25">
      <c r="A720">
        <v>466</v>
      </c>
      <c r="B720">
        <v>1598</v>
      </c>
      <c r="C720" t="s">
        <v>2533</v>
      </c>
      <c r="D720" t="s">
        <v>2534</v>
      </c>
      <c r="E720">
        <v>8305</v>
      </c>
      <c r="F720" t="s">
        <v>1880</v>
      </c>
      <c r="G720" t="str">
        <f>VLOOKUP(A720,'Navne på FV-net'!$B$2:$C$364,2,FALSE)</f>
        <v>Onsbjerg Fjernvarme</v>
      </c>
    </row>
    <row r="721" spans="1:7" x14ac:dyDescent="0.25">
      <c r="A721">
        <v>476</v>
      </c>
      <c r="B721">
        <v>1603</v>
      </c>
      <c r="C721" t="s">
        <v>3515</v>
      </c>
      <c r="D721" t="s">
        <v>3516</v>
      </c>
      <c r="E721">
        <v>4780</v>
      </c>
      <c r="F721" t="s">
        <v>748</v>
      </c>
      <c r="G721" t="str">
        <f>VLOOKUP(A721,'Navne på FV-net'!$B$2:$C$364,2,FALSE)</f>
        <v>Lendemarke Fjernvarme</v>
      </c>
    </row>
    <row r="722" spans="1:7" x14ac:dyDescent="0.25">
      <c r="A722">
        <v>298</v>
      </c>
      <c r="B722">
        <v>1608</v>
      </c>
      <c r="C722" t="s">
        <v>2217</v>
      </c>
      <c r="D722" t="s">
        <v>2218</v>
      </c>
      <c r="E722">
        <v>9800</v>
      </c>
      <c r="F722" t="s">
        <v>2204</v>
      </c>
      <c r="G722" t="str">
        <f>VLOOKUP(A722,'Navne på FV-net'!$B$2:$C$364,2,FALSE)</f>
        <v>Hjørring Fjernvarme (inkl. Hirtshals Fjernvarme fra 2011)</v>
      </c>
    </row>
    <row r="723" spans="1:7" x14ac:dyDescent="0.25">
      <c r="A723">
        <v>208</v>
      </c>
      <c r="B723">
        <v>1626</v>
      </c>
      <c r="C723" t="s">
        <v>1826</v>
      </c>
      <c r="D723" t="s">
        <v>1827</v>
      </c>
      <c r="E723">
        <v>8870</v>
      </c>
      <c r="F723" t="s">
        <v>1821</v>
      </c>
      <c r="G723" t="str">
        <f>VLOOKUP(A723,'Navne på FV-net'!$B$2:$C$364,2,FALSE)</f>
        <v>Laurbjerg Fjernvarme</v>
      </c>
    </row>
    <row r="724" spans="1:7" x14ac:dyDescent="0.25">
      <c r="A724">
        <v>81</v>
      </c>
      <c r="B724">
        <v>1632</v>
      </c>
      <c r="C724" t="s">
        <v>1037</v>
      </c>
      <c r="D724" t="s">
        <v>1038</v>
      </c>
      <c r="E724">
        <v>7000</v>
      </c>
      <c r="F724" t="s">
        <v>986</v>
      </c>
      <c r="G724" t="str">
        <f>VLOOKUP(A724,'Navne på FV-net'!$B$2:$C$364,2,FALSE)</f>
        <v>TVIS</v>
      </c>
    </row>
    <row r="725" spans="1:7" x14ac:dyDescent="0.25">
      <c r="A725">
        <v>81</v>
      </c>
      <c r="B725">
        <v>1633</v>
      </c>
      <c r="C725" t="s">
        <v>1039</v>
      </c>
      <c r="D725" t="s">
        <v>1040</v>
      </c>
      <c r="E725">
        <v>7120</v>
      </c>
      <c r="F725" t="s">
        <v>1041</v>
      </c>
      <c r="G725" t="str">
        <f>VLOOKUP(A725,'Navne på FV-net'!$B$2:$C$364,2,FALSE)</f>
        <v>TVIS</v>
      </c>
    </row>
    <row r="726" spans="1:7" x14ac:dyDescent="0.25">
      <c r="A726">
        <v>81</v>
      </c>
      <c r="B726">
        <v>1634</v>
      </c>
      <c r="C726" t="s">
        <v>1042</v>
      </c>
      <c r="D726" t="s">
        <v>1043</v>
      </c>
      <c r="E726">
        <v>7100</v>
      </c>
      <c r="F726" t="s">
        <v>989</v>
      </c>
      <c r="G726" t="str">
        <f>VLOOKUP(A726,'Navne på FV-net'!$B$2:$C$364,2,FALSE)</f>
        <v>TVIS</v>
      </c>
    </row>
    <row r="727" spans="1:7" x14ac:dyDescent="0.25">
      <c r="A727">
        <v>81</v>
      </c>
      <c r="B727">
        <v>1635</v>
      </c>
      <c r="C727" t="s">
        <v>1044</v>
      </c>
      <c r="D727" t="s">
        <v>1045</v>
      </c>
      <c r="E727">
        <v>7100</v>
      </c>
      <c r="F727" t="s">
        <v>989</v>
      </c>
      <c r="G727" t="str">
        <f>VLOOKUP(A727,'Navne på FV-net'!$B$2:$C$364,2,FALSE)</f>
        <v>TVIS</v>
      </c>
    </row>
    <row r="728" spans="1:7" x14ac:dyDescent="0.25">
      <c r="A728">
        <v>81</v>
      </c>
      <c r="B728">
        <v>1636</v>
      </c>
      <c r="C728" t="s">
        <v>1046</v>
      </c>
      <c r="D728" t="s">
        <v>1047</v>
      </c>
      <c r="E728">
        <v>7100</v>
      </c>
      <c r="F728" t="s">
        <v>989</v>
      </c>
      <c r="G728" t="str">
        <f>VLOOKUP(A728,'Navne på FV-net'!$B$2:$C$364,2,FALSE)</f>
        <v>TVIS</v>
      </c>
    </row>
    <row r="729" spans="1:7" x14ac:dyDescent="0.25">
      <c r="A729">
        <v>295</v>
      </c>
      <c r="B729">
        <v>1638</v>
      </c>
      <c r="C729" t="s">
        <v>2193</v>
      </c>
      <c r="D729" t="s">
        <v>2194</v>
      </c>
      <c r="E729">
        <v>9000</v>
      </c>
      <c r="F729" t="s">
        <v>2174</v>
      </c>
      <c r="G729" t="str">
        <f>VLOOKUP(A729,'Navne på FV-net'!$B$2:$C$364,2,FALSE)</f>
        <v>Aalborg Fjernvarme</v>
      </c>
    </row>
    <row r="730" spans="1:7" x14ac:dyDescent="0.25">
      <c r="A730">
        <v>163</v>
      </c>
      <c r="B730">
        <v>1642</v>
      </c>
      <c r="C730" t="s">
        <v>1537</v>
      </c>
      <c r="D730" t="s">
        <v>1538</v>
      </c>
      <c r="E730">
        <v>7451</v>
      </c>
      <c r="F730" t="s">
        <v>1522</v>
      </c>
      <c r="G730" t="str">
        <f>VLOOKUP(A730,'Navne på FV-net'!$B$2:$C$364,2,FALSE)</f>
        <v>Herning-Ikast Fjernvarme</v>
      </c>
    </row>
    <row r="731" spans="1:7" x14ac:dyDescent="0.25">
      <c r="A731">
        <v>446</v>
      </c>
      <c r="B731">
        <v>1645</v>
      </c>
      <c r="C731" t="s">
        <v>2522</v>
      </c>
      <c r="D731" t="s">
        <v>2523</v>
      </c>
      <c r="E731">
        <v>8305</v>
      </c>
      <c r="F731" t="s">
        <v>1880</v>
      </c>
      <c r="G731" t="str">
        <f>VLOOKUP(A731,'Navne på FV-net'!$B$2:$C$364,2,FALSE)</f>
        <v>Nordby-Mårup</v>
      </c>
    </row>
    <row r="732" spans="1:7" x14ac:dyDescent="0.25">
      <c r="A732">
        <v>452</v>
      </c>
      <c r="B732">
        <v>1646</v>
      </c>
      <c r="C732" t="s">
        <v>2529</v>
      </c>
      <c r="D732" t="s">
        <v>2530</v>
      </c>
      <c r="E732">
        <v>8500</v>
      </c>
      <c r="F732" t="s">
        <v>1693</v>
      </c>
      <c r="G732" t="str">
        <f>VLOOKUP(A732,'Navne på FV-net'!$B$2:$C$364,2,FALSE)</f>
        <v>Voldby</v>
      </c>
    </row>
    <row r="733" spans="1:7" x14ac:dyDescent="0.25">
      <c r="A733">
        <v>172</v>
      </c>
      <c r="B733">
        <v>1648</v>
      </c>
      <c r="C733" t="s">
        <v>1590</v>
      </c>
      <c r="D733" t="s">
        <v>1591</v>
      </c>
      <c r="E733">
        <v>7500</v>
      </c>
      <c r="F733" t="s">
        <v>1562</v>
      </c>
      <c r="G733" t="str">
        <f>VLOOKUP(A733,'Navne på FV-net'!$B$2:$C$364,2,FALSE)</f>
        <v>Holstebro-Struer Fjernvarme</v>
      </c>
    </row>
    <row r="734" spans="1:7" x14ac:dyDescent="0.25">
      <c r="A734">
        <v>79</v>
      </c>
      <c r="B734">
        <v>1649</v>
      </c>
      <c r="C734" t="s">
        <v>966</v>
      </c>
      <c r="D734" t="s">
        <v>894</v>
      </c>
      <c r="E734">
        <v>5000</v>
      </c>
      <c r="F734" t="s">
        <v>895</v>
      </c>
      <c r="G734" t="str">
        <f>VLOOKUP(A734,'Navne på FV-net'!$B$2:$C$364,2,FALSE)</f>
        <v>Fjernvarme Fyn</v>
      </c>
    </row>
    <row r="735" spans="1:7" x14ac:dyDescent="0.25">
      <c r="A735">
        <v>126</v>
      </c>
      <c r="B735">
        <v>1658</v>
      </c>
      <c r="C735" t="s">
        <v>3459</v>
      </c>
      <c r="D735" t="s">
        <v>1338</v>
      </c>
      <c r="E735">
        <v>6705</v>
      </c>
      <c r="F735" t="s">
        <v>1306</v>
      </c>
      <c r="G735" t="str">
        <f>VLOOKUP(A735,'Navne på FV-net'!$B$2:$C$364,2,FALSE)</f>
        <v>Esbjerg-Varde Fjernvarme</v>
      </c>
    </row>
    <row r="736" spans="1:7" x14ac:dyDescent="0.25">
      <c r="A736">
        <v>155</v>
      </c>
      <c r="B736">
        <v>1674</v>
      </c>
      <c r="C736" t="s">
        <v>1475</v>
      </c>
      <c r="D736" t="s">
        <v>1470</v>
      </c>
      <c r="E736">
        <v>8763</v>
      </c>
      <c r="F736" t="s">
        <v>1471</v>
      </c>
      <c r="G736" t="str">
        <f>VLOOKUP(A736,'Navne på FV-net'!$B$2:$C$364,2,FALSE)</f>
        <v>Uldum Fjernvarme</v>
      </c>
    </row>
    <row r="737" spans="1:7" x14ac:dyDescent="0.25">
      <c r="A737">
        <v>17</v>
      </c>
      <c r="B737">
        <v>1675</v>
      </c>
      <c r="C737" t="s">
        <v>565</v>
      </c>
      <c r="D737" t="s">
        <v>566</v>
      </c>
      <c r="E737">
        <v>3450</v>
      </c>
      <c r="F737" t="s">
        <v>539</v>
      </c>
      <c r="G737" t="str">
        <f>VLOOKUP(A737,'Navne på FV-net'!$B$2:$C$364,2,FALSE)</f>
        <v>Nordøstsjællands Fjernvarme</v>
      </c>
    </row>
    <row r="738" spans="1:7" x14ac:dyDescent="0.25">
      <c r="A738">
        <v>17</v>
      </c>
      <c r="B738">
        <v>1678</v>
      </c>
      <c r="C738" t="s">
        <v>567</v>
      </c>
      <c r="D738" t="s">
        <v>556</v>
      </c>
      <c r="E738">
        <v>3450</v>
      </c>
      <c r="F738" t="s">
        <v>539</v>
      </c>
      <c r="G738" t="str">
        <f>VLOOKUP(A738,'Navne på FV-net'!$B$2:$C$364,2,FALSE)</f>
        <v>Nordøstsjællands Fjernvarme</v>
      </c>
    </row>
    <row r="739" spans="1:7" x14ac:dyDescent="0.25">
      <c r="A739">
        <v>55</v>
      </c>
      <c r="B739">
        <v>1679</v>
      </c>
      <c r="C739" t="s">
        <v>802</v>
      </c>
      <c r="D739" t="s">
        <v>803</v>
      </c>
      <c r="E739">
        <v>4840</v>
      </c>
      <c r="F739" t="s">
        <v>799</v>
      </c>
      <c r="G739" t="str">
        <f>VLOOKUP(A739,'Navne på FV-net'!$B$2:$C$364,2,FALSE)</f>
        <v>Nørre Alslev Fjernvarme</v>
      </c>
    </row>
    <row r="740" spans="1:7" x14ac:dyDescent="0.25">
      <c r="A740">
        <v>34</v>
      </c>
      <c r="B740">
        <v>1680</v>
      </c>
      <c r="C740" t="s">
        <v>671</v>
      </c>
      <c r="D740" t="s">
        <v>672</v>
      </c>
      <c r="E740">
        <v>4100</v>
      </c>
      <c r="F740" t="s">
        <v>666</v>
      </c>
      <c r="G740" t="str">
        <f>VLOOKUP(A740,'Navne på FV-net'!$B$2:$C$364,2,FALSE)</f>
        <v>Ringsted Fjernvarme</v>
      </c>
    </row>
    <row r="741" spans="1:7" x14ac:dyDescent="0.25">
      <c r="A741">
        <v>228</v>
      </c>
      <c r="B741">
        <v>1683</v>
      </c>
      <c r="C741" t="s">
        <v>3567</v>
      </c>
      <c r="D741" t="s">
        <v>1897</v>
      </c>
      <c r="E741">
        <v>8471</v>
      </c>
      <c r="F741" t="s">
        <v>1732</v>
      </c>
      <c r="G741" t="str">
        <f>VLOOKUP(A741,'Navne på FV-net'!$B$2:$C$364,2,FALSE)</f>
        <v>Sabro Fjernvarme</v>
      </c>
    </row>
    <row r="742" spans="1:7" x14ac:dyDescent="0.25">
      <c r="A742">
        <v>229</v>
      </c>
      <c r="B742">
        <v>1684</v>
      </c>
      <c r="C742" t="s">
        <v>3569</v>
      </c>
      <c r="D742" t="s">
        <v>1900</v>
      </c>
      <c r="E742">
        <v>8464</v>
      </c>
      <c r="F742" t="s">
        <v>1690</v>
      </c>
      <c r="G742" t="str">
        <f>VLOOKUP(A742,'Navne på FV-net'!$B$2:$C$364,2,FALSE)</f>
        <v>Harlev-Framlev Fjernvarme</v>
      </c>
    </row>
    <row r="743" spans="1:7" x14ac:dyDescent="0.25">
      <c r="A743">
        <v>147</v>
      </c>
      <c r="B743">
        <v>1717</v>
      </c>
      <c r="C743" t="s">
        <v>1437</v>
      </c>
      <c r="D743" t="s">
        <v>1438</v>
      </c>
      <c r="E743">
        <v>8723</v>
      </c>
      <c r="F743" t="s">
        <v>1436</v>
      </c>
      <c r="G743" t="str">
        <f>VLOOKUP(A743,'Navne på FV-net'!$B$2:$C$364,2,FALSE)</f>
        <v>Løsning Fjernvarme</v>
      </c>
    </row>
    <row r="744" spans="1:7" x14ac:dyDescent="0.25">
      <c r="A744">
        <v>300</v>
      </c>
      <c r="B744">
        <v>1726</v>
      </c>
      <c r="C744" t="s">
        <v>3493</v>
      </c>
      <c r="D744" t="s">
        <v>3494</v>
      </c>
      <c r="E744">
        <v>9500</v>
      </c>
      <c r="F744" t="s">
        <v>1972</v>
      </c>
      <c r="G744" t="str">
        <f>VLOOKUP(A744,'Navne på FV-net'!$B$2:$C$364,2,FALSE)</f>
        <v>Hobro Fjernvarme</v>
      </c>
    </row>
    <row r="745" spans="1:7" x14ac:dyDescent="0.25">
      <c r="A745">
        <v>5</v>
      </c>
      <c r="B745">
        <v>1731</v>
      </c>
      <c r="C745" t="s">
        <v>3446</v>
      </c>
      <c r="D745" t="s">
        <v>513</v>
      </c>
      <c r="E745">
        <v>2800</v>
      </c>
      <c r="F745" t="s">
        <v>509</v>
      </c>
      <c r="G745" t="str">
        <f>VLOOKUP(A745,'Navne på FV-net'!$B$2:$C$364,2,FALSE)</f>
        <v>DTU-Holte-Nærum Fjernvarme (inkl. Øverød, Teknikerbyen, Skodsborg)</v>
      </c>
    </row>
    <row r="746" spans="1:7" x14ac:dyDescent="0.25">
      <c r="A746">
        <v>42</v>
      </c>
      <c r="B746">
        <v>1733</v>
      </c>
      <c r="C746" t="s">
        <v>720</v>
      </c>
      <c r="D746" t="s">
        <v>721</v>
      </c>
      <c r="E746">
        <v>4640</v>
      </c>
      <c r="F746" t="s">
        <v>716</v>
      </c>
      <c r="G746" t="str">
        <f>VLOOKUP(A746,'Navne på FV-net'!$B$2:$C$364,2,FALSE)</f>
        <v>Faxe Fjernvarme</v>
      </c>
    </row>
    <row r="747" spans="1:7" x14ac:dyDescent="0.25">
      <c r="A747">
        <v>12</v>
      </c>
      <c r="B747">
        <v>1736</v>
      </c>
      <c r="C747" t="s">
        <v>522</v>
      </c>
      <c r="D747" t="s">
        <v>523</v>
      </c>
      <c r="E747">
        <v>3600</v>
      </c>
      <c r="F747" t="s">
        <v>521</v>
      </c>
      <c r="G747" t="str">
        <f>VLOOKUP(A747,'Navne på FV-net'!$B$2:$C$364,2,FALSE)</f>
        <v>Frederikssund Fjernvarme</v>
      </c>
    </row>
    <row r="748" spans="1:7" x14ac:dyDescent="0.25">
      <c r="A748">
        <v>234</v>
      </c>
      <c r="B748">
        <v>1737</v>
      </c>
      <c r="C748" t="s">
        <v>1926</v>
      </c>
      <c r="D748" t="s">
        <v>1927</v>
      </c>
      <c r="E748">
        <v>7730</v>
      </c>
      <c r="F748" t="s">
        <v>1923</v>
      </c>
      <c r="G748" t="str">
        <f>VLOOKUP(A748,'Navne på FV-net'!$B$2:$C$364,2,FALSE)</f>
        <v>Hanstholm Fjernvarme</v>
      </c>
    </row>
    <row r="749" spans="1:7" x14ac:dyDescent="0.25">
      <c r="A749">
        <v>79</v>
      </c>
      <c r="B749">
        <v>1755</v>
      </c>
      <c r="C749" t="s">
        <v>967</v>
      </c>
      <c r="D749" t="s">
        <v>968</v>
      </c>
      <c r="E749">
        <v>5000</v>
      </c>
      <c r="F749" t="s">
        <v>895</v>
      </c>
      <c r="G749" t="str">
        <f>VLOOKUP(A749,'Navne på FV-net'!$B$2:$C$364,2,FALSE)</f>
        <v>Fjernvarme Fyn</v>
      </c>
    </row>
    <row r="750" spans="1:7" x14ac:dyDescent="0.25">
      <c r="A750">
        <v>44</v>
      </c>
      <c r="B750">
        <v>1766</v>
      </c>
      <c r="C750" t="s">
        <v>731</v>
      </c>
      <c r="D750" t="s">
        <v>732</v>
      </c>
      <c r="E750">
        <v>4684</v>
      </c>
      <c r="F750" t="s">
        <v>730</v>
      </c>
      <c r="G750" t="str">
        <f>VLOOKUP(A750,'Navne på FV-net'!$B$2:$C$364,2,FALSE)</f>
        <v>Fensmark Fjernvarme</v>
      </c>
    </row>
    <row r="751" spans="1:7" x14ac:dyDescent="0.25">
      <c r="A751">
        <v>272</v>
      </c>
      <c r="B751">
        <v>1767</v>
      </c>
      <c r="C751" t="s">
        <v>2055</v>
      </c>
      <c r="D751" t="s">
        <v>2056</v>
      </c>
      <c r="E751">
        <v>9500</v>
      </c>
      <c r="F751" t="s">
        <v>1972</v>
      </c>
      <c r="G751" t="str">
        <f>VLOOKUP(A751,'Navne på FV-net'!$B$2:$C$364,2,FALSE)</f>
        <v>Arden Fjernvarme</v>
      </c>
    </row>
    <row r="752" spans="1:7" x14ac:dyDescent="0.25">
      <c r="A752">
        <v>81</v>
      </c>
      <c r="B752">
        <v>1769</v>
      </c>
      <c r="C752" t="s">
        <v>1480</v>
      </c>
      <c r="D752" t="s">
        <v>704</v>
      </c>
      <c r="E752">
        <v>6580</v>
      </c>
      <c r="F752" t="s">
        <v>1477</v>
      </c>
      <c r="G752" t="str">
        <f>VLOOKUP(A752,'Navne på FV-net'!$B$2:$C$364,2,FALSE)</f>
        <v>TVIS</v>
      </c>
    </row>
    <row r="753" spans="1:7" x14ac:dyDescent="0.25">
      <c r="A753">
        <v>183</v>
      </c>
      <c r="B753">
        <v>1772</v>
      </c>
      <c r="C753" t="s">
        <v>1636</v>
      </c>
      <c r="D753" t="s">
        <v>1637</v>
      </c>
      <c r="E753">
        <v>6900</v>
      </c>
      <c r="F753" t="s">
        <v>1635</v>
      </c>
      <c r="G753" t="str">
        <f>VLOOKUP(A753,'Navne på FV-net'!$B$2:$C$364,2,FALSE)</f>
        <v>Skjern Fjernvarme</v>
      </c>
    </row>
    <row r="754" spans="1:7" x14ac:dyDescent="0.25">
      <c r="A754">
        <v>71</v>
      </c>
      <c r="B754">
        <v>1792</v>
      </c>
      <c r="C754" t="s">
        <v>858</v>
      </c>
      <c r="D754" t="s">
        <v>859</v>
      </c>
      <c r="E754">
        <v>5610</v>
      </c>
      <c r="F754" t="s">
        <v>857</v>
      </c>
      <c r="G754" t="str">
        <f>VLOOKUP(A754,'Navne på FV-net'!$B$2:$C$364,2,FALSE)</f>
        <v>Assens Fjernvarme</v>
      </c>
    </row>
    <row r="755" spans="1:7" x14ac:dyDescent="0.25">
      <c r="A755">
        <v>2</v>
      </c>
      <c r="B755">
        <v>1825</v>
      </c>
      <c r="C755" t="s">
        <v>447</v>
      </c>
      <c r="D755" t="s">
        <v>448</v>
      </c>
      <c r="E755">
        <v>4000</v>
      </c>
      <c r="F755" t="s">
        <v>380</v>
      </c>
      <c r="G755" t="str">
        <f>VLOOKUP(A755,'Navne på FV-net'!$B$2:$C$364,2,FALSE)</f>
        <v>Storkøbenhavns Fjernvarme</v>
      </c>
    </row>
    <row r="756" spans="1:7" x14ac:dyDescent="0.25">
      <c r="A756">
        <v>206</v>
      </c>
      <c r="B756">
        <v>1826</v>
      </c>
      <c r="C756" t="s">
        <v>1791</v>
      </c>
      <c r="D756" t="s">
        <v>1792</v>
      </c>
      <c r="E756">
        <v>8520</v>
      </c>
      <c r="F756" t="s">
        <v>1793</v>
      </c>
      <c r="G756" t="str">
        <f>VLOOKUP(A756,'Navne på FV-net'!$B$2:$C$364,2,FALSE)</f>
        <v>Århus Fjernvarme</v>
      </c>
    </row>
    <row r="757" spans="1:7" x14ac:dyDescent="0.25">
      <c r="A757">
        <v>2</v>
      </c>
      <c r="B757">
        <v>1827</v>
      </c>
      <c r="C757" t="s">
        <v>449</v>
      </c>
      <c r="D757" t="s">
        <v>450</v>
      </c>
      <c r="E757">
        <v>2650</v>
      </c>
      <c r="F757" t="s">
        <v>383</v>
      </c>
      <c r="G757" t="str">
        <f>VLOOKUP(A757,'Navne på FV-net'!$B$2:$C$364,2,FALSE)</f>
        <v>Storkøbenhavns Fjernvarme</v>
      </c>
    </row>
    <row r="758" spans="1:7" x14ac:dyDescent="0.25">
      <c r="A758">
        <v>2</v>
      </c>
      <c r="B758">
        <v>1828</v>
      </c>
      <c r="C758" t="s">
        <v>451</v>
      </c>
      <c r="D758" t="s">
        <v>452</v>
      </c>
      <c r="E758">
        <v>2650</v>
      </c>
      <c r="F758" t="s">
        <v>383</v>
      </c>
      <c r="G758" t="str">
        <f>VLOOKUP(A758,'Navne på FV-net'!$B$2:$C$364,2,FALSE)</f>
        <v>Storkøbenhavns Fjernvarme</v>
      </c>
    </row>
    <row r="759" spans="1:7" x14ac:dyDescent="0.25">
      <c r="A759">
        <v>2</v>
      </c>
      <c r="B759">
        <v>1829</v>
      </c>
      <c r="C759" t="s">
        <v>453</v>
      </c>
      <c r="D759" t="s">
        <v>454</v>
      </c>
      <c r="E759">
        <v>2650</v>
      </c>
      <c r="F759" t="s">
        <v>383</v>
      </c>
      <c r="G759" t="str">
        <f>VLOOKUP(A759,'Navne på FV-net'!$B$2:$C$364,2,FALSE)</f>
        <v>Storkøbenhavns Fjernvarme</v>
      </c>
    </row>
    <row r="760" spans="1:7" x14ac:dyDescent="0.25">
      <c r="A760">
        <v>2</v>
      </c>
      <c r="B760">
        <v>1830</v>
      </c>
      <c r="C760" t="s">
        <v>455</v>
      </c>
      <c r="D760" t="s">
        <v>456</v>
      </c>
      <c r="E760">
        <v>2605</v>
      </c>
      <c r="F760" t="s">
        <v>457</v>
      </c>
      <c r="G760" t="str">
        <f>VLOOKUP(A760,'Navne på FV-net'!$B$2:$C$364,2,FALSE)</f>
        <v>Storkøbenhavns Fjernvarme</v>
      </c>
    </row>
    <row r="761" spans="1:7" x14ac:dyDescent="0.25">
      <c r="A761">
        <v>2</v>
      </c>
      <c r="B761">
        <v>1831</v>
      </c>
      <c r="C761" t="s">
        <v>458</v>
      </c>
      <c r="D761" t="s">
        <v>459</v>
      </c>
      <c r="E761">
        <v>2605</v>
      </c>
      <c r="F761" t="s">
        <v>457</v>
      </c>
      <c r="G761" t="str">
        <f>VLOOKUP(A761,'Navne på FV-net'!$B$2:$C$364,2,FALSE)</f>
        <v>Storkøbenhavns Fjernvarme</v>
      </c>
    </row>
    <row r="762" spans="1:7" x14ac:dyDescent="0.25">
      <c r="A762">
        <v>2</v>
      </c>
      <c r="B762">
        <v>1832</v>
      </c>
      <c r="C762" t="s">
        <v>460</v>
      </c>
      <c r="D762" t="s">
        <v>461</v>
      </c>
      <c r="E762">
        <v>2660</v>
      </c>
      <c r="F762" t="s">
        <v>462</v>
      </c>
      <c r="G762" t="str">
        <f>VLOOKUP(A762,'Navne på FV-net'!$B$2:$C$364,2,FALSE)</f>
        <v>Storkøbenhavns Fjernvarme</v>
      </c>
    </row>
    <row r="763" spans="1:7" x14ac:dyDescent="0.25">
      <c r="A763">
        <v>2</v>
      </c>
      <c r="B763">
        <v>1833</v>
      </c>
      <c r="C763" t="s">
        <v>463</v>
      </c>
      <c r="D763" t="s">
        <v>464</v>
      </c>
      <c r="E763">
        <v>2650</v>
      </c>
      <c r="F763" t="s">
        <v>383</v>
      </c>
      <c r="G763" t="str">
        <f>VLOOKUP(A763,'Navne på FV-net'!$B$2:$C$364,2,FALSE)</f>
        <v>Storkøbenhavns Fjernvarme</v>
      </c>
    </row>
    <row r="764" spans="1:7" x14ac:dyDescent="0.25">
      <c r="A764">
        <v>447</v>
      </c>
      <c r="B764">
        <v>1835</v>
      </c>
      <c r="C764" t="s">
        <v>2524</v>
      </c>
      <c r="D764" t="s">
        <v>2525</v>
      </c>
      <c r="E764">
        <v>8305</v>
      </c>
      <c r="F764" t="s">
        <v>1880</v>
      </c>
      <c r="G764" t="str">
        <f>VLOOKUP(A764,'Navne på FV-net'!$B$2:$C$364,2,FALSE)</f>
        <v>Ballen-Brundby-Kolby-Permelill</v>
      </c>
    </row>
    <row r="765" spans="1:7" x14ac:dyDescent="0.25">
      <c r="A765">
        <v>267</v>
      </c>
      <c r="B765">
        <v>1836</v>
      </c>
      <c r="C765" t="s">
        <v>2033</v>
      </c>
      <c r="D765" t="s">
        <v>2034</v>
      </c>
      <c r="E765">
        <v>8800</v>
      </c>
      <c r="F765" t="s">
        <v>2028</v>
      </c>
      <c r="G765" t="str">
        <f>VLOOKUP(A765,'Navne på FV-net'!$B$2:$C$364,2,FALSE)</f>
        <v>Viborg Fjernvarme</v>
      </c>
    </row>
    <row r="766" spans="1:7" x14ac:dyDescent="0.25">
      <c r="A766">
        <v>81</v>
      </c>
      <c r="B766">
        <v>1837</v>
      </c>
      <c r="C766" t="s">
        <v>1048</v>
      </c>
      <c r="D766" t="s">
        <v>1049</v>
      </c>
      <c r="E766">
        <v>7080</v>
      </c>
      <c r="F766" t="s">
        <v>1000</v>
      </c>
      <c r="G766" t="str">
        <f>VLOOKUP(A766,'Navne på FV-net'!$B$2:$C$364,2,FALSE)</f>
        <v>TVIS</v>
      </c>
    </row>
    <row r="767" spans="1:7" x14ac:dyDescent="0.25">
      <c r="A767">
        <v>206</v>
      </c>
      <c r="B767">
        <v>1841</v>
      </c>
      <c r="C767" t="s">
        <v>1794</v>
      </c>
      <c r="D767" t="s">
        <v>1795</v>
      </c>
      <c r="E767">
        <v>8270</v>
      </c>
      <c r="F767" t="s">
        <v>1774</v>
      </c>
      <c r="G767" t="str">
        <f>VLOOKUP(A767,'Navne på FV-net'!$B$2:$C$364,2,FALSE)</f>
        <v>Århus Fjernvarme</v>
      </c>
    </row>
    <row r="768" spans="1:7" x14ac:dyDescent="0.25">
      <c r="A768">
        <v>81</v>
      </c>
      <c r="B768">
        <v>1847</v>
      </c>
      <c r="C768" t="s">
        <v>1050</v>
      </c>
      <c r="D768" t="s">
        <v>1051</v>
      </c>
      <c r="E768">
        <v>5500</v>
      </c>
      <c r="F768" t="s">
        <v>1052</v>
      </c>
      <c r="G768" t="str">
        <f>VLOOKUP(A768,'Navne på FV-net'!$B$2:$C$364,2,FALSE)</f>
        <v>TVIS</v>
      </c>
    </row>
    <row r="769" spans="1:7" x14ac:dyDescent="0.25">
      <c r="A769">
        <v>81</v>
      </c>
      <c r="B769">
        <v>1848</v>
      </c>
      <c r="C769" t="s">
        <v>1053</v>
      </c>
      <c r="D769" t="s">
        <v>1054</v>
      </c>
      <c r="E769">
        <v>5500</v>
      </c>
      <c r="F769" t="s">
        <v>1052</v>
      </c>
      <c r="G769" t="str">
        <f>VLOOKUP(A769,'Navne på FV-net'!$B$2:$C$364,2,FALSE)</f>
        <v>TVIS</v>
      </c>
    </row>
    <row r="770" spans="1:7" x14ac:dyDescent="0.25">
      <c r="A770">
        <v>68</v>
      </c>
      <c r="B770">
        <v>1855</v>
      </c>
      <c r="C770" t="s">
        <v>846</v>
      </c>
      <c r="D770" t="s">
        <v>847</v>
      </c>
      <c r="E770">
        <v>3700</v>
      </c>
      <c r="F770" t="s">
        <v>843</v>
      </c>
      <c r="G770" t="str">
        <f>VLOOKUP(A770,'Navne på FV-net'!$B$2:$C$364,2,FALSE)</f>
        <v>Rønne Fjernvarme</v>
      </c>
    </row>
    <row r="771" spans="1:7" x14ac:dyDescent="0.25">
      <c r="A771">
        <v>2</v>
      </c>
      <c r="B771">
        <v>1857</v>
      </c>
      <c r="C771" t="s">
        <v>465</v>
      </c>
      <c r="D771" t="s">
        <v>466</v>
      </c>
      <c r="E771">
        <v>2750</v>
      </c>
      <c r="F771" t="s">
        <v>467</v>
      </c>
      <c r="G771" t="str">
        <f>VLOOKUP(A771,'Navne på FV-net'!$B$2:$C$364,2,FALSE)</f>
        <v>Storkøbenhavns Fjernvarme</v>
      </c>
    </row>
    <row r="772" spans="1:7" x14ac:dyDescent="0.25">
      <c r="A772">
        <v>233</v>
      </c>
      <c r="B772">
        <v>1871</v>
      </c>
      <c r="C772" t="s">
        <v>1919</v>
      </c>
      <c r="D772" t="s">
        <v>1920</v>
      </c>
      <c r="E772">
        <v>7850</v>
      </c>
      <c r="F772" t="s">
        <v>1918</v>
      </c>
      <c r="G772" t="str">
        <f>VLOOKUP(A772,'Navne på FV-net'!$B$2:$C$364,2,FALSE)</f>
        <v>Stoholm Fjernvarme</v>
      </c>
    </row>
    <row r="773" spans="1:7" x14ac:dyDescent="0.25">
      <c r="A773">
        <v>888</v>
      </c>
      <c r="B773">
        <v>1883</v>
      </c>
      <c r="C773" t="s">
        <v>3504</v>
      </c>
      <c r="D773" t="s">
        <v>3505</v>
      </c>
      <c r="E773">
        <v>8530</v>
      </c>
      <c r="F773" t="s">
        <v>1769</v>
      </c>
      <c r="G773" t="str">
        <f>VLOOKUP(A773,'Navne på FV-net'!$B$2:$C$364,2,FALSE)</f>
        <v>Blokvarme mv</v>
      </c>
    </row>
    <row r="774" spans="1:7" x14ac:dyDescent="0.25">
      <c r="A774">
        <v>206</v>
      </c>
      <c r="B774">
        <v>1884</v>
      </c>
      <c r="C774" t="s">
        <v>1796</v>
      </c>
      <c r="D774" t="s">
        <v>1797</v>
      </c>
      <c r="E774">
        <v>8270</v>
      </c>
      <c r="F774" t="s">
        <v>1774</v>
      </c>
      <c r="G774" t="str">
        <f>VLOOKUP(A774,'Navne på FV-net'!$B$2:$C$364,2,FALSE)</f>
        <v>Århus Fjernvarme</v>
      </c>
    </row>
    <row r="775" spans="1:7" x14ac:dyDescent="0.25">
      <c r="A775">
        <v>222</v>
      </c>
      <c r="B775">
        <v>1885</v>
      </c>
      <c r="C775" t="s">
        <v>1871</v>
      </c>
      <c r="D775" t="s">
        <v>1872</v>
      </c>
      <c r="E775">
        <v>8680</v>
      </c>
      <c r="F775" t="s">
        <v>1870</v>
      </c>
      <c r="G775" t="str">
        <f>VLOOKUP(A775,'Navne på FV-net'!$B$2:$C$364,2,FALSE)</f>
        <v>Ry Fjernvarme</v>
      </c>
    </row>
    <row r="776" spans="1:7" x14ac:dyDescent="0.25">
      <c r="A776">
        <v>2</v>
      </c>
      <c r="B776">
        <v>1888</v>
      </c>
      <c r="C776" t="s">
        <v>468</v>
      </c>
      <c r="D776" t="s">
        <v>469</v>
      </c>
      <c r="E776">
        <v>2605</v>
      </c>
      <c r="F776" t="s">
        <v>457</v>
      </c>
      <c r="G776" t="str">
        <f>VLOOKUP(A776,'Navne på FV-net'!$B$2:$C$364,2,FALSE)</f>
        <v>Storkøbenhavns Fjernvarme</v>
      </c>
    </row>
    <row r="777" spans="1:7" x14ac:dyDescent="0.25">
      <c r="A777">
        <v>2</v>
      </c>
      <c r="B777">
        <v>1889</v>
      </c>
      <c r="C777" t="s">
        <v>470</v>
      </c>
      <c r="D777" t="s">
        <v>471</v>
      </c>
      <c r="E777">
        <v>2605</v>
      </c>
      <c r="F777" t="s">
        <v>457</v>
      </c>
      <c r="G777" t="str">
        <f>VLOOKUP(A777,'Navne på FV-net'!$B$2:$C$364,2,FALSE)</f>
        <v>Storkøbenhavns Fjernvarme</v>
      </c>
    </row>
    <row r="778" spans="1:7" x14ac:dyDescent="0.25">
      <c r="A778">
        <v>163</v>
      </c>
      <c r="B778">
        <v>1893</v>
      </c>
      <c r="C778" t="s">
        <v>1539</v>
      </c>
      <c r="D778" t="s">
        <v>1540</v>
      </c>
      <c r="E778">
        <v>7430</v>
      </c>
      <c r="F778" t="s">
        <v>1501</v>
      </c>
      <c r="G778" t="str">
        <f>VLOOKUP(A778,'Navne på FV-net'!$B$2:$C$364,2,FALSE)</f>
        <v>Herning-Ikast Fjernvarme</v>
      </c>
    </row>
    <row r="779" spans="1:7" x14ac:dyDescent="0.25">
      <c r="A779">
        <v>176</v>
      </c>
      <c r="B779">
        <v>1898</v>
      </c>
      <c r="C779" t="s">
        <v>1611</v>
      </c>
      <c r="D779" t="s">
        <v>1612</v>
      </c>
      <c r="E779">
        <v>7620</v>
      </c>
      <c r="F779" t="s">
        <v>1606</v>
      </c>
      <c r="G779" t="str">
        <f>VLOOKUP(A779,'Navne på FV-net'!$B$2:$C$364,2,FALSE)</f>
        <v>Lemvig Fjernvarme</v>
      </c>
    </row>
    <row r="780" spans="1:7" x14ac:dyDescent="0.25">
      <c r="A780">
        <v>81</v>
      </c>
      <c r="B780">
        <v>1907</v>
      </c>
      <c r="C780" t="s">
        <v>1055</v>
      </c>
      <c r="D780" t="s">
        <v>1056</v>
      </c>
      <c r="E780">
        <v>7100</v>
      </c>
      <c r="F780" t="s">
        <v>989</v>
      </c>
      <c r="G780" t="str">
        <f>VLOOKUP(A780,'Navne på FV-net'!$B$2:$C$364,2,FALSE)</f>
        <v>TVIS</v>
      </c>
    </row>
    <row r="781" spans="1:7" x14ac:dyDescent="0.25">
      <c r="A781">
        <v>172</v>
      </c>
      <c r="B781">
        <v>1908</v>
      </c>
      <c r="C781" t="s">
        <v>1592</v>
      </c>
      <c r="D781" t="s">
        <v>1593</v>
      </c>
      <c r="E781">
        <v>7500</v>
      </c>
      <c r="F781" t="s">
        <v>1562</v>
      </c>
      <c r="G781" t="str">
        <f>VLOOKUP(A781,'Navne på FV-net'!$B$2:$C$364,2,FALSE)</f>
        <v>Holstebro-Struer Fjernvarme</v>
      </c>
    </row>
    <row r="782" spans="1:7" x14ac:dyDescent="0.25">
      <c r="A782">
        <v>50</v>
      </c>
      <c r="B782">
        <v>1913</v>
      </c>
      <c r="C782" t="s">
        <v>755</v>
      </c>
      <c r="D782" t="s">
        <v>756</v>
      </c>
      <c r="E782">
        <v>4900</v>
      </c>
      <c r="F782" t="s">
        <v>736</v>
      </c>
      <c r="G782" t="str">
        <f>VLOOKUP(A782,'Navne på FV-net'!$B$2:$C$364,2,FALSE)</f>
        <v>Nakskov Fjernvarme</v>
      </c>
    </row>
    <row r="783" spans="1:7" x14ac:dyDescent="0.25">
      <c r="A783">
        <v>2</v>
      </c>
      <c r="B783">
        <v>1917</v>
      </c>
      <c r="C783" t="s">
        <v>472</v>
      </c>
      <c r="D783" t="s">
        <v>473</v>
      </c>
      <c r="E783">
        <v>2770</v>
      </c>
      <c r="F783" t="s">
        <v>446</v>
      </c>
      <c r="G783" t="str">
        <f>VLOOKUP(A783,'Navne på FV-net'!$B$2:$C$364,2,FALSE)</f>
        <v>Storkøbenhavns Fjernvarme</v>
      </c>
    </row>
    <row r="784" spans="1:7" x14ac:dyDescent="0.25">
      <c r="A784">
        <v>83</v>
      </c>
      <c r="B784">
        <v>1918</v>
      </c>
      <c r="C784" t="s">
        <v>1057</v>
      </c>
      <c r="D784" t="s">
        <v>1058</v>
      </c>
      <c r="E784">
        <v>5580</v>
      </c>
      <c r="F784" t="s">
        <v>1030</v>
      </c>
      <c r="G784" t="str">
        <f>VLOOKUP(A784,'Navne på FV-net'!$B$2:$C$364,2,FALSE)</f>
        <v>Nørre-Aaby Fjernvarme</v>
      </c>
    </row>
    <row r="785" spans="1:7" x14ac:dyDescent="0.25">
      <c r="A785">
        <v>471</v>
      </c>
      <c r="B785">
        <v>1920</v>
      </c>
      <c r="C785" t="s">
        <v>2540</v>
      </c>
      <c r="D785" t="s">
        <v>2541</v>
      </c>
      <c r="E785">
        <v>6792</v>
      </c>
      <c r="F785" t="s">
        <v>2542</v>
      </c>
      <c r="G785" t="str">
        <f>VLOOKUP(A785,'Navne på FV-net'!$B$2:$C$364,2,FALSE)</f>
        <v>Havneby Fjernvarme (Rømø)</v>
      </c>
    </row>
    <row r="786" spans="1:7" x14ac:dyDescent="0.25">
      <c r="A786">
        <v>2</v>
      </c>
      <c r="B786">
        <v>1922</v>
      </c>
      <c r="C786" t="s">
        <v>474</v>
      </c>
      <c r="D786" t="s">
        <v>391</v>
      </c>
      <c r="E786">
        <v>2300</v>
      </c>
      <c r="F786" t="s">
        <v>377</v>
      </c>
      <c r="G786" t="str">
        <f>VLOOKUP(A786,'Navne på FV-net'!$B$2:$C$364,2,FALSE)</f>
        <v>Storkøbenhavns Fjernvarme</v>
      </c>
    </row>
    <row r="787" spans="1:7" x14ac:dyDescent="0.25">
      <c r="A787">
        <v>69</v>
      </c>
      <c r="B787">
        <v>1929</v>
      </c>
      <c r="C787" t="s">
        <v>851</v>
      </c>
      <c r="D787" t="s">
        <v>852</v>
      </c>
      <c r="E787">
        <v>3720</v>
      </c>
      <c r="F787" t="s">
        <v>850</v>
      </c>
      <c r="G787" t="str">
        <f>VLOOKUP(A787,'Navne på FV-net'!$B$2:$C$364,2,FALSE)</f>
        <v>Aakirkeby og Lobbæk Fjernvarme</v>
      </c>
    </row>
    <row r="788" spans="1:7" x14ac:dyDescent="0.25">
      <c r="A788">
        <v>298</v>
      </c>
      <c r="B788">
        <v>1932</v>
      </c>
      <c r="C788" t="s">
        <v>2219</v>
      </c>
      <c r="D788" t="s">
        <v>2220</v>
      </c>
      <c r="E788">
        <v>9850</v>
      </c>
      <c r="F788" t="s">
        <v>2199</v>
      </c>
      <c r="G788" t="str">
        <f>VLOOKUP(A788,'Navne på FV-net'!$B$2:$C$364,2,FALSE)</f>
        <v>Hjørring Fjernvarme (inkl. Hirtshals Fjernvarme fra 2011)</v>
      </c>
    </row>
    <row r="789" spans="1:7" x14ac:dyDescent="0.25">
      <c r="A789">
        <v>136</v>
      </c>
      <c r="B789">
        <v>1933</v>
      </c>
      <c r="C789" t="s">
        <v>1392</v>
      </c>
      <c r="D789" t="s">
        <v>704</v>
      </c>
      <c r="E789">
        <v>6870</v>
      </c>
      <c r="F789" t="s">
        <v>1389</v>
      </c>
      <c r="G789" t="str">
        <f>VLOOKUP(A789,'Navne på FV-net'!$B$2:$C$364,2,FALSE)</f>
        <v>Ølgod Fjernvarme</v>
      </c>
    </row>
    <row r="790" spans="1:7" x14ac:dyDescent="0.25">
      <c r="A790">
        <v>79</v>
      </c>
      <c r="B790">
        <v>1934</v>
      </c>
      <c r="C790" t="s">
        <v>969</v>
      </c>
      <c r="D790" t="s">
        <v>970</v>
      </c>
      <c r="E790">
        <v>5260</v>
      </c>
      <c r="F790" t="s">
        <v>889</v>
      </c>
      <c r="G790" t="str">
        <f>VLOOKUP(A790,'Navne på FV-net'!$B$2:$C$364,2,FALSE)</f>
        <v>Fjernvarme Fyn</v>
      </c>
    </row>
    <row r="791" spans="1:7" x14ac:dyDescent="0.25">
      <c r="A791">
        <v>42</v>
      </c>
      <c r="B791">
        <v>1935</v>
      </c>
      <c r="C791" t="s">
        <v>722</v>
      </c>
      <c r="D791" t="s">
        <v>723</v>
      </c>
      <c r="E791">
        <v>4640</v>
      </c>
      <c r="F791" t="s">
        <v>719</v>
      </c>
      <c r="G791" t="str">
        <f>VLOOKUP(A791,'Navne på FV-net'!$B$2:$C$364,2,FALSE)</f>
        <v>Faxe Fjernvarme</v>
      </c>
    </row>
    <row r="792" spans="1:7" x14ac:dyDescent="0.25">
      <c r="A792">
        <v>18</v>
      </c>
      <c r="B792">
        <v>1937</v>
      </c>
      <c r="C792" t="s">
        <v>595</v>
      </c>
      <c r="D792" t="s">
        <v>596</v>
      </c>
      <c r="E792">
        <v>3400</v>
      </c>
      <c r="F792" t="s">
        <v>576</v>
      </c>
      <c r="G792" t="str">
        <f>VLOOKUP(A792,'Navne på FV-net'!$B$2:$C$364,2,FALSE)</f>
        <v>Hillerød-Farum-Værløse</v>
      </c>
    </row>
    <row r="793" spans="1:7" x14ac:dyDescent="0.25">
      <c r="A793">
        <v>71</v>
      </c>
      <c r="B793">
        <v>1940</v>
      </c>
      <c r="C793" t="s">
        <v>860</v>
      </c>
      <c r="D793" t="s">
        <v>861</v>
      </c>
      <c r="E793">
        <v>5610</v>
      </c>
      <c r="F793" t="s">
        <v>857</v>
      </c>
      <c r="G793" t="str">
        <f>VLOOKUP(A793,'Navne på FV-net'!$B$2:$C$364,2,FALSE)</f>
        <v>Assens Fjernvarme</v>
      </c>
    </row>
    <row r="794" spans="1:7" x14ac:dyDescent="0.25">
      <c r="A794">
        <v>141</v>
      </c>
      <c r="B794">
        <v>1942</v>
      </c>
      <c r="C794" t="s">
        <v>1406</v>
      </c>
      <c r="D794" t="s">
        <v>1407</v>
      </c>
      <c r="E794">
        <v>6040</v>
      </c>
      <c r="F794" t="s">
        <v>1083</v>
      </c>
      <c r="G794" t="str">
        <f>VLOOKUP(A794,'Navne på FV-net'!$B$2:$C$364,2,FALSE)</f>
        <v>Egtved Fjernvarme</v>
      </c>
    </row>
    <row r="795" spans="1:7" x14ac:dyDescent="0.25">
      <c r="A795">
        <v>87</v>
      </c>
      <c r="B795">
        <v>1959</v>
      </c>
      <c r="C795" t="s">
        <v>1128</v>
      </c>
      <c r="D795" t="s">
        <v>1127</v>
      </c>
      <c r="E795">
        <v>5700</v>
      </c>
      <c r="F795" t="s">
        <v>1123</v>
      </c>
      <c r="G795" t="str">
        <f>VLOOKUP(A795,'Navne på FV-net'!$B$2:$C$364,2,FALSE)</f>
        <v>Svendborg Fjernvarme</v>
      </c>
    </row>
    <row r="796" spans="1:7" x14ac:dyDescent="0.25">
      <c r="A796">
        <v>74</v>
      </c>
      <c r="B796">
        <v>1964</v>
      </c>
      <c r="C796" t="s">
        <v>868</v>
      </c>
      <c r="D796" t="s">
        <v>869</v>
      </c>
      <c r="E796">
        <v>5771</v>
      </c>
      <c r="F796" t="s">
        <v>867</v>
      </c>
      <c r="G796" t="str">
        <f>VLOOKUP(A796,'Navne på FV-net'!$B$2:$C$364,2,FALSE)</f>
        <v>Stenstrup Fjernvarme</v>
      </c>
    </row>
    <row r="797" spans="1:7" x14ac:dyDescent="0.25">
      <c r="A797">
        <v>81</v>
      </c>
      <c r="B797">
        <v>1965</v>
      </c>
      <c r="C797" t="s">
        <v>1059</v>
      </c>
      <c r="D797" t="s">
        <v>1060</v>
      </c>
      <c r="E797">
        <v>6000</v>
      </c>
      <c r="F797" t="s">
        <v>1007</v>
      </c>
      <c r="G797" t="str">
        <f>VLOOKUP(A797,'Navne på FV-net'!$B$2:$C$364,2,FALSE)</f>
        <v>TVIS</v>
      </c>
    </row>
    <row r="798" spans="1:7" x14ac:dyDescent="0.25">
      <c r="A798">
        <v>270</v>
      </c>
      <c r="B798">
        <v>1968</v>
      </c>
      <c r="C798" t="s">
        <v>2045</v>
      </c>
      <c r="D798" t="s">
        <v>2046</v>
      </c>
      <c r="E798">
        <v>9620</v>
      </c>
      <c r="F798" t="s">
        <v>2044</v>
      </c>
      <c r="G798" t="str">
        <f>VLOOKUP(A798,'Navne på FV-net'!$B$2:$C$364,2,FALSE)</f>
        <v>Aalestrup Fjernvarme (inkl. Hvam fra 2019)</v>
      </c>
    </row>
    <row r="799" spans="1:7" x14ac:dyDescent="0.25">
      <c r="A799">
        <v>135</v>
      </c>
      <c r="B799">
        <v>1970</v>
      </c>
      <c r="C799" t="s">
        <v>1385</v>
      </c>
      <c r="D799" t="s">
        <v>1386</v>
      </c>
      <c r="E799">
        <v>6600</v>
      </c>
      <c r="F799" t="s">
        <v>1382</v>
      </c>
      <c r="G799" t="str">
        <f>VLOOKUP(A799,'Navne på FV-net'!$B$2:$C$364,2,FALSE)</f>
        <v>Vejen Fjernvarme</v>
      </c>
    </row>
    <row r="800" spans="1:7" x14ac:dyDescent="0.25">
      <c r="A800">
        <v>313</v>
      </c>
      <c r="B800">
        <v>1972</v>
      </c>
      <c r="C800" t="s">
        <v>2268</v>
      </c>
      <c r="D800" t="s">
        <v>2269</v>
      </c>
      <c r="E800">
        <v>9293</v>
      </c>
      <c r="F800" t="s">
        <v>2267</v>
      </c>
      <c r="G800" t="str">
        <f>VLOOKUP(A800,'Navne på FV-net'!$B$2:$C$364,2,FALSE)</f>
        <v>Kongerslev Fjernvarme</v>
      </c>
    </row>
    <row r="801" spans="1:7" x14ac:dyDescent="0.25">
      <c r="A801">
        <v>79</v>
      </c>
      <c r="B801">
        <v>1975</v>
      </c>
      <c r="C801" t="s">
        <v>971</v>
      </c>
      <c r="D801" t="s">
        <v>972</v>
      </c>
      <c r="E801">
        <v>5550</v>
      </c>
      <c r="F801" t="s">
        <v>901</v>
      </c>
      <c r="G801" t="str">
        <f>VLOOKUP(A801,'Navne på FV-net'!$B$2:$C$364,2,FALSE)</f>
        <v>Fjernvarme Fyn</v>
      </c>
    </row>
    <row r="802" spans="1:7" x14ac:dyDescent="0.25">
      <c r="A802">
        <v>77</v>
      </c>
      <c r="B802">
        <v>1976</v>
      </c>
      <c r="C802" t="s">
        <v>882</v>
      </c>
      <c r="D802" t="s">
        <v>882</v>
      </c>
      <c r="E802">
        <v>5620</v>
      </c>
      <c r="F802" t="s">
        <v>879</v>
      </c>
      <c r="G802" t="str">
        <f>VLOOKUP(A802,'Navne på FV-net'!$B$2:$C$364,2,FALSE)</f>
        <v>Glamsbjerg-Haarby Fjernvarme</v>
      </c>
    </row>
    <row r="803" spans="1:7" x14ac:dyDescent="0.25">
      <c r="A803">
        <v>139</v>
      </c>
      <c r="B803">
        <v>1994</v>
      </c>
      <c r="C803" t="s">
        <v>1401</v>
      </c>
      <c r="D803" t="s">
        <v>1402</v>
      </c>
      <c r="E803">
        <v>6823</v>
      </c>
      <c r="F803" t="s">
        <v>1398</v>
      </c>
      <c r="G803" t="str">
        <f>VLOOKUP(A803,'Navne på FV-net'!$B$2:$C$364,2,FALSE)</f>
        <v>Ansager Fjernvarme</v>
      </c>
    </row>
    <row r="804" spans="1:7" x14ac:dyDescent="0.25">
      <c r="A804">
        <v>183</v>
      </c>
      <c r="B804">
        <v>1997</v>
      </c>
      <c r="C804" t="s">
        <v>1638</v>
      </c>
      <c r="D804" t="s">
        <v>1639</v>
      </c>
      <c r="E804">
        <v>6900</v>
      </c>
      <c r="F804" t="s">
        <v>1635</v>
      </c>
      <c r="G804" t="str">
        <f>VLOOKUP(A804,'Navne på FV-net'!$B$2:$C$364,2,FALSE)</f>
        <v>Skjern Fjernvarme</v>
      </c>
    </row>
    <row r="805" spans="1:7" x14ac:dyDescent="0.25">
      <c r="A805">
        <v>318</v>
      </c>
      <c r="B805">
        <v>1998</v>
      </c>
      <c r="C805" t="s">
        <v>2291</v>
      </c>
      <c r="D805" t="s">
        <v>2292</v>
      </c>
      <c r="E805">
        <v>9520</v>
      </c>
      <c r="F805" t="s">
        <v>2290</v>
      </c>
      <c r="G805" t="str">
        <f>VLOOKUP(A805,'Navne på FV-net'!$B$2:$C$364,2,FALSE)</f>
        <v>Skørping Fjernvarme</v>
      </c>
    </row>
    <row r="806" spans="1:7" x14ac:dyDescent="0.25">
      <c r="A806">
        <v>60</v>
      </c>
      <c r="B806">
        <v>1999</v>
      </c>
      <c r="C806" t="s">
        <v>814</v>
      </c>
      <c r="D806" t="s">
        <v>815</v>
      </c>
      <c r="E806">
        <v>4850</v>
      </c>
      <c r="F806" t="s">
        <v>816</v>
      </c>
      <c r="G806" t="str">
        <f>VLOOKUP(A806,'Navne på FV-net'!$B$2:$C$364,2,FALSE)</f>
        <v>Stubbekøbing Fjernvarme</v>
      </c>
    </row>
    <row r="807" spans="1:7" x14ac:dyDescent="0.25">
      <c r="A807">
        <v>33</v>
      </c>
      <c r="B807">
        <v>2000</v>
      </c>
      <c r="C807" t="s">
        <v>661</v>
      </c>
      <c r="D807" t="s">
        <v>662</v>
      </c>
      <c r="E807">
        <v>4500</v>
      </c>
      <c r="F807" t="s">
        <v>658</v>
      </c>
      <c r="G807" t="str">
        <f>VLOOKUP(A807,'Navne på FV-net'!$B$2:$C$364,2,FALSE)</f>
        <v>Nykøbing Sjælland Fjernvarme</v>
      </c>
    </row>
    <row r="808" spans="1:7" x14ac:dyDescent="0.25">
      <c r="A808">
        <v>5</v>
      </c>
      <c r="B808">
        <v>2001</v>
      </c>
      <c r="C808" t="s">
        <v>514</v>
      </c>
      <c r="D808" t="s">
        <v>515</v>
      </c>
      <c r="E808">
        <v>2942</v>
      </c>
      <c r="F808" t="s">
        <v>516</v>
      </c>
      <c r="G808" t="str">
        <f>VLOOKUP(A808,'Navne på FV-net'!$B$2:$C$364,2,FALSE)</f>
        <v>DTU-Holte-Nærum Fjernvarme (inkl. Øverød, Teknikerbyen, Skodsborg)</v>
      </c>
    </row>
    <row r="809" spans="1:7" x14ac:dyDescent="0.25">
      <c r="A809">
        <v>206</v>
      </c>
      <c r="B809">
        <v>2003</v>
      </c>
      <c r="C809" t="s">
        <v>3558</v>
      </c>
      <c r="D809" t="s">
        <v>1798</v>
      </c>
      <c r="E809">
        <v>8381</v>
      </c>
      <c r="F809" t="s">
        <v>1799</v>
      </c>
      <c r="G809" t="str">
        <f>VLOOKUP(A809,'Navne på FV-net'!$B$2:$C$364,2,FALSE)</f>
        <v>Århus Fjernvarme</v>
      </c>
    </row>
    <row r="810" spans="1:7" x14ac:dyDescent="0.25">
      <c r="A810">
        <v>206</v>
      </c>
      <c r="B810">
        <v>2005</v>
      </c>
      <c r="C810" t="s">
        <v>3559</v>
      </c>
      <c r="D810" t="s">
        <v>1800</v>
      </c>
      <c r="E810">
        <v>8250</v>
      </c>
      <c r="F810" t="s">
        <v>1801</v>
      </c>
      <c r="G810" t="str">
        <f>VLOOKUP(A810,'Navne på FV-net'!$B$2:$C$364,2,FALSE)</f>
        <v>Århus Fjernvarme</v>
      </c>
    </row>
    <row r="811" spans="1:7" x14ac:dyDescent="0.25">
      <c r="A811">
        <v>163</v>
      </c>
      <c r="B811">
        <v>2008</v>
      </c>
      <c r="C811" t="s">
        <v>1541</v>
      </c>
      <c r="D811" t="s">
        <v>1542</v>
      </c>
      <c r="E811">
        <v>7400</v>
      </c>
      <c r="F811" t="s">
        <v>1509</v>
      </c>
      <c r="G811" t="str">
        <f>VLOOKUP(A811,'Navne på FV-net'!$B$2:$C$364,2,FALSE)</f>
        <v>Herning-Ikast Fjernvarme</v>
      </c>
    </row>
    <row r="812" spans="1:7" x14ac:dyDescent="0.25">
      <c r="A812">
        <v>353</v>
      </c>
      <c r="B812">
        <v>2011</v>
      </c>
      <c r="C812" t="s">
        <v>2363</v>
      </c>
      <c r="D812" t="s">
        <v>2364</v>
      </c>
      <c r="E812">
        <v>7970</v>
      </c>
      <c r="F812" t="s">
        <v>2365</v>
      </c>
      <c r="G812" t="str">
        <f>VLOOKUP(A812,'Navne på FV-net'!$B$2:$C$364,2,FALSE)</f>
        <v>Karby-Hvidbjerg-Redsted Fjernv</v>
      </c>
    </row>
    <row r="813" spans="1:7" x14ac:dyDescent="0.25">
      <c r="A813">
        <v>79</v>
      </c>
      <c r="B813">
        <v>2014</v>
      </c>
      <c r="C813" t="s">
        <v>973</v>
      </c>
      <c r="D813" t="s">
        <v>974</v>
      </c>
      <c r="E813">
        <v>5000</v>
      </c>
      <c r="F813" t="s">
        <v>895</v>
      </c>
      <c r="G813" t="str">
        <f>VLOOKUP(A813,'Navne på FV-net'!$B$2:$C$364,2,FALSE)</f>
        <v>Fjernvarme Fyn</v>
      </c>
    </row>
    <row r="814" spans="1:7" x14ac:dyDescent="0.25">
      <c r="A814">
        <v>22</v>
      </c>
      <c r="B814">
        <v>2015</v>
      </c>
      <c r="C814" t="s">
        <v>618</v>
      </c>
      <c r="D814" t="s">
        <v>619</v>
      </c>
      <c r="E814">
        <v>4330</v>
      </c>
      <c r="F814" t="s">
        <v>617</v>
      </c>
      <c r="G814" t="str">
        <f>VLOOKUP(A814,'Navne på FV-net'!$B$2:$C$364,2,FALSE)</f>
        <v>Hvalsø Fjernvarme</v>
      </c>
    </row>
    <row r="815" spans="1:7" x14ac:dyDescent="0.25">
      <c r="A815">
        <v>300</v>
      </c>
      <c r="B815">
        <v>2027</v>
      </c>
      <c r="C815" t="s">
        <v>2226</v>
      </c>
      <c r="D815" t="s">
        <v>2227</v>
      </c>
      <c r="E815">
        <v>9500</v>
      </c>
      <c r="F815" t="s">
        <v>1972</v>
      </c>
      <c r="G815" t="str">
        <f>VLOOKUP(A815,'Navne på FV-net'!$B$2:$C$364,2,FALSE)</f>
        <v>Hobro Fjernvarme</v>
      </c>
    </row>
    <row r="816" spans="1:7" x14ac:dyDescent="0.25">
      <c r="A816">
        <v>172</v>
      </c>
      <c r="B816">
        <v>2029</v>
      </c>
      <c r="C816" t="s">
        <v>1594</v>
      </c>
      <c r="D816" t="s">
        <v>1595</v>
      </c>
      <c r="E816">
        <v>7600</v>
      </c>
      <c r="F816" t="s">
        <v>1577</v>
      </c>
      <c r="G816" t="str">
        <f>VLOOKUP(A816,'Navne på FV-net'!$B$2:$C$364,2,FALSE)</f>
        <v>Holstebro-Struer Fjernvarme</v>
      </c>
    </row>
    <row r="817" spans="1:7" x14ac:dyDescent="0.25">
      <c r="A817">
        <v>119</v>
      </c>
      <c r="B817">
        <v>2030</v>
      </c>
      <c r="C817" t="s">
        <v>1278</v>
      </c>
      <c r="D817" t="s">
        <v>1279</v>
      </c>
      <c r="E817">
        <v>7190</v>
      </c>
      <c r="F817" t="s">
        <v>1275</v>
      </c>
      <c r="G817" t="str">
        <f>VLOOKUP(A817,'Navne på FV-net'!$B$2:$C$364,2,FALSE)</f>
        <v>Billund Fjernvarme</v>
      </c>
    </row>
    <row r="818" spans="1:7" x14ac:dyDescent="0.25">
      <c r="A818">
        <v>81</v>
      </c>
      <c r="B818">
        <v>2031</v>
      </c>
      <c r="C818" t="s">
        <v>1061</v>
      </c>
      <c r="D818" t="s">
        <v>1062</v>
      </c>
      <c r="E818">
        <v>7000</v>
      </c>
      <c r="F818" t="s">
        <v>986</v>
      </c>
      <c r="G818" t="str">
        <f>VLOOKUP(A818,'Navne på FV-net'!$B$2:$C$364,2,FALSE)</f>
        <v>TVIS</v>
      </c>
    </row>
    <row r="819" spans="1:7" x14ac:dyDescent="0.25">
      <c r="A819">
        <v>81</v>
      </c>
      <c r="B819">
        <v>2032</v>
      </c>
      <c r="C819" t="s">
        <v>1063</v>
      </c>
      <c r="D819" t="s">
        <v>1064</v>
      </c>
      <c r="E819">
        <v>7000</v>
      </c>
      <c r="F819" t="s">
        <v>986</v>
      </c>
      <c r="G819" t="str">
        <f>VLOOKUP(A819,'Navne på FV-net'!$B$2:$C$364,2,FALSE)</f>
        <v>TVIS</v>
      </c>
    </row>
    <row r="820" spans="1:7" x14ac:dyDescent="0.25">
      <c r="A820">
        <v>81</v>
      </c>
      <c r="B820">
        <v>2033</v>
      </c>
      <c r="C820" t="s">
        <v>1065</v>
      </c>
      <c r="D820" t="s">
        <v>1066</v>
      </c>
      <c r="E820">
        <v>7000</v>
      </c>
      <c r="F820" t="s">
        <v>986</v>
      </c>
      <c r="G820" t="str">
        <f>VLOOKUP(A820,'Navne på FV-net'!$B$2:$C$364,2,FALSE)</f>
        <v>TVIS</v>
      </c>
    </row>
    <row r="821" spans="1:7" x14ac:dyDescent="0.25">
      <c r="A821">
        <v>81</v>
      </c>
      <c r="B821">
        <v>2034</v>
      </c>
      <c r="C821" t="s">
        <v>1067</v>
      </c>
      <c r="D821" t="s">
        <v>1068</v>
      </c>
      <c r="E821">
        <v>7000</v>
      </c>
      <c r="F821" t="s">
        <v>986</v>
      </c>
      <c r="G821" t="str">
        <f>VLOOKUP(A821,'Navne på FV-net'!$B$2:$C$364,2,FALSE)</f>
        <v>TVIS</v>
      </c>
    </row>
    <row r="822" spans="1:7" x14ac:dyDescent="0.25">
      <c r="A822">
        <v>81</v>
      </c>
      <c r="B822">
        <v>2035</v>
      </c>
      <c r="C822" t="s">
        <v>1069</v>
      </c>
      <c r="D822" t="s">
        <v>1070</v>
      </c>
      <c r="E822">
        <v>7000</v>
      </c>
      <c r="F822" t="s">
        <v>986</v>
      </c>
      <c r="G822" t="str">
        <f>VLOOKUP(A822,'Navne på FV-net'!$B$2:$C$364,2,FALSE)</f>
        <v>TVIS</v>
      </c>
    </row>
    <row r="823" spans="1:7" x14ac:dyDescent="0.25">
      <c r="A823">
        <v>206</v>
      </c>
      <c r="B823">
        <v>2039</v>
      </c>
      <c r="C823" t="s">
        <v>3560</v>
      </c>
      <c r="D823" t="s">
        <v>1802</v>
      </c>
      <c r="E823">
        <v>8220</v>
      </c>
      <c r="F823" t="s">
        <v>1776</v>
      </c>
      <c r="G823" t="str">
        <f>VLOOKUP(A823,'Navne på FV-net'!$B$2:$C$364,2,FALSE)</f>
        <v>Århus Fjernvarme</v>
      </c>
    </row>
    <row r="824" spans="1:7" x14ac:dyDescent="0.25">
      <c r="A824">
        <v>51</v>
      </c>
      <c r="B824">
        <v>2040</v>
      </c>
      <c r="C824" t="s">
        <v>768</v>
      </c>
      <c r="D824" t="s">
        <v>769</v>
      </c>
      <c r="E824">
        <v>4800</v>
      </c>
      <c r="F824" t="s">
        <v>761</v>
      </c>
      <c r="G824" t="str">
        <f>VLOOKUP(A824,'Navne på FV-net'!$B$2:$C$364,2,FALSE)</f>
        <v>Nykøbing Falster Fjernvarme</v>
      </c>
    </row>
    <row r="825" spans="1:7" x14ac:dyDescent="0.25">
      <c r="A825">
        <v>153</v>
      </c>
      <c r="B825">
        <v>2043</v>
      </c>
      <c r="C825" t="s">
        <v>1467</v>
      </c>
      <c r="D825" t="s">
        <v>1468</v>
      </c>
      <c r="E825">
        <v>7160</v>
      </c>
      <c r="F825" t="s">
        <v>1466</v>
      </c>
      <c r="G825" t="str">
        <f>VLOOKUP(A825,'Navne på FV-net'!$B$2:$C$364,2,FALSE)</f>
        <v>Tørring Fjernvarme</v>
      </c>
    </row>
    <row r="826" spans="1:7" x14ac:dyDescent="0.25">
      <c r="A826">
        <v>99</v>
      </c>
      <c r="B826">
        <v>2048</v>
      </c>
      <c r="C826" t="s">
        <v>1166</v>
      </c>
      <c r="D826" t="s">
        <v>1167</v>
      </c>
      <c r="E826">
        <v>6310</v>
      </c>
      <c r="F826" t="s">
        <v>1165</v>
      </c>
      <c r="G826" t="str">
        <f>VLOOKUP(A826,'Navne på FV-net'!$B$2:$C$364,2,FALSE)</f>
        <v>Broager Fjernvarme</v>
      </c>
    </row>
    <row r="827" spans="1:7" x14ac:dyDescent="0.25">
      <c r="A827">
        <v>110</v>
      </c>
      <c r="B827">
        <v>2050</v>
      </c>
      <c r="C827" t="s">
        <v>1209</v>
      </c>
      <c r="D827" t="s">
        <v>1210</v>
      </c>
      <c r="E827">
        <v>6660</v>
      </c>
      <c r="F827" t="s">
        <v>1211</v>
      </c>
      <c r="G827" t="str">
        <f>VLOOKUP(A827,'Navne på FV-net'!$B$2:$C$364,2,FALSE)</f>
        <v>Rødding Fjernvarme (Sdr.Jyll)</v>
      </c>
    </row>
    <row r="828" spans="1:7" x14ac:dyDescent="0.25">
      <c r="A828">
        <v>114</v>
      </c>
      <c r="B828">
        <v>2057</v>
      </c>
      <c r="C828" t="s">
        <v>1228</v>
      </c>
      <c r="D828" t="s">
        <v>1229</v>
      </c>
      <c r="E828">
        <v>6400</v>
      </c>
      <c r="F828" t="s">
        <v>1220</v>
      </c>
      <c r="G828" t="str">
        <f>VLOOKUP(A828,'Navne på FV-net'!$B$2:$C$364,2,FALSE)</f>
        <v>Sønderborg Fjernvarme</v>
      </c>
    </row>
    <row r="829" spans="1:7" x14ac:dyDescent="0.25">
      <c r="A829">
        <v>18</v>
      </c>
      <c r="B829">
        <v>2059</v>
      </c>
      <c r="C829" t="s">
        <v>597</v>
      </c>
      <c r="D829" t="s">
        <v>598</v>
      </c>
      <c r="E829">
        <v>3400</v>
      </c>
      <c r="F829" t="s">
        <v>576</v>
      </c>
      <c r="G829" t="str">
        <f>VLOOKUP(A829,'Navne på FV-net'!$B$2:$C$364,2,FALSE)</f>
        <v>Hillerød-Farum-Værløse</v>
      </c>
    </row>
    <row r="830" spans="1:7" x14ac:dyDescent="0.25">
      <c r="A830">
        <v>470</v>
      </c>
      <c r="B830">
        <v>2063</v>
      </c>
      <c r="C830" t="s">
        <v>2535</v>
      </c>
      <c r="D830" t="s">
        <v>2536</v>
      </c>
      <c r="E830">
        <v>3790</v>
      </c>
      <c r="F830" t="s">
        <v>2537</v>
      </c>
      <c r="G830" t="str">
        <f>VLOOKUP(A830,'Navne på FV-net'!$B$2:$C$364,2,FALSE)</f>
        <v>Hasle Fjernvarme (Bornholms Forsyning tidl. Vestbornholms)</v>
      </c>
    </row>
    <row r="831" spans="1:7" x14ac:dyDescent="0.25">
      <c r="A831">
        <v>470</v>
      </c>
      <c r="B831">
        <v>2064</v>
      </c>
      <c r="C831" t="s">
        <v>2538</v>
      </c>
      <c r="D831" t="s">
        <v>2539</v>
      </c>
      <c r="E831">
        <v>3700</v>
      </c>
      <c r="F831" t="s">
        <v>843</v>
      </c>
      <c r="G831" t="str">
        <f>VLOOKUP(A831,'Navne på FV-net'!$B$2:$C$364,2,FALSE)</f>
        <v>Hasle Fjernvarme (Bornholms Forsyning tidl. Vestbornholms)</v>
      </c>
    </row>
    <row r="832" spans="1:7" x14ac:dyDescent="0.25">
      <c r="A832">
        <v>260</v>
      </c>
      <c r="B832">
        <v>2066</v>
      </c>
      <c r="C832" t="s">
        <v>2000</v>
      </c>
      <c r="D832" t="s">
        <v>2001</v>
      </c>
      <c r="E832">
        <v>7760</v>
      </c>
      <c r="F832" t="s">
        <v>1999</v>
      </c>
      <c r="G832" t="str">
        <f>VLOOKUP(A832,'Navne på FV-net'!$B$2:$C$364,2,FALSE)</f>
        <v>Hurup Fjernvarme</v>
      </c>
    </row>
    <row r="833" spans="1:7" x14ac:dyDescent="0.25">
      <c r="A833">
        <v>81</v>
      </c>
      <c r="B833">
        <v>2070</v>
      </c>
      <c r="C833" t="s">
        <v>1071</v>
      </c>
      <c r="D833" t="s">
        <v>1032</v>
      </c>
      <c r="E833">
        <v>7100</v>
      </c>
      <c r="F833" t="s">
        <v>989</v>
      </c>
      <c r="G833" t="str">
        <f>VLOOKUP(A833,'Navne på FV-net'!$B$2:$C$364,2,FALSE)</f>
        <v>TVIS</v>
      </c>
    </row>
    <row r="834" spans="1:7" x14ac:dyDescent="0.25">
      <c r="A834">
        <v>98</v>
      </c>
      <c r="B834">
        <v>2071</v>
      </c>
      <c r="C834" t="s">
        <v>1161</v>
      </c>
      <c r="D834" t="s">
        <v>1162</v>
      </c>
      <c r="E834">
        <v>6261</v>
      </c>
      <c r="F834" t="s">
        <v>1160</v>
      </c>
      <c r="G834" t="str">
        <f>VLOOKUP(A834,'Navne på FV-net'!$B$2:$C$364,2,FALSE)</f>
        <v>Bredebro Fjernvarme</v>
      </c>
    </row>
    <row r="835" spans="1:7" x14ac:dyDescent="0.25">
      <c r="A835">
        <v>255</v>
      </c>
      <c r="B835">
        <v>2073</v>
      </c>
      <c r="C835" t="s">
        <v>1989</v>
      </c>
      <c r="D835" t="s">
        <v>1990</v>
      </c>
      <c r="E835">
        <v>7840</v>
      </c>
      <c r="F835" t="s">
        <v>1988</v>
      </c>
      <c r="G835" t="str">
        <f>VLOOKUP(A835,'Navne på FV-net'!$B$2:$C$364,2,FALSE)</f>
        <v>Højslev-Nr. Søby Fjernvarme</v>
      </c>
    </row>
    <row r="836" spans="1:7" x14ac:dyDescent="0.25">
      <c r="A836">
        <v>69</v>
      </c>
      <c r="B836">
        <v>2074</v>
      </c>
      <c r="C836" t="s">
        <v>853</v>
      </c>
      <c r="D836" t="s">
        <v>854</v>
      </c>
      <c r="E836">
        <v>3720</v>
      </c>
      <c r="F836" t="s">
        <v>850</v>
      </c>
      <c r="G836" t="str">
        <f>VLOOKUP(A836,'Navne på FV-net'!$B$2:$C$364,2,FALSE)</f>
        <v>Aakirkeby og Lobbæk Fjernvarme</v>
      </c>
    </row>
    <row r="837" spans="1:7" x14ac:dyDescent="0.25">
      <c r="A837">
        <v>2</v>
      </c>
      <c r="B837">
        <v>2075</v>
      </c>
      <c r="C837" t="s">
        <v>475</v>
      </c>
      <c r="D837" t="s">
        <v>476</v>
      </c>
      <c r="E837">
        <v>2630</v>
      </c>
      <c r="F837" t="s">
        <v>477</v>
      </c>
      <c r="G837" t="str">
        <f>VLOOKUP(A837,'Navne på FV-net'!$B$2:$C$364,2,FALSE)</f>
        <v>Storkøbenhavns Fjernvarme</v>
      </c>
    </row>
    <row r="838" spans="1:7" x14ac:dyDescent="0.25">
      <c r="A838">
        <v>2</v>
      </c>
      <c r="B838">
        <v>2076</v>
      </c>
      <c r="C838" t="s">
        <v>478</v>
      </c>
      <c r="D838" t="s">
        <v>479</v>
      </c>
      <c r="E838">
        <v>2630</v>
      </c>
      <c r="F838" t="s">
        <v>477</v>
      </c>
      <c r="G838" t="str">
        <f>VLOOKUP(A838,'Navne på FV-net'!$B$2:$C$364,2,FALSE)</f>
        <v>Storkøbenhavns Fjernvarme</v>
      </c>
    </row>
    <row r="839" spans="1:7" x14ac:dyDescent="0.25">
      <c r="A839">
        <v>116</v>
      </c>
      <c r="B839">
        <v>2108</v>
      </c>
      <c r="C839" t="s">
        <v>1250</v>
      </c>
      <c r="D839" t="s">
        <v>1251</v>
      </c>
      <c r="E839">
        <v>6500</v>
      </c>
      <c r="F839" t="s">
        <v>1247</v>
      </c>
      <c r="G839" t="str">
        <f>VLOOKUP(A839,'Navne på FV-net'!$B$2:$C$364,2,FALSE)</f>
        <v>Vojens Fjernvarme</v>
      </c>
    </row>
    <row r="840" spans="1:7" x14ac:dyDescent="0.25">
      <c r="A840">
        <v>65</v>
      </c>
      <c r="B840">
        <v>2131</v>
      </c>
      <c r="C840" t="s">
        <v>834</v>
      </c>
      <c r="D840" t="s">
        <v>828</v>
      </c>
      <c r="E840">
        <v>4760</v>
      </c>
      <c r="F840" t="s">
        <v>829</v>
      </c>
      <c r="G840" t="str">
        <f>VLOOKUP(A840,'Navne på FV-net'!$B$2:$C$364,2,FALSE)</f>
        <v>Vordingborg Fjernvarme</v>
      </c>
    </row>
    <row r="841" spans="1:7" x14ac:dyDescent="0.25">
      <c r="A841">
        <v>161</v>
      </c>
      <c r="B841">
        <v>2132</v>
      </c>
      <c r="C841" t="s">
        <v>1491</v>
      </c>
      <c r="D841" t="s">
        <v>1492</v>
      </c>
      <c r="E841">
        <v>7330</v>
      </c>
      <c r="F841" t="s">
        <v>1490</v>
      </c>
      <c r="G841" t="str">
        <f>VLOOKUP(A841,'Navne på FV-net'!$B$2:$C$364,2,FALSE)</f>
        <v>Brande Fjernvarme</v>
      </c>
    </row>
    <row r="842" spans="1:7" x14ac:dyDescent="0.25">
      <c r="A842">
        <v>54</v>
      </c>
      <c r="B842">
        <v>2133</v>
      </c>
      <c r="C842" t="s">
        <v>795</v>
      </c>
      <c r="D842" t="s">
        <v>796</v>
      </c>
      <c r="E842">
        <v>4700</v>
      </c>
      <c r="F842" t="s">
        <v>782</v>
      </c>
      <c r="G842" t="str">
        <f>VLOOKUP(A842,'Navne på FV-net'!$B$2:$C$364,2,FALSE)</f>
        <v>Næstved Fjernvarme</v>
      </c>
    </row>
    <row r="843" spans="1:7" x14ac:dyDescent="0.25">
      <c r="A843">
        <v>79</v>
      </c>
      <c r="B843">
        <v>2135</v>
      </c>
      <c r="C843" t="s">
        <v>975</v>
      </c>
      <c r="D843" t="s">
        <v>976</v>
      </c>
      <c r="E843">
        <v>5330</v>
      </c>
      <c r="F843" t="s">
        <v>904</v>
      </c>
      <c r="G843" t="str">
        <f>VLOOKUP(A843,'Navne på FV-net'!$B$2:$C$364,2,FALSE)</f>
        <v>Fjernvarme Fyn</v>
      </c>
    </row>
    <row r="844" spans="1:7" x14ac:dyDescent="0.25">
      <c r="A844">
        <v>420</v>
      </c>
      <c r="B844">
        <v>2136</v>
      </c>
      <c r="C844" t="s">
        <v>2485</v>
      </c>
      <c r="D844" t="s">
        <v>2486</v>
      </c>
      <c r="E844">
        <v>8300</v>
      </c>
      <c r="F844" t="s">
        <v>1760</v>
      </c>
      <c r="G844" t="str">
        <f>VLOOKUP(A844,'Navne på FV-net'!$B$2:$C$364,2,FALSE)</f>
        <v>Hov-Boulstrup</v>
      </c>
    </row>
    <row r="845" spans="1:7" x14ac:dyDescent="0.25">
      <c r="A845">
        <v>96</v>
      </c>
      <c r="B845">
        <v>2137</v>
      </c>
      <c r="C845" t="s">
        <v>1149</v>
      </c>
      <c r="D845" t="s">
        <v>1150</v>
      </c>
      <c r="E845">
        <v>6440</v>
      </c>
      <c r="F845" t="s">
        <v>1148</v>
      </c>
      <c r="G845" t="str">
        <f>VLOOKUP(A845,'Navne på FV-net'!$B$2:$C$364,2,FALSE)</f>
        <v>Augustenborg Fjernvarme</v>
      </c>
    </row>
    <row r="846" spans="1:7" x14ac:dyDescent="0.25">
      <c r="A846">
        <v>126</v>
      </c>
      <c r="B846">
        <v>2138</v>
      </c>
      <c r="C846" t="s">
        <v>1339</v>
      </c>
      <c r="D846" t="s">
        <v>1340</v>
      </c>
      <c r="E846">
        <v>6700</v>
      </c>
      <c r="F846" t="s">
        <v>1328</v>
      </c>
      <c r="G846" t="str">
        <f>VLOOKUP(A846,'Navne på FV-net'!$B$2:$C$364,2,FALSE)</f>
        <v>Esbjerg-Varde Fjernvarme</v>
      </c>
    </row>
    <row r="847" spans="1:7" x14ac:dyDescent="0.25">
      <c r="A847">
        <v>129</v>
      </c>
      <c r="B847">
        <v>2140</v>
      </c>
      <c r="C847" t="s">
        <v>1361</v>
      </c>
      <c r="D847" t="s">
        <v>1362</v>
      </c>
      <c r="E847">
        <v>7260</v>
      </c>
      <c r="F847" t="s">
        <v>1363</v>
      </c>
      <c r="G847" t="str">
        <f>VLOOKUP(A847,'Navne på FV-net'!$B$2:$C$364,2,FALSE)</f>
        <v>Sønder Omme Fjernvarme</v>
      </c>
    </row>
    <row r="848" spans="1:7" x14ac:dyDescent="0.25">
      <c r="A848">
        <v>50</v>
      </c>
      <c r="B848">
        <v>2141</v>
      </c>
      <c r="C848" t="s">
        <v>757</v>
      </c>
      <c r="D848" t="s">
        <v>758</v>
      </c>
      <c r="E848">
        <v>4900</v>
      </c>
      <c r="F848" t="s">
        <v>736</v>
      </c>
      <c r="G848" t="str">
        <f>VLOOKUP(A848,'Navne på FV-net'!$B$2:$C$364,2,FALSE)</f>
        <v>Nakskov Fjernvarme</v>
      </c>
    </row>
    <row r="849" spans="1:7" x14ac:dyDescent="0.25">
      <c r="A849">
        <v>145</v>
      </c>
      <c r="B849">
        <v>2142</v>
      </c>
      <c r="C849" t="s">
        <v>1423</v>
      </c>
      <c r="D849" t="s">
        <v>1424</v>
      </c>
      <c r="E849">
        <v>7323</v>
      </c>
      <c r="F849" t="s">
        <v>1420</v>
      </c>
      <c r="G849" t="str">
        <f>VLOOKUP(A849,'Navne på FV-net'!$B$2:$C$364,2,FALSE)</f>
        <v>Give Fjernvarme</v>
      </c>
    </row>
    <row r="850" spans="1:7" x14ac:dyDescent="0.25">
      <c r="A850">
        <v>80</v>
      </c>
      <c r="B850">
        <v>2144</v>
      </c>
      <c r="C850" t="s">
        <v>3451</v>
      </c>
      <c r="D850" t="s">
        <v>984</v>
      </c>
      <c r="E850">
        <v>5960</v>
      </c>
      <c r="F850" t="s">
        <v>982</v>
      </c>
      <c r="G850" t="str">
        <f>VLOOKUP(A850,'Navne på FV-net'!$B$2:$C$364,2,FALSE)</f>
        <v>Marstal Fjernvarme</v>
      </c>
    </row>
    <row r="851" spans="1:7" x14ac:dyDescent="0.25">
      <c r="A851">
        <v>110</v>
      </c>
      <c r="B851">
        <v>2146</v>
      </c>
      <c r="C851" t="s">
        <v>1212</v>
      </c>
      <c r="D851" t="s">
        <v>1213</v>
      </c>
      <c r="E851">
        <v>6630</v>
      </c>
      <c r="F851" t="s">
        <v>1208</v>
      </c>
      <c r="G851" t="str">
        <f>VLOOKUP(A851,'Navne på FV-net'!$B$2:$C$364,2,FALSE)</f>
        <v>Rødding Fjernvarme (Sdr.Jyll)</v>
      </c>
    </row>
    <row r="852" spans="1:7" x14ac:dyDescent="0.25">
      <c r="A852">
        <v>421</v>
      </c>
      <c r="B852">
        <v>2151</v>
      </c>
      <c r="C852" t="s">
        <v>2489</v>
      </c>
      <c r="D852" t="s">
        <v>2490</v>
      </c>
      <c r="E852">
        <v>9560</v>
      </c>
      <c r="F852" t="s">
        <v>2130</v>
      </c>
      <c r="G852" t="str">
        <f>VLOOKUP(A852,'Navne på FV-net'!$B$2:$C$364,2,FALSE)</f>
        <v>Ø.Hurup</v>
      </c>
    </row>
    <row r="853" spans="1:7" x14ac:dyDescent="0.25">
      <c r="A853">
        <v>204</v>
      </c>
      <c r="B853">
        <v>2152</v>
      </c>
      <c r="C853" t="s">
        <v>3394</v>
      </c>
      <c r="D853" t="s">
        <v>3395</v>
      </c>
      <c r="E853">
        <v>8382</v>
      </c>
      <c r="F853" t="s">
        <v>1722</v>
      </c>
      <c r="G853" t="str">
        <f>VLOOKUP(A853,'Navne på FV-net'!$B$2:$C$364,2,FALSE)</f>
        <v>Hammel Fjernvarme</v>
      </c>
    </row>
    <row r="854" spans="1:7" x14ac:dyDescent="0.25">
      <c r="A854">
        <v>114</v>
      </c>
      <c r="B854">
        <v>2157</v>
      </c>
      <c r="C854" t="s">
        <v>1230</v>
      </c>
      <c r="D854" t="s">
        <v>1231</v>
      </c>
      <c r="E854">
        <v>6400</v>
      </c>
      <c r="F854" t="s">
        <v>1220</v>
      </c>
      <c r="G854" t="str">
        <f>VLOOKUP(A854,'Navne på FV-net'!$B$2:$C$364,2,FALSE)</f>
        <v>Sønderborg Fjernvarme</v>
      </c>
    </row>
    <row r="855" spans="1:7" x14ac:dyDescent="0.25">
      <c r="A855">
        <v>114</v>
      </c>
      <c r="B855">
        <v>2158</v>
      </c>
      <c r="C855" t="s">
        <v>1232</v>
      </c>
      <c r="D855" t="s">
        <v>1233</v>
      </c>
      <c r="E855">
        <v>6400</v>
      </c>
      <c r="F855" t="s">
        <v>1220</v>
      </c>
      <c r="G855" t="str">
        <f>VLOOKUP(A855,'Navne på FV-net'!$B$2:$C$364,2,FALSE)</f>
        <v>Sønderborg Fjernvarme</v>
      </c>
    </row>
    <row r="856" spans="1:7" x14ac:dyDescent="0.25">
      <c r="A856">
        <v>18</v>
      </c>
      <c r="B856">
        <v>2159</v>
      </c>
      <c r="C856" t="s">
        <v>599</v>
      </c>
      <c r="D856" t="s">
        <v>600</v>
      </c>
      <c r="E856">
        <v>3400</v>
      </c>
      <c r="F856" t="s">
        <v>576</v>
      </c>
      <c r="G856" t="str">
        <f>VLOOKUP(A856,'Navne på FV-net'!$B$2:$C$364,2,FALSE)</f>
        <v>Hillerød-Farum-Værløse</v>
      </c>
    </row>
    <row r="857" spans="1:7" x14ac:dyDescent="0.25">
      <c r="A857">
        <v>79</v>
      </c>
      <c r="B857">
        <v>2162</v>
      </c>
      <c r="C857" t="s">
        <v>977</v>
      </c>
      <c r="D857" t="s">
        <v>978</v>
      </c>
      <c r="E857">
        <v>5250</v>
      </c>
      <c r="F857" t="s">
        <v>923</v>
      </c>
      <c r="G857" t="str">
        <f>VLOOKUP(A857,'Navne på FV-net'!$B$2:$C$364,2,FALSE)</f>
        <v>Fjernvarme Fyn</v>
      </c>
    </row>
    <row r="858" spans="1:7" x14ac:dyDescent="0.25">
      <c r="A858">
        <v>295</v>
      </c>
      <c r="B858">
        <v>2163</v>
      </c>
      <c r="C858" t="s">
        <v>2195</v>
      </c>
      <c r="D858" t="s">
        <v>2196</v>
      </c>
      <c r="E858">
        <v>9400</v>
      </c>
      <c r="F858" t="s">
        <v>2172</v>
      </c>
      <c r="G858" t="str">
        <f>VLOOKUP(A858,'Navne på FV-net'!$B$2:$C$364,2,FALSE)</f>
        <v>Aalborg Fjernvarme</v>
      </c>
    </row>
    <row r="859" spans="1:7" x14ac:dyDescent="0.25">
      <c r="A859">
        <v>34</v>
      </c>
      <c r="B859">
        <v>2183</v>
      </c>
      <c r="C859" t="s">
        <v>673</v>
      </c>
      <c r="D859" t="s">
        <v>674</v>
      </c>
      <c r="E859">
        <v>4100</v>
      </c>
      <c r="F859" t="s">
        <v>666</v>
      </c>
      <c r="G859" t="str">
        <f>VLOOKUP(A859,'Navne på FV-net'!$B$2:$C$364,2,FALSE)</f>
        <v>Ringsted Fjernvarme</v>
      </c>
    </row>
    <row r="860" spans="1:7" x14ac:dyDescent="0.25">
      <c r="A860">
        <v>2</v>
      </c>
      <c r="B860">
        <v>2185</v>
      </c>
      <c r="C860" t="s">
        <v>481</v>
      </c>
      <c r="D860" t="s">
        <v>482</v>
      </c>
      <c r="E860">
        <v>2630</v>
      </c>
      <c r="F860" t="s">
        <v>477</v>
      </c>
      <c r="G860" t="str">
        <f>VLOOKUP(A860,'Navne på FV-net'!$B$2:$C$364,2,FALSE)</f>
        <v>Storkøbenhavns Fjernvarme</v>
      </c>
    </row>
    <row r="861" spans="1:7" x14ac:dyDescent="0.25">
      <c r="A861">
        <v>475</v>
      </c>
      <c r="B861">
        <v>2186</v>
      </c>
      <c r="C861" t="s">
        <v>3388</v>
      </c>
      <c r="D861" t="s">
        <v>3389</v>
      </c>
      <c r="E861">
        <v>3760</v>
      </c>
      <c r="F861" t="s">
        <v>3390</v>
      </c>
      <c r="G861" t="str">
        <f>VLOOKUP(A861,'Navne på FV-net'!$B$2:$C$364,2,FALSE)</f>
        <v>Østerlars-Østermarie-Gudhjem Fjernvarme</v>
      </c>
    </row>
    <row r="862" spans="1:7" x14ac:dyDescent="0.25">
      <c r="A862">
        <v>231</v>
      </c>
      <c r="B862">
        <v>2187</v>
      </c>
      <c r="C862" t="s">
        <v>1909</v>
      </c>
      <c r="D862" t="s">
        <v>1910</v>
      </c>
      <c r="E862">
        <v>8850</v>
      </c>
      <c r="F862" t="s">
        <v>1906</v>
      </c>
      <c r="G862" t="str">
        <f>VLOOKUP(A862,'Navne på FV-net'!$B$2:$C$364,2,FALSE)</f>
        <v>Bjerringbro Fjernvarme</v>
      </c>
    </row>
    <row r="863" spans="1:7" x14ac:dyDescent="0.25">
      <c r="A863">
        <v>211</v>
      </c>
      <c r="B863">
        <v>2190</v>
      </c>
      <c r="C863" t="s">
        <v>1833</v>
      </c>
      <c r="D863" t="s">
        <v>1834</v>
      </c>
      <c r="E863">
        <v>8560</v>
      </c>
      <c r="F863" t="s">
        <v>1835</v>
      </c>
      <c r="G863" t="str">
        <f>VLOOKUP(A863,'Navne på FV-net'!$B$2:$C$364,2,FALSE)</f>
        <v>Kolind Fjernvarme</v>
      </c>
    </row>
    <row r="864" spans="1:7" x14ac:dyDescent="0.25">
      <c r="A864">
        <v>888</v>
      </c>
      <c r="B864">
        <v>2191</v>
      </c>
      <c r="C864" t="s">
        <v>3384</v>
      </c>
      <c r="D864" t="s">
        <v>3385</v>
      </c>
      <c r="E864">
        <v>4400</v>
      </c>
      <c r="F864" t="s">
        <v>644</v>
      </c>
      <c r="G864" t="str">
        <f>VLOOKUP(A864,'Navne på FV-net'!$B$2:$C$364,2,FALSE)</f>
        <v>Blokvarme mv</v>
      </c>
    </row>
    <row r="865" spans="1:7" x14ac:dyDescent="0.25">
      <c r="A865">
        <v>2</v>
      </c>
      <c r="B865">
        <v>2192</v>
      </c>
      <c r="C865" t="s">
        <v>483</v>
      </c>
      <c r="D865" t="s">
        <v>484</v>
      </c>
      <c r="E865">
        <v>2860</v>
      </c>
      <c r="F865" t="s">
        <v>410</v>
      </c>
      <c r="G865" t="str">
        <f>VLOOKUP(A865,'Navne på FV-net'!$B$2:$C$364,2,FALSE)</f>
        <v>Storkøbenhavns Fjernvarme</v>
      </c>
    </row>
    <row r="866" spans="1:7" x14ac:dyDescent="0.25">
      <c r="A866">
        <v>103</v>
      </c>
      <c r="B866">
        <v>2193</v>
      </c>
      <c r="C866" t="s">
        <v>1191</v>
      </c>
      <c r="D866" t="s">
        <v>1192</v>
      </c>
      <c r="E866">
        <v>6100</v>
      </c>
      <c r="F866" t="s">
        <v>1184</v>
      </c>
      <c r="G866" t="str">
        <f>VLOOKUP(A866,'Navne på FV-net'!$B$2:$C$364,2,FALSE)</f>
        <v>Haderslev Fjernvarme</v>
      </c>
    </row>
    <row r="867" spans="1:7" x14ac:dyDescent="0.25">
      <c r="A867">
        <v>81</v>
      </c>
      <c r="B867">
        <v>2194</v>
      </c>
      <c r="C867" t="s">
        <v>1072</v>
      </c>
      <c r="D867" t="s">
        <v>1073</v>
      </c>
      <c r="E867">
        <v>7100</v>
      </c>
      <c r="F867" t="s">
        <v>989</v>
      </c>
      <c r="G867" t="str">
        <f>VLOOKUP(A867,'Navne på FV-net'!$B$2:$C$364,2,FALSE)</f>
        <v>TVIS</v>
      </c>
    </row>
    <row r="868" spans="1:7" x14ac:dyDescent="0.25">
      <c r="A868">
        <v>119</v>
      </c>
      <c r="B868">
        <v>2195</v>
      </c>
      <c r="C868" t="s">
        <v>1280</v>
      </c>
      <c r="D868" t="s">
        <v>1281</v>
      </c>
      <c r="E868">
        <v>7190</v>
      </c>
      <c r="F868" t="s">
        <v>1275</v>
      </c>
      <c r="G868" t="str">
        <f>VLOOKUP(A868,'Navne på FV-net'!$B$2:$C$364,2,FALSE)</f>
        <v>Billund Fjernvarme</v>
      </c>
    </row>
    <row r="869" spans="1:7" x14ac:dyDescent="0.25">
      <c r="A869">
        <v>286</v>
      </c>
      <c r="B869">
        <v>2196</v>
      </c>
      <c r="C869" t="s">
        <v>2107</v>
      </c>
      <c r="D869" t="s">
        <v>2108</v>
      </c>
      <c r="E869">
        <v>9640</v>
      </c>
      <c r="F869" t="s">
        <v>2106</v>
      </c>
      <c r="G869" t="str">
        <f>VLOOKUP(A869,'Navne på FV-net'!$B$2:$C$364,2,FALSE)</f>
        <v>Farsø Fjernvarme</v>
      </c>
    </row>
    <row r="870" spans="1:7" x14ac:dyDescent="0.25">
      <c r="A870">
        <v>79</v>
      </c>
      <c r="B870">
        <v>2198</v>
      </c>
      <c r="C870" t="s">
        <v>979</v>
      </c>
      <c r="D870" t="s">
        <v>980</v>
      </c>
      <c r="E870">
        <v>5000</v>
      </c>
      <c r="F870" t="s">
        <v>895</v>
      </c>
      <c r="G870" t="str">
        <f>VLOOKUP(A870,'Navne på FV-net'!$B$2:$C$364,2,FALSE)</f>
        <v>Fjernvarme Fyn</v>
      </c>
    </row>
    <row r="871" spans="1:7" x14ac:dyDescent="0.25">
      <c r="A871">
        <v>282</v>
      </c>
      <c r="B871">
        <v>2199</v>
      </c>
      <c r="C871" t="s">
        <v>2093</v>
      </c>
      <c r="D871" t="s">
        <v>2094</v>
      </c>
      <c r="E871">
        <v>9330</v>
      </c>
      <c r="F871" t="s">
        <v>2083</v>
      </c>
      <c r="G871" t="str">
        <f>VLOOKUP(A871,'Navne på FV-net'!$B$2:$C$364,2,FALSE)</f>
        <v>Dronninglund Fjernvarme</v>
      </c>
    </row>
    <row r="872" spans="1:7" x14ac:dyDescent="0.25">
      <c r="A872">
        <v>5</v>
      </c>
      <c r="B872">
        <v>2200</v>
      </c>
      <c r="C872" t="s">
        <v>517</v>
      </c>
      <c r="D872" t="s">
        <v>518</v>
      </c>
      <c r="E872">
        <v>2840</v>
      </c>
      <c r="F872" t="s">
        <v>506</v>
      </c>
      <c r="G872" t="str">
        <f>VLOOKUP(A872,'Navne på FV-net'!$B$2:$C$364,2,FALSE)</f>
        <v>DTU-Holte-Nærum Fjernvarme (inkl. Øverød, Teknikerbyen, Skodsborg)</v>
      </c>
    </row>
    <row r="873" spans="1:7" x14ac:dyDescent="0.25">
      <c r="A873">
        <v>17</v>
      </c>
      <c r="B873">
        <v>2202</v>
      </c>
      <c r="C873" t="s">
        <v>568</v>
      </c>
      <c r="D873" t="s">
        <v>568</v>
      </c>
      <c r="E873">
        <v>3460</v>
      </c>
      <c r="F873" t="s">
        <v>561</v>
      </c>
      <c r="G873" t="str">
        <f>VLOOKUP(A873,'Navne på FV-net'!$B$2:$C$364,2,FALSE)</f>
        <v>Nordøstsjællands Fjernvarme</v>
      </c>
    </row>
    <row r="874" spans="1:7" x14ac:dyDescent="0.25">
      <c r="A874">
        <v>35</v>
      </c>
      <c r="B874">
        <v>2204</v>
      </c>
      <c r="C874" t="s">
        <v>692</v>
      </c>
      <c r="D874" t="s">
        <v>693</v>
      </c>
      <c r="E874">
        <v>4200</v>
      </c>
      <c r="F874" t="s">
        <v>679</v>
      </c>
      <c r="G874" t="str">
        <f>VLOOKUP(A874,'Navne på FV-net'!$B$2:$C$364,2,FALSE)</f>
        <v>Slagelse Fjernvarme</v>
      </c>
    </row>
    <row r="875" spans="1:7" x14ac:dyDescent="0.25">
      <c r="A875">
        <v>172</v>
      </c>
      <c r="B875">
        <v>2205</v>
      </c>
      <c r="C875" t="s">
        <v>1596</v>
      </c>
      <c r="D875" t="s">
        <v>1597</v>
      </c>
      <c r="E875">
        <v>7500</v>
      </c>
      <c r="F875" t="s">
        <v>1562</v>
      </c>
      <c r="G875" t="str">
        <f>VLOOKUP(A875,'Navne på FV-net'!$B$2:$C$364,2,FALSE)</f>
        <v>Holstebro-Struer Fjernvarme</v>
      </c>
    </row>
    <row r="876" spans="1:7" x14ac:dyDescent="0.25">
      <c r="A876">
        <v>291</v>
      </c>
      <c r="B876">
        <v>2208</v>
      </c>
      <c r="C876" t="s">
        <v>3645</v>
      </c>
      <c r="D876" t="s">
        <v>3646</v>
      </c>
      <c r="E876">
        <v>9560</v>
      </c>
      <c r="F876" t="s">
        <v>2130</v>
      </c>
      <c r="G876" t="str">
        <f>VLOOKUP(A876,'Navne på FV-net'!$B$2:$C$364,2,FALSE)</f>
        <v>Hadsund By Fjernvarme</v>
      </c>
    </row>
    <row r="877" spans="1:7" x14ac:dyDescent="0.25">
      <c r="A877">
        <v>301</v>
      </c>
      <c r="B877">
        <v>2211</v>
      </c>
      <c r="C877" t="s">
        <v>2236</v>
      </c>
      <c r="D877" t="s">
        <v>2237</v>
      </c>
      <c r="E877">
        <v>9670</v>
      </c>
      <c r="F877" t="s">
        <v>2232</v>
      </c>
      <c r="G877" t="str">
        <f>VLOOKUP(A877,'Navne på FV-net'!$B$2:$C$364,2,FALSE)</f>
        <v>Løgstør-Ranum-Vindblæs Fjernvarmenet</v>
      </c>
    </row>
    <row r="878" spans="1:7" x14ac:dyDescent="0.25">
      <c r="A878">
        <v>305</v>
      </c>
      <c r="B878">
        <v>2222</v>
      </c>
      <c r="C878" t="s">
        <v>2250</v>
      </c>
      <c r="D878" t="s">
        <v>2251</v>
      </c>
      <c r="E878">
        <v>9480</v>
      </c>
      <c r="F878" t="s">
        <v>2249</v>
      </c>
      <c r="G878" t="str">
        <f>VLOOKUP(A878,'Navne på FV-net'!$B$2:$C$364,2,FALSE)</f>
        <v>Løkken Fjernvarme</v>
      </c>
    </row>
    <row r="879" spans="1:7" x14ac:dyDescent="0.25">
      <c r="A879">
        <v>2</v>
      </c>
      <c r="B879">
        <v>2223</v>
      </c>
      <c r="C879" t="s">
        <v>485</v>
      </c>
      <c r="D879" t="s">
        <v>486</v>
      </c>
      <c r="E879">
        <v>2760</v>
      </c>
      <c r="F879" t="s">
        <v>487</v>
      </c>
      <c r="G879" t="str">
        <f>VLOOKUP(A879,'Navne på FV-net'!$B$2:$C$364,2,FALSE)</f>
        <v>Storkøbenhavns Fjernvarme</v>
      </c>
    </row>
    <row r="880" spans="1:7" x14ac:dyDescent="0.25">
      <c r="A880">
        <v>202</v>
      </c>
      <c r="B880">
        <v>2224</v>
      </c>
      <c r="C880" t="s">
        <v>1701</v>
      </c>
      <c r="D880" t="s">
        <v>1702</v>
      </c>
      <c r="E880">
        <v>8500</v>
      </c>
      <c r="F880" t="s">
        <v>1703</v>
      </c>
      <c r="G880" t="str">
        <f>VLOOKUP(A880,'Navne på FV-net'!$B$2:$C$364,2,FALSE)</f>
        <v>Grenå Fjernvarme</v>
      </c>
    </row>
    <row r="881" spans="1:7" x14ac:dyDescent="0.25">
      <c r="A881">
        <v>33</v>
      </c>
      <c r="B881">
        <v>2225</v>
      </c>
      <c r="C881" t="s">
        <v>3448</v>
      </c>
      <c r="D881" t="s">
        <v>663</v>
      </c>
      <c r="E881">
        <v>4500</v>
      </c>
      <c r="F881" t="s">
        <v>664</v>
      </c>
      <c r="G881" t="str">
        <f>VLOOKUP(A881,'Navne på FV-net'!$B$2:$C$364,2,FALSE)</f>
        <v>Nykøbing Sjælland Fjernvarme</v>
      </c>
    </row>
    <row r="882" spans="1:7" x14ac:dyDescent="0.25">
      <c r="A882">
        <v>304</v>
      </c>
      <c r="B882">
        <v>2229</v>
      </c>
      <c r="C882" t="s">
        <v>2243</v>
      </c>
      <c r="D882" t="s">
        <v>2244</v>
      </c>
      <c r="E882">
        <v>9760</v>
      </c>
      <c r="F882" t="s">
        <v>2242</v>
      </c>
      <c r="G882" t="str">
        <f>VLOOKUP(A882,'Navne på FV-net'!$B$2:$C$364,2,FALSE)</f>
        <v>Vrå Fjernvarme</v>
      </c>
    </row>
    <row r="883" spans="1:7" x14ac:dyDescent="0.25">
      <c r="A883">
        <v>128</v>
      </c>
      <c r="B883">
        <v>2230</v>
      </c>
      <c r="C883" t="s">
        <v>745</v>
      </c>
      <c r="D883" t="s">
        <v>1360</v>
      </c>
      <c r="E883">
        <v>7200</v>
      </c>
      <c r="F883" t="s">
        <v>1352</v>
      </c>
      <c r="G883" t="str">
        <f>VLOOKUP(A883,'Navne på FV-net'!$B$2:$C$364,2,FALSE)</f>
        <v>Grindsted Fjernvarme</v>
      </c>
    </row>
    <row r="884" spans="1:7" x14ac:dyDescent="0.25">
      <c r="A884">
        <v>104</v>
      </c>
      <c r="B884">
        <v>2231</v>
      </c>
      <c r="C884" t="s">
        <v>1196</v>
      </c>
      <c r="D884" t="s">
        <v>1197</v>
      </c>
      <c r="E884">
        <v>6240</v>
      </c>
      <c r="F884" t="s">
        <v>1195</v>
      </c>
      <c r="G884" t="str">
        <f>VLOOKUP(A884,'Navne på FV-net'!$B$2:$C$364,2,FALSE)</f>
        <v>Løgumkloster Fjernvarme</v>
      </c>
    </row>
    <row r="885" spans="1:7" x14ac:dyDescent="0.25">
      <c r="A885">
        <v>117</v>
      </c>
      <c r="B885">
        <v>2232</v>
      </c>
      <c r="C885" t="s">
        <v>1267</v>
      </c>
      <c r="D885" t="s">
        <v>1268</v>
      </c>
      <c r="E885">
        <v>6200</v>
      </c>
      <c r="F885" t="s">
        <v>1256</v>
      </c>
      <c r="G885" t="str">
        <f>VLOOKUP(A885,'Navne på FV-net'!$B$2:$C$364,2,FALSE)</f>
        <v>Aabenrå - Rødekro - Hjordkær Fjernvarme</v>
      </c>
    </row>
    <row r="886" spans="1:7" x14ac:dyDescent="0.25">
      <c r="A886">
        <v>117</v>
      </c>
      <c r="B886">
        <v>2233</v>
      </c>
      <c r="C886" t="s">
        <v>1269</v>
      </c>
      <c r="D886" t="s">
        <v>1270</v>
      </c>
      <c r="E886">
        <v>6200</v>
      </c>
      <c r="F886" t="s">
        <v>1256</v>
      </c>
      <c r="G886" t="str">
        <f>VLOOKUP(A886,'Navne på FV-net'!$B$2:$C$364,2,FALSE)</f>
        <v>Aabenrå - Rødekro - Hjordkær Fjernvarme</v>
      </c>
    </row>
    <row r="887" spans="1:7" x14ac:dyDescent="0.25">
      <c r="A887">
        <v>206</v>
      </c>
      <c r="B887">
        <v>2234</v>
      </c>
      <c r="C887" t="s">
        <v>1803</v>
      </c>
      <c r="D887" t="s">
        <v>1804</v>
      </c>
      <c r="E887">
        <v>8230</v>
      </c>
      <c r="F887" t="s">
        <v>1805</v>
      </c>
      <c r="G887" t="str">
        <f>VLOOKUP(A887,'Navne på FV-net'!$B$2:$C$364,2,FALSE)</f>
        <v>Århus Fjernvarme</v>
      </c>
    </row>
    <row r="888" spans="1:7" x14ac:dyDescent="0.25">
      <c r="A888">
        <v>174</v>
      </c>
      <c r="B888">
        <v>2237</v>
      </c>
      <c r="C888" t="s">
        <v>1603</v>
      </c>
      <c r="D888" t="s">
        <v>1604</v>
      </c>
      <c r="E888">
        <v>7442</v>
      </c>
      <c r="F888" t="s">
        <v>1602</v>
      </c>
      <c r="G888" t="str">
        <f>VLOOKUP(A888,'Navne på FV-net'!$B$2:$C$364,2,FALSE)</f>
        <v>Engesvang-Moselund Fjernvarme</v>
      </c>
    </row>
    <row r="889" spans="1:7" x14ac:dyDescent="0.25">
      <c r="A889">
        <v>114</v>
      </c>
      <c r="B889">
        <v>2240</v>
      </c>
      <c r="C889" t="s">
        <v>3647</v>
      </c>
      <c r="D889" t="s">
        <v>3648</v>
      </c>
      <c r="E889">
        <v>6400</v>
      </c>
      <c r="F889" t="s">
        <v>1220</v>
      </c>
      <c r="G889" t="str">
        <f>VLOOKUP(A889,'Navne på FV-net'!$B$2:$C$364,2,FALSE)</f>
        <v>Sønderborg Fjernvarme</v>
      </c>
    </row>
    <row r="890" spans="1:7" x14ac:dyDescent="0.25">
      <c r="A890">
        <v>204</v>
      </c>
      <c r="B890">
        <v>2241</v>
      </c>
      <c r="C890" t="s">
        <v>1733</v>
      </c>
      <c r="D890" t="s">
        <v>1733</v>
      </c>
      <c r="E890">
        <v>8450</v>
      </c>
      <c r="F890" t="s">
        <v>1727</v>
      </c>
      <c r="G890" t="str">
        <f>VLOOKUP(A890,'Navne på FV-net'!$B$2:$C$364,2,FALSE)</f>
        <v>Hammel Fjernvarme</v>
      </c>
    </row>
    <row r="891" spans="1:7" x14ac:dyDescent="0.25">
      <c r="A891">
        <v>2</v>
      </c>
      <c r="B891">
        <v>2242</v>
      </c>
      <c r="C891" t="s">
        <v>3517</v>
      </c>
      <c r="D891" t="s">
        <v>488</v>
      </c>
      <c r="E891">
        <v>2600</v>
      </c>
      <c r="F891" t="s">
        <v>386</v>
      </c>
      <c r="G891" t="str">
        <f>VLOOKUP(A891,'Navne på FV-net'!$B$2:$C$364,2,FALSE)</f>
        <v>Storkøbenhavns Fjernvarme</v>
      </c>
    </row>
    <row r="892" spans="1:7" x14ac:dyDescent="0.25">
      <c r="A892">
        <v>171</v>
      </c>
      <c r="B892">
        <v>2251</v>
      </c>
      <c r="C892" t="s">
        <v>1558</v>
      </c>
      <c r="D892" t="s">
        <v>1559</v>
      </c>
      <c r="E892">
        <v>6960</v>
      </c>
      <c r="F892" t="s">
        <v>1557</v>
      </c>
      <c r="G892" t="str">
        <f>VLOOKUP(A892,'Navne på FV-net'!$B$2:$C$364,2,FALSE)</f>
        <v>Hvide Sande Fjervarme</v>
      </c>
    </row>
    <row r="893" spans="1:7" x14ac:dyDescent="0.25">
      <c r="A893">
        <v>472</v>
      </c>
      <c r="B893">
        <v>2254</v>
      </c>
      <c r="C893" t="s">
        <v>2543</v>
      </c>
      <c r="D893" t="s">
        <v>2544</v>
      </c>
      <c r="E893">
        <v>3650</v>
      </c>
      <c r="F893" t="s">
        <v>2545</v>
      </c>
      <c r="G893" t="str">
        <f>VLOOKUP(A893,'Navne på FV-net'!$B$2:$C$364,2,FALSE)</f>
        <v>Egedal fjernvarmenet</v>
      </c>
    </row>
    <row r="894" spans="1:7" x14ac:dyDescent="0.25">
      <c r="A894">
        <v>472</v>
      </c>
      <c r="B894">
        <v>2255</v>
      </c>
      <c r="C894" t="s">
        <v>2546</v>
      </c>
      <c r="D894" t="s">
        <v>2547</v>
      </c>
      <c r="E894">
        <v>3650</v>
      </c>
      <c r="F894" t="s">
        <v>2545</v>
      </c>
      <c r="G894" t="str">
        <f>VLOOKUP(A894,'Navne på FV-net'!$B$2:$C$364,2,FALSE)</f>
        <v>Egedal fjernvarmenet</v>
      </c>
    </row>
    <row r="895" spans="1:7" x14ac:dyDescent="0.25">
      <c r="A895">
        <v>472</v>
      </c>
      <c r="B895">
        <v>2256</v>
      </c>
      <c r="C895" t="s">
        <v>2548</v>
      </c>
      <c r="D895" t="s">
        <v>2549</v>
      </c>
      <c r="E895">
        <v>3660</v>
      </c>
      <c r="F895" t="s">
        <v>2515</v>
      </c>
      <c r="G895" t="str">
        <f>VLOOKUP(A895,'Navne på FV-net'!$B$2:$C$364,2,FALSE)</f>
        <v>Egedal fjernvarmenet</v>
      </c>
    </row>
    <row r="896" spans="1:7" x14ac:dyDescent="0.25">
      <c r="A896">
        <v>472</v>
      </c>
      <c r="B896">
        <v>2257</v>
      </c>
      <c r="C896" t="s">
        <v>2550</v>
      </c>
      <c r="D896" t="s">
        <v>2551</v>
      </c>
      <c r="E896">
        <v>3660</v>
      </c>
      <c r="F896" t="s">
        <v>2515</v>
      </c>
      <c r="G896" t="str">
        <f>VLOOKUP(A896,'Navne på FV-net'!$B$2:$C$364,2,FALSE)</f>
        <v>Egedal fjernvarmenet</v>
      </c>
    </row>
    <row r="897" spans="1:7" x14ac:dyDescent="0.25">
      <c r="A897">
        <v>269</v>
      </c>
      <c r="B897">
        <v>2258</v>
      </c>
      <c r="C897" t="s">
        <v>2038</v>
      </c>
      <c r="D897" t="s">
        <v>2039</v>
      </c>
      <c r="E897">
        <v>8831</v>
      </c>
      <c r="F897" t="s">
        <v>2037</v>
      </c>
      <c r="G897" t="str">
        <f>VLOOKUP(A897,'Navne på FV-net'!$B$2:$C$364,2,FALSE)</f>
        <v>Løgstrup Fjernvarme</v>
      </c>
    </row>
    <row r="898" spans="1:7" x14ac:dyDescent="0.25">
      <c r="A898">
        <v>206</v>
      </c>
      <c r="B898">
        <v>2259</v>
      </c>
      <c r="C898" t="s">
        <v>1806</v>
      </c>
      <c r="D898" t="s">
        <v>1807</v>
      </c>
      <c r="E898">
        <v>8240</v>
      </c>
      <c r="F898" t="s">
        <v>1742</v>
      </c>
      <c r="G898" t="str">
        <f>VLOOKUP(A898,'Navne på FV-net'!$B$2:$C$364,2,FALSE)</f>
        <v>Århus Fjernvarme</v>
      </c>
    </row>
    <row r="899" spans="1:7" x14ac:dyDescent="0.25">
      <c r="A899">
        <v>102</v>
      </c>
      <c r="B899">
        <v>2260</v>
      </c>
      <c r="C899" t="s">
        <v>1180</v>
      </c>
      <c r="D899" t="s">
        <v>1181</v>
      </c>
      <c r="E899">
        <v>6300</v>
      </c>
      <c r="F899" t="s">
        <v>1179</v>
      </c>
      <c r="G899" t="str">
        <f>VLOOKUP(A899,'Navne på FV-net'!$B$2:$C$364,2,FALSE)</f>
        <v>Gråsten Fjernvarme</v>
      </c>
    </row>
    <row r="900" spans="1:7" x14ac:dyDescent="0.25">
      <c r="A900">
        <v>206</v>
      </c>
      <c r="B900">
        <v>2261</v>
      </c>
      <c r="C900" t="s">
        <v>1808</v>
      </c>
      <c r="D900" t="s">
        <v>1809</v>
      </c>
      <c r="E900">
        <v>8000</v>
      </c>
      <c r="F900" t="s">
        <v>1751</v>
      </c>
      <c r="G900" t="str">
        <f>VLOOKUP(A900,'Navne på FV-net'!$B$2:$C$364,2,FALSE)</f>
        <v>Århus Fjernvarme</v>
      </c>
    </row>
    <row r="901" spans="1:7" x14ac:dyDescent="0.25">
      <c r="A901">
        <v>18</v>
      </c>
      <c r="B901">
        <v>2262</v>
      </c>
      <c r="C901" t="s">
        <v>601</v>
      </c>
      <c r="D901" t="s">
        <v>602</v>
      </c>
      <c r="E901">
        <v>3400</v>
      </c>
      <c r="F901" t="s">
        <v>576</v>
      </c>
      <c r="G901" t="str">
        <f>VLOOKUP(A901,'Navne på FV-net'!$B$2:$C$364,2,FALSE)</f>
        <v>Hillerød-Farum-Værløse</v>
      </c>
    </row>
    <row r="902" spans="1:7" x14ac:dyDescent="0.25">
      <c r="A902">
        <v>135</v>
      </c>
      <c r="B902">
        <v>2263</v>
      </c>
      <c r="C902" t="s">
        <v>1387</v>
      </c>
      <c r="D902" t="s">
        <v>1388</v>
      </c>
      <c r="E902">
        <v>6600</v>
      </c>
      <c r="F902" t="s">
        <v>1382</v>
      </c>
      <c r="G902" t="str">
        <f>VLOOKUP(A902,'Navne på FV-net'!$B$2:$C$364,2,FALSE)</f>
        <v>Vejen Fjernvarme</v>
      </c>
    </row>
    <row r="903" spans="1:7" x14ac:dyDescent="0.25">
      <c r="A903">
        <v>206</v>
      </c>
      <c r="B903">
        <v>2264</v>
      </c>
      <c r="C903" t="s">
        <v>1810</v>
      </c>
      <c r="D903" t="s">
        <v>1811</v>
      </c>
      <c r="E903">
        <v>8000</v>
      </c>
      <c r="F903" t="s">
        <v>1751</v>
      </c>
      <c r="G903" t="str">
        <f>VLOOKUP(A903,'Navne på FV-net'!$B$2:$C$364,2,FALSE)</f>
        <v>Århus Fjernvarme</v>
      </c>
    </row>
    <row r="904" spans="1:7" x14ac:dyDescent="0.25">
      <c r="A904">
        <v>405</v>
      </c>
      <c r="B904">
        <v>2265</v>
      </c>
      <c r="C904" t="s">
        <v>2465</v>
      </c>
      <c r="D904" t="s">
        <v>2466</v>
      </c>
      <c r="E904">
        <v>7870</v>
      </c>
      <c r="F904" t="s">
        <v>1975</v>
      </c>
      <c r="G904" t="str">
        <f>VLOOKUP(A904,'Navne på FV-net'!$B$2:$C$364,2,FALSE)</f>
        <v>Nederby-Debel Fjernvarme</v>
      </c>
    </row>
    <row r="905" spans="1:7" x14ac:dyDescent="0.25">
      <c r="A905">
        <v>280</v>
      </c>
      <c r="B905">
        <v>2266</v>
      </c>
      <c r="C905" t="s">
        <v>2084</v>
      </c>
      <c r="D905" t="s">
        <v>2085</v>
      </c>
      <c r="E905">
        <v>9330</v>
      </c>
      <c r="F905" t="s">
        <v>2083</v>
      </c>
      <c r="G905" t="str">
        <f>VLOOKUP(A905,'Navne på FV-net'!$B$2:$C$364,2,FALSE)</f>
        <v>Agersted Fjernvarme</v>
      </c>
    </row>
    <row r="906" spans="1:7" x14ac:dyDescent="0.25">
      <c r="A906">
        <v>97</v>
      </c>
      <c r="B906">
        <v>2270</v>
      </c>
      <c r="C906" t="s">
        <v>1154</v>
      </c>
      <c r="D906" t="s">
        <v>960</v>
      </c>
      <c r="E906">
        <v>6330</v>
      </c>
      <c r="F906" t="s">
        <v>1153</v>
      </c>
      <c r="G906" t="str">
        <f>VLOOKUP(A906,'Navne på FV-net'!$B$2:$C$364,2,FALSE)</f>
        <v>Padborg-Bov Fjernvarme</v>
      </c>
    </row>
    <row r="907" spans="1:7" x14ac:dyDescent="0.25">
      <c r="A907">
        <v>115</v>
      </c>
      <c r="B907">
        <v>2272</v>
      </c>
      <c r="C907" t="s">
        <v>1241</v>
      </c>
      <c r="D907" t="s">
        <v>1242</v>
      </c>
      <c r="E907">
        <v>6270</v>
      </c>
      <c r="F907" t="s">
        <v>1236</v>
      </c>
      <c r="G907" t="str">
        <f>VLOOKUP(A907,'Navne på FV-net'!$B$2:$C$364,2,FALSE)</f>
        <v>Tønder Fjernvarme</v>
      </c>
    </row>
    <row r="908" spans="1:7" x14ac:dyDescent="0.25">
      <c r="A908">
        <v>291</v>
      </c>
      <c r="B908">
        <v>2273</v>
      </c>
      <c r="C908" t="s">
        <v>2139</v>
      </c>
      <c r="D908" t="s">
        <v>2140</v>
      </c>
      <c r="E908">
        <v>9560</v>
      </c>
      <c r="F908" t="s">
        <v>2130</v>
      </c>
      <c r="G908" t="str">
        <f>VLOOKUP(A908,'Navne på FV-net'!$B$2:$C$364,2,FALSE)</f>
        <v>Hadsund By Fjernvarme</v>
      </c>
    </row>
    <row r="909" spans="1:7" x14ac:dyDescent="0.25">
      <c r="A909">
        <v>198</v>
      </c>
      <c r="B909">
        <v>2274</v>
      </c>
      <c r="C909" t="s">
        <v>1686</v>
      </c>
      <c r="D909" t="s">
        <v>1687</v>
      </c>
      <c r="E909">
        <v>8400</v>
      </c>
      <c r="F909" t="s">
        <v>1685</v>
      </c>
      <c r="G909" t="str">
        <f>VLOOKUP(A909,'Navne på FV-net'!$B$2:$C$364,2,FALSE)</f>
        <v>Ebeltoft Fjernvarme</v>
      </c>
    </row>
    <row r="910" spans="1:7" x14ac:dyDescent="0.25">
      <c r="A910">
        <v>126</v>
      </c>
      <c r="B910">
        <v>2275</v>
      </c>
      <c r="C910" t="s">
        <v>1341</v>
      </c>
      <c r="D910" t="s">
        <v>1342</v>
      </c>
      <c r="E910">
        <v>6705</v>
      </c>
      <c r="F910" t="s">
        <v>1306</v>
      </c>
      <c r="G910" t="str">
        <f>VLOOKUP(A910,'Navne på FV-net'!$B$2:$C$364,2,FALSE)</f>
        <v>Esbjerg-Varde Fjernvarme</v>
      </c>
    </row>
    <row r="911" spans="1:7" x14ac:dyDescent="0.25">
      <c r="A911">
        <v>126</v>
      </c>
      <c r="B911">
        <v>2277</v>
      </c>
      <c r="C911" t="s">
        <v>3547</v>
      </c>
      <c r="D911" t="s">
        <v>1343</v>
      </c>
      <c r="E911">
        <v>6715</v>
      </c>
      <c r="F911" t="s">
        <v>1305</v>
      </c>
      <c r="G911" t="str">
        <f>VLOOKUP(A911,'Navne på FV-net'!$B$2:$C$364,2,FALSE)</f>
        <v>Esbjerg-Varde Fjernvarme</v>
      </c>
    </row>
    <row r="912" spans="1:7" x14ac:dyDescent="0.25">
      <c r="A912">
        <v>246</v>
      </c>
      <c r="B912">
        <v>2278</v>
      </c>
      <c r="C912" t="s">
        <v>1960</v>
      </c>
      <c r="D912" t="s">
        <v>1961</v>
      </c>
      <c r="E912">
        <v>7900</v>
      </c>
      <c r="F912" t="s">
        <v>1955</v>
      </c>
      <c r="G912" t="str">
        <f>VLOOKUP(A912,'Navne på FV-net'!$B$2:$C$364,2,FALSE)</f>
        <v>Dueholm Fjernvarme</v>
      </c>
    </row>
    <row r="913" spans="1:7" x14ac:dyDescent="0.25">
      <c r="A913">
        <v>289</v>
      </c>
      <c r="B913">
        <v>2279</v>
      </c>
      <c r="C913" t="s">
        <v>2123</v>
      </c>
      <c r="D913" t="s">
        <v>2124</v>
      </c>
      <c r="E913">
        <v>9900</v>
      </c>
      <c r="F913" t="s">
        <v>2116</v>
      </c>
      <c r="G913" t="str">
        <f>VLOOKUP(A913,'Navne på FV-net'!$B$2:$C$364,2,FALSE)</f>
        <v>Frederikshavn Fjernvarme</v>
      </c>
    </row>
    <row r="914" spans="1:7" x14ac:dyDescent="0.25">
      <c r="A914">
        <v>146</v>
      </c>
      <c r="B914">
        <v>2280</v>
      </c>
      <c r="C914" t="s">
        <v>1428</v>
      </c>
      <c r="D914" t="s">
        <v>1429</v>
      </c>
      <c r="E914">
        <v>8722</v>
      </c>
      <c r="F914" t="s">
        <v>1427</v>
      </c>
      <c r="G914" t="str">
        <f>VLOOKUP(A914,'Navne på FV-net'!$B$2:$C$364,2,FALSE)</f>
        <v>Hedensted Fjernvarme</v>
      </c>
    </row>
    <row r="915" spans="1:7" x14ac:dyDescent="0.25">
      <c r="A915">
        <v>146</v>
      </c>
      <c r="B915">
        <v>2281</v>
      </c>
      <c r="C915" t="s">
        <v>1430</v>
      </c>
      <c r="D915" t="s">
        <v>1431</v>
      </c>
      <c r="E915">
        <v>8722</v>
      </c>
      <c r="F915" t="s">
        <v>1427</v>
      </c>
      <c r="G915" t="str">
        <f>VLOOKUP(A915,'Navne på FV-net'!$B$2:$C$364,2,FALSE)</f>
        <v>Hedensted Fjernvarme</v>
      </c>
    </row>
    <row r="916" spans="1:7" x14ac:dyDescent="0.25">
      <c r="A916">
        <v>34</v>
      </c>
      <c r="B916">
        <v>2283</v>
      </c>
      <c r="C916" t="s">
        <v>675</v>
      </c>
      <c r="D916" t="s">
        <v>676</v>
      </c>
      <c r="E916">
        <v>4100</v>
      </c>
      <c r="F916" t="s">
        <v>666</v>
      </c>
      <c r="G916" t="str">
        <f>VLOOKUP(A916,'Navne på FV-net'!$B$2:$C$364,2,FALSE)</f>
        <v>Ringsted Fjernvarme</v>
      </c>
    </row>
    <row r="917" spans="1:7" x14ac:dyDescent="0.25">
      <c r="A917">
        <v>131</v>
      </c>
      <c r="B917">
        <v>2284</v>
      </c>
      <c r="C917" t="s">
        <v>1370</v>
      </c>
      <c r="D917" t="s">
        <v>1371</v>
      </c>
      <c r="E917">
        <v>6670</v>
      </c>
      <c r="F917" t="s">
        <v>1369</v>
      </c>
      <c r="G917" t="str">
        <f>VLOOKUP(A917,'Navne på FV-net'!$B$2:$C$364,2,FALSE)</f>
        <v>Holsted Fjernvarme</v>
      </c>
    </row>
    <row r="918" spans="1:7" x14ac:dyDescent="0.25">
      <c r="A918">
        <v>353</v>
      </c>
      <c r="B918">
        <v>2285</v>
      </c>
      <c r="C918" t="s">
        <v>2366</v>
      </c>
      <c r="D918" t="s">
        <v>2367</v>
      </c>
      <c r="E918">
        <v>7960</v>
      </c>
      <c r="F918" t="s">
        <v>2362</v>
      </c>
      <c r="G918" t="str">
        <f>VLOOKUP(A918,'Navne på FV-net'!$B$2:$C$364,2,FALSE)</f>
        <v>Karby-Hvidbjerg-Redsted Fjernv</v>
      </c>
    </row>
    <row r="919" spans="1:7" x14ac:dyDescent="0.25">
      <c r="A919">
        <v>204</v>
      </c>
      <c r="B919">
        <v>2286</v>
      </c>
      <c r="C919" t="s">
        <v>1734</v>
      </c>
      <c r="D919" t="s">
        <v>3649</v>
      </c>
      <c r="E919">
        <v>8382</v>
      </c>
      <c r="F919" t="s">
        <v>1722</v>
      </c>
      <c r="G919" t="str">
        <f>VLOOKUP(A919,'Navne på FV-net'!$B$2:$C$364,2,FALSE)</f>
        <v>Hammel Fjernvarme</v>
      </c>
    </row>
    <row r="920" spans="1:7" x14ac:dyDescent="0.25">
      <c r="A920">
        <v>141</v>
      </c>
      <c r="B920">
        <v>2288</v>
      </c>
      <c r="C920" t="s">
        <v>1408</v>
      </c>
      <c r="D920" t="s">
        <v>1409</v>
      </c>
      <c r="E920">
        <v>6040</v>
      </c>
      <c r="F920" t="s">
        <v>1083</v>
      </c>
      <c r="G920" t="str">
        <f>VLOOKUP(A920,'Navne på FV-net'!$B$2:$C$364,2,FALSE)</f>
        <v>Egtved Fjernvarme</v>
      </c>
    </row>
    <row r="921" spans="1:7" x14ac:dyDescent="0.25">
      <c r="A921">
        <v>49</v>
      </c>
      <c r="B921">
        <v>2289</v>
      </c>
      <c r="C921" t="s">
        <v>751</v>
      </c>
      <c r="D921" t="s">
        <v>752</v>
      </c>
      <c r="E921">
        <v>4780</v>
      </c>
      <c r="F921" t="s">
        <v>748</v>
      </c>
      <c r="G921" t="str">
        <f>VLOOKUP(A921,'Navne på FV-net'!$B$2:$C$364,2,FALSE)</f>
        <v>Stege Fjernvarme</v>
      </c>
    </row>
    <row r="922" spans="1:7" x14ac:dyDescent="0.25">
      <c r="A922">
        <v>77</v>
      </c>
      <c r="B922">
        <v>2290</v>
      </c>
      <c r="C922" t="s">
        <v>883</v>
      </c>
      <c r="D922" t="s">
        <v>883</v>
      </c>
      <c r="E922">
        <v>5620</v>
      </c>
      <c r="F922" t="s">
        <v>879</v>
      </c>
      <c r="G922" t="str">
        <f>VLOOKUP(A922,'Navne på FV-net'!$B$2:$C$364,2,FALSE)</f>
        <v>Glamsbjerg-Haarby Fjernvarme</v>
      </c>
    </row>
    <row r="923" spans="1:7" x14ac:dyDescent="0.25">
      <c r="A923">
        <v>226</v>
      </c>
      <c r="B923">
        <v>2291</v>
      </c>
      <c r="C923" t="s">
        <v>1892</v>
      </c>
      <c r="D923" t="s">
        <v>1893</v>
      </c>
      <c r="E923">
        <v>8600</v>
      </c>
      <c r="F923" t="s">
        <v>1883</v>
      </c>
      <c r="G923" t="str">
        <f>VLOOKUP(A923,'Navne på FV-net'!$B$2:$C$364,2,FALSE)</f>
        <v>Silkeborg Fjernvarme</v>
      </c>
    </row>
    <row r="924" spans="1:7" x14ac:dyDescent="0.25">
      <c r="A924">
        <v>88</v>
      </c>
      <c r="B924">
        <v>2292</v>
      </c>
      <c r="C924" t="s">
        <v>1131</v>
      </c>
      <c r="D924" t="s">
        <v>1132</v>
      </c>
      <c r="E924">
        <v>5881</v>
      </c>
      <c r="F924" t="s">
        <v>1130</v>
      </c>
      <c r="G924" t="str">
        <f>VLOOKUP(A924,'Navne på FV-net'!$B$2:$C$364,2,FALSE)</f>
        <v>Skårup Fjernvarme</v>
      </c>
    </row>
    <row r="925" spans="1:7" x14ac:dyDescent="0.25">
      <c r="A925">
        <v>90</v>
      </c>
      <c r="B925">
        <v>2293</v>
      </c>
      <c r="C925" t="s">
        <v>1138</v>
      </c>
      <c r="D925" t="s">
        <v>1139</v>
      </c>
      <c r="E925">
        <v>5690</v>
      </c>
      <c r="F925" t="s">
        <v>1135</v>
      </c>
      <c r="G925" t="str">
        <f>VLOOKUP(A925,'Navne på FV-net'!$B$2:$C$364,2,FALSE)</f>
        <v>Tommerup Fjernvarme I/S (fusion af Tommerup by Fjernvarme og Tommerup Stationsby Fjernvarme)</v>
      </c>
    </row>
    <row r="926" spans="1:7" x14ac:dyDescent="0.25">
      <c r="A926">
        <v>388</v>
      </c>
      <c r="B926">
        <v>2294</v>
      </c>
      <c r="C926" t="s">
        <v>2435</v>
      </c>
      <c r="D926" t="s">
        <v>2436</v>
      </c>
      <c r="E926">
        <v>7830</v>
      </c>
      <c r="F926" t="s">
        <v>1672</v>
      </c>
      <c r="G926" t="str">
        <f>VLOOKUP(A926,'Navne på FV-net'!$B$2:$C$364,2,FALSE)</f>
        <v>Ejsing Fjernvarme</v>
      </c>
    </row>
    <row r="927" spans="1:7" x14ac:dyDescent="0.25">
      <c r="A927">
        <v>97</v>
      </c>
      <c r="B927">
        <v>2295</v>
      </c>
      <c r="C927" t="s">
        <v>1155</v>
      </c>
      <c r="D927" t="s">
        <v>1156</v>
      </c>
      <c r="E927">
        <v>6330</v>
      </c>
      <c r="F927" t="s">
        <v>1153</v>
      </c>
      <c r="G927" t="str">
        <f>VLOOKUP(A927,'Navne på FV-net'!$B$2:$C$364,2,FALSE)</f>
        <v>Padborg-Bov Fjernvarme</v>
      </c>
    </row>
    <row r="928" spans="1:7" x14ac:dyDescent="0.25">
      <c r="A928">
        <v>206</v>
      </c>
      <c r="B928">
        <v>2296</v>
      </c>
      <c r="C928" t="s">
        <v>3561</v>
      </c>
      <c r="D928" t="s">
        <v>1753</v>
      </c>
      <c r="E928">
        <v>8541</v>
      </c>
      <c r="F928" t="s">
        <v>1737</v>
      </c>
      <c r="G928" t="str">
        <f>VLOOKUP(A928,'Navne på FV-net'!$B$2:$C$364,2,FALSE)</f>
        <v>Århus Fjernvarme</v>
      </c>
    </row>
    <row r="929" spans="1:7" x14ac:dyDescent="0.25">
      <c r="A929">
        <v>206</v>
      </c>
      <c r="B929">
        <v>2297</v>
      </c>
      <c r="C929" t="s">
        <v>1812</v>
      </c>
      <c r="D929" t="s">
        <v>1813</v>
      </c>
      <c r="E929">
        <v>8361</v>
      </c>
      <c r="F929" t="s">
        <v>1780</v>
      </c>
      <c r="G929" t="str">
        <f>VLOOKUP(A929,'Navne på FV-net'!$B$2:$C$364,2,FALSE)</f>
        <v>Århus Fjernvarme</v>
      </c>
    </row>
    <row r="930" spans="1:7" x14ac:dyDescent="0.25">
      <c r="A930">
        <v>206</v>
      </c>
      <c r="B930">
        <v>2298</v>
      </c>
      <c r="C930" t="s">
        <v>1814</v>
      </c>
      <c r="D930" t="s">
        <v>1815</v>
      </c>
      <c r="E930">
        <v>8210</v>
      </c>
      <c r="F930" t="s">
        <v>1816</v>
      </c>
      <c r="G930" t="str">
        <f>VLOOKUP(A930,'Navne på FV-net'!$B$2:$C$364,2,FALSE)</f>
        <v>Århus Fjernvarme</v>
      </c>
    </row>
    <row r="931" spans="1:7" x14ac:dyDescent="0.25">
      <c r="A931">
        <v>321</v>
      </c>
      <c r="B931">
        <v>2299</v>
      </c>
      <c r="C931" t="s">
        <v>2300</v>
      </c>
      <c r="D931" t="s">
        <v>2301</v>
      </c>
      <c r="E931">
        <v>9520</v>
      </c>
      <c r="F931" t="s">
        <v>2290</v>
      </c>
      <c r="G931" t="str">
        <f>VLOOKUP(A931,'Navne på FV-net'!$B$2:$C$364,2,FALSE)</f>
        <v>Blenstrup Fjernvarme</v>
      </c>
    </row>
    <row r="932" spans="1:7" x14ac:dyDescent="0.25">
      <c r="A932">
        <v>284</v>
      </c>
      <c r="B932">
        <v>2300</v>
      </c>
      <c r="C932" t="s">
        <v>2102</v>
      </c>
      <c r="D932" t="s">
        <v>2103</v>
      </c>
      <c r="E932">
        <v>9320</v>
      </c>
      <c r="F932" t="s">
        <v>2099</v>
      </c>
      <c r="G932" t="str">
        <f>VLOOKUP(A932,'Navne på FV-net'!$B$2:$C$364,2,FALSE)</f>
        <v>Hjallerup Fjernvarme</v>
      </c>
    </row>
    <row r="933" spans="1:7" x14ac:dyDescent="0.25">
      <c r="A933">
        <v>245</v>
      </c>
      <c r="B933">
        <v>2301</v>
      </c>
      <c r="C933" t="s">
        <v>1956</v>
      </c>
      <c r="D933" t="s">
        <v>1957</v>
      </c>
      <c r="E933">
        <v>7900</v>
      </c>
      <c r="F933" t="s">
        <v>1955</v>
      </c>
      <c r="G933" t="str">
        <f>VLOOKUP(A933,'Navne på FV-net'!$B$2:$C$364,2,FALSE)</f>
        <v>Nykøbing Mors Fjernvarme</v>
      </c>
    </row>
    <row r="934" spans="1:7" x14ac:dyDescent="0.25">
      <c r="A934">
        <v>207</v>
      </c>
      <c r="B934">
        <v>2302</v>
      </c>
      <c r="C934" t="s">
        <v>1822</v>
      </c>
      <c r="D934" t="s">
        <v>1823</v>
      </c>
      <c r="E934">
        <v>8870</v>
      </c>
      <c r="F934" t="s">
        <v>1821</v>
      </c>
      <c r="G934" t="str">
        <f>VLOOKUP(A934,'Navne på FV-net'!$B$2:$C$364,2,FALSE)</f>
        <v>Langå Fjernvarme</v>
      </c>
    </row>
    <row r="935" spans="1:7" x14ac:dyDescent="0.25">
      <c r="A935">
        <v>2</v>
      </c>
      <c r="B935">
        <v>2303</v>
      </c>
      <c r="C935" t="s">
        <v>489</v>
      </c>
      <c r="D935" t="s">
        <v>490</v>
      </c>
      <c r="E935">
        <v>2640</v>
      </c>
      <c r="F935" t="s">
        <v>480</v>
      </c>
      <c r="G935" t="str">
        <f>VLOOKUP(A935,'Navne på FV-net'!$B$2:$C$364,2,FALSE)</f>
        <v>Storkøbenhavns Fjernvarme</v>
      </c>
    </row>
    <row r="936" spans="1:7" x14ac:dyDescent="0.25">
      <c r="A936">
        <v>232</v>
      </c>
      <c r="B936">
        <v>2305</v>
      </c>
      <c r="C936" t="s">
        <v>1914</v>
      </c>
      <c r="D936" t="s">
        <v>1915</v>
      </c>
      <c r="E936">
        <v>8840</v>
      </c>
      <c r="F936" t="s">
        <v>1913</v>
      </c>
      <c r="G936" t="str">
        <f>VLOOKUP(A936,'Navne på FV-net'!$B$2:$C$364,2,FALSE)</f>
        <v>Rødekærsbro Fjernvarme</v>
      </c>
    </row>
    <row r="937" spans="1:7" x14ac:dyDescent="0.25">
      <c r="A937">
        <v>172</v>
      </c>
      <c r="B937">
        <v>2306</v>
      </c>
      <c r="C937" t="s">
        <v>1598</v>
      </c>
      <c r="D937" t="s">
        <v>1599</v>
      </c>
      <c r="E937">
        <v>7500</v>
      </c>
      <c r="F937" t="s">
        <v>1562</v>
      </c>
      <c r="G937" t="str">
        <f>VLOOKUP(A937,'Navne på FV-net'!$B$2:$C$364,2,FALSE)</f>
        <v>Holstebro-Struer Fjernvarme</v>
      </c>
    </row>
    <row r="938" spans="1:7" x14ac:dyDescent="0.25">
      <c r="A938">
        <v>18</v>
      </c>
      <c r="B938">
        <v>2307</v>
      </c>
      <c r="C938" t="s">
        <v>603</v>
      </c>
      <c r="D938" t="s">
        <v>604</v>
      </c>
      <c r="E938">
        <v>3400</v>
      </c>
      <c r="F938" t="s">
        <v>576</v>
      </c>
      <c r="G938" t="str">
        <f>VLOOKUP(A938,'Navne på FV-net'!$B$2:$C$364,2,FALSE)</f>
        <v>Hillerød-Farum-Værløse</v>
      </c>
    </row>
    <row r="939" spans="1:7" x14ac:dyDescent="0.25">
      <c r="A939">
        <v>206</v>
      </c>
      <c r="B939">
        <v>2310</v>
      </c>
      <c r="C939" t="s">
        <v>1817</v>
      </c>
      <c r="D939" t="s">
        <v>1743</v>
      </c>
      <c r="E939">
        <v>8200</v>
      </c>
      <c r="F939" t="s">
        <v>1818</v>
      </c>
      <c r="G939" t="str">
        <f>VLOOKUP(A939,'Navne på FV-net'!$B$2:$C$364,2,FALSE)</f>
        <v>Århus Fjernvarme</v>
      </c>
    </row>
    <row r="940" spans="1:7" x14ac:dyDescent="0.25">
      <c r="A940">
        <v>126</v>
      </c>
      <c r="B940">
        <v>2311</v>
      </c>
      <c r="C940" t="s">
        <v>1344</v>
      </c>
      <c r="D940" t="s">
        <v>1345</v>
      </c>
      <c r="E940">
        <v>6715</v>
      </c>
      <c r="F940" t="s">
        <v>1305</v>
      </c>
      <c r="G940" t="str">
        <f>VLOOKUP(A940,'Navne på FV-net'!$B$2:$C$364,2,FALSE)</f>
        <v>Esbjerg-Varde Fjernvarme</v>
      </c>
    </row>
    <row r="941" spans="1:7" x14ac:dyDescent="0.25">
      <c r="A941">
        <v>888</v>
      </c>
      <c r="B941">
        <v>2315</v>
      </c>
      <c r="C941" t="s">
        <v>3391</v>
      </c>
      <c r="D941" t="s">
        <v>3392</v>
      </c>
      <c r="E941">
        <v>8585</v>
      </c>
      <c r="F941" t="s">
        <v>2385</v>
      </c>
      <c r="G941" t="str">
        <f>VLOOKUP(A941,'Navne på FV-net'!$B$2:$C$364,2,FALSE)</f>
        <v>Blokvarme mv</v>
      </c>
    </row>
    <row r="942" spans="1:7" x14ac:dyDescent="0.25">
      <c r="A942">
        <v>301</v>
      </c>
      <c r="B942">
        <v>2316</v>
      </c>
      <c r="C942" t="s">
        <v>2238</v>
      </c>
      <c r="D942" t="s">
        <v>2239</v>
      </c>
      <c r="E942">
        <v>9670</v>
      </c>
      <c r="F942" t="s">
        <v>2232</v>
      </c>
      <c r="G942" t="str">
        <f>VLOOKUP(A942,'Navne på FV-net'!$B$2:$C$364,2,FALSE)</f>
        <v>Løgstør-Ranum-Vindblæs Fjernvarmenet</v>
      </c>
    </row>
    <row r="943" spans="1:7" x14ac:dyDescent="0.25">
      <c r="A943">
        <v>270</v>
      </c>
      <c r="B943">
        <v>2317</v>
      </c>
      <c r="C943" t="s">
        <v>2047</v>
      </c>
      <c r="D943" t="s">
        <v>2048</v>
      </c>
      <c r="E943">
        <v>9620</v>
      </c>
      <c r="F943" t="s">
        <v>2044</v>
      </c>
      <c r="G943" t="str">
        <f>VLOOKUP(A943,'Navne på FV-net'!$B$2:$C$364,2,FALSE)</f>
        <v>Aalestrup Fjernvarme (inkl. Hvam fra 2019)</v>
      </c>
    </row>
    <row r="944" spans="1:7" x14ac:dyDescent="0.25">
      <c r="A944">
        <v>304</v>
      </c>
      <c r="B944">
        <v>2318</v>
      </c>
      <c r="C944" t="s">
        <v>2245</v>
      </c>
      <c r="D944" t="s">
        <v>2246</v>
      </c>
      <c r="E944">
        <v>9760</v>
      </c>
      <c r="F944" t="s">
        <v>2242</v>
      </c>
      <c r="G944" t="str">
        <f>VLOOKUP(A944,'Navne på FV-net'!$B$2:$C$364,2,FALSE)</f>
        <v>Vrå Fjernvarme</v>
      </c>
    </row>
    <row r="945" spans="1:7" x14ac:dyDescent="0.25">
      <c r="A945">
        <v>81</v>
      </c>
      <c r="B945">
        <v>2319</v>
      </c>
      <c r="C945" t="s">
        <v>1074</v>
      </c>
      <c r="D945" t="s">
        <v>1075</v>
      </c>
      <c r="E945">
        <v>7100</v>
      </c>
      <c r="F945" t="s">
        <v>989</v>
      </c>
      <c r="G945" t="str">
        <f>VLOOKUP(A945,'Navne på FV-net'!$B$2:$C$364,2,FALSE)</f>
        <v>TVIS</v>
      </c>
    </row>
    <row r="946" spans="1:7" x14ac:dyDescent="0.25">
      <c r="A946">
        <v>81</v>
      </c>
      <c r="B946">
        <v>2320</v>
      </c>
      <c r="C946" t="s">
        <v>1076</v>
      </c>
      <c r="D946" t="s">
        <v>1077</v>
      </c>
      <c r="E946">
        <v>7000</v>
      </c>
      <c r="F946" t="s">
        <v>986</v>
      </c>
      <c r="G946" t="str">
        <f>VLOOKUP(A946,'Navne på FV-net'!$B$2:$C$364,2,FALSE)</f>
        <v>TVIS</v>
      </c>
    </row>
    <row r="947" spans="1:7" x14ac:dyDescent="0.25">
      <c r="A947">
        <v>81</v>
      </c>
      <c r="B947">
        <v>2321</v>
      </c>
      <c r="C947" t="s">
        <v>1078</v>
      </c>
      <c r="D947" t="s">
        <v>1079</v>
      </c>
      <c r="E947">
        <v>6000</v>
      </c>
      <c r="F947" t="s">
        <v>1007</v>
      </c>
      <c r="G947" t="str">
        <f>VLOOKUP(A947,'Navne på FV-net'!$B$2:$C$364,2,FALSE)</f>
        <v>TVIS</v>
      </c>
    </row>
    <row r="948" spans="1:7" x14ac:dyDescent="0.25">
      <c r="A948">
        <v>81</v>
      </c>
      <c r="B948">
        <v>2322</v>
      </c>
      <c r="C948" t="s">
        <v>1080</v>
      </c>
      <c r="D948" t="s">
        <v>3453</v>
      </c>
      <c r="E948">
        <v>6000</v>
      </c>
      <c r="F948" t="s">
        <v>1007</v>
      </c>
      <c r="G948" t="str">
        <f>VLOOKUP(A948,'Navne på FV-net'!$B$2:$C$364,2,FALSE)</f>
        <v>TVIS</v>
      </c>
    </row>
    <row r="949" spans="1:7" x14ac:dyDescent="0.25">
      <c r="A949">
        <v>81</v>
      </c>
      <c r="B949">
        <v>2323</v>
      </c>
      <c r="C949" t="s">
        <v>1081</v>
      </c>
      <c r="D949" t="s">
        <v>1082</v>
      </c>
      <c r="E949">
        <v>6040</v>
      </c>
      <c r="F949" t="s">
        <v>1083</v>
      </c>
      <c r="G949" t="str">
        <f>VLOOKUP(A949,'Navne på FV-net'!$B$2:$C$364,2,FALSE)</f>
        <v>TVIS</v>
      </c>
    </row>
    <row r="950" spans="1:7" x14ac:dyDescent="0.25">
      <c r="A950">
        <v>339</v>
      </c>
      <c r="B950">
        <v>2324</v>
      </c>
      <c r="C950" t="s">
        <v>2344</v>
      </c>
      <c r="D950" t="s">
        <v>2345</v>
      </c>
      <c r="E950">
        <v>4622</v>
      </c>
      <c r="F950" t="s">
        <v>2343</v>
      </c>
      <c r="G950" t="str">
        <f>VLOOKUP(A950,'Navne på FV-net'!$B$2:$C$364,2,FALSE)</f>
        <v>Havdrup Fjernvarme</v>
      </c>
    </row>
    <row r="951" spans="1:7" x14ac:dyDescent="0.25">
      <c r="A951">
        <v>146</v>
      </c>
      <c r="B951">
        <v>2325</v>
      </c>
      <c r="C951" t="s">
        <v>1432</v>
      </c>
      <c r="D951" t="s">
        <v>1433</v>
      </c>
      <c r="E951">
        <v>8722</v>
      </c>
      <c r="F951" t="s">
        <v>1427</v>
      </c>
      <c r="G951" t="str">
        <f>VLOOKUP(A951,'Navne på FV-net'!$B$2:$C$364,2,FALSE)</f>
        <v>Hedensted Fjernvarme</v>
      </c>
    </row>
    <row r="952" spans="1:7" x14ac:dyDescent="0.25">
      <c r="A952">
        <v>101</v>
      </c>
      <c r="B952">
        <v>2326</v>
      </c>
      <c r="C952" t="s">
        <v>1175</v>
      </c>
      <c r="D952" t="s">
        <v>1176</v>
      </c>
      <c r="E952">
        <v>6510</v>
      </c>
      <c r="F952" t="s">
        <v>1174</v>
      </c>
      <c r="G952" t="str">
        <f>VLOOKUP(A952,'Navne på FV-net'!$B$2:$C$364,2,FALSE)</f>
        <v>Gram Fjernvarme</v>
      </c>
    </row>
    <row r="953" spans="1:7" x14ac:dyDescent="0.25">
      <c r="A953">
        <v>473</v>
      </c>
      <c r="B953">
        <v>2327</v>
      </c>
      <c r="C953" t="s">
        <v>2552</v>
      </c>
      <c r="D953" t="s">
        <v>2553</v>
      </c>
      <c r="E953">
        <v>5580</v>
      </c>
      <c r="F953" t="s">
        <v>1030</v>
      </c>
      <c r="G953" t="str">
        <f>VLOOKUP(A953,'Navne på FV-net'!$B$2:$C$364,2,FALSE)</f>
        <v>Føns Fjernvarmenet</v>
      </c>
    </row>
    <row r="954" spans="1:7" x14ac:dyDescent="0.25">
      <c r="A954">
        <v>474</v>
      </c>
      <c r="B954">
        <v>2328</v>
      </c>
      <c r="C954" t="s">
        <v>2554</v>
      </c>
      <c r="D954" t="s">
        <v>2555</v>
      </c>
      <c r="E954">
        <v>8581</v>
      </c>
      <c r="F954" t="s">
        <v>2556</v>
      </c>
      <c r="G954" t="str">
        <f>VLOOKUP(A954,'Navne på FV-net'!$B$2:$C$364,2,FALSE)</f>
        <v>Nimtofte og Omegns Fjernvarmeforsyning (NOFF)</v>
      </c>
    </row>
    <row r="955" spans="1:7" x14ac:dyDescent="0.25">
      <c r="A955">
        <v>52</v>
      </c>
      <c r="B955">
        <v>2329</v>
      </c>
      <c r="C955" t="s">
        <v>772</v>
      </c>
      <c r="D955" t="s">
        <v>773</v>
      </c>
      <c r="E955">
        <v>4800</v>
      </c>
      <c r="F955" t="s">
        <v>761</v>
      </c>
      <c r="G955" t="str">
        <f>VLOOKUP(A955,'Navne på FV-net'!$B$2:$C$364,2,FALSE)</f>
        <v>Sundby-Øster Toreby Fjernvarme</v>
      </c>
    </row>
    <row r="956" spans="1:7" x14ac:dyDescent="0.25">
      <c r="A956">
        <v>24</v>
      </c>
      <c r="B956">
        <v>2330</v>
      </c>
      <c r="C956" t="s">
        <v>628</v>
      </c>
      <c r="D956" t="s">
        <v>626</v>
      </c>
      <c r="E956">
        <v>4470</v>
      </c>
      <c r="F956" t="s">
        <v>627</v>
      </c>
      <c r="G956" t="str">
        <f>VLOOKUP(A956,'Navne på FV-net'!$B$2:$C$364,2,FALSE)</f>
        <v>Svebølle-Viskinge Fjernvarme</v>
      </c>
    </row>
    <row r="957" spans="1:7" x14ac:dyDescent="0.25">
      <c r="A957">
        <v>97</v>
      </c>
      <c r="B957">
        <v>2331</v>
      </c>
      <c r="C957" t="s">
        <v>3541</v>
      </c>
      <c r="D957" t="s">
        <v>1157</v>
      </c>
      <c r="E957">
        <v>6330</v>
      </c>
      <c r="F957" t="s">
        <v>1153</v>
      </c>
      <c r="G957" t="str">
        <f>VLOOKUP(A957,'Navne på FV-net'!$B$2:$C$364,2,FALSE)</f>
        <v>Padborg-Bov Fjernvarme</v>
      </c>
    </row>
    <row r="958" spans="1:7" x14ac:dyDescent="0.25">
      <c r="A958">
        <v>181</v>
      </c>
      <c r="B958">
        <v>2332</v>
      </c>
      <c r="C958" t="s">
        <v>1628</v>
      </c>
      <c r="D958" t="s">
        <v>1629</v>
      </c>
      <c r="E958">
        <v>6940</v>
      </c>
      <c r="F958" t="s">
        <v>1627</v>
      </c>
      <c r="G958" t="str">
        <f>VLOOKUP(A958,'Navne på FV-net'!$B$2:$C$364,2,FALSE)</f>
        <v>Lem Fjernvarme (Ringkøbing)</v>
      </c>
    </row>
    <row r="959" spans="1:7" x14ac:dyDescent="0.25">
      <c r="A959">
        <v>314</v>
      </c>
      <c r="B959">
        <v>2333</v>
      </c>
      <c r="C959" t="s">
        <v>2273</v>
      </c>
      <c r="D959" t="s">
        <v>2274</v>
      </c>
      <c r="E959">
        <v>9280</v>
      </c>
      <c r="F959" t="s">
        <v>2272</v>
      </c>
      <c r="G959" t="str">
        <f>VLOOKUP(A959,'Navne på FV-net'!$B$2:$C$364,2,FALSE)</f>
        <v>Mou Fjernvarme</v>
      </c>
    </row>
    <row r="960" spans="1:7" x14ac:dyDescent="0.25">
      <c r="A960">
        <v>266</v>
      </c>
      <c r="B960">
        <v>2335</v>
      </c>
      <c r="C960" t="s">
        <v>2025</v>
      </c>
      <c r="D960" t="s">
        <v>2026</v>
      </c>
      <c r="E960">
        <v>8830</v>
      </c>
      <c r="F960" t="s">
        <v>2020</v>
      </c>
      <c r="G960" t="str">
        <f>VLOOKUP(A960,'Navne på FV-net'!$B$2:$C$364,2,FALSE)</f>
        <v>Ørum Fjernvarme (Tjele)</v>
      </c>
    </row>
    <row r="961" spans="1:7" x14ac:dyDescent="0.25">
      <c r="A961">
        <v>265</v>
      </c>
      <c r="B961">
        <v>2336</v>
      </c>
      <c r="C961" t="s">
        <v>2021</v>
      </c>
      <c r="D961" t="s">
        <v>2022</v>
      </c>
      <c r="E961">
        <v>8830</v>
      </c>
      <c r="F961" t="s">
        <v>2020</v>
      </c>
      <c r="G961" t="str">
        <f>VLOOKUP(A961,'Navne på FV-net'!$B$2:$C$364,2,FALSE)</f>
        <v>Hammershøj Fjernvarme</v>
      </c>
    </row>
    <row r="962" spans="1:7" x14ac:dyDescent="0.25">
      <c r="A962">
        <v>115</v>
      </c>
      <c r="B962">
        <v>2337</v>
      </c>
      <c r="C962" t="s">
        <v>1243</v>
      </c>
      <c r="D962" t="s">
        <v>1244</v>
      </c>
      <c r="E962">
        <v>6270</v>
      </c>
      <c r="F962" t="s">
        <v>1236</v>
      </c>
      <c r="G962" t="str">
        <f>VLOOKUP(A962,'Navne på FV-net'!$B$2:$C$364,2,FALSE)</f>
        <v>Tønder Fjernvarme</v>
      </c>
    </row>
    <row r="963" spans="1:7" x14ac:dyDescent="0.25">
      <c r="A963">
        <v>176</v>
      </c>
      <c r="B963">
        <v>2339</v>
      </c>
      <c r="C963" t="s">
        <v>1613</v>
      </c>
      <c r="D963" t="s">
        <v>1614</v>
      </c>
      <c r="E963">
        <v>7620</v>
      </c>
      <c r="F963" t="s">
        <v>1606</v>
      </c>
      <c r="G963" t="str">
        <f>VLOOKUP(A963,'Navne på FV-net'!$B$2:$C$364,2,FALSE)</f>
        <v>Lemvig Fjernvarme</v>
      </c>
    </row>
    <row r="964" spans="1:7" x14ac:dyDescent="0.25">
      <c r="A964">
        <v>315</v>
      </c>
      <c r="B964">
        <v>2343</v>
      </c>
      <c r="C964" t="s">
        <v>2278</v>
      </c>
      <c r="D964" t="s">
        <v>2279</v>
      </c>
      <c r="E964">
        <v>9870</v>
      </c>
      <c r="F964" t="s">
        <v>2277</v>
      </c>
      <c r="G964" t="str">
        <f>VLOOKUP(A964,'Navne på FV-net'!$B$2:$C$364,2,FALSE)</f>
        <v>Sindal Fjernvarme (inkl. Bindslev fra 2021)</v>
      </c>
    </row>
    <row r="965" spans="1:7" x14ac:dyDescent="0.25">
      <c r="A965">
        <v>305</v>
      </c>
      <c r="B965">
        <v>2352</v>
      </c>
      <c r="C965" t="s">
        <v>2252</v>
      </c>
      <c r="D965" t="s">
        <v>2253</v>
      </c>
      <c r="E965">
        <v>9480</v>
      </c>
      <c r="F965" t="s">
        <v>2249</v>
      </c>
      <c r="G965" t="str">
        <f>VLOOKUP(A965,'Navne på FV-net'!$B$2:$C$364,2,FALSE)</f>
        <v>Løkken Fjernvarme</v>
      </c>
    </row>
    <row r="966" spans="1:7" x14ac:dyDescent="0.25">
      <c r="A966">
        <v>305</v>
      </c>
      <c r="B966">
        <v>2353</v>
      </c>
      <c r="C966" t="s">
        <v>2254</v>
      </c>
      <c r="D966" t="s">
        <v>1150</v>
      </c>
      <c r="E966">
        <v>9480</v>
      </c>
      <c r="F966" t="s">
        <v>2249</v>
      </c>
      <c r="G966" t="str">
        <f>VLOOKUP(A966,'Navne på FV-net'!$B$2:$C$364,2,FALSE)</f>
        <v>Løkken Fjernvarme</v>
      </c>
    </row>
    <row r="967" spans="1:7" x14ac:dyDescent="0.25">
      <c r="A967">
        <v>277</v>
      </c>
      <c r="B967">
        <v>2354</v>
      </c>
      <c r="C967" t="s">
        <v>2072</v>
      </c>
      <c r="D967" t="s">
        <v>2073</v>
      </c>
      <c r="E967">
        <v>9700</v>
      </c>
      <c r="F967" t="s">
        <v>2067</v>
      </c>
      <c r="G967" t="str">
        <f>VLOOKUP(A967,'Navne på FV-net'!$B$2:$C$364,2,FALSE)</f>
        <v>Brønderslev Fjernvarme</v>
      </c>
    </row>
    <row r="968" spans="1:7" x14ac:dyDescent="0.25">
      <c r="A968">
        <v>291</v>
      </c>
      <c r="B968">
        <v>2356</v>
      </c>
      <c r="C968" t="s">
        <v>2141</v>
      </c>
      <c r="D968" t="s">
        <v>2142</v>
      </c>
      <c r="E968">
        <v>9560</v>
      </c>
      <c r="F968" t="s">
        <v>2130</v>
      </c>
      <c r="G968" t="str">
        <f>VLOOKUP(A968,'Navne på FV-net'!$B$2:$C$364,2,FALSE)</f>
        <v>Hadsund By Fjernvarme</v>
      </c>
    </row>
    <row r="969" spans="1:7" x14ac:dyDescent="0.25">
      <c r="A969">
        <v>48</v>
      </c>
      <c r="B969">
        <v>2357</v>
      </c>
      <c r="C969" t="s">
        <v>745</v>
      </c>
      <c r="D969" t="s">
        <v>746</v>
      </c>
      <c r="E969">
        <v>4930</v>
      </c>
      <c r="F969" t="s">
        <v>739</v>
      </c>
      <c r="G969" t="str">
        <f>VLOOKUP(A969,'Navne på FV-net'!$B$2:$C$364,2,FALSE)</f>
        <v>Maribo Fjernvarme</v>
      </c>
    </row>
    <row r="970" spans="1:7" x14ac:dyDescent="0.25">
      <c r="A970">
        <v>218</v>
      </c>
      <c r="B970">
        <v>2358</v>
      </c>
      <c r="C970" t="s">
        <v>1858</v>
      </c>
      <c r="D970" t="s">
        <v>1859</v>
      </c>
      <c r="E970">
        <v>8544</v>
      </c>
      <c r="F970" t="s">
        <v>1857</v>
      </c>
      <c r="G970" t="str">
        <f>VLOOKUP(A970,'Navne på FV-net'!$B$2:$C$364,2,FALSE)</f>
        <v>Mørke Fjernvarme</v>
      </c>
    </row>
    <row r="971" spans="1:7" x14ac:dyDescent="0.25">
      <c r="A971">
        <v>32</v>
      </c>
      <c r="B971">
        <v>2359</v>
      </c>
      <c r="C971" t="s">
        <v>654</v>
      </c>
      <c r="D971" t="s">
        <v>655</v>
      </c>
      <c r="E971">
        <v>4220</v>
      </c>
      <c r="F971" t="s">
        <v>651</v>
      </c>
      <c r="G971" t="str">
        <f>VLOOKUP(A971,'Navne på FV-net'!$B$2:$C$364,2,FALSE)</f>
        <v>Korsør Fjernvarme</v>
      </c>
    </row>
    <row r="972" spans="1:7" x14ac:dyDescent="0.25">
      <c r="A972">
        <v>4</v>
      </c>
      <c r="B972">
        <v>2360</v>
      </c>
      <c r="C972" t="s">
        <v>3445</v>
      </c>
      <c r="D972" t="s">
        <v>500</v>
      </c>
      <c r="E972">
        <v>2765</v>
      </c>
      <c r="F972" t="s">
        <v>499</v>
      </c>
      <c r="G972" t="str">
        <f>VLOOKUP(A972,'Navne på FV-net'!$B$2:$C$364,2,FALSE)</f>
        <v>Smørumnedre Fjernvarme</v>
      </c>
    </row>
    <row r="973" spans="1:7" x14ac:dyDescent="0.25">
      <c r="A973">
        <v>18</v>
      </c>
      <c r="B973">
        <v>2361</v>
      </c>
      <c r="C973" t="s">
        <v>605</v>
      </c>
      <c r="D973" t="s">
        <v>3447</v>
      </c>
      <c r="E973">
        <v>3400</v>
      </c>
      <c r="F973" t="s">
        <v>576</v>
      </c>
      <c r="G973" t="str">
        <f>VLOOKUP(A973,'Navne på FV-net'!$B$2:$C$364,2,FALSE)</f>
        <v>Hillerød-Farum-Værløse</v>
      </c>
    </row>
    <row r="974" spans="1:7" x14ac:dyDescent="0.25">
      <c r="A974">
        <v>148</v>
      </c>
      <c r="B974">
        <v>2363</v>
      </c>
      <c r="C974" t="s">
        <v>1452</v>
      </c>
      <c r="D974" t="s">
        <v>1447</v>
      </c>
      <c r="E974">
        <v>8700</v>
      </c>
      <c r="F974" t="s">
        <v>1441</v>
      </c>
      <c r="G974" t="str">
        <f>VLOOKUP(A974,'Navne på FV-net'!$B$2:$C$364,2,FALSE)</f>
        <v>Horsens Fjernvarme</v>
      </c>
    </row>
    <row r="975" spans="1:7" x14ac:dyDescent="0.25">
      <c r="A975">
        <v>202</v>
      </c>
      <c r="B975">
        <v>2364</v>
      </c>
      <c r="C975" t="s">
        <v>1704</v>
      </c>
      <c r="D975" t="s">
        <v>1702</v>
      </c>
      <c r="E975">
        <v>8500</v>
      </c>
      <c r="F975" t="s">
        <v>1693</v>
      </c>
      <c r="G975" t="str">
        <f>VLOOKUP(A975,'Navne på FV-net'!$B$2:$C$364,2,FALSE)</f>
        <v>Grenå Fjernvarme</v>
      </c>
    </row>
    <row r="976" spans="1:7" x14ac:dyDescent="0.25">
      <c r="A976">
        <v>202</v>
      </c>
      <c r="B976">
        <v>2365</v>
      </c>
      <c r="C976" t="s">
        <v>1705</v>
      </c>
      <c r="D976" t="s">
        <v>1706</v>
      </c>
      <c r="E976">
        <v>8500</v>
      </c>
      <c r="F976" t="s">
        <v>1693</v>
      </c>
      <c r="G976" t="str">
        <f>VLOOKUP(A976,'Navne på FV-net'!$B$2:$C$364,2,FALSE)</f>
        <v>Grenå Fjernvarme</v>
      </c>
    </row>
    <row r="977" spans="1:7" x14ac:dyDescent="0.25">
      <c r="A977">
        <v>2</v>
      </c>
      <c r="B977">
        <v>2366</v>
      </c>
      <c r="C977" t="s">
        <v>491</v>
      </c>
      <c r="D977" t="s">
        <v>492</v>
      </c>
      <c r="E977">
        <v>2860</v>
      </c>
      <c r="F977" t="s">
        <v>410</v>
      </c>
      <c r="G977" t="str">
        <f>VLOOKUP(A977,'Navne på FV-net'!$B$2:$C$364,2,FALSE)</f>
        <v>Storkøbenhavns Fjernvarme</v>
      </c>
    </row>
    <row r="978" spans="1:7" x14ac:dyDescent="0.25">
      <c r="A978">
        <v>2</v>
      </c>
      <c r="B978">
        <v>2367</v>
      </c>
      <c r="C978" t="s">
        <v>493</v>
      </c>
      <c r="D978" t="s">
        <v>494</v>
      </c>
      <c r="E978">
        <v>2750</v>
      </c>
      <c r="F978" t="s">
        <v>467</v>
      </c>
      <c r="G978" t="str">
        <f>VLOOKUP(A978,'Navne på FV-net'!$B$2:$C$364,2,FALSE)</f>
        <v>Storkøbenhavns Fjernvarme</v>
      </c>
    </row>
    <row r="979" spans="1:7" x14ac:dyDescent="0.25">
      <c r="A979">
        <v>300</v>
      </c>
      <c r="B979">
        <v>2368</v>
      </c>
      <c r="C979" t="s">
        <v>2228</v>
      </c>
      <c r="D979" t="s">
        <v>2229</v>
      </c>
      <c r="E979">
        <v>9500</v>
      </c>
      <c r="F979" t="s">
        <v>1972</v>
      </c>
      <c r="G979" t="str">
        <f>VLOOKUP(A979,'Navne på FV-net'!$B$2:$C$364,2,FALSE)</f>
        <v>Hobro Fjernvarme</v>
      </c>
    </row>
    <row r="980" spans="1:7" x14ac:dyDescent="0.25">
      <c r="A980">
        <v>31</v>
      </c>
      <c r="B980">
        <v>2369</v>
      </c>
      <c r="C980" t="s">
        <v>647</v>
      </c>
      <c r="D980" t="s">
        <v>648</v>
      </c>
      <c r="E980">
        <v>4400</v>
      </c>
      <c r="F980" t="s">
        <v>644</v>
      </c>
      <c r="G980" t="str">
        <f>VLOOKUP(A980,'Navne på FV-net'!$B$2:$C$364,2,FALSE)</f>
        <v>Kalundborg Fjernvarme</v>
      </c>
    </row>
    <row r="981" spans="1:7" x14ac:dyDescent="0.25">
      <c r="A981">
        <v>277</v>
      </c>
      <c r="B981">
        <v>2370</v>
      </c>
      <c r="C981" t="s">
        <v>2074</v>
      </c>
      <c r="D981" t="s">
        <v>2075</v>
      </c>
      <c r="E981">
        <v>9700</v>
      </c>
      <c r="F981" t="s">
        <v>2067</v>
      </c>
      <c r="G981" t="str">
        <f>VLOOKUP(A981,'Navne på FV-net'!$B$2:$C$364,2,FALSE)</f>
        <v>Brønderslev Fjernvarme</v>
      </c>
    </row>
    <row r="982" spans="1:7" x14ac:dyDescent="0.25">
      <c r="A982">
        <v>92</v>
      </c>
      <c r="B982">
        <v>2371</v>
      </c>
      <c r="C982" t="s">
        <v>3454</v>
      </c>
      <c r="D982" t="s">
        <v>1140</v>
      </c>
      <c r="E982">
        <v>5540</v>
      </c>
      <c r="F982" t="s">
        <v>1097</v>
      </c>
      <c r="G982" t="str">
        <f>VLOOKUP(A982,'Navne på FV-net'!$B$2:$C$364,2,FALSE)</f>
        <v>Ullerslev Fjernvarme</v>
      </c>
    </row>
    <row r="983" spans="1:7" x14ac:dyDescent="0.25">
      <c r="A983">
        <v>121</v>
      </c>
      <c r="B983">
        <v>2374</v>
      </c>
      <c r="C983" t="s">
        <v>1288</v>
      </c>
      <c r="D983" t="s">
        <v>1289</v>
      </c>
      <c r="E983">
        <v>6855</v>
      </c>
      <c r="F983" t="s">
        <v>1287</v>
      </c>
      <c r="G983" t="str">
        <f>VLOOKUP(A983,'Navne på FV-net'!$B$2:$C$364,2,FALSE)</f>
        <v>Outrup Fjernvarme</v>
      </c>
    </row>
    <row r="984" spans="1:7" x14ac:dyDescent="0.25">
      <c r="A984">
        <v>203</v>
      </c>
      <c r="B984">
        <v>2376</v>
      </c>
      <c r="C984" t="s">
        <v>1712</v>
      </c>
      <c r="D984" t="s">
        <v>1713</v>
      </c>
      <c r="E984">
        <v>8370</v>
      </c>
      <c r="F984" t="s">
        <v>1709</v>
      </c>
      <c r="G984" t="str">
        <f>VLOOKUP(A984,'Navne på FV-net'!$B$2:$C$364,2,FALSE)</f>
        <v>Hadsten Fjernvarme</v>
      </c>
    </row>
    <row r="985" spans="1:7" x14ac:dyDescent="0.25">
      <c r="A985">
        <v>256</v>
      </c>
      <c r="B985">
        <v>2379</v>
      </c>
      <c r="C985" t="s">
        <v>1992</v>
      </c>
      <c r="D985" t="s">
        <v>1992</v>
      </c>
      <c r="E985">
        <v>7860</v>
      </c>
      <c r="F985" t="s">
        <v>1991</v>
      </c>
      <c r="G985" t="str">
        <f>VLOOKUP(A985,'Navne på FV-net'!$B$2:$C$364,2,FALSE)</f>
        <v>Balling-Rødding Fjernvarmenet</v>
      </c>
    </row>
    <row r="986" spans="1:7" x14ac:dyDescent="0.25">
      <c r="A986">
        <v>84</v>
      </c>
      <c r="B986">
        <v>2380</v>
      </c>
      <c r="C986" t="s">
        <v>1109</v>
      </c>
      <c r="D986" t="s">
        <v>1110</v>
      </c>
      <c r="E986">
        <v>5750</v>
      </c>
      <c r="F986" t="s">
        <v>1106</v>
      </c>
      <c r="G986" t="str">
        <f>VLOOKUP(A986,'Navne på FV-net'!$B$2:$C$364,2,FALSE)</f>
        <v>Ringe Fjernvarme</v>
      </c>
    </row>
    <row r="987" spans="1:7" x14ac:dyDescent="0.25">
      <c r="A987">
        <v>126</v>
      </c>
      <c r="B987">
        <v>2381</v>
      </c>
      <c r="C987" t="s">
        <v>1346</v>
      </c>
      <c r="D987" t="s">
        <v>1347</v>
      </c>
      <c r="E987">
        <v>6800</v>
      </c>
      <c r="F987" t="s">
        <v>1323</v>
      </c>
      <c r="G987" t="str">
        <f>VLOOKUP(A987,'Navne på FV-net'!$B$2:$C$364,2,FALSE)</f>
        <v>Esbjerg-Varde Fjernvarme</v>
      </c>
    </row>
    <row r="988" spans="1:7" x14ac:dyDescent="0.25">
      <c r="A988">
        <v>126</v>
      </c>
      <c r="B988">
        <v>2382</v>
      </c>
      <c r="C988" t="s">
        <v>1348</v>
      </c>
      <c r="D988" t="s">
        <v>1349</v>
      </c>
      <c r="E988">
        <v>6800</v>
      </c>
      <c r="F988" t="s">
        <v>1323</v>
      </c>
      <c r="G988" t="str">
        <f>VLOOKUP(A988,'Navne på FV-net'!$B$2:$C$364,2,FALSE)</f>
        <v>Esbjerg-Varde Fjernvarme</v>
      </c>
    </row>
    <row r="989" spans="1:7" x14ac:dyDescent="0.25">
      <c r="A989">
        <v>2</v>
      </c>
      <c r="B989">
        <v>2383</v>
      </c>
      <c r="C989" t="s">
        <v>495</v>
      </c>
      <c r="D989" t="s">
        <v>496</v>
      </c>
      <c r="E989">
        <v>2600</v>
      </c>
      <c r="F989" t="s">
        <v>386</v>
      </c>
      <c r="G989" t="str">
        <f>VLOOKUP(A989,'Navne på FV-net'!$B$2:$C$364,2,FALSE)</f>
        <v>Storkøbenhavns Fjernvarme</v>
      </c>
    </row>
    <row r="990" spans="1:7" x14ac:dyDescent="0.25">
      <c r="A990">
        <v>244</v>
      </c>
      <c r="B990">
        <v>2384</v>
      </c>
      <c r="C990" t="s">
        <v>1952</v>
      </c>
      <c r="D990" t="s">
        <v>1952</v>
      </c>
      <c r="E990">
        <v>8620</v>
      </c>
      <c r="F990" t="s">
        <v>1951</v>
      </c>
      <c r="G990" t="str">
        <f>VLOOKUP(A990,'Navne på FV-net'!$B$2:$C$364,2,FALSE)</f>
        <v>Kjellerup Fjernvarme</v>
      </c>
    </row>
    <row r="991" spans="1:7" x14ac:dyDescent="0.25">
      <c r="A991">
        <v>241</v>
      </c>
      <c r="B991">
        <v>2385</v>
      </c>
      <c r="C991" t="s">
        <v>3490</v>
      </c>
      <c r="D991" t="s">
        <v>3491</v>
      </c>
      <c r="E991">
        <v>7470</v>
      </c>
      <c r="F991" t="s">
        <v>1941</v>
      </c>
      <c r="G991" t="str">
        <f>VLOOKUP(A991,'Navne på FV-net'!$B$2:$C$364,2,FALSE)</f>
        <v>Karup Fjernvarme</v>
      </c>
    </row>
    <row r="992" spans="1:7" x14ac:dyDescent="0.25">
      <c r="A992">
        <v>126</v>
      </c>
      <c r="B992">
        <v>2386</v>
      </c>
      <c r="C992" t="s">
        <v>3460</v>
      </c>
      <c r="D992" t="s">
        <v>3461</v>
      </c>
      <c r="E992">
        <v>6800</v>
      </c>
      <c r="F992" t="s">
        <v>1323</v>
      </c>
      <c r="G992" t="str">
        <f>VLOOKUP(A992,'Navne på FV-net'!$B$2:$C$364,2,FALSE)</f>
        <v>Esbjerg-Varde Fjernvarme</v>
      </c>
    </row>
    <row r="993" spans="1:7" x14ac:dyDescent="0.25">
      <c r="A993">
        <v>126</v>
      </c>
      <c r="B993">
        <v>2387</v>
      </c>
      <c r="C993" t="s">
        <v>3462</v>
      </c>
      <c r="D993" t="s">
        <v>3463</v>
      </c>
      <c r="E993">
        <v>6715</v>
      </c>
      <c r="F993" t="s">
        <v>1305</v>
      </c>
      <c r="G993" t="str">
        <f>VLOOKUP(A993,'Navne på FV-net'!$B$2:$C$364,2,FALSE)</f>
        <v>Esbjerg-Varde Fjernvarme</v>
      </c>
    </row>
    <row r="994" spans="1:7" x14ac:dyDescent="0.25">
      <c r="A994">
        <v>126</v>
      </c>
      <c r="B994">
        <v>2388</v>
      </c>
      <c r="C994" t="s">
        <v>3464</v>
      </c>
      <c r="D994" t="s">
        <v>3465</v>
      </c>
      <c r="E994">
        <v>6715</v>
      </c>
      <c r="F994" t="s">
        <v>1305</v>
      </c>
      <c r="G994" t="str">
        <f>VLOOKUP(A994,'Navne på FV-net'!$B$2:$C$364,2,FALSE)</f>
        <v>Esbjerg-Varde Fjernvarme</v>
      </c>
    </row>
    <row r="995" spans="1:7" x14ac:dyDescent="0.25">
      <c r="A995">
        <v>126</v>
      </c>
      <c r="B995">
        <v>2389</v>
      </c>
      <c r="C995" t="s">
        <v>3466</v>
      </c>
      <c r="D995" t="s">
        <v>3467</v>
      </c>
      <c r="E995">
        <v>6731</v>
      </c>
      <c r="F995" t="s">
        <v>1318</v>
      </c>
      <c r="G995" t="str">
        <f>VLOOKUP(A995,'Navne på FV-net'!$B$2:$C$364,2,FALSE)</f>
        <v>Esbjerg-Varde Fjernvarme</v>
      </c>
    </row>
    <row r="996" spans="1:7" x14ac:dyDescent="0.25">
      <c r="A996">
        <v>163</v>
      </c>
      <c r="B996">
        <v>2392</v>
      </c>
      <c r="C996" t="s">
        <v>3476</v>
      </c>
      <c r="D996" t="s">
        <v>3477</v>
      </c>
      <c r="E996">
        <v>7441</v>
      </c>
      <c r="F996" t="s">
        <v>1506</v>
      </c>
      <c r="G996" t="str">
        <f>VLOOKUP(A996,'Navne på FV-net'!$B$2:$C$364,2,FALSE)</f>
        <v>Herning-Ikast Fjernvarme</v>
      </c>
    </row>
    <row r="997" spans="1:7" x14ac:dyDescent="0.25">
      <c r="A997">
        <v>105</v>
      </c>
      <c r="B997">
        <v>2393</v>
      </c>
      <c r="C997" t="s">
        <v>3456</v>
      </c>
      <c r="D997" t="s">
        <v>3457</v>
      </c>
      <c r="E997">
        <v>6430</v>
      </c>
      <c r="F997" t="s">
        <v>1198</v>
      </c>
      <c r="G997" t="str">
        <f>VLOOKUP(A997,'Navne på FV-net'!$B$2:$C$364,2,FALSE)</f>
        <v>Nordals Fjernvarme</v>
      </c>
    </row>
    <row r="998" spans="1:7" x14ac:dyDescent="0.25">
      <c r="A998">
        <v>152</v>
      </c>
      <c r="B998">
        <v>2394</v>
      </c>
      <c r="C998" t="s">
        <v>3473</v>
      </c>
      <c r="D998" t="s">
        <v>3474</v>
      </c>
      <c r="E998">
        <v>8766</v>
      </c>
      <c r="F998" t="s">
        <v>1461</v>
      </c>
      <c r="G998" t="str">
        <f>VLOOKUP(A998,'Navne på FV-net'!$B$2:$C$364,2,FALSE)</f>
        <v>Nørre Snede Fjernvarme</v>
      </c>
    </row>
    <row r="999" spans="1:7" x14ac:dyDescent="0.25">
      <c r="A999">
        <v>247</v>
      </c>
      <c r="B999">
        <v>2395</v>
      </c>
      <c r="C999" t="s">
        <v>1962</v>
      </c>
      <c r="D999" t="s">
        <v>3492</v>
      </c>
      <c r="E999">
        <v>9632</v>
      </c>
      <c r="F999" t="s">
        <v>1964</v>
      </c>
      <c r="G999" t="str">
        <f>VLOOKUP(A999,'Navne på FV-net'!$B$2:$C$364,2,FALSE)</f>
        <v>Møldrup Fjernvarme</v>
      </c>
    </row>
    <row r="1000" spans="1:7" x14ac:dyDescent="0.25">
      <c r="A1000">
        <v>2</v>
      </c>
      <c r="B1000">
        <v>2396</v>
      </c>
      <c r="C1000" t="s">
        <v>3429</v>
      </c>
      <c r="D1000" t="s">
        <v>3430</v>
      </c>
      <c r="E1000">
        <v>2300</v>
      </c>
      <c r="F1000" t="s">
        <v>377</v>
      </c>
      <c r="G1000" t="str">
        <f>VLOOKUP(A1000,'Navne på FV-net'!$B$2:$C$364,2,FALSE)</f>
        <v>Storkøbenhavns Fjernvarme</v>
      </c>
    </row>
    <row r="1001" spans="1:7" x14ac:dyDescent="0.25">
      <c r="A1001">
        <v>2</v>
      </c>
      <c r="B1001">
        <v>2397</v>
      </c>
      <c r="C1001" t="s">
        <v>3431</v>
      </c>
      <c r="D1001" t="s">
        <v>3432</v>
      </c>
      <c r="E1001">
        <v>2150</v>
      </c>
      <c r="F1001" t="s">
        <v>3433</v>
      </c>
      <c r="G1001" t="str">
        <f>VLOOKUP(A1001,'Navne på FV-net'!$B$2:$C$364,2,FALSE)</f>
        <v>Storkøbenhavns Fjernvarme</v>
      </c>
    </row>
    <row r="1002" spans="1:7" x14ac:dyDescent="0.25">
      <c r="A1002">
        <v>2</v>
      </c>
      <c r="B1002">
        <v>2398</v>
      </c>
      <c r="C1002" t="s">
        <v>3434</v>
      </c>
      <c r="D1002" t="s">
        <v>3435</v>
      </c>
      <c r="E1002">
        <v>2200</v>
      </c>
      <c r="F1002" t="s">
        <v>3436</v>
      </c>
      <c r="G1002" t="str">
        <f>VLOOKUP(A1002,'Navne på FV-net'!$B$2:$C$364,2,FALSE)</f>
        <v>Storkøbenhavns Fjernvarme</v>
      </c>
    </row>
    <row r="1003" spans="1:7" x14ac:dyDescent="0.25">
      <c r="A1003">
        <v>231</v>
      </c>
      <c r="B1003">
        <v>2399</v>
      </c>
      <c r="C1003" t="s">
        <v>3484</v>
      </c>
      <c r="D1003" t="s">
        <v>3485</v>
      </c>
      <c r="E1003">
        <v>8850</v>
      </c>
      <c r="F1003" t="s">
        <v>1906</v>
      </c>
      <c r="G1003" t="str">
        <f>VLOOKUP(A1003,'Navne på FV-net'!$B$2:$C$364,2,FALSE)</f>
        <v>Bjerringbro Fjernvarme</v>
      </c>
    </row>
    <row r="1004" spans="1:7" x14ac:dyDescent="0.25">
      <c r="A1004">
        <v>239</v>
      </c>
      <c r="B1004">
        <v>2400</v>
      </c>
      <c r="C1004" t="s">
        <v>3488</v>
      </c>
      <c r="D1004" t="s">
        <v>3489</v>
      </c>
      <c r="E1004">
        <v>8881</v>
      </c>
      <c r="F1004" t="s">
        <v>1938</v>
      </c>
      <c r="G1004" t="str">
        <f>VLOOKUP(A1004,'Navne på FV-net'!$B$2:$C$364,2,FALSE)</f>
        <v>Thorsø Fjernvarme</v>
      </c>
    </row>
    <row r="1005" spans="1:7" x14ac:dyDescent="0.25">
      <c r="A1005">
        <v>2</v>
      </c>
      <c r="B1005">
        <v>2401</v>
      </c>
      <c r="C1005" t="s">
        <v>3437</v>
      </c>
      <c r="D1005" t="s">
        <v>1242</v>
      </c>
      <c r="E1005">
        <v>2630</v>
      </c>
      <c r="F1005" t="s">
        <v>477</v>
      </c>
      <c r="G1005" t="str">
        <f>VLOOKUP(A1005,'Navne på FV-net'!$B$2:$C$364,2,FALSE)</f>
        <v>Storkøbenhavns Fjernvarme</v>
      </c>
    </row>
    <row r="1006" spans="1:7" x14ac:dyDescent="0.25">
      <c r="A1006">
        <v>2</v>
      </c>
      <c r="B1006">
        <v>2402</v>
      </c>
      <c r="C1006" t="s">
        <v>3386</v>
      </c>
      <c r="D1006" t="s">
        <v>3387</v>
      </c>
      <c r="E1006">
        <v>2630</v>
      </c>
      <c r="F1006" t="s">
        <v>477</v>
      </c>
      <c r="G1006" t="str">
        <f>VLOOKUP(A1006,'Navne på FV-net'!$B$2:$C$364,2,FALSE)</f>
        <v>Storkøbenhavns Fjernvarme</v>
      </c>
    </row>
    <row r="1007" spans="1:7" x14ac:dyDescent="0.25">
      <c r="A1007">
        <v>233</v>
      </c>
      <c r="B1007">
        <v>2404</v>
      </c>
      <c r="C1007" t="s">
        <v>3486</v>
      </c>
      <c r="D1007" t="s">
        <v>3487</v>
      </c>
      <c r="E1007">
        <v>7850</v>
      </c>
      <c r="F1007" t="s">
        <v>1918</v>
      </c>
      <c r="G1007" t="str">
        <f>VLOOKUP(A1007,'Navne på FV-net'!$B$2:$C$364,2,FALSE)</f>
        <v>Stoholm Fjernvarme</v>
      </c>
    </row>
    <row r="1008" spans="1:7" x14ac:dyDescent="0.25">
      <c r="A1008">
        <v>2</v>
      </c>
      <c r="B1008">
        <v>2405</v>
      </c>
      <c r="C1008" t="s">
        <v>3438</v>
      </c>
      <c r="D1008" t="s">
        <v>3439</v>
      </c>
      <c r="E1008">
        <v>2630</v>
      </c>
      <c r="F1008" t="s">
        <v>477</v>
      </c>
      <c r="G1008" t="str">
        <f>VLOOKUP(A1008,'Navne på FV-net'!$B$2:$C$364,2,FALSE)</f>
        <v>Storkøbenhavns Fjernvarme</v>
      </c>
    </row>
    <row r="1009" spans="1:7" x14ac:dyDescent="0.25">
      <c r="A1009">
        <v>2</v>
      </c>
      <c r="B1009">
        <v>2406</v>
      </c>
      <c r="C1009" t="s">
        <v>3440</v>
      </c>
      <c r="D1009" t="s">
        <v>3441</v>
      </c>
      <c r="E1009">
        <v>4000</v>
      </c>
      <c r="F1009" t="s">
        <v>380</v>
      </c>
      <c r="G1009" t="str">
        <f>VLOOKUP(A1009,'Navne på FV-net'!$B$2:$C$364,2,FALSE)</f>
        <v>Storkøbenhavns Fjernvarme</v>
      </c>
    </row>
    <row r="1010" spans="1:7" x14ac:dyDescent="0.25">
      <c r="A1010">
        <v>2</v>
      </c>
      <c r="B1010">
        <v>2407</v>
      </c>
      <c r="C1010" t="s">
        <v>3442</v>
      </c>
      <c r="D1010" t="s">
        <v>3393</v>
      </c>
      <c r="E1010">
        <v>4000</v>
      </c>
      <c r="F1010" t="s">
        <v>380</v>
      </c>
      <c r="G1010" t="str">
        <f>VLOOKUP(A1010,'Navne på FV-net'!$B$2:$C$364,2,FALSE)</f>
        <v>Storkøbenhavns Fjernvarme</v>
      </c>
    </row>
    <row r="1011" spans="1:7" x14ac:dyDescent="0.25">
      <c r="A1011">
        <v>2</v>
      </c>
      <c r="B1011">
        <v>2408</v>
      </c>
      <c r="C1011" t="s">
        <v>3443</v>
      </c>
      <c r="D1011" t="s">
        <v>3444</v>
      </c>
      <c r="E1011">
        <v>4000</v>
      </c>
      <c r="F1011" t="s">
        <v>380</v>
      </c>
      <c r="G1011" t="str">
        <f>VLOOKUP(A1011,'Navne på FV-net'!$B$2:$C$364,2,FALSE)</f>
        <v>Storkøbenhavns Fjernvarme</v>
      </c>
    </row>
    <row r="1012" spans="1:7" x14ac:dyDescent="0.25">
      <c r="A1012">
        <v>148</v>
      </c>
      <c r="B1012">
        <v>2410</v>
      </c>
      <c r="C1012" t="s">
        <v>3471</v>
      </c>
      <c r="D1012" t="s">
        <v>3472</v>
      </c>
      <c r="E1012">
        <v>8700</v>
      </c>
      <c r="F1012" t="s">
        <v>1441</v>
      </c>
      <c r="G1012" t="str">
        <f>VLOOKUP(A1012,'Navne på FV-net'!$B$2:$C$364,2,FALSE)</f>
        <v>Horsens Fjernvarme</v>
      </c>
    </row>
    <row r="1013" spans="1:7" x14ac:dyDescent="0.25">
      <c r="A1013">
        <v>148</v>
      </c>
      <c r="B1013">
        <v>2411</v>
      </c>
      <c r="C1013" t="s">
        <v>3550</v>
      </c>
      <c r="D1013" t="s">
        <v>1447</v>
      </c>
      <c r="E1013">
        <v>8700</v>
      </c>
      <c r="F1013" t="s">
        <v>1441</v>
      </c>
      <c r="G1013" t="str">
        <f>VLOOKUP(A1013,'Navne på FV-net'!$B$2:$C$364,2,FALSE)</f>
        <v>Horsens Fjernvarme</v>
      </c>
    </row>
    <row r="1014" spans="1:7" x14ac:dyDescent="0.25">
      <c r="A1014">
        <v>319</v>
      </c>
      <c r="B1014">
        <v>2413</v>
      </c>
      <c r="C1014" t="s">
        <v>3497</v>
      </c>
      <c r="D1014" t="s">
        <v>1966</v>
      </c>
      <c r="E1014">
        <v>9574</v>
      </c>
      <c r="F1014" t="s">
        <v>2295</v>
      </c>
      <c r="G1014" t="str">
        <f>VLOOKUP(A1014,'Navne på FV-net'!$B$2:$C$364,2,FALSE)</f>
        <v>Bælum Fjernvarme</v>
      </c>
    </row>
    <row r="1015" spans="1:7" x14ac:dyDescent="0.25">
      <c r="A1015">
        <v>34</v>
      </c>
      <c r="B1015">
        <v>2414</v>
      </c>
      <c r="C1015" t="s">
        <v>3520</v>
      </c>
      <c r="D1015" t="s">
        <v>3521</v>
      </c>
      <c r="E1015">
        <v>4100</v>
      </c>
      <c r="F1015" t="s">
        <v>666</v>
      </c>
      <c r="G1015" t="str">
        <f>VLOOKUP(A1015,'Navne på FV-net'!$B$2:$C$364,2,FALSE)</f>
        <v>Ringsted Fjernvarme</v>
      </c>
    </row>
    <row r="1016" spans="1:7" x14ac:dyDescent="0.25">
      <c r="A1016">
        <v>146</v>
      </c>
      <c r="B1016">
        <v>2415</v>
      </c>
      <c r="C1016" t="s">
        <v>3469</v>
      </c>
      <c r="D1016" t="s">
        <v>3470</v>
      </c>
      <c r="E1016">
        <v>8722</v>
      </c>
      <c r="F1016" t="s">
        <v>1427</v>
      </c>
      <c r="G1016" t="str">
        <f>VLOOKUP(A1016,'Navne på FV-net'!$B$2:$C$364,2,FALSE)</f>
        <v>Hedensted Fjernvarme</v>
      </c>
    </row>
    <row r="1017" spans="1:7" x14ac:dyDescent="0.25">
      <c r="A1017">
        <v>146</v>
      </c>
      <c r="B1017">
        <v>2416</v>
      </c>
      <c r="C1017" t="s">
        <v>3548</v>
      </c>
      <c r="D1017" t="s">
        <v>3549</v>
      </c>
      <c r="E1017">
        <v>8722</v>
      </c>
      <c r="F1017" t="s">
        <v>1427</v>
      </c>
      <c r="G1017" t="str">
        <f>VLOOKUP(A1017,'Navne på FV-net'!$B$2:$C$364,2,FALSE)</f>
        <v>Hedensted Fjernvarme</v>
      </c>
    </row>
    <row r="1018" spans="1:7" x14ac:dyDescent="0.25">
      <c r="A1018">
        <v>54</v>
      </c>
      <c r="B1018">
        <v>2418</v>
      </c>
      <c r="C1018" t="s">
        <v>3524</v>
      </c>
      <c r="D1018" t="s">
        <v>3525</v>
      </c>
      <c r="E1018">
        <v>4700</v>
      </c>
      <c r="F1018" t="s">
        <v>782</v>
      </c>
      <c r="G1018" t="str">
        <f>VLOOKUP(A1018,'Navne på FV-net'!$B$2:$C$364,2,FALSE)</f>
        <v>Næstved Fjernvarme</v>
      </c>
    </row>
    <row r="1019" spans="1:7" x14ac:dyDescent="0.25">
      <c r="A1019">
        <v>84</v>
      </c>
      <c r="B1019">
        <v>2420</v>
      </c>
      <c r="C1019" t="s">
        <v>3539</v>
      </c>
      <c r="D1019" t="s">
        <v>3540</v>
      </c>
      <c r="E1019">
        <v>5750</v>
      </c>
      <c r="F1019" t="s">
        <v>1106</v>
      </c>
      <c r="G1019" t="str">
        <f>VLOOKUP(A1019,'Navne på FV-net'!$B$2:$C$364,2,FALSE)</f>
        <v>Ringe Fjernvarme</v>
      </c>
    </row>
    <row r="1020" spans="1:7" x14ac:dyDescent="0.25">
      <c r="A1020">
        <v>36</v>
      </c>
      <c r="B1020">
        <v>2421</v>
      </c>
      <c r="C1020" t="s">
        <v>3522</v>
      </c>
      <c r="D1020" t="s">
        <v>3523</v>
      </c>
      <c r="E1020">
        <v>4180</v>
      </c>
      <c r="F1020" t="s">
        <v>696</v>
      </c>
      <c r="G1020" t="str">
        <f>VLOOKUP(A1020,'Navne på FV-net'!$B$2:$C$364,2,FALSE)</f>
        <v>Sorø Fjernvarme</v>
      </c>
    </row>
    <row r="1021" spans="1:7" x14ac:dyDescent="0.25">
      <c r="A1021">
        <v>206</v>
      </c>
      <c r="B1021">
        <v>2422</v>
      </c>
      <c r="C1021" t="s">
        <v>3562</v>
      </c>
      <c r="D1021" t="s">
        <v>3563</v>
      </c>
      <c r="E1021">
        <v>8000</v>
      </c>
      <c r="F1021" t="s">
        <v>1751</v>
      </c>
      <c r="G1021" t="str">
        <f>VLOOKUP(A1021,'Navne på FV-net'!$B$2:$C$364,2,FALSE)</f>
        <v>Århus Fjernvarme</v>
      </c>
    </row>
    <row r="1022" spans="1:7" x14ac:dyDescent="0.25">
      <c r="A1022">
        <v>56</v>
      </c>
      <c r="B1022">
        <v>2423</v>
      </c>
      <c r="C1022" t="s">
        <v>1628</v>
      </c>
      <c r="D1022" t="s">
        <v>3526</v>
      </c>
      <c r="E1022">
        <v>4720</v>
      </c>
      <c r="F1022" t="s">
        <v>806</v>
      </c>
      <c r="G1022" t="str">
        <f>VLOOKUP(A1022,'Navne på FV-net'!$B$2:$C$364,2,FALSE)</f>
        <v>Præstø Fjernvarme</v>
      </c>
    </row>
    <row r="1023" spans="1:7" x14ac:dyDescent="0.25">
      <c r="A1023">
        <v>71</v>
      </c>
      <c r="B1023">
        <v>2424</v>
      </c>
      <c r="C1023" t="s">
        <v>2565</v>
      </c>
      <c r="D1023" t="s">
        <v>3527</v>
      </c>
      <c r="E1023">
        <v>5610</v>
      </c>
      <c r="F1023" t="s">
        <v>857</v>
      </c>
      <c r="G1023" t="str">
        <f>VLOOKUP(A1023,'Navne på FV-net'!$B$2:$C$364,2,FALSE)</f>
        <v>Assens Fjernvarme</v>
      </c>
    </row>
    <row r="1024" spans="1:7" x14ac:dyDescent="0.25">
      <c r="A1024">
        <v>97</v>
      </c>
      <c r="B1024">
        <v>2425</v>
      </c>
      <c r="C1024" t="s">
        <v>3542</v>
      </c>
      <c r="D1024" t="s">
        <v>3543</v>
      </c>
      <c r="E1024">
        <v>6340</v>
      </c>
      <c r="F1024" t="s">
        <v>3544</v>
      </c>
      <c r="G1024" t="str">
        <f>VLOOKUP(A1024,'Navne på FV-net'!$B$2:$C$364,2,FALSE)</f>
        <v>Padborg-Bov Fjernvarme</v>
      </c>
    </row>
    <row r="1025" spans="1:7" x14ac:dyDescent="0.25">
      <c r="A1025">
        <v>2</v>
      </c>
      <c r="B1025">
        <v>2426</v>
      </c>
      <c r="C1025" t="s">
        <v>3650</v>
      </c>
      <c r="D1025" t="s">
        <v>3651</v>
      </c>
      <c r="E1025">
        <v>2640</v>
      </c>
      <c r="F1025" t="s">
        <v>480</v>
      </c>
      <c r="G1025" t="str">
        <f>VLOOKUP(A1025,'Navne på FV-net'!$B$2:$C$364,2,FALSE)</f>
        <v>Storkøbenhavns Fjernvarme</v>
      </c>
    </row>
    <row r="1026" spans="1:7" x14ac:dyDescent="0.25">
      <c r="A1026">
        <v>2</v>
      </c>
      <c r="B1026">
        <v>2427</v>
      </c>
      <c r="C1026" t="s">
        <v>3652</v>
      </c>
      <c r="D1026" t="s">
        <v>3653</v>
      </c>
      <c r="E1026">
        <v>2630</v>
      </c>
      <c r="F1026" t="s">
        <v>477</v>
      </c>
      <c r="G1026" t="str">
        <f>VLOOKUP(A1026,'Navne på FV-net'!$B$2:$C$364,2,FALSE)</f>
        <v>Storkøbenhavns Fjernvarme</v>
      </c>
    </row>
    <row r="1027" spans="1:7" x14ac:dyDescent="0.25">
      <c r="A1027">
        <v>206</v>
      </c>
      <c r="B1027">
        <v>2428</v>
      </c>
      <c r="C1027" t="s">
        <v>3564</v>
      </c>
      <c r="D1027" t="s">
        <v>3565</v>
      </c>
      <c r="E1027">
        <v>8210</v>
      </c>
      <c r="F1027" t="s">
        <v>1816</v>
      </c>
      <c r="G1027" t="str">
        <f>VLOOKUP(A1027,'Navne på FV-net'!$B$2:$C$364,2,FALSE)</f>
        <v>Århus Fjernvarme</v>
      </c>
    </row>
    <row r="1028" spans="1:7" x14ac:dyDescent="0.25">
      <c r="A1028">
        <v>339</v>
      </c>
      <c r="B1028">
        <v>2429</v>
      </c>
      <c r="C1028" t="s">
        <v>3654</v>
      </c>
      <c r="D1028" t="s">
        <v>3655</v>
      </c>
      <c r="E1028">
        <v>4622</v>
      </c>
      <c r="F1028" t="s">
        <v>2343</v>
      </c>
      <c r="G1028" t="str">
        <f>VLOOKUP(A1028,'Navne på FV-net'!$B$2:$C$364,2,FALSE)</f>
        <v>Havdrup Fjernvarme</v>
      </c>
    </row>
    <row r="1029" spans="1:7" x14ac:dyDescent="0.25">
      <c r="A1029">
        <v>79</v>
      </c>
      <c r="B1029">
        <v>2430</v>
      </c>
      <c r="C1029" t="s">
        <v>3528</v>
      </c>
      <c r="D1029" t="s">
        <v>3529</v>
      </c>
      <c r="E1029">
        <v>5220</v>
      </c>
      <c r="F1029" t="s">
        <v>948</v>
      </c>
      <c r="G1029" t="str">
        <f>VLOOKUP(A1029,'Navne på FV-net'!$B$2:$C$364,2,FALSE)</f>
        <v>Fjernvarme Fyn</v>
      </c>
    </row>
    <row r="1030" spans="1:7" x14ac:dyDescent="0.25">
      <c r="A1030">
        <v>79</v>
      </c>
      <c r="B1030">
        <v>2431</v>
      </c>
      <c r="C1030" t="s">
        <v>3530</v>
      </c>
      <c r="D1030" t="s">
        <v>3531</v>
      </c>
      <c r="E1030">
        <v>5220</v>
      </c>
      <c r="F1030" t="s">
        <v>948</v>
      </c>
      <c r="G1030" t="str">
        <f>VLOOKUP(A1030,'Navne på FV-net'!$B$2:$C$364,2,FALSE)</f>
        <v>Fjernvarme Fyn</v>
      </c>
    </row>
    <row r="1031" spans="1:7" x14ac:dyDescent="0.25">
      <c r="A1031">
        <v>79</v>
      </c>
      <c r="B1031">
        <v>2432</v>
      </c>
      <c r="C1031" t="s">
        <v>3532</v>
      </c>
      <c r="D1031" t="s">
        <v>3533</v>
      </c>
      <c r="E1031">
        <v>5000</v>
      </c>
      <c r="F1031" t="s">
        <v>895</v>
      </c>
      <c r="G1031" t="str">
        <f>VLOOKUP(A1031,'Navne på FV-net'!$B$2:$C$364,2,FALSE)</f>
        <v>Fjernvarme Fyn</v>
      </c>
    </row>
    <row r="1032" spans="1:7" x14ac:dyDescent="0.25">
      <c r="A1032">
        <v>79</v>
      </c>
      <c r="B1032">
        <v>2433</v>
      </c>
      <c r="C1032" t="s">
        <v>3534</v>
      </c>
      <c r="D1032" t="s">
        <v>3535</v>
      </c>
      <c r="E1032">
        <v>5000</v>
      </c>
      <c r="F1032" t="s">
        <v>895</v>
      </c>
      <c r="G1032" t="str">
        <f>VLOOKUP(A1032,'Navne på FV-net'!$B$2:$C$364,2,FALSE)</f>
        <v>Fjernvarme Fyn</v>
      </c>
    </row>
    <row r="1033" spans="1:7" x14ac:dyDescent="0.25">
      <c r="A1033">
        <v>79</v>
      </c>
      <c r="B1033">
        <v>2434</v>
      </c>
      <c r="C1033" t="s">
        <v>3536</v>
      </c>
      <c r="D1033" t="s">
        <v>3537</v>
      </c>
      <c r="E1033">
        <v>5000</v>
      </c>
      <c r="F1033" t="s">
        <v>895</v>
      </c>
      <c r="G1033" t="str">
        <f>VLOOKUP(A1033,'Navne på FV-net'!$B$2:$C$364,2,FALSE)</f>
        <v>Fjernvarme Fyn</v>
      </c>
    </row>
    <row r="1034" spans="1:7" x14ac:dyDescent="0.25">
      <c r="A1034">
        <v>2</v>
      </c>
      <c r="B1034">
        <v>2435</v>
      </c>
      <c r="C1034" t="s">
        <v>3656</v>
      </c>
      <c r="D1034" t="s">
        <v>3657</v>
      </c>
      <c r="E1034">
        <v>1577</v>
      </c>
      <c r="F1034" t="s">
        <v>3658</v>
      </c>
      <c r="G1034" t="str">
        <f>VLOOKUP(A1034,'Navne på FV-net'!$B$2:$C$364,2,FALSE)</f>
        <v>Storkøbenhavns Fjernvarme</v>
      </c>
    </row>
    <row r="1035" spans="1:7" x14ac:dyDescent="0.25">
      <c r="A1035">
        <v>477</v>
      </c>
      <c r="B1035">
        <v>2437</v>
      </c>
      <c r="C1035" t="s">
        <v>3659</v>
      </c>
      <c r="D1035" t="s">
        <v>3660</v>
      </c>
      <c r="E1035">
        <v>4500</v>
      </c>
      <c r="F1035" t="s">
        <v>658</v>
      </c>
      <c r="G1035" t="str">
        <f>VLOOKUP(A1035,'Navne på FV-net'!$B$2:$C$364,2,FALSE)</f>
        <v>Egebjerg</v>
      </c>
    </row>
    <row r="1036" spans="1:7" x14ac:dyDescent="0.25">
      <c r="A1036">
        <v>478</v>
      </c>
      <c r="B1036">
        <v>2438</v>
      </c>
      <c r="C1036" t="s">
        <v>3661</v>
      </c>
      <c r="D1036" t="s">
        <v>3662</v>
      </c>
      <c r="E1036">
        <v>4581</v>
      </c>
      <c r="F1036" t="s">
        <v>3661</v>
      </c>
      <c r="G1036" t="str">
        <f>VLOOKUP(A1036,'Navne på FV-net'!$B$2:$C$364,2,FALSE)</f>
        <v>Rørvig</v>
      </c>
    </row>
    <row r="1037" spans="1:7" x14ac:dyDescent="0.25">
      <c r="A1037">
        <v>291</v>
      </c>
      <c r="B1037">
        <v>2439</v>
      </c>
      <c r="C1037" t="s">
        <v>3663</v>
      </c>
      <c r="D1037" t="s">
        <v>3646</v>
      </c>
      <c r="E1037">
        <v>9560</v>
      </c>
      <c r="F1037" t="s">
        <v>2130</v>
      </c>
      <c r="G1037" t="str">
        <f>VLOOKUP(A1037,'Navne på FV-net'!$B$2:$C$364,2,FALSE)</f>
        <v>Hadsund By Fjernvarme</v>
      </c>
    </row>
    <row r="1038" spans="1:7" x14ac:dyDescent="0.25">
      <c r="A1038">
        <v>273</v>
      </c>
      <c r="B1038">
        <v>2441</v>
      </c>
      <c r="C1038" t="s">
        <v>3664</v>
      </c>
      <c r="D1038" t="s">
        <v>3664</v>
      </c>
      <c r="E1038">
        <v>9460</v>
      </c>
      <c r="F1038" t="s">
        <v>2058</v>
      </c>
      <c r="G1038" t="str">
        <f>VLOOKUP(A1038,'Navne på FV-net'!$B$2:$C$364,2,FALSE)</f>
        <v>Brovst Fjernvarme</v>
      </c>
    </row>
    <row r="1039" spans="1:7" x14ac:dyDescent="0.25">
      <c r="A1039">
        <v>131</v>
      </c>
      <c r="B1039">
        <v>2442</v>
      </c>
      <c r="C1039" t="s">
        <v>3665</v>
      </c>
      <c r="D1039" t="s">
        <v>3665</v>
      </c>
      <c r="E1039">
        <v>6670</v>
      </c>
      <c r="F1039" t="s">
        <v>1369</v>
      </c>
      <c r="G1039" t="str">
        <f>VLOOKUP(A1039,'Navne på FV-net'!$B$2:$C$364,2,FALSE)</f>
        <v>Holsted Fjernvarme</v>
      </c>
    </row>
    <row r="1040" spans="1:7" x14ac:dyDescent="0.25">
      <c r="A1040">
        <v>163</v>
      </c>
      <c r="B1040">
        <v>2443</v>
      </c>
      <c r="C1040" t="s">
        <v>3666</v>
      </c>
      <c r="D1040" t="s">
        <v>3667</v>
      </c>
      <c r="E1040">
        <v>7400</v>
      </c>
      <c r="F1040" t="s">
        <v>1509</v>
      </c>
      <c r="G1040" t="str">
        <f>VLOOKUP(A1040,'Navne på FV-net'!$B$2:$C$364,2,FALSE)</f>
        <v>Herning-Ikast Fjernvarme</v>
      </c>
    </row>
    <row r="1041" spans="1:7" x14ac:dyDescent="0.25">
      <c r="A1041">
        <v>2</v>
      </c>
      <c r="B1041">
        <v>2445</v>
      </c>
      <c r="C1041" t="s">
        <v>3668</v>
      </c>
      <c r="D1041" t="s">
        <v>3669</v>
      </c>
      <c r="E1041">
        <v>4000</v>
      </c>
      <c r="F1041" t="s">
        <v>380</v>
      </c>
      <c r="G1041" t="str">
        <f>VLOOKUP(A1041,'Navne på FV-net'!$B$2:$C$364,2,FALSE)</f>
        <v>Storkøbenhavns Fjernvarme</v>
      </c>
    </row>
    <row r="1042" spans="1:7" x14ac:dyDescent="0.25">
      <c r="A1042">
        <v>2</v>
      </c>
      <c r="B1042">
        <v>2446</v>
      </c>
      <c r="C1042" t="s">
        <v>3670</v>
      </c>
      <c r="D1042" t="s">
        <v>3671</v>
      </c>
      <c r="E1042">
        <v>4600</v>
      </c>
      <c r="F1042" t="s">
        <v>400</v>
      </c>
      <c r="G1042" t="str">
        <f>VLOOKUP(A1042,'Navne på FV-net'!$B$2:$C$364,2,FALSE)</f>
        <v>Storkøbenhavns Fjernvarme</v>
      </c>
    </row>
  </sheetData>
  <autoFilter ref="A1:G1042" xr:uid="{39E9255D-BE43-4B24-8394-0F08E0C0B305}"/>
  <sortState ref="A2:F1036">
    <sortCondition ref="B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XFD15"/>
  <sheetViews>
    <sheetView workbookViewId="0">
      <selection activeCell="H17" sqref="H17"/>
    </sheetView>
  </sheetViews>
  <sheetFormatPr defaultRowHeight="15" x14ac:dyDescent="0.25"/>
  <cols>
    <col min="1" max="1" width="21.140625" bestFit="1" customWidth="1"/>
    <col min="2" max="2" width="16" bestFit="1" customWidth="1"/>
  </cols>
  <sheetData>
    <row r="1" spans="1:16384" x14ac:dyDescent="0.25">
      <c r="A1" s="1" t="s">
        <v>3223</v>
      </c>
      <c r="B1" t="s">
        <v>3303</v>
      </c>
    </row>
    <row r="2" spans="1:16384" x14ac:dyDescent="0.25">
      <c r="A2" s="27" t="s">
        <v>2831</v>
      </c>
      <c r="B2" s="5" t="s">
        <v>3303</v>
      </c>
    </row>
    <row r="3" spans="1:16384" x14ac:dyDescent="0.25">
      <c r="A3" s="1" t="s">
        <v>2655</v>
      </c>
      <c r="B3" t="s">
        <v>3303</v>
      </c>
    </row>
    <row r="4" spans="1:16384" x14ac:dyDescent="0.25">
      <c r="A4" s="1" t="s">
        <v>2614</v>
      </c>
      <c r="B4" t="s">
        <v>2574</v>
      </c>
    </row>
    <row r="5" spans="1:16384" x14ac:dyDescent="0.25">
      <c r="A5" s="1" t="s">
        <v>2563</v>
      </c>
      <c r="B5" t="s">
        <v>3303</v>
      </c>
    </row>
    <row r="6" spans="1:16384" x14ac:dyDescent="0.25">
      <c r="A6" s="1" t="s">
        <v>2561</v>
      </c>
      <c r="B6" t="s">
        <v>2574</v>
      </c>
    </row>
    <row r="7" spans="1:16384" x14ac:dyDescent="0.25">
      <c r="A7" s="1" t="s">
        <v>2593</v>
      </c>
      <c r="B7" t="s">
        <v>2574</v>
      </c>
    </row>
    <row r="8" spans="1:16384" x14ac:dyDescent="0.25">
      <c r="A8" s="1" t="s">
        <v>2747</v>
      </c>
      <c r="B8" t="s">
        <v>3303</v>
      </c>
    </row>
    <row r="9" spans="1:16384" x14ac:dyDescent="0.25">
      <c r="A9" s="1" t="s">
        <v>2559</v>
      </c>
      <c r="B9" t="s">
        <v>3303</v>
      </c>
    </row>
    <row r="10" spans="1:16384" x14ac:dyDescent="0.25">
      <c r="A10" s="1" t="s">
        <v>2631</v>
      </c>
      <c r="B10" t="s">
        <v>2574</v>
      </c>
    </row>
    <row r="11" spans="1:16384" x14ac:dyDescent="0.25">
      <c r="A11" s="27" t="s">
        <v>2567</v>
      </c>
      <c r="B11" s="4" t="s">
        <v>3328</v>
      </c>
    </row>
    <row r="12" spans="1:16384" x14ac:dyDescent="0.25">
      <c r="A12" s="1" t="s">
        <v>3252</v>
      </c>
      <c r="B12" t="s">
        <v>2574</v>
      </c>
    </row>
    <row r="13" spans="1:16384" x14ac:dyDescent="0.25">
      <c r="A13" s="1" t="s">
        <v>2589</v>
      </c>
      <c r="B13" t="s">
        <v>2589</v>
      </c>
    </row>
    <row r="14" spans="1:16384" x14ac:dyDescent="0.25">
      <c r="A14" s="28" t="s">
        <v>1628</v>
      </c>
      <c r="B14" t="s">
        <v>3303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pans="1:16384" x14ac:dyDescent="0.25">
      <c r="A15" s="28" t="s">
        <v>2565</v>
      </c>
      <c r="B15" t="s">
        <v>3303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</sheetData>
  <sortState ref="A1:B16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gsbehandler xmlns="fac2b899-0612-499a-8235-965104502384">
      <UserInfo>
        <DisplayName/>
        <AccountId xsi:nil="true"/>
        <AccountType/>
      </UserInfo>
    </Sagsbehandler>
    <_dlc_DocId xmlns="50d1ac66-2b2d-44e1-80ca-c77a2ef59c96">EA00-720879623-766</_dlc_DocId>
    <_dlc_DocIdUrl xmlns="50d1ac66-2b2d-44e1-80ca-c77a2ef59c96">
      <Url>https://sp.ens.dk/sites/ea/pa/_layouts/15/DocIdRedir.aspx?ID=EA00-720879623-766</Url>
      <Description>EA00-720879623-766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9D8B4C32231E4687F5B93F1A335065" ma:contentTypeVersion="2" ma:contentTypeDescription="Opret et nyt dokument." ma:contentTypeScope="" ma:versionID="8b531da82aeea1e70f23733d75eac646">
  <xsd:schema xmlns:xsd="http://www.w3.org/2001/XMLSchema" xmlns:xs="http://www.w3.org/2001/XMLSchema" xmlns:p="http://schemas.microsoft.com/office/2006/metadata/properties" xmlns:ns2="50d1ac66-2b2d-44e1-80ca-c77a2ef59c96" xmlns:ns3="fac2b899-0612-499a-8235-965104502384" targetNamespace="http://schemas.microsoft.com/office/2006/metadata/properties" ma:root="true" ma:fieldsID="2b058b4bd627e46a0685d55030acc0d2" ns2:_="" ns3:_="">
    <xsd:import namespace="50d1ac66-2b2d-44e1-80ca-c77a2ef59c96"/>
    <xsd:import namespace="fac2b899-0612-499a-8235-9651045023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agsbehandl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1ac66-2b2d-44e1-80ca-c77a2ef59c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2b899-0612-499a-8235-965104502384" elementFormDefault="qualified">
    <xsd:import namespace="http://schemas.microsoft.com/office/2006/documentManagement/types"/>
    <xsd:import namespace="http://schemas.microsoft.com/office/infopath/2007/PartnerControls"/>
    <xsd:element name="Sagsbehandler" ma:index="11" nillable="true" ma:displayName="Sagsbehandler" ma:list="UserInfo" ma:SharePointGroup="0" ma:internalName="Sagsbehand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3D241F-7634-4CBD-983C-216DBBA11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17492-A38E-426E-8781-C4BE39264CE1}">
  <ds:schemaRefs>
    <ds:schemaRef ds:uri="http://purl.org/dc/terms/"/>
    <ds:schemaRef ds:uri="http://schemas.openxmlformats.org/package/2006/metadata/core-properties"/>
    <ds:schemaRef ds:uri="50d1ac66-2b2d-44e1-80ca-c77a2ef59c96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fac2b899-0612-499a-8235-965104502384"/>
  </ds:schemaRefs>
</ds:datastoreItem>
</file>

<file path=customXml/itemProps3.xml><?xml version="1.0" encoding="utf-8"?>
<ds:datastoreItem xmlns:ds="http://schemas.openxmlformats.org/officeDocument/2006/customXml" ds:itemID="{E03A5A75-FE6B-477A-A7E4-29D291C6A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1ac66-2b2d-44e1-80ca-c77a2ef59c96"/>
    <ds:schemaRef ds:uri="fac2b899-0612-499a-8235-965104502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CEA05B8-AD2D-4C17-A724-80C4B4100E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5</vt:i4>
      </vt:variant>
    </vt:vector>
  </HeadingPairs>
  <TitlesOfParts>
    <vt:vector size="16" baseType="lpstr">
      <vt:lpstr>Stamdata</vt:lpstr>
      <vt:lpstr>Kravopfyldelse</vt:lpstr>
      <vt:lpstr>EPT22_CO2udledning</vt:lpstr>
      <vt:lpstr>Produktionsform</vt:lpstr>
      <vt:lpstr>Brændsler</vt:lpstr>
      <vt:lpstr>Navne på FV-net</vt:lpstr>
      <vt:lpstr>antal værker pr net</vt:lpstr>
      <vt:lpstr>Værkdata</vt:lpstr>
      <vt:lpstr>Teknologier</vt:lpstr>
      <vt:lpstr>EffektivFVnet</vt:lpstr>
      <vt:lpstr>Selskabsliste</vt:lpstr>
      <vt:lpstr>antalværker</vt:lpstr>
      <vt:lpstr>effektivFV</vt:lpstr>
      <vt:lpstr>fjernvarmenetnummer</vt:lpstr>
      <vt:lpstr>FVnetnavne</vt:lpstr>
      <vt:lpstr>net_værk_kobling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 Stærkind</dc:creator>
  <cp:lastModifiedBy>Steffen Grundsø Hansen</cp:lastModifiedBy>
  <dcterms:created xsi:type="dcterms:W3CDTF">2020-10-27T17:08:04Z</dcterms:created>
  <dcterms:modified xsi:type="dcterms:W3CDTF">2025-01-21T13:13:24Z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0x010100CB9D8B4C32231E4687F5B93F1A335065</vt:lpwstr>
  </property>
  <property fmtid="{D5CDD505-2E9C-101B-9397-08002B2CF9AE}" pid="3" name="_dlc_DocIdItemGuid">
    <vt:lpwstr>d0fb921d-20b2-486a-87f7-e80b1b41722e</vt:lpwstr>
  </property>
</Properties>
</file>