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filterPrivacy="1"/>
  <xr:revisionPtr revIDLastSave="0" documentId="13_ncr:1_{0841D933-C86C-4343-B857-CB5DCE227A4A}" xr6:coauthVersionLast="47" xr6:coauthVersionMax="47" xr10:uidLastSave="{00000000-0000-0000-0000-000000000000}"/>
  <bookViews>
    <workbookView xWindow="-120" yWindow="-120" windowWidth="29040" windowHeight="15840" xr2:uid="{00000000-000D-0000-FFFF-FFFF00000000}"/>
  </bookViews>
  <sheets>
    <sheet name="Penalty calculation"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2" l="1"/>
  <c r="D19" i="2" s="1"/>
  <c r="E19" i="2" s="1"/>
  <c r="F19" i="2" s="1"/>
  <c r="G19" i="2" s="1"/>
  <c r="E22" i="2"/>
  <c r="C22" i="2"/>
  <c r="D22" i="2" s="1"/>
  <c r="B23" i="2"/>
  <c r="B24" i="2" s="1"/>
  <c r="E24" i="2" s="1"/>
  <c r="E23" i="2" l="1"/>
  <c r="C24" i="2"/>
  <c r="D24" i="2" s="1"/>
  <c r="C23" i="2"/>
  <c r="D23" i="2" s="1"/>
  <c r="B25" i="2"/>
  <c r="E25" i="2" s="1"/>
  <c r="C25" i="2" l="1"/>
  <c r="D25" i="2" s="1"/>
  <c r="B26" i="2"/>
  <c r="E26" i="2" s="1"/>
  <c r="C26" i="2" l="1"/>
  <c r="D26" i="2" s="1"/>
  <c r="B27" i="2"/>
  <c r="E27" i="2" s="1"/>
  <c r="C27" i="2" l="1"/>
  <c r="D27" i="2" s="1"/>
  <c r="B28" i="2"/>
  <c r="E28" i="2" s="1"/>
  <c r="C28" i="2" l="1"/>
  <c r="D28" i="2" s="1"/>
  <c r="B29" i="2"/>
  <c r="E29" i="2" s="1"/>
  <c r="C29" i="2" l="1"/>
  <c r="D29" i="2" s="1"/>
  <c r="B30" i="2"/>
  <c r="E30" i="2" s="1"/>
  <c r="C30" i="2" l="1"/>
  <c r="D30" i="2" s="1"/>
  <c r="B31" i="2"/>
  <c r="E31" i="2" s="1"/>
  <c r="C31" i="2" l="1"/>
  <c r="D31" i="2" s="1"/>
  <c r="B32" i="2"/>
  <c r="E32" i="2" s="1"/>
  <c r="C32" i="2" l="1"/>
  <c r="D32" i="2" s="1"/>
  <c r="B33" i="2"/>
  <c r="E33" i="2" s="1"/>
  <c r="C33" i="2" l="1"/>
  <c r="D33" i="2" s="1"/>
  <c r="B34" i="2"/>
  <c r="E34" i="2" s="1"/>
  <c r="C34" i="2" l="1"/>
  <c r="D34" i="2" s="1"/>
  <c r="B35" i="2"/>
  <c r="E35" i="2" s="1"/>
  <c r="C35" i="2" l="1"/>
  <c r="D35" i="2" s="1"/>
  <c r="B36" i="2"/>
  <c r="E36" i="2" s="1"/>
  <c r="C36" i="2" l="1"/>
  <c r="D36" i="2" s="1"/>
  <c r="B37" i="2"/>
  <c r="E37" i="2" s="1"/>
  <c r="C37" i="2" l="1"/>
  <c r="D37" i="2" s="1"/>
  <c r="B38" i="2"/>
  <c r="E38" i="2" s="1"/>
  <c r="C38" i="2" l="1"/>
  <c r="D38" i="2" s="1"/>
  <c r="B39" i="2"/>
  <c r="E39" i="2" s="1"/>
  <c r="C39" i="2" l="1"/>
  <c r="D39" i="2" s="1"/>
  <c r="B40" i="2"/>
  <c r="E40" i="2" s="1"/>
  <c r="C40" i="2" l="1"/>
  <c r="D40" i="2" s="1"/>
  <c r="B41" i="2"/>
  <c r="E41" i="2" s="1"/>
  <c r="C41" i="2" l="1"/>
  <c r="D41" i="2" s="1"/>
  <c r="B42" i="2"/>
  <c r="E42" i="2" s="1"/>
  <c r="C42" i="2" l="1"/>
  <c r="D42" i="2" s="1"/>
  <c r="B43" i="2"/>
  <c r="E43" i="2" s="1"/>
  <c r="C43" i="2" l="1"/>
  <c r="D43" i="2" s="1"/>
  <c r="B44" i="2"/>
  <c r="E44" i="2" s="1"/>
  <c r="C44" i="2" l="1"/>
  <c r="D44" i="2" s="1"/>
  <c r="B45" i="2"/>
  <c r="E45" i="2" s="1"/>
  <c r="C45" i="2" l="1"/>
  <c r="D45" i="2" s="1"/>
  <c r="B46" i="2"/>
  <c r="E46" i="2" s="1"/>
  <c r="C46" i="2" l="1"/>
  <c r="D46" i="2" s="1"/>
  <c r="B47" i="2"/>
  <c r="E47" i="2" s="1"/>
  <c r="C47" i="2" l="1"/>
  <c r="D47" i="2" s="1"/>
  <c r="B48" i="2"/>
  <c r="E48" i="2" s="1"/>
  <c r="C48" i="2" l="1"/>
  <c r="D48" i="2" s="1"/>
  <c r="B49" i="2"/>
  <c r="E49" i="2" s="1"/>
  <c r="C49" i="2" l="1"/>
  <c r="D49" i="2" s="1"/>
  <c r="B50" i="2"/>
  <c r="E50" i="2" s="1"/>
  <c r="C50" i="2" l="1"/>
  <c r="D50" i="2" s="1"/>
  <c r="B51" i="2"/>
  <c r="E51" i="2" s="1"/>
  <c r="C51" i="2" l="1"/>
  <c r="D51" i="2" s="1"/>
  <c r="B52" i="2"/>
  <c r="E52" i="2" s="1"/>
  <c r="C52" i="2" l="1"/>
  <c r="D52" i="2" s="1"/>
  <c r="B53" i="2"/>
  <c r="E53" i="2" s="1"/>
  <c r="C53" i="2" l="1"/>
  <c r="D53" i="2" s="1"/>
  <c r="B54" i="2"/>
  <c r="E54" i="2" s="1"/>
  <c r="C54" i="2" l="1"/>
  <c r="D54" i="2" s="1"/>
  <c r="B55" i="2"/>
  <c r="E55" i="2" s="1"/>
  <c r="C55" i="2" l="1"/>
  <c r="D55" i="2"/>
  <c r="B56" i="2"/>
  <c r="E56" i="2" s="1"/>
  <c r="C56" i="2" l="1"/>
  <c r="D56" i="2" s="1"/>
  <c r="B57" i="2"/>
  <c r="E57" i="2" s="1"/>
  <c r="C57" i="2" l="1"/>
  <c r="D57" i="2" s="1"/>
  <c r="B58" i="2"/>
  <c r="E58" i="2" s="1"/>
  <c r="C58" i="2" l="1"/>
  <c r="D58" i="2" s="1"/>
  <c r="B59" i="2"/>
  <c r="E59" i="2" s="1"/>
  <c r="C59" i="2" l="1"/>
  <c r="D59" i="2" s="1"/>
  <c r="B60" i="2"/>
  <c r="E60" i="2" s="1"/>
  <c r="C60" i="2" l="1"/>
  <c r="D60" i="2" s="1"/>
  <c r="B61" i="2"/>
  <c r="E61" i="2" s="1"/>
  <c r="C61" i="2" l="1"/>
  <c r="D61" i="2" s="1"/>
  <c r="B62" i="2"/>
  <c r="E62" i="2" s="1"/>
  <c r="C62" i="2" l="1"/>
  <c r="D62" i="2" s="1"/>
  <c r="B63" i="2"/>
  <c r="E63" i="2" s="1"/>
  <c r="C63" i="2" l="1"/>
  <c r="D63" i="2" s="1"/>
  <c r="B64" i="2"/>
  <c r="E64" i="2" s="1"/>
  <c r="C64" i="2" l="1"/>
  <c r="D64" i="2"/>
  <c r="B65" i="2"/>
  <c r="E65" i="2" s="1"/>
  <c r="C65" i="2" l="1"/>
  <c r="D65" i="2" s="1"/>
  <c r="B66" i="2"/>
  <c r="E66" i="2" s="1"/>
  <c r="C66" i="2" l="1"/>
  <c r="D66" i="2" s="1"/>
  <c r="B67" i="2"/>
  <c r="E67" i="2" s="1"/>
  <c r="C67" i="2" l="1"/>
  <c r="D67" i="2" s="1"/>
  <c r="B68" i="2"/>
  <c r="E68" i="2" s="1"/>
  <c r="C68" i="2" l="1"/>
  <c r="D68" i="2" s="1"/>
  <c r="B69" i="2"/>
  <c r="E69" i="2" s="1"/>
  <c r="C69" i="2" l="1"/>
  <c r="D69" i="2" s="1"/>
  <c r="B70" i="2"/>
  <c r="E70" i="2" s="1"/>
  <c r="C70" i="2" l="1"/>
  <c r="D70" i="2" s="1"/>
  <c r="B71" i="2"/>
  <c r="E71" i="2" s="1"/>
  <c r="C71" i="2" l="1"/>
  <c r="D71" i="2" s="1"/>
  <c r="B72" i="2"/>
  <c r="E72" i="2" s="1"/>
  <c r="C72" i="2" l="1"/>
  <c r="D72" i="2" s="1"/>
  <c r="B73" i="2"/>
  <c r="E73" i="2" s="1"/>
  <c r="C73" i="2" l="1"/>
  <c r="D73" i="2" s="1"/>
  <c r="B74" i="2"/>
  <c r="E74" i="2" s="1"/>
  <c r="C74" i="2" l="1"/>
  <c r="D74" i="2" s="1"/>
  <c r="B75" i="2"/>
  <c r="E75" i="2" s="1"/>
  <c r="C75" i="2" l="1"/>
  <c r="D75" i="2" s="1"/>
  <c r="B76" i="2"/>
  <c r="E76" i="2" s="1"/>
  <c r="C76" i="2" l="1"/>
  <c r="D76" i="2" s="1"/>
  <c r="B77" i="2"/>
  <c r="E77" i="2" s="1"/>
  <c r="C77" i="2" l="1"/>
  <c r="D77" i="2" s="1"/>
  <c r="B78" i="2"/>
  <c r="E78" i="2" s="1"/>
  <c r="C78" i="2" l="1"/>
  <c r="D78" i="2" s="1"/>
  <c r="B79" i="2"/>
  <c r="E79" i="2" s="1"/>
  <c r="C79" i="2" l="1"/>
  <c r="D79" i="2" s="1"/>
  <c r="B80" i="2"/>
  <c r="E80" i="2" s="1"/>
  <c r="C80" i="2" l="1"/>
  <c r="D80" i="2" s="1"/>
  <c r="B81" i="2"/>
  <c r="E81" i="2" s="1"/>
  <c r="C81" i="2" l="1"/>
  <c r="D81" i="2" s="1"/>
  <c r="B82" i="2"/>
  <c r="E82" i="2" s="1"/>
  <c r="C82" i="2" l="1"/>
  <c r="D82" i="2" s="1"/>
  <c r="B83" i="2"/>
  <c r="E83" i="2" s="1"/>
  <c r="C83" i="2" l="1"/>
  <c r="D83" i="2" s="1"/>
  <c r="B84" i="2"/>
  <c r="E84" i="2" s="1"/>
  <c r="C84" i="2" l="1"/>
  <c r="D84" i="2"/>
  <c r="B85" i="2"/>
  <c r="E85" i="2" s="1"/>
  <c r="C85" i="2" l="1"/>
  <c r="D85" i="2" s="1"/>
  <c r="B86" i="2"/>
  <c r="E86" i="2" s="1"/>
  <c r="C86" i="2" l="1"/>
  <c r="D86" i="2" s="1"/>
  <c r="B87" i="2"/>
  <c r="E87" i="2" s="1"/>
  <c r="C87" i="2" l="1"/>
  <c r="D87" i="2" s="1"/>
  <c r="B88" i="2"/>
  <c r="E88" i="2" s="1"/>
  <c r="C88" i="2" l="1"/>
  <c r="D88" i="2" s="1"/>
  <c r="B89" i="2"/>
  <c r="E89" i="2" s="1"/>
  <c r="C89" i="2" l="1"/>
  <c r="D89" i="2" s="1"/>
  <c r="B90" i="2"/>
  <c r="E90" i="2" s="1"/>
  <c r="C90" i="2" l="1"/>
  <c r="D90" i="2" s="1"/>
  <c r="B91" i="2"/>
  <c r="E91" i="2" s="1"/>
  <c r="C91" i="2" l="1"/>
  <c r="D91" i="2" s="1"/>
  <c r="B92" i="2"/>
  <c r="E92" i="2" s="1"/>
  <c r="C92" i="2" l="1"/>
  <c r="D92" i="2" s="1"/>
  <c r="B93" i="2"/>
  <c r="E93" i="2" s="1"/>
  <c r="C93" i="2" l="1"/>
  <c r="D93" i="2" s="1"/>
  <c r="B94" i="2"/>
  <c r="E94" i="2" s="1"/>
  <c r="C94" i="2" l="1"/>
  <c r="D94" i="2" s="1"/>
  <c r="B95" i="2"/>
  <c r="E95" i="2" s="1"/>
  <c r="C95" i="2" l="1"/>
  <c r="D95" i="2" s="1"/>
  <c r="B96" i="2"/>
  <c r="E96" i="2" s="1"/>
  <c r="C96" i="2" l="1"/>
  <c r="D96" i="2" s="1"/>
  <c r="B97" i="2"/>
  <c r="E97" i="2" s="1"/>
  <c r="C97" i="2" l="1"/>
  <c r="D97" i="2" s="1"/>
  <c r="B98" i="2"/>
  <c r="E98" i="2" s="1"/>
  <c r="C98" i="2" l="1"/>
  <c r="D98" i="2" s="1"/>
  <c r="B99" i="2"/>
  <c r="E99" i="2" s="1"/>
  <c r="C99" i="2" l="1"/>
  <c r="D99" i="2" s="1"/>
  <c r="B100" i="2"/>
  <c r="E100" i="2" s="1"/>
  <c r="C100" i="2" l="1"/>
  <c r="D100" i="2" s="1"/>
  <c r="B101" i="2"/>
  <c r="E101" i="2" s="1"/>
  <c r="C101" i="2" l="1"/>
  <c r="D101" i="2" s="1"/>
  <c r="B102" i="2"/>
  <c r="E102" i="2" s="1"/>
  <c r="C102" i="2" l="1"/>
  <c r="D102" i="2" s="1"/>
  <c r="B103" i="2"/>
  <c r="E103" i="2" s="1"/>
  <c r="C103" i="2" l="1"/>
  <c r="D103" i="2" s="1"/>
  <c r="B104" i="2"/>
  <c r="E104" i="2" s="1"/>
  <c r="C104" i="2" l="1"/>
  <c r="D104" i="2" s="1"/>
  <c r="B105" i="2"/>
  <c r="E105" i="2" s="1"/>
  <c r="C105" i="2" l="1"/>
  <c r="D105" i="2" s="1"/>
  <c r="B106" i="2"/>
  <c r="E106" i="2" s="1"/>
  <c r="C106" i="2" l="1"/>
  <c r="D106" i="2" s="1"/>
  <c r="B107" i="2"/>
  <c r="E107" i="2" s="1"/>
  <c r="C107" i="2" l="1"/>
  <c r="D107" i="2" s="1"/>
  <c r="B108" i="2"/>
  <c r="E108" i="2" s="1"/>
  <c r="C108" i="2" l="1"/>
  <c r="D108" i="2" s="1"/>
  <c r="B109" i="2"/>
  <c r="E109" i="2" s="1"/>
  <c r="C109" i="2" l="1"/>
  <c r="D109" i="2" s="1"/>
  <c r="B110" i="2"/>
  <c r="E110" i="2" s="1"/>
  <c r="C110" i="2" l="1"/>
  <c r="D110" i="2" s="1"/>
  <c r="B111" i="2"/>
  <c r="E111" i="2" s="1"/>
  <c r="C111" i="2" l="1"/>
  <c r="D111" i="2" s="1"/>
  <c r="B112" i="2"/>
  <c r="E112" i="2" s="1"/>
  <c r="C112" i="2" l="1"/>
  <c r="D112" i="2" s="1"/>
  <c r="B113" i="2"/>
  <c r="E113" i="2" s="1"/>
  <c r="C113" i="2" l="1"/>
  <c r="D113" i="2" s="1"/>
  <c r="B114" i="2"/>
  <c r="E114" i="2" s="1"/>
  <c r="C114" i="2" l="1"/>
  <c r="D114" i="2" s="1"/>
  <c r="B115" i="2"/>
  <c r="E115" i="2" s="1"/>
  <c r="C115" i="2" l="1"/>
  <c r="D115" i="2" s="1"/>
  <c r="B116" i="2"/>
  <c r="E116" i="2" s="1"/>
  <c r="C116" i="2" l="1"/>
  <c r="D116" i="2" s="1"/>
  <c r="B117" i="2"/>
  <c r="E117" i="2" s="1"/>
  <c r="C117" i="2" l="1"/>
  <c r="D117" i="2" s="1"/>
  <c r="B118" i="2"/>
  <c r="E118" i="2" s="1"/>
  <c r="C118" i="2" l="1"/>
  <c r="D118" i="2" s="1"/>
  <c r="B119" i="2"/>
  <c r="E119" i="2" s="1"/>
  <c r="C119" i="2" l="1"/>
  <c r="D119" i="2" s="1"/>
  <c r="B120" i="2"/>
  <c r="E120" i="2" s="1"/>
  <c r="C120" i="2" l="1"/>
  <c r="D120" i="2" s="1"/>
  <c r="B121" i="2"/>
  <c r="E121" i="2" s="1"/>
  <c r="C121" i="2" l="1"/>
  <c r="D121" i="2" s="1"/>
  <c r="B122" i="2"/>
  <c r="E122" i="2" s="1"/>
  <c r="C122" i="2" l="1"/>
  <c r="D122" i="2" s="1"/>
</calcChain>
</file>

<file path=xl/sharedStrings.xml><?xml version="1.0" encoding="utf-8"?>
<sst xmlns="http://schemas.openxmlformats.org/spreadsheetml/2006/main" count="27" uniqueCount="26">
  <si>
    <t xml:space="preserve">Variables </t>
  </si>
  <si>
    <t xml:space="preserve">Assumptions </t>
  </si>
  <si>
    <t>Yearly penalty (max)</t>
  </si>
  <si>
    <t>Slope coefficient</t>
  </si>
  <si>
    <t>Tenderer's input</t>
  </si>
  <si>
    <t>Tonnes stored</t>
  </si>
  <si>
    <t>Performance</t>
  </si>
  <si>
    <t>Penalty (%)</t>
  </si>
  <si>
    <t>Yearly Penalty (DKK)</t>
  </si>
  <si>
    <t>Penalty per Tonnes</t>
  </si>
  <si>
    <t>Penalty calculation</t>
  </si>
  <si>
    <t>Definitions</t>
  </si>
  <si>
    <r>
      <t>PS</t>
    </r>
    <r>
      <rPr>
        <vertAlign val="subscript"/>
        <sz val="11"/>
        <color theme="1"/>
        <rFont val="Arial"/>
        <family val="2"/>
        <scheme val="minor"/>
      </rPr>
      <t>Min(%)</t>
    </r>
  </si>
  <si>
    <t>Maximum penalty per year</t>
  </si>
  <si>
    <t>Steepness of the penalty curve</t>
  </si>
  <si>
    <t>Performance percentage for when maximum Penalty is reached</t>
  </si>
  <si>
    <t>Input cell</t>
  </si>
  <si>
    <t>Yearly penalty</t>
  </si>
  <si>
    <r>
      <t>CO</t>
    </r>
    <r>
      <rPr>
        <b/>
        <sz val="8"/>
        <color theme="0"/>
        <rFont val="Arial"/>
        <family val="2"/>
        <scheme val="minor"/>
      </rPr>
      <t>2</t>
    </r>
    <r>
      <rPr>
        <b/>
        <sz val="11"/>
        <color theme="0"/>
        <rFont val="Arial"/>
        <family val="2"/>
        <scheme val="minor"/>
      </rPr>
      <t xml:space="preserve"> (Tonnes) Stored</t>
    </r>
  </si>
  <si>
    <t>Calculation of penalty</t>
  </si>
  <si>
    <r>
      <t>% pr. kg. CO</t>
    </r>
    <r>
      <rPr>
        <b/>
        <sz val="8"/>
        <color theme="0"/>
        <rFont val="Arial"/>
        <family val="2"/>
        <scheme val="minor"/>
      </rPr>
      <t>2</t>
    </r>
  </si>
  <si>
    <t>Minimum Quantity</t>
  </si>
  <si>
    <t>Tenderer's Minimum Quantity</t>
  </si>
  <si>
    <r>
      <t xml:space="preserve">Performance Score 
</t>
    </r>
    <r>
      <rPr>
        <b/>
        <sz val="8"/>
        <color theme="0"/>
        <rFont val="Arial"/>
        <family val="2"/>
        <scheme val="minor"/>
      </rPr>
      <t>(100% = Minimum Quantity)</t>
    </r>
  </si>
  <si>
    <t>Guidelines for Appendix F</t>
  </si>
  <si>
    <t xml:space="preserve">The purpose of this Appendix F is to illustrate the calculation of penalty regarding the Minimum Quantity in accordance with the General Requirements of Appendix 6, Subsidy and economy scheme, clause 5.6.
The Tenderer shall not fill in or complete this Appendix and it should not be submitted as a part of the Tenderer’s Offer. 
The Tenderer can insert numbers in the red-coloured cells to calculate the penalty."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</si>
</sst>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00%"/>
    <numFmt numFmtId="165" formatCode="0.0%"/>
    <numFmt numFmtId="166" formatCode="_-* #,##0\ _k_r_._-;\-* #,##0\ _k_r_._-;_-* &quot;-&quot;?\ _k_r_._-;_-@_-"/>
  </numFmts>
  <fonts count="9" x14ac:knownFonts="1">
    <font>
      <sz val="11"/>
      <color theme="1"/>
      <name val="Arial"/>
      <family val="2"/>
      <scheme val="minor"/>
    </font>
    <font>
      <sz val="11"/>
      <color theme="0"/>
      <name val="Arial"/>
      <family val="2"/>
      <scheme val="minor"/>
    </font>
    <font>
      <b/>
      <sz val="11"/>
      <color theme="0"/>
      <name val="Arial"/>
      <family val="2"/>
      <scheme val="minor"/>
    </font>
    <font>
      <sz val="11"/>
      <color theme="1"/>
      <name val="Arial"/>
      <family val="2"/>
      <scheme val="minor"/>
    </font>
    <font>
      <sz val="8"/>
      <color theme="1"/>
      <name val="Arial"/>
      <family val="2"/>
      <scheme val="minor"/>
    </font>
    <font>
      <sz val="11"/>
      <name val="Arial"/>
      <family val="2"/>
      <scheme val="minor"/>
    </font>
    <font>
      <vertAlign val="subscript"/>
      <sz val="11"/>
      <color theme="1"/>
      <name val="Arial"/>
      <family val="2"/>
      <scheme val="minor"/>
    </font>
    <font>
      <b/>
      <sz val="8"/>
      <color theme="0"/>
      <name val="Arial"/>
      <family val="2"/>
      <scheme val="minor"/>
    </font>
    <font>
      <b/>
      <sz val="14"/>
      <color theme="0"/>
      <name val="Arial"/>
      <family val="2"/>
      <scheme val="minor"/>
    </font>
  </fonts>
  <fills count="6">
    <fill>
      <patternFill patternType="none"/>
    </fill>
    <fill>
      <patternFill patternType="gray125"/>
    </fill>
    <fill>
      <patternFill patternType="solid">
        <fgColor theme="0"/>
        <bgColor indexed="64"/>
      </patternFill>
    </fill>
    <fill>
      <patternFill patternType="solid">
        <fgColor rgb="FF0097A7"/>
        <bgColor indexed="64"/>
      </patternFill>
    </fill>
    <fill>
      <patternFill patternType="solid">
        <fgColor theme="0" tint="-4.9989318521683403E-2"/>
        <bgColor indexed="64"/>
      </patternFill>
    </fill>
    <fill>
      <patternFill patternType="solid">
        <fgColor rgb="FFFF5252"/>
        <bgColor indexed="64"/>
      </patternFill>
    </fill>
  </fills>
  <borders count="3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000000"/>
      </left>
      <right/>
      <top style="thin">
        <color indexed="64"/>
      </top>
      <bottom/>
      <diagonal/>
    </border>
    <border>
      <left style="thin">
        <color rgb="FF000000"/>
      </left>
      <right/>
      <top style="thin">
        <color rgb="FF0097A7"/>
      </top>
      <bottom style="thin">
        <color rgb="FF000000"/>
      </bottom>
      <diagonal/>
    </border>
    <border>
      <left style="thin">
        <color theme="1"/>
      </left>
      <right/>
      <top style="thin">
        <color theme="1"/>
      </top>
      <bottom/>
      <diagonal/>
    </border>
    <border>
      <left/>
      <right style="thin">
        <color theme="1"/>
      </right>
      <top style="thin">
        <color theme="1"/>
      </top>
      <bottom/>
      <diagonal/>
    </border>
    <border>
      <left style="thin">
        <color theme="1"/>
      </left>
      <right style="thin">
        <color indexed="64"/>
      </right>
      <top style="thin">
        <color theme="1"/>
      </top>
      <bottom/>
      <diagonal/>
    </border>
    <border>
      <left style="thin">
        <color indexed="64"/>
      </left>
      <right style="thin">
        <color indexed="64"/>
      </right>
      <top style="thin">
        <color theme="1"/>
      </top>
      <bottom/>
      <diagonal/>
    </border>
    <border>
      <left/>
      <right style="thin">
        <color indexed="64"/>
      </right>
      <top style="thin">
        <color theme="1"/>
      </top>
      <bottom/>
      <diagonal/>
    </border>
    <border>
      <left style="thin">
        <color theme="1"/>
      </left>
      <right style="thin">
        <color theme="0" tint="-0.249977111117893"/>
      </right>
      <top style="thin">
        <color theme="0" tint="-0.249977111117893"/>
      </top>
      <bottom style="thin">
        <color theme="0" tint="-0.249977111117893"/>
      </bottom>
      <diagonal/>
    </border>
    <border>
      <left style="thin">
        <color theme="1"/>
      </left>
      <right style="thin">
        <color theme="0" tint="-0.249977111117893"/>
      </right>
      <top style="thin">
        <color theme="0" tint="-0.249977111117893"/>
      </top>
      <bottom style="thin">
        <color theme="1"/>
      </bottom>
      <diagonal/>
    </border>
    <border>
      <left style="thin">
        <color theme="0" tint="-0.249977111117893"/>
      </left>
      <right style="thin">
        <color theme="0" tint="-0.249977111117893"/>
      </right>
      <top style="thin">
        <color theme="0" tint="-0.249977111117893"/>
      </top>
      <bottom style="thin">
        <color theme="1"/>
      </bottom>
      <diagonal/>
    </border>
    <border>
      <left style="thin">
        <color theme="1"/>
      </left>
      <right style="thin">
        <color theme="1"/>
      </right>
      <top style="thin">
        <color theme="1"/>
      </top>
      <bottom style="thin">
        <color indexed="64"/>
      </bottom>
      <diagonal/>
    </border>
    <border>
      <left style="thin">
        <color theme="1"/>
      </left>
      <right style="thin">
        <color theme="1"/>
      </right>
      <top style="thin">
        <color indexed="64"/>
      </top>
      <bottom/>
      <diagonal/>
    </border>
    <border>
      <left style="thin">
        <color theme="1"/>
      </left>
      <right style="thin">
        <color theme="1"/>
      </right>
      <top/>
      <bottom/>
      <diagonal/>
    </border>
    <border>
      <left style="thin">
        <color theme="1"/>
      </left>
      <right style="thin">
        <color theme="1"/>
      </right>
      <top/>
      <bottom style="thin">
        <color theme="1"/>
      </bottom>
      <diagonal/>
    </border>
    <border>
      <left/>
      <right style="thin">
        <color rgb="FF000000"/>
      </right>
      <top style="thin">
        <color theme="1"/>
      </top>
      <bottom/>
      <diagonal/>
    </border>
    <border>
      <left style="thin">
        <color theme="0" tint="-0.249977111117893"/>
      </left>
      <right style="thin">
        <color rgb="FF000000"/>
      </right>
      <top style="thin">
        <color theme="0" tint="-0.249977111117893"/>
      </top>
      <bottom style="thin">
        <color theme="0" tint="-0.249977111117893"/>
      </bottom>
      <diagonal/>
    </border>
    <border>
      <left/>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theme="0"/>
      </right>
      <top style="thin">
        <color theme="0" tint="-4.9989318521683403E-2"/>
      </top>
      <bottom style="thin">
        <color rgb="FF000000"/>
      </bottom>
      <diagonal/>
    </border>
    <border>
      <left style="thin">
        <color theme="0"/>
      </left>
      <right style="thin">
        <color theme="1"/>
      </right>
      <top style="thin">
        <color theme="0" tint="-4.9989318521683403E-2"/>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7">
    <xf numFmtId="0" fontId="0" fillId="0" borderId="0" xfId="0"/>
    <xf numFmtId="0" fontId="0" fillId="2" borderId="0" xfId="0" applyFill="1"/>
    <xf numFmtId="0" fontId="1" fillId="3" borderId="2" xfId="0" applyFont="1" applyFill="1" applyBorder="1"/>
    <xf numFmtId="0" fontId="2" fillId="3" borderId="3" xfId="0" applyFont="1" applyFill="1" applyBorder="1"/>
    <xf numFmtId="0" fontId="2" fillId="2" borderId="0" xfId="0" applyFont="1" applyFill="1"/>
    <xf numFmtId="9" fontId="0" fillId="4" borderId="9" xfId="0" applyNumberFormat="1" applyFill="1" applyBorder="1"/>
    <xf numFmtId="165" fontId="0" fillId="4" borderId="1" xfId="0" applyNumberFormat="1" applyFill="1" applyBorder="1"/>
    <xf numFmtId="3" fontId="0" fillId="4" borderId="1" xfId="0" applyNumberFormat="1" applyFill="1" applyBorder="1"/>
    <xf numFmtId="3" fontId="0" fillId="4" borderId="17" xfId="0" applyNumberFormat="1" applyFill="1" applyBorder="1"/>
    <xf numFmtId="166" fontId="0" fillId="2" borderId="0" xfId="0" applyNumberFormat="1" applyFill="1"/>
    <xf numFmtId="9" fontId="0" fillId="4" borderId="10" xfId="0" applyNumberFormat="1" applyFill="1" applyBorder="1"/>
    <xf numFmtId="3" fontId="0" fillId="4" borderId="11" xfId="0" applyNumberFormat="1" applyFill="1" applyBorder="1"/>
    <xf numFmtId="0" fontId="0" fillId="3" borderId="0" xfId="0" applyFill="1"/>
    <xf numFmtId="0" fontId="8" fillId="3" borderId="0" xfId="0" applyFont="1" applyFill="1" applyAlignment="1">
      <alignment vertical="center"/>
    </xf>
    <xf numFmtId="0" fontId="2" fillId="3" borderId="12" xfId="0" applyFont="1" applyFill="1" applyBorder="1"/>
    <xf numFmtId="0" fontId="1" fillId="5" borderId="15" xfId="0" applyFont="1" applyFill="1" applyBorder="1"/>
    <xf numFmtId="0" fontId="2" fillId="3" borderId="4" xfId="0" applyFont="1" applyFill="1" applyBorder="1"/>
    <xf numFmtId="0" fontId="2" fillId="3" borderId="5" xfId="0" applyFont="1" applyFill="1" applyBorder="1"/>
    <xf numFmtId="0" fontId="2" fillId="3" borderId="18" xfId="0" applyFont="1" applyFill="1" applyBorder="1" applyAlignment="1">
      <alignment horizontal="right"/>
    </xf>
    <xf numFmtId="0" fontId="2" fillId="3" borderId="19" xfId="0" applyFont="1" applyFill="1" applyBorder="1" applyAlignment="1">
      <alignment horizontal="right"/>
    </xf>
    <xf numFmtId="164" fontId="5" fillId="4" borderId="20" xfId="2" applyNumberFormat="1" applyFont="1" applyFill="1" applyBorder="1" applyProtection="1"/>
    <xf numFmtId="10" fontId="0" fillId="4" borderId="21" xfId="2" applyNumberFormat="1" applyFont="1" applyFill="1" applyBorder="1" applyProtection="1"/>
    <xf numFmtId="43" fontId="0" fillId="4" borderId="21" xfId="1" applyFont="1" applyFill="1" applyBorder="1" applyProtection="1"/>
    <xf numFmtId="2" fontId="0" fillId="4" borderId="22" xfId="0" applyNumberFormat="1" applyFill="1" applyBorder="1"/>
    <xf numFmtId="0" fontId="2" fillId="3" borderId="2" xfId="0" applyFont="1" applyFill="1" applyBorder="1" applyAlignment="1">
      <alignment horizontal="right"/>
    </xf>
    <xf numFmtId="0" fontId="0" fillId="4" borderId="23" xfId="0" applyFill="1" applyBorder="1"/>
    <xf numFmtId="3" fontId="0" fillId="5" borderId="24" xfId="0" applyNumberFormat="1" applyFill="1" applyBorder="1" applyProtection="1">
      <protection locked="0"/>
    </xf>
    <xf numFmtId="0" fontId="2" fillId="3" borderId="6" xfId="0" applyFont="1" applyFill="1" applyBorder="1" applyAlignment="1">
      <alignment vertical="center" wrapText="1"/>
    </xf>
    <xf numFmtId="0" fontId="2" fillId="3" borderId="7" xfId="0" applyFont="1" applyFill="1" applyBorder="1" applyAlignment="1">
      <alignment vertical="center"/>
    </xf>
    <xf numFmtId="0" fontId="2" fillId="3" borderId="8" xfId="0" applyFont="1" applyFill="1" applyBorder="1" applyAlignment="1">
      <alignment vertical="center"/>
    </xf>
    <xf numFmtId="0" fontId="2" fillId="3" borderId="16" xfId="0" applyFont="1" applyFill="1" applyBorder="1" applyAlignment="1">
      <alignment horizontal="left" vertical="center"/>
    </xf>
    <xf numFmtId="0" fontId="0" fillId="4" borderId="1" xfId="0" applyFill="1" applyBorder="1"/>
    <xf numFmtId="0" fontId="2" fillId="3" borderId="25" xfId="0" applyFont="1" applyFill="1" applyBorder="1"/>
    <xf numFmtId="0" fontId="2" fillId="3" borderId="26" xfId="0" applyFont="1" applyFill="1" applyBorder="1"/>
    <xf numFmtId="0" fontId="2" fillId="3" borderId="27" xfId="0" applyFont="1" applyFill="1" applyBorder="1"/>
    <xf numFmtId="0" fontId="0" fillId="4" borderId="28" xfId="0" applyFill="1" applyBorder="1"/>
    <xf numFmtId="0" fontId="0" fillId="4" borderId="30" xfId="0" applyFill="1" applyBorder="1"/>
    <xf numFmtId="4" fontId="0" fillId="4" borderId="31" xfId="0" applyNumberFormat="1" applyFill="1" applyBorder="1"/>
    <xf numFmtId="9" fontId="0" fillId="4" borderId="1" xfId="0" applyNumberFormat="1" applyFill="1" applyBorder="1"/>
    <xf numFmtId="0" fontId="0" fillId="4" borderId="1" xfId="0" applyFill="1" applyBorder="1" applyAlignment="1">
      <alignment horizontal="left"/>
    </xf>
    <xf numFmtId="0" fontId="0" fillId="4" borderId="29" xfId="0" applyFill="1" applyBorder="1" applyAlignment="1">
      <alignment horizontal="left"/>
    </xf>
    <xf numFmtId="0" fontId="0" fillId="4" borderId="31" xfId="0" applyFill="1" applyBorder="1" applyAlignment="1">
      <alignment horizontal="left"/>
    </xf>
    <xf numFmtId="0" fontId="0" fillId="4" borderId="32" xfId="0" applyFill="1" applyBorder="1" applyAlignment="1">
      <alignment horizontal="left"/>
    </xf>
    <xf numFmtId="0" fontId="4" fillId="2" borderId="13" xfId="0" applyFont="1" applyFill="1" applyBorder="1" applyAlignment="1">
      <alignment horizontal="left" vertical="top" wrapText="1"/>
    </xf>
    <xf numFmtId="0" fontId="4" fillId="2" borderId="14" xfId="0" applyFont="1" applyFill="1" applyBorder="1" applyAlignment="1">
      <alignment horizontal="left" vertical="top" wrapText="1"/>
    </xf>
    <xf numFmtId="0" fontId="0" fillId="4" borderId="1" xfId="0" applyFill="1" applyBorder="1" applyAlignment="1">
      <alignment horizontal="left" vertical="top"/>
    </xf>
    <xf numFmtId="0" fontId="0" fillId="4" borderId="29" xfId="0" applyFill="1" applyBorder="1" applyAlignment="1">
      <alignment horizontal="left" vertical="top"/>
    </xf>
  </cellXfs>
  <cellStyles count="3">
    <cellStyle name="Komma" xfId="1" builtinId="3"/>
    <cellStyle name="Normal" xfId="0" builtinId="0"/>
    <cellStyle name="Procent" xfId="2" builtinId="5"/>
  </cellStyles>
  <dxfs count="0"/>
  <tableStyles count="0" defaultTableStyle="TableStyleMedium2" defaultPivotStyle="PivotStyleLight16"/>
  <colors>
    <mruColors>
      <color rgb="FFFF5252"/>
      <color rgb="FF0097A7"/>
      <color rgb="FFC5F7F2"/>
      <color rgb="FF1DE2CD"/>
      <color rgb="FFFFFFFF"/>
      <color rgb="FF4261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Implement Theme for Excel">
  <a:themeElements>
    <a:clrScheme name="Implement Colours">
      <a:dk1>
        <a:srgbClr val="1F2023"/>
      </a:dk1>
      <a:lt1>
        <a:srgbClr val="FFFFFF"/>
      </a:lt1>
      <a:dk2>
        <a:srgbClr val="8AA29A"/>
      </a:dk2>
      <a:lt2>
        <a:srgbClr val="E2DED9"/>
      </a:lt2>
      <a:accent1>
        <a:srgbClr val="42615F"/>
      </a:accent1>
      <a:accent2>
        <a:srgbClr val="893E45"/>
      </a:accent2>
      <a:accent3>
        <a:srgbClr val="E1BCA7"/>
      </a:accent3>
      <a:accent4>
        <a:srgbClr val="E4B73C"/>
      </a:accent4>
      <a:accent5>
        <a:srgbClr val="9A6E44"/>
      </a:accent5>
      <a:accent6>
        <a:srgbClr val="4B516E"/>
      </a:accent6>
      <a:hlink>
        <a:srgbClr val="893E45"/>
      </a:hlink>
      <a:folHlink>
        <a:srgbClr val="893E45"/>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2"/>
        </a:solidFill>
        <a:ln w="9525">
          <a:noFill/>
        </a:ln>
      </a:spPr>
      <a:bodyPr rtlCol="0" anchor="ctr"/>
      <a:lstStyle>
        <a:defPPr>
          <a:defRPr dirty="0" err="1" smtClean="0">
            <a:solidFill>
              <a:schemeClr val="accent5"/>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9525">
          <a:solidFill>
            <a:schemeClr val="accent3"/>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spAutoFit/>
      </a:bodyPr>
      <a:lstStyle>
        <a:defPPr>
          <a:spcBef>
            <a:spcPts val="600"/>
          </a:spcBef>
          <a:defRPr dirty="0" smtClean="0">
            <a:solidFill>
              <a:srgbClr val="342F2B"/>
            </a:solidFill>
            <a:latin typeface="Arial" pitchFamily="34" charset="0"/>
            <a:cs typeface="Arial" pitchFamily="34" charset="0"/>
          </a:defRPr>
        </a:defPPr>
      </a:lstStyle>
    </a:txDef>
  </a:objectDefaults>
  <a:extraClrSchemeLst/>
  <a:custClrLst>
    <a:custClr name="Implement Dark Blue">
      <a:srgbClr val="003E51"/>
    </a:custClr>
    <a:custClr name="Implement Green">
      <a:srgbClr val="7F9C90"/>
    </a:custClr>
    <a:custClr name="Implement Light Blue">
      <a:srgbClr val="9BB8D3"/>
    </a:custClr>
  </a:custClr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D873B-3849-4FDD-A62A-7D735107B23E}">
  <dimension ref="B1:G122"/>
  <sheetViews>
    <sheetView tabSelected="1" workbookViewId="0">
      <selection activeCell="C16" sqref="C16"/>
    </sheetView>
  </sheetViews>
  <sheetFormatPr defaultRowHeight="14.25" x14ac:dyDescent="0.2"/>
  <cols>
    <col min="1" max="1" width="9" style="1"/>
    <col min="2" max="2" width="38.875" style="1" customWidth="1"/>
    <col min="3" max="4" width="26.125" style="1" customWidth="1"/>
    <col min="5" max="5" width="26.625" style="1" customWidth="1"/>
    <col min="6" max="7" width="26.125" style="1" customWidth="1"/>
    <col min="8" max="8" width="9" style="1"/>
    <col min="9" max="9" width="25.875" style="1" bestFit="1" customWidth="1"/>
    <col min="10" max="13" width="9" style="1"/>
    <col min="14" max="14" width="10.75" style="1" bestFit="1" customWidth="1"/>
    <col min="15" max="15" width="24.875" style="1" bestFit="1" customWidth="1"/>
    <col min="16" max="16" width="20" style="1" bestFit="1" customWidth="1"/>
    <col min="17" max="17" width="29.875" style="1" bestFit="1" customWidth="1"/>
    <col min="18" max="16384" width="9" style="1"/>
  </cols>
  <sheetData>
    <row r="1" spans="2:5" s="12" customFormat="1" ht="27" customHeight="1" x14ac:dyDescent="0.2">
      <c r="B1" s="13" t="s">
        <v>19</v>
      </c>
    </row>
    <row r="3" spans="2:5" ht="15" x14ac:dyDescent="0.25">
      <c r="B3" s="14" t="s">
        <v>24</v>
      </c>
    </row>
    <row r="4" spans="2:5" x14ac:dyDescent="0.2">
      <c r="B4" s="43" t="s">
        <v>25</v>
      </c>
    </row>
    <row r="5" spans="2:5" ht="111" customHeight="1" x14ac:dyDescent="0.2">
      <c r="B5" s="44"/>
    </row>
    <row r="6" spans="2:5" x14ac:dyDescent="0.2">
      <c r="B6" s="15" t="s">
        <v>16</v>
      </c>
    </row>
    <row r="8" spans="2:5" ht="15" x14ac:dyDescent="0.25">
      <c r="B8" s="32" t="s">
        <v>0</v>
      </c>
      <c r="C8" s="33" t="s">
        <v>1</v>
      </c>
      <c r="D8" s="33" t="s">
        <v>11</v>
      </c>
      <c r="E8" s="34"/>
    </row>
    <row r="9" spans="2:5" x14ac:dyDescent="0.2">
      <c r="B9" s="35" t="s">
        <v>2</v>
      </c>
      <c r="C9" s="7">
        <v>110000000</v>
      </c>
      <c r="D9" s="45" t="s">
        <v>13</v>
      </c>
      <c r="E9" s="46"/>
    </row>
    <row r="10" spans="2:5" x14ac:dyDescent="0.2">
      <c r="B10" s="35" t="s">
        <v>3</v>
      </c>
      <c r="C10" s="31">
        <v>1.5</v>
      </c>
      <c r="D10" s="45" t="s">
        <v>14</v>
      </c>
      <c r="E10" s="46"/>
    </row>
    <row r="11" spans="2:5" ht="18.75" x14ac:dyDescent="0.35">
      <c r="B11" s="35" t="s">
        <v>12</v>
      </c>
      <c r="C11" s="38">
        <v>0.5</v>
      </c>
      <c r="D11" s="39" t="s">
        <v>15</v>
      </c>
      <c r="E11" s="40"/>
    </row>
    <row r="12" spans="2:5" x14ac:dyDescent="0.2">
      <c r="B12" s="36" t="s">
        <v>21</v>
      </c>
      <c r="C12" s="37">
        <v>400000</v>
      </c>
      <c r="D12" s="41" t="s">
        <v>22</v>
      </c>
      <c r="E12" s="42"/>
    </row>
    <row r="15" spans="2:5" ht="15" x14ac:dyDescent="0.25">
      <c r="B15" s="16" t="s">
        <v>4</v>
      </c>
      <c r="C15" s="17"/>
      <c r="D15" s="4"/>
    </row>
    <row r="16" spans="2:5" x14ac:dyDescent="0.2">
      <c r="B16" s="25" t="s">
        <v>5</v>
      </c>
      <c r="C16" s="26"/>
    </row>
    <row r="18" spans="2:7" ht="15" x14ac:dyDescent="0.25">
      <c r="B18" s="2"/>
      <c r="C18" s="24" t="s">
        <v>20</v>
      </c>
      <c r="D18" s="18" t="s">
        <v>6</v>
      </c>
      <c r="E18" s="18" t="s">
        <v>7</v>
      </c>
      <c r="F18" s="18" t="s">
        <v>8</v>
      </c>
      <c r="G18" s="19" t="s">
        <v>9</v>
      </c>
    </row>
    <row r="19" spans="2:7" ht="15" x14ac:dyDescent="0.25">
      <c r="B19" s="3" t="s">
        <v>10</v>
      </c>
      <c r="C19" s="20">
        <f>IF(C16&gt;C12,0,1/C12)</f>
        <v>2.5000000000000002E-6</v>
      </c>
      <c r="D19" s="21">
        <f>IF(C16&gt;C12,0,C16*C19)</f>
        <v>0</v>
      </c>
      <c r="E19" s="21">
        <f>IFERROR(EXP((($C$10*LN((D19-$C$11)/(100%-$C$11))))),0%)</f>
        <v>0</v>
      </c>
      <c r="F19" s="22">
        <f>IF(C16&gt;C12,0,C9-(C9*E19))</f>
        <v>110000000</v>
      </c>
      <c r="G19" s="23">
        <f>IFERROR(IF(C16&gt;C12,0,F19/(C12-C16)),0)</f>
        <v>275</v>
      </c>
    </row>
    <row r="21" spans="2:7" ht="27" customHeight="1" x14ac:dyDescent="0.25">
      <c r="B21" s="27" t="s">
        <v>23</v>
      </c>
      <c r="C21" s="28" t="s">
        <v>7</v>
      </c>
      <c r="D21" s="29" t="s">
        <v>17</v>
      </c>
      <c r="E21" s="30" t="s">
        <v>18</v>
      </c>
      <c r="F21" s="4"/>
    </row>
    <row r="22" spans="2:7" x14ac:dyDescent="0.2">
      <c r="B22" s="5">
        <v>1</v>
      </c>
      <c r="C22" s="6">
        <f>IFERROR(EXP((($C$10*LN((B22-$C$11)/(100%-$C$11))))),0%)</f>
        <v>1</v>
      </c>
      <c r="D22" s="7">
        <f t="shared" ref="D22:D85" si="0">$C$9-($C$9*C22)</f>
        <v>0</v>
      </c>
      <c r="E22" s="8">
        <f>$C$12*B22</f>
        <v>400000</v>
      </c>
      <c r="F22" s="9"/>
    </row>
    <row r="23" spans="2:7" x14ac:dyDescent="0.2">
      <c r="B23" s="5">
        <f>B22-1%</f>
        <v>0.99</v>
      </c>
      <c r="C23" s="6">
        <f t="shared" ref="C23:C86" si="1">IFERROR(EXP((($C$10*LN((B23-$C$11)/(100%-$C$11))))),0%)</f>
        <v>0.97015050378794321</v>
      </c>
      <c r="D23" s="7">
        <f t="shared" si="0"/>
        <v>3283444.5833262503</v>
      </c>
      <c r="E23" s="8">
        <f t="shared" ref="E23:E86" si="2">$C$12*B23</f>
        <v>396000</v>
      </c>
      <c r="F23" s="9"/>
    </row>
    <row r="24" spans="2:7" x14ac:dyDescent="0.2">
      <c r="B24" s="5">
        <f t="shared" ref="B24:B87" si="3">B23-1%</f>
        <v>0.98</v>
      </c>
      <c r="C24" s="6">
        <f t="shared" si="1"/>
        <v>0.9406040612287403</v>
      </c>
      <c r="D24" s="7">
        <f t="shared" si="0"/>
        <v>6533553.2648385614</v>
      </c>
      <c r="E24" s="8">
        <f t="shared" si="2"/>
        <v>392000</v>
      </c>
      <c r="F24" s="9"/>
    </row>
    <row r="25" spans="2:7" x14ac:dyDescent="0.2">
      <c r="B25" s="5">
        <f t="shared" si="3"/>
        <v>0.97</v>
      </c>
      <c r="C25" s="6">
        <f t="shared" si="1"/>
        <v>0.91136381319426973</v>
      </c>
      <c r="D25" s="7">
        <f t="shared" si="0"/>
        <v>9749980.548630327</v>
      </c>
      <c r="E25" s="8">
        <f t="shared" si="2"/>
        <v>388000</v>
      </c>
      <c r="F25" s="9"/>
    </row>
    <row r="26" spans="2:7" x14ac:dyDescent="0.2">
      <c r="B26" s="5">
        <f t="shared" si="3"/>
        <v>0.96</v>
      </c>
      <c r="C26" s="6">
        <f t="shared" si="1"/>
        <v>0.8824330002895403</v>
      </c>
      <c r="D26" s="7">
        <f t="shared" si="0"/>
        <v>12932369.968150571</v>
      </c>
      <c r="E26" s="8">
        <f t="shared" si="2"/>
        <v>384000</v>
      </c>
      <c r="F26" s="9"/>
    </row>
    <row r="27" spans="2:7" x14ac:dyDescent="0.2">
      <c r="B27" s="5">
        <f t="shared" si="3"/>
        <v>0.95</v>
      </c>
      <c r="C27" s="6">
        <f t="shared" si="1"/>
        <v>0.85381496824546232</v>
      </c>
      <c r="D27" s="7">
        <f t="shared" si="0"/>
        <v>16080353.492999151</v>
      </c>
      <c r="E27" s="8">
        <f t="shared" si="2"/>
        <v>380000</v>
      </c>
      <c r="F27" s="9"/>
    </row>
    <row r="28" spans="2:7" x14ac:dyDescent="0.2">
      <c r="B28" s="5">
        <f t="shared" si="3"/>
        <v>0.94</v>
      </c>
      <c r="C28" s="6">
        <f t="shared" si="1"/>
        <v>0.82551317372892341</v>
      </c>
      <c r="D28" s="7">
        <f t="shared" si="0"/>
        <v>19193550.88981843</v>
      </c>
      <c r="E28" s="8">
        <f t="shared" si="2"/>
        <v>376000</v>
      </c>
      <c r="F28" s="9"/>
    </row>
    <row r="29" spans="2:7" x14ac:dyDescent="0.2">
      <c r="B29" s="5">
        <f t="shared" si="3"/>
        <v>0.92999999999999994</v>
      </c>
      <c r="C29" s="6">
        <f t="shared" si="1"/>
        <v>0.79753119061263034</v>
      </c>
      <c r="D29" s="7">
        <f t="shared" si="0"/>
        <v>22271569.03261067</v>
      </c>
      <c r="E29" s="8">
        <f t="shared" si="2"/>
        <v>372000</v>
      </c>
      <c r="F29" s="9"/>
    </row>
    <row r="30" spans="2:7" x14ac:dyDescent="0.2">
      <c r="B30" s="5">
        <f t="shared" si="3"/>
        <v>0.91999999999999993</v>
      </c>
      <c r="C30" s="6">
        <f t="shared" si="1"/>
        <v>0.76987271675258095</v>
      </c>
      <c r="D30" s="7">
        <f t="shared" si="0"/>
        <v>25314001.157216102</v>
      </c>
      <c r="E30" s="8">
        <f t="shared" si="2"/>
        <v>368000</v>
      </c>
      <c r="F30" s="9"/>
    </row>
    <row r="31" spans="2:7" x14ac:dyDescent="0.2">
      <c r="B31" s="5">
        <f t="shared" si="3"/>
        <v>0.90999999999999992</v>
      </c>
      <c r="C31" s="6">
        <f t="shared" si="1"/>
        <v>0.74254158132726789</v>
      </c>
      <c r="D31" s="7">
        <f t="shared" si="0"/>
        <v>28320426.054000527</v>
      </c>
      <c r="E31" s="8">
        <f t="shared" si="2"/>
        <v>363999.99999999994</v>
      </c>
      <c r="F31" s="9"/>
    </row>
    <row r="32" spans="2:7" x14ac:dyDescent="0.2">
      <c r="B32" s="5">
        <f t="shared" si="3"/>
        <v>0.89999999999999991</v>
      </c>
      <c r="C32" s="6">
        <f t="shared" si="1"/>
        <v>0.71554175279993248</v>
      </c>
      <c r="D32" s="7">
        <f t="shared" si="0"/>
        <v>31290407.192007422</v>
      </c>
      <c r="E32" s="8">
        <f t="shared" si="2"/>
        <v>359999.99999999994</v>
      </c>
      <c r="F32" s="9"/>
    </row>
    <row r="33" spans="2:6" x14ac:dyDescent="0.2">
      <c r="B33" s="5">
        <f t="shared" si="3"/>
        <v>0.8899999999999999</v>
      </c>
      <c r="C33" s="6">
        <f t="shared" si="1"/>
        <v>0.68887734757357177</v>
      </c>
      <c r="D33" s="7">
        <f t="shared" si="0"/>
        <v>34223491.766907111</v>
      </c>
      <c r="E33" s="8">
        <f t="shared" si="2"/>
        <v>355999.99999999994</v>
      </c>
      <c r="F33" s="9"/>
    </row>
    <row r="34" spans="2:6" x14ac:dyDescent="0.2">
      <c r="B34" s="5">
        <f t="shared" si="3"/>
        <v>0.87999999999999989</v>
      </c>
      <c r="C34" s="6">
        <f t="shared" si="1"/>
        <v>0.6625526394181821</v>
      </c>
      <c r="D34" s="7">
        <f t="shared" si="0"/>
        <v>37119209.663999975</v>
      </c>
      <c r="E34" s="8">
        <f t="shared" si="2"/>
        <v>351999.99999999994</v>
      </c>
      <c r="F34" s="9"/>
    </row>
    <row r="35" spans="2:6" x14ac:dyDescent="0.2">
      <c r="B35" s="5">
        <f t="shared" si="3"/>
        <v>0.86999999999999988</v>
      </c>
      <c r="C35" s="6">
        <f t="shared" si="1"/>
        <v>0.6365720697611541</v>
      </c>
      <c r="D35" s="7">
        <f t="shared" si="0"/>
        <v>39977072.326273054</v>
      </c>
      <c r="E35" s="8">
        <f t="shared" si="2"/>
        <v>347999.99999999994</v>
      </c>
      <c r="F35" s="9"/>
    </row>
    <row r="36" spans="2:6" x14ac:dyDescent="0.2">
      <c r="B36" s="5">
        <f t="shared" si="3"/>
        <v>0.85999999999999988</v>
      </c>
      <c r="C36" s="6">
        <f t="shared" si="1"/>
        <v>0.61094025894517678</v>
      </c>
      <c r="D36" s="7">
        <f t="shared" si="0"/>
        <v>42796571.51603055</v>
      </c>
      <c r="E36" s="8">
        <f t="shared" si="2"/>
        <v>343999.99999999994</v>
      </c>
      <c r="F36" s="9"/>
    </row>
    <row r="37" spans="2:6" x14ac:dyDescent="0.2">
      <c r="B37" s="5">
        <f t="shared" si="3"/>
        <v>0.84999999999999987</v>
      </c>
      <c r="C37" s="6">
        <f t="shared" si="1"/>
        <v>0.58566201857385258</v>
      </c>
      <c r="D37" s="7">
        <f t="shared" si="0"/>
        <v>45577177.956876218</v>
      </c>
      <c r="E37" s="8">
        <f t="shared" si="2"/>
        <v>339999.99999999994</v>
      </c>
      <c r="F37" s="9"/>
    </row>
    <row r="38" spans="2:6" x14ac:dyDescent="0.2">
      <c r="B38" s="5">
        <f t="shared" si="3"/>
        <v>0.83999999999999986</v>
      </c>
      <c r="C38" s="6">
        <f t="shared" si="1"/>
        <v>0.56074236508400155</v>
      </c>
      <c r="D38" s="7">
        <f t="shared" si="0"/>
        <v>48318339.840759829</v>
      </c>
      <c r="E38" s="8">
        <f t="shared" si="2"/>
        <v>335999.99999999994</v>
      </c>
      <c r="F38" s="9"/>
    </row>
    <row r="39" spans="2:6" x14ac:dyDescent="0.2">
      <c r="B39" s="5">
        <f t="shared" si="3"/>
        <v>0.82999999999999985</v>
      </c>
      <c r="C39" s="6">
        <f t="shared" si="1"/>
        <v>0.53618653470597299</v>
      </c>
      <c r="D39" s="7">
        <f t="shared" si="0"/>
        <v>51019481.182342969</v>
      </c>
      <c r="E39" s="8">
        <f t="shared" si="2"/>
        <v>331999.99999999994</v>
      </c>
      <c r="F39" s="9"/>
    </row>
    <row r="40" spans="2:6" x14ac:dyDescent="0.2">
      <c r="B40" s="5">
        <f t="shared" si="3"/>
        <v>0.81999999999999984</v>
      </c>
      <c r="C40" s="6">
        <f t="shared" si="1"/>
        <v>0.51199999999999957</v>
      </c>
      <c r="D40" s="7">
        <f t="shared" si="0"/>
        <v>53680000.000000045</v>
      </c>
      <c r="E40" s="8">
        <f t="shared" si="2"/>
        <v>327999.99999999994</v>
      </c>
      <c r="F40" s="9"/>
    </row>
    <row r="41" spans="2:6" x14ac:dyDescent="0.2">
      <c r="B41" s="5">
        <f t="shared" si="3"/>
        <v>0.80999999999999983</v>
      </c>
      <c r="C41" s="6">
        <f t="shared" si="1"/>
        <v>0.48818848818873189</v>
      </c>
      <c r="D41" s="7">
        <f t="shared" si="0"/>
        <v>56299266.299239494</v>
      </c>
      <c r="E41" s="8">
        <f t="shared" si="2"/>
        <v>323999.99999999994</v>
      </c>
      <c r="F41" s="9"/>
    </row>
    <row r="42" spans="2:6" x14ac:dyDescent="0.2">
      <c r="B42" s="5">
        <f t="shared" si="3"/>
        <v>0.79999999999999982</v>
      </c>
      <c r="C42" s="6">
        <f t="shared" si="1"/>
        <v>0.46475800154488967</v>
      </c>
      <c r="D42" s="7">
        <f t="shared" si="0"/>
        <v>58876619.830062136</v>
      </c>
      <c r="E42" s="8">
        <f t="shared" si="2"/>
        <v>319999.99999999994</v>
      </c>
      <c r="F42" s="9"/>
    </row>
    <row r="43" spans="2:6" x14ac:dyDescent="0.2">
      <c r="B43" s="5">
        <f t="shared" si="3"/>
        <v>0.78999999999999981</v>
      </c>
      <c r="C43" s="6">
        <f t="shared" si="1"/>
        <v>0.44171484014010626</v>
      </c>
      <c r="D43" s="7">
        <f t="shared" si="0"/>
        <v>61411367.584588312</v>
      </c>
      <c r="E43" s="8">
        <f t="shared" si="2"/>
        <v>315999.99999999994</v>
      </c>
      <c r="F43" s="9"/>
    </row>
    <row r="44" spans="2:6" x14ac:dyDescent="0.2">
      <c r="B44" s="5">
        <f t="shared" si="3"/>
        <v>0.7799999999999998</v>
      </c>
      <c r="C44" s="6">
        <f t="shared" si="1"/>
        <v>0.41906562731868102</v>
      </c>
      <c r="D44" s="7">
        <f t="shared" si="0"/>
        <v>63902780.994945087</v>
      </c>
      <c r="E44" s="8">
        <f t="shared" si="2"/>
        <v>311999.99999999994</v>
      </c>
      <c r="F44" s="9"/>
    </row>
    <row r="45" spans="2:6" x14ac:dyDescent="0.2">
      <c r="B45" s="5">
        <f t="shared" si="3"/>
        <v>0.7699999999999998</v>
      </c>
      <c r="C45" s="6">
        <f t="shared" si="1"/>
        <v>0.3968173383308744</v>
      </c>
      <c r="D45" s="7">
        <f t="shared" si="0"/>
        <v>66350092.783603817</v>
      </c>
      <c r="E45" s="8">
        <f t="shared" si="2"/>
        <v>307999.99999999994</v>
      </c>
      <c r="F45" s="9"/>
    </row>
    <row r="46" spans="2:6" x14ac:dyDescent="0.2">
      <c r="B46" s="5">
        <f t="shared" si="3"/>
        <v>0.75999999999999979</v>
      </c>
      <c r="C46" s="6">
        <f t="shared" si="1"/>
        <v>0.37497733264825439</v>
      </c>
      <c r="D46" s="7">
        <f t="shared" si="0"/>
        <v>68752493.408692017</v>
      </c>
      <c r="E46" s="8">
        <f t="shared" si="2"/>
        <v>303999.99999999994</v>
      </c>
      <c r="F46" s="9"/>
    </row>
    <row r="47" spans="2:6" x14ac:dyDescent="0.2">
      <c r="B47" s="5">
        <f t="shared" si="3"/>
        <v>0.74999999999999978</v>
      </c>
      <c r="C47" s="6">
        <f t="shared" si="1"/>
        <v>0.35355339059327334</v>
      </c>
      <c r="D47" s="7">
        <f t="shared" si="0"/>
        <v>71109127.034739941</v>
      </c>
      <c r="E47" s="8">
        <f t="shared" si="2"/>
        <v>299999.99999999988</v>
      </c>
      <c r="F47" s="9"/>
    </row>
    <row r="48" spans="2:6" x14ac:dyDescent="0.2">
      <c r="B48" s="5">
        <f t="shared" si="3"/>
        <v>0.73999999999999977</v>
      </c>
      <c r="C48" s="6">
        <f t="shared" si="1"/>
        <v>0.33255375505322399</v>
      </c>
      <c r="D48" s="7">
        <f t="shared" si="0"/>
        <v>73419086.944145352</v>
      </c>
      <c r="E48" s="8">
        <f t="shared" si="2"/>
        <v>295999.99999999988</v>
      </c>
      <c r="F48" s="9"/>
    </row>
    <row r="49" spans="2:6" x14ac:dyDescent="0.2">
      <c r="B49" s="5">
        <f t="shared" si="3"/>
        <v>0.72999999999999976</v>
      </c>
      <c r="C49" s="6">
        <f t="shared" si="1"/>
        <v>0.3119871792237619</v>
      </c>
      <c r="D49" s="7">
        <f t="shared" si="0"/>
        <v>75681410.28538619</v>
      </c>
      <c r="E49" s="8">
        <f t="shared" si="2"/>
        <v>291999.99999999988</v>
      </c>
      <c r="F49" s="9"/>
    </row>
    <row r="50" spans="2:6" x14ac:dyDescent="0.2">
      <c r="B50" s="5">
        <f t="shared" si="3"/>
        <v>0.71999999999999975</v>
      </c>
      <c r="C50" s="6">
        <f t="shared" si="1"/>
        <v>0.29186298155127466</v>
      </c>
      <c r="D50" s="7">
        <f t="shared" si="0"/>
        <v>77895072.029359788</v>
      </c>
      <c r="E50" s="8">
        <f t="shared" si="2"/>
        <v>287999.99999999988</v>
      </c>
      <c r="F50" s="9"/>
    </row>
    <row r="51" spans="2:6" x14ac:dyDescent="0.2">
      <c r="B51" s="5">
        <f t="shared" si="3"/>
        <v>0.70999999999999974</v>
      </c>
      <c r="C51" s="6">
        <f t="shared" si="1"/>
        <v>0.27219110933312962</v>
      </c>
      <c r="D51" s="7">
        <f t="shared" si="0"/>
        <v>80058977.97335574</v>
      </c>
      <c r="E51" s="8">
        <f t="shared" si="2"/>
        <v>283999.99999999988</v>
      </c>
      <c r="F51" s="9"/>
    </row>
    <row r="52" spans="2:6" x14ac:dyDescent="0.2">
      <c r="B52" s="5">
        <f t="shared" si="3"/>
        <v>0.69999999999999973</v>
      </c>
      <c r="C52" s="6">
        <f t="shared" si="1"/>
        <v>0.25298221281346983</v>
      </c>
      <c r="D52" s="7">
        <f t="shared" si="0"/>
        <v>82171956.590518326</v>
      </c>
      <c r="E52" s="8">
        <f t="shared" si="2"/>
        <v>279999.99999999988</v>
      </c>
      <c r="F52" s="9"/>
    </row>
    <row r="53" spans="2:6" x14ac:dyDescent="0.2">
      <c r="B53" s="5">
        <f t="shared" si="3"/>
        <v>0.68999999999999972</v>
      </c>
      <c r="C53" s="6">
        <f t="shared" si="1"/>
        <v>0.2342477321128206</v>
      </c>
      <c r="D53" s="7">
        <f t="shared" si="0"/>
        <v>84232749.467589736</v>
      </c>
      <c r="E53" s="8">
        <f t="shared" si="2"/>
        <v>275999.99999999988</v>
      </c>
      <c r="F53" s="9"/>
    </row>
    <row r="54" spans="2:6" x14ac:dyDescent="0.2">
      <c r="B54" s="5">
        <f t="shared" si="3"/>
        <v>0.67999999999999972</v>
      </c>
      <c r="C54" s="6">
        <f t="shared" si="1"/>
        <v>0.21599999999999944</v>
      </c>
      <c r="D54" s="7">
        <f t="shared" si="0"/>
        <v>86240000.00000006</v>
      </c>
      <c r="E54" s="8">
        <f t="shared" si="2"/>
        <v>271999.99999999988</v>
      </c>
      <c r="F54" s="9"/>
    </row>
    <row r="55" spans="2:6" x14ac:dyDescent="0.2">
      <c r="B55" s="5">
        <f t="shared" si="3"/>
        <v>0.66999999999999971</v>
      </c>
      <c r="C55" s="6">
        <f t="shared" si="1"/>
        <v>0.1982523644247397</v>
      </c>
      <c r="D55" s="7">
        <f t="shared" si="0"/>
        <v>88192239.913278639</v>
      </c>
      <c r="E55" s="8">
        <f t="shared" si="2"/>
        <v>267999.99999999988</v>
      </c>
      <c r="F55" s="9"/>
    </row>
    <row r="56" spans="2:6" x14ac:dyDescent="0.2">
      <c r="B56" s="5">
        <f t="shared" si="3"/>
        <v>0.6599999999999997</v>
      </c>
      <c r="C56" s="6">
        <f t="shared" si="1"/>
        <v>0.18101933598375561</v>
      </c>
      <c r="D56" s="7">
        <f t="shared" si="0"/>
        <v>90087873.041786879</v>
      </c>
      <c r="E56" s="8">
        <f t="shared" si="2"/>
        <v>263999.99999999988</v>
      </c>
      <c r="F56" s="9"/>
    </row>
    <row r="57" spans="2:6" x14ac:dyDescent="0.2">
      <c r="B57" s="5">
        <f t="shared" si="3"/>
        <v>0.64999999999999969</v>
      </c>
      <c r="C57" s="6">
        <f t="shared" si="1"/>
        <v>0.16431676725154931</v>
      </c>
      <c r="D57" s="7">
        <f t="shared" si="0"/>
        <v>91925155.602329582</v>
      </c>
      <c r="E57" s="8">
        <f t="shared" si="2"/>
        <v>259999.99999999988</v>
      </c>
      <c r="F57" s="9"/>
    </row>
    <row r="58" spans="2:6" x14ac:dyDescent="0.2">
      <c r="B58" s="5">
        <f t="shared" si="3"/>
        <v>0.63999999999999968</v>
      </c>
      <c r="C58" s="6">
        <f t="shared" si="1"/>
        <v>0.14816207341961657</v>
      </c>
      <c r="D58" s="7">
        <f t="shared" si="0"/>
        <v>93702171.923842177</v>
      </c>
      <c r="E58" s="8">
        <f t="shared" si="2"/>
        <v>255999.99999999988</v>
      </c>
      <c r="F58" s="9"/>
    </row>
    <row r="59" spans="2:6" x14ac:dyDescent="0.2">
      <c r="B59" s="5">
        <f t="shared" si="3"/>
        <v>0.62999999999999967</v>
      </c>
      <c r="C59" s="6">
        <f t="shared" si="1"/>
        <v>0.13257450735341189</v>
      </c>
      <c r="D59" s="7">
        <f t="shared" si="0"/>
        <v>95416804.191124693</v>
      </c>
      <c r="E59" s="8">
        <f t="shared" si="2"/>
        <v>251999.99999999985</v>
      </c>
      <c r="F59" s="9"/>
    </row>
    <row r="60" spans="2:6" x14ac:dyDescent="0.2">
      <c r="B60" s="5">
        <f t="shared" si="3"/>
        <v>0.61999999999999966</v>
      </c>
      <c r="C60" s="6">
        <f t="shared" si="1"/>
        <v>0.11757550765359205</v>
      </c>
      <c r="D60" s="7">
        <f t="shared" si="0"/>
        <v>97066694.158104867</v>
      </c>
      <c r="E60" s="8">
        <f t="shared" si="2"/>
        <v>247999.99999999985</v>
      </c>
      <c r="F60" s="9"/>
    </row>
    <row r="61" spans="2:6" x14ac:dyDescent="0.2">
      <c r="B61" s="5">
        <f t="shared" si="3"/>
        <v>0.60999999999999965</v>
      </c>
      <c r="C61" s="6">
        <f t="shared" si="1"/>
        <v>0.10318914671611495</v>
      </c>
      <c r="D61" s="7">
        <f t="shared" si="0"/>
        <v>98649193.861227363</v>
      </c>
      <c r="E61" s="8">
        <f t="shared" si="2"/>
        <v>243999.99999999985</v>
      </c>
      <c r="F61" s="9"/>
    </row>
    <row r="62" spans="2:6" x14ac:dyDescent="0.2">
      <c r="B62" s="5">
        <f t="shared" si="3"/>
        <v>0.59999999999999964</v>
      </c>
      <c r="C62" s="6">
        <f t="shared" si="1"/>
        <v>8.944271909999113E-2</v>
      </c>
      <c r="D62" s="7">
        <f t="shared" si="0"/>
        <v>100161300.89900097</v>
      </c>
      <c r="E62" s="8">
        <f t="shared" si="2"/>
        <v>239999.99999999985</v>
      </c>
      <c r="F62" s="9"/>
    </row>
    <row r="63" spans="2:6" x14ac:dyDescent="0.2">
      <c r="B63" s="5">
        <f t="shared" si="3"/>
        <v>0.58999999999999964</v>
      </c>
      <c r="C63" s="6">
        <f t="shared" si="1"/>
        <v>7.6367532368146696E-2</v>
      </c>
      <c r="D63" s="7">
        <f t="shared" si="0"/>
        <v>101599571.43950386</v>
      </c>
      <c r="E63" s="8">
        <f t="shared" si="2"/>
        <v>235999.99999999985</v>
      </c>
      <c r="F63" s="9"/>
    </row>
    <row r="64" spans="2:6" x14ac:dyDescent="0.2">
      <c r="B64" s="5">
        <f t="shared" si="3"/>
        <v>0.57999999999999963</v>
      </c>
      <c r="C64" s="6">
        <f t="shared" si="1"/>
        <v>6.3999999999999543E-2</v>
      </c>
      <c r="D64" s="7">
        <f t="shared" si="0"/>
        <v>102960000.00000004</v>
      </c>
      <c r="E64" s="8">
        <f t="shared" si="2"/>
        <v>231999.99999999985</v>
      </c>
      <c r="F64" s="9"/>
    </row>
    <row r="65" spans="2:6" x14ac:dyDescent="0.2">
      <c r="B65" s="5">
        <f t="shared" si="3"/>
        <v>0.56999999999999962</v>
      </c>
      <c r="C65" s="6">
        <f t="shared" si="1"/>
        <v>5.2383203414834746E-2</v>
      </c>
      <c r="D65" s="7">
        <f t="shared" si="0"/>
        <v>104237847.62436818</v>
      </c>
      <c r="E65" s="8">
        <f t="shared" si="2"/>
        <v>227999.99999999985</v>
      </c>
      <c r="F65" s="9"/>
    </row>
    <row r="66" spans="2:6" x14ac:dyDescent="0.2">
      <c r="B66" s="5">
        <f t="shared" si="3"/>
        <v>0.55999999999999961</v>
      </c>
      <c r="C66" s="6">
        <f t="shared" si="1"/>
        <v>4.1569219381652631E-2</v>
      </c>
      <c r="D66" s="7">
        <f t="shared" si="0"/>
        <v>105427385.86801821</v>
      </c>
      <c r="E66" s="8">
        <f t="shared" si="2"/>
        <v>223999.99999999985</v>
      </c>
      <c r="F66" s="9"/>
    </row>
    <row r="67" spans="2:6" x14ac:dyDescent="0.2">
      <c r="B67" s="5">
        <f t="shared" si="3"/>
        <v>0.5499999999999996</v>
      </c>
      <c r="C67" s="6">
        <f t="shared" si="1"/>
        <v>3.1622776601683403E-2</v>
      </c>
      <c r="D67" s="7">
        <f t="shared" si="0"/>
        <v>106521494.57381482</v>
      </c>
      <c r="E67" s="8">
        <f t="shared" si="2"/>
        <v>219999.99999999985</v>
      </c>
      <c r="F67" s="9"/>
    </row>
    <row r="68" spans="2:6" x14ac:dyDescent="0.2">
      <c r="B68" s="5">
        <f t="shared" si="3"/>
        <v>0.53999999999999959</v>
      </c>
      <c r="C68" s="6">
        <f t="shared" si="1"/>
        <v>2.2627416997969173E-2</v>
      </c>
      <c r="D68" s="7">
        <f t="shared" si="0"/>
        <v>107510984.13022339</v>
      </c>
      <c r="E68" s="8">
        <f t="shared" si="2"/>
        <v>215999.99999999983</v>
      </c>
      <c r="F68" s="9"/>
    </row>
    <row r="69" spans="2:6" x14ac:dyDescent="0.2">
      <c r="B69" s="5">
        <f t="shared" si="3"/>
        <v>0.52999999999999958</v>
      </c>
      <c r="C69" s="6">
        <f t="shared" si="1"/>
        <v>1.4696938456698762E-2</v>
      </c>
      <c r="D69" s="7">
        <f t="shared" si="0"/>
        <v>108383336.76976314</v>
      </c>
      <c r="E69" s="8">
        <f t="shared" si="2"/>
        <v>211999.99999999983</v>
      </c>
      <c r="F69" s="9"/>
    </row>
    <row r="70" spans="2:6" x14ac:dyDescent="0.2">
      <c r="B70" s="5">
        <f t="shared" si="3"/>
        <v>0.51999999999999957</v>
      </c>
      <c r="C70" s="6">
        <f t="shared" si="1"/>
        <v>7.9999999999997486E-3</v>
      </c>
      <c r="D70" s="7">
        <f t="shared" si="0"/>
        <v>109120000.00000003</v>
      </c>
      <c r="E70" s="8">
        <f t="shared" si="2"/>
        <v>207999.99999999983</v>
      </c>
      <c r="F70" s="9"/>
    </row>
    <row r="71" spans="2:6" x14ac:dyDescent="0.2">
      <c r="B71" s="5">
        <f t="shared" si="3"/>
        <v>0.50999999999999956</v>
      </c>
      <c r="C71" s="6">
        <f t="shared" si="1"/>
        <v>2.8284271247460053E-3</v>
      </c>
      <c r="D71" s="7">
        <f t="shared" si="0"/>
        <v>109688873.01627794</v>
      </c>
      <c r="E71" s="8">
        <f t="shared" si="2"/>
        <v>203999.99999999983</v>
      </c>
      <c r="F71" s="9"/>
    </row>
    <row r="72" spans="2:6" x14ac:dyDescent="0.2">
      <c r="B72" s="5">
        <f t="shared" si="3"/>
        <v>0.49999999999999956</v>
      </c>
      <c r="C72" s="6">
        <f t="shared" si="1"/>
        <v>0</v>
      </c>
      <c r="D72" s="7">
        <f t="shared" si="0"/>
        <v>110000000</v>
      </c>
      <c r="E72" s="8">
        <f t="shared" si="2"/>
        <v>199999.99999999983</v>
      </c>
      <c r="F72" s="9"/>
    </row>
    <row r="73" spans="2:6" x14ac:dyDescent="0.2">
      <c r="B73" s="5">
        <f t="shared" si="3"/>
        <v>0.48999999999999955</v>
      </c>
      <c r="C73" s="6">
        <f t="shared" si="1"/>
        <v>0</v>
      </c>
      <c r="D73" s="7">
        <f t="shared" si="0"/>
        <v>110000000</v>
      </c>
      <c r="E73" s="8">
        <f t="shared" si="2"/>
        <v>195999.99999999983</v>
      </c>
      <c r="F73" s="9"/>
    </row>
    <row r="74" spans="2:6" x14ac:dyDescent="0.2">
      <c r="B74" s="5">
        <f t="shared" si="3"/>
        <v>0.47999999999999954</v>
      </c>
      <c r="C74" s="6">
        <f t="shared" si="1"/>
        <v>0</v>
      </c>
      <c r="D74" s="7">
        <f t="shared" si="0"/>
        <v>110000000</v>
      </c>
      <c r="E74" s="8">
        <f t="shared" si="2"/>
        <v>191999.99999999983</v>
      </c>
      <c r="F74" s="9"/>
    </row>
    <row r="75" spans="2:6" x14ac:dyDescent="0.2">
      <c r="B75" s="5">
        <f t="shared" si="3"/>
        <v>0.46999999999999953</v>
      </c>
      <c r="C75" s="6">
        <f t="shared" si="1"/>
        <v>0</v>
      </c>
      <c r="D75" s="7">
        <f t="shared" si="0"/>
        <v>110000000</v>
      </c>
      <c r="E75" s="8">
        <f t="shared" si="2"/>
        <v>187999.99999999983</v>
      </c>
      <c r="F75" s="9"/>
    </row>
    <row r="76" spans="2:6" x14ac:dyDescent="0.2">
      <c r="B76" s="5">
        <f t="shared" si="3"/>
        <v>0.45999999999999952</v>
      </c>
      <c r="C76" s="6">
        <f t="shared" si="1"/>
        <v>0</v>
      </c>
      <c r="D76" s="7">
        <f t="shared" si="0"/>
        <v>110000000</v>
      </c>
      <c r="E76" s="8">
        <f t="shared" si="2"/>
        <v>183999.9999999998</v>
      </c>
      <c r="F76" s="9"/>
    </row>
    <row r="77" spans="2:6" x14ac:dyDescent="0.2">
      <c r="B77" s="5">
        <f t="shared" si="3"/>
        <v>0.44999999999999951</v>
      </c>
      <c r="C77" s="6">
        <f t="shared" si="1"/>
        <v>0</v>
      </c>
      <c r="D77" s="7">
        <f t="shared" si="0"/>
        <v>110000000</v>
      </c>
      <c r="E77" s="8">
        <f t="shared" si="2"/>
        <v>179999.9999999998</v>
      </c>
      <c r="F77" s="9"/>
    </row>
    <row r="78" spans="2:6" x14ac:dyDescent="0.2">
      <c r="B78" s="5">
        <f t="shared" si="3"/>
        <v>0.4399999999999995</v>
      </c>
      <c r="C78" s="6">
        <f t="shared" si="1"/>
        <v>0</v>
      </c>
      <c r="D78" s="7">
        <f t="shared" si="0"/>
        <v>110000000</v>
      </c>
      <c r="E78" s="8">
        <f t="shared" si="2"/>
        <v>175999.9999999998</v>
      </c>
      <c r="F78" s="9"/>
    </row>
    <row r="79" spans="2:6" x14ac:dyDescent="0.2">
      <c r="B79" s="5">
        <f t="shared" si="3"/>
        <v>0.42999999999999949</v>
      </c>
      <c r="C79" s="6">
        <f t="shared" si="1"/>
        <v>0</v>
      </c>
      <c r="D79" s="7">
        <f t="shared" si="0"/>
        <v>110000000</v>
      </c>
      <c r="E79" s="8">
        <f t="shared" si="2"/>
        <v>171999.9999999998</v>
      </c>
      <c r="F79" s="9"/>
    </row>
    <row r="80" spans="2:6" x14ac:dyDescent="0.2">
      <c r="B80" s="5">
        <f t="shared" si="3"/>
        <v>0.41999999999999948</v>
      </c>
      <c r="C80" s="6">
        <f t="shared" si="1"/>
        <v>0</v>
      </c>
      <c r="D80" s="7">
        <f t="shared" si="0"/>
        <v>110000000</v>
      </c>
      <c r="E80" s="8">
        <f t="shared" si="2"/>
        <v>167999.9999999998</v>
      </c>
      <c r="F80" s="9"/>
    </row>
    <row r="81" spans="2:6" x14ac:dyDescent="0.2">
      <c r="B81" s="5">
        <f t="shared" si="3"/>
        <v>0.40999999999999948</v>
      </c>
      <c r="C81" s="6">
        <f t="shared" si="1"/>
        <v>0</v>
      </c>
      <c r="D81" s="7">
        <f t="shared" si="0"/>
        <v>110000000</v>
      </c>
      <c r="E81" s="8">
        <f t="shared" si="2"/>
        <v>163999.9999999998</v>
      </c>
      <c r="F81" s="9"/>
    </row>
    <row r="82" spans="2:6" x14ac:dyDescent="0.2">
      <c r="B82" s="5">
        <f t="shared" si="3"/>
        <v>0.39999999999999947</v>
      </c>
      <c r="C82" s="6">
        <f t="shared" si="1"/>
        <v>0</v>
      </c>
      <c r="D82" s="7">
        <f t="shared" si="0"/>
        <v>110000000</v>
      </c>
      <c r="E82" s="8">
        <f t="shared" si="2"/>
        <v>159999.9999999998</v>
      </c>
      <c r="F82" s="9"/>
    </row>
    <row r="83" spans="2:6" x14ac:dyDescent="0.2">
      <c r="B83" s="5">
        <f t="shared" si="3"/>
        <v>0.38999999999999946</v>
      </c>
      <c r="C83" s="6">
        <f t="shared" si="1"/>
        <v>0</v>
      </c>
      <c r="D83" s="7">
        <f t="shared" si="0"/>
        <v>110000000</v>
      </c>
      <c r="E83" s="8">
        <f t="shared" si="2"/>
        <v>155999.9999999998</v>
      </c>
      <c r="F83" s="9"/>
    </row>
    <row r="84" spans="2:6" x14ac:dyDescent="0.2">
      <c r="B84" s="5">
        <f t="shared" si="3"/>
        <v>0.37999999999999945</v>
      </c>
      <c r="C84" s="6">
        <f t="shared" si="1"/>
        <v>0</v>
      </c>
      <c r="D84" s="7">
        <f t="shared" si="0"/>
        <v>110000000</v>
      </c>
      <c r="E84" s="8">
        <f t="shared" si="2"/>
        <v>151999.99999999977</v>
      </c>
      <c r="F84" s="9"/>
    </row>
    <row r="85" spans="2:6" x14ac:dyDescent="0.2">
      <c r="B85" s="5">
        <f t="shared" si="3"/>
        <v>0.36999999999999944</v>
      </c>
      <c r="C85" s="6">
        <f t="shared" si="1"/>
        <v>0</v>
      </c>
      <c r="D85" s="7">
        <f t="shared" si="0"/>
        <v>110000000</v>
      </c>
      <c r="E85" s="8">
        <f t="shared" si="2"/>
        <v>147999.99999999977</v>
      </c>
      <c r="F85" s="9"/>
    </row>
    <row r="86" spans="2:6" x14ac:dyDescent="0.2">
      <c r="B86" s="5">
        <f t="shared" si="3"/>
        <v>0.35999999999999943</v>
      </c>
      <c r="C86" s="6">
        <f t="shared" si="1"/>
        <v>0</v>
      </c>
      <c r="D86" s="7">
        <f t="shared" ref="D86:D122" si="4">$C$9-($C$9*C86)</f>
        <v>110000000</v>
      </c>
      <c r="E86" s="8">
        <f t="shared" si="2"/>
        <v>143999.99999999977</v>
      </c>
      <c r="F86" s="9"/>
    </row>
    <row r="87" spans="2:6" x14ac:dyDescent="0.2">
      <c r="B87" s="5">
        <f t="shared" si="3"/>
        <v>0.34999999999999942</v>
      </c>
      <c r="C87" s="6">
        <f t="shared" ref="C87:C122" si="5">IFERROR(EXP((($C$10*LN((B87-$C$11)/(100%-$C$11))))),0%)</f>
        <v>0</v>
      </c>
      <c r="D87" s="7">
        <f t="shared" si="4"/>
        <v>110000000</v>
      </c>
      <c r="E87" s="8">
        <f t="shared" ref="E87:E122" si="6">$C$12*B87</f>
        <v>139999.99999999977</v>
      </c>
      <c r="F87" s="9"/>
    </row>
    <row r="88" spans="2:6" x14ac:dyDescent="0.2">
      <c r="B88" s="5">
        <f t="shared" ref="B88:B122" si="7">B87-1%</f>
        <v>0.33999999999999941</v>
      </c>
      <c r="C88" s="6">
        <f t="shared" si="5"/>
        <v>0</v>
      </c>
      <c r="D88" s="7">
        <f t="shared" si="4"/>
        <v>110000000</v>
      </c>
      <c r="E88" s="8">
        <f t="shared" si="6"/>
        <v>135999.99999999977</v>
      </c>
      <c r="F88" s="9"/>
    </row>
    <row r="89" spans="2:6" x14ac:dyDescent="0.2">
      <c r="B89" s="5">
        <f t="shared" si="7"/>
        <v>0.3299999999999994</v>
      </c>
      <c r="C89" s="6">
        <f t="shared" si="5"/>
        <v>0</v>
      </c>
      <c r="D89" s="7">
        <f t="shared" si="4"/>
        <v>110000000</v>
      </c>
      <c r="E89" s="8">
        <f t="shared" si="6"/>
        <v>131999.99999999977</v>
      </c>
      <c r="F89" s="9"/>
    </row>
    <row r="90" spans="2:6" x14ac:dyDescent="0.2">
      <c r="B90" s="5">
        <f t="shared" si="7"/>
        <v>0.3199999999999994</v>
      </c>
      <c r="C90" s="6">
        <f t="shared" si="5"/>
        <v>0</v>
      </c>
      <c r="D90" s="7">
        <f t="shared" si="4"/>
        <v>110000000</v>
      </c>
      <c r="E90" s="8">
        <f t="shared" si="6"/>
        <v>127999.99999999975</v>
      </c>
      <c r="F90" s="9"/>
    </row>
    <row r="91" spans="2:6" x14ac:dyDescent="0.2">
      <c r="B91" s="5">
        <f t="shared" si="7"/>
        <v>0.30999999999999939</v>
      </c>
      <c r="C91" s="6">
        <f t="shared" si="5"/>
        <v>0</v>
      </c>
      <c r="D91" s="7">
        <f t="shared" si="4"/>
        <v>110000000</v>
      </c>
      <c r="E91" s="8">
        <f t="shared" si="6"/>
        <v>123999.99999999975</v>
      </c>
      <c r="F91" s="9"/>
    </row>
    <row r="92" spans="2:6" x14ac:dyDescent="0.2">
      <c r="B92" s="5">
        <f t="shared" si="7"/>
        <v>0.29999999999999938</v>
      </c>
      <c r="C92" s="6">
        <f t="shared" si="5"/>
        <v>0</v>
      </c>
      <c r="D92" s="7">
        <f t="shared" si="4"/>
        <v>110000000</v>
      </c>
      <c r="E92" s="8">
        <f t="shared" si="6"/>
        <v>119999.99999999975</v>
      </c>
      <c r="F92" s="9"/>
    </row>
    <row r="93" spans="2:6" x14ac:dyDescent="0.2">
      <c r="B93" s="5">
        <f t="shared" si="7"/>
        <v>0.28999999999999937</v>
      </c>
      <c r="C93" s="6">
        <f t="shared" si="5"/>
        <v>0</v>
      </c>
      <c r="D93" s="7">
        <f t="shared" si="4"/>
        <v>110000000</v>
      </c>
      <c r="E93" s="8">
        <f t="shared" si="6"/>
        <v>115999.99999999975</v>
      </c>
      <c r="F93" s="9"/>
    </row>
    <row r="94" spans="2:6" x14ac:dyDescent="0.2">
      <c r="B94" s="5">
        <f t="shared" si="7"/>
        <v>0.27999999999999936</v>
      </c>
      <c r="C94" s="6">
        <f t="shared" si="5"/>
        <v>0</v>
      </c>
      <c r="D94" s="7">
        <f t="shared" si="4"/>
        <v>110000000</v>
      </c>
      <c r="E94" s="8">
        <f t="shared" si="6"/>
        <v>111999.99999999974</v>
      </c>
      <c r="F94" s="9"/>
    </row>
    <row r="95" spans="2:6" x14ac:dyDescent="0.2">
      <c r="B95" s="5">
        <f t="shared" si="7"/>
        <v>0.26999999999999935</v>
      </c>
      <c r="C95" s="6">
        <f t="shared" si="5"/>
        <v>0</v>
      </c>
      <c r="D95" s="7">
        <f t="shared" si="4"/>
        <v>110000000</v>
      </c>
      <c r="E95" s="8">
        <f t="shared" si="6"/>
        <v>107999.99999999974</v>
      </c>
      <c r="F95" s="9"/>
    </row>
    <row r="96" spans="2:6" x14ac:dyDescent="0.2">
      <c r="B96" s="5">
        <f t="shared" si="7"/>
        <v>0.25999999999999934</v>
      </c>
      <c r="C96" s="6">
        <f t="shared" si="5"/>
        <v>0</v>
      </c>
      <c r="D96" s="7">
        <f t="shared" si="4"/>
        <v>110000000</v>
      </c>
      <c r="E96" s="8">
        <f t="shared" si="6"/>
        <v>103999.99999999974</v>
      </c>
      <c r="F96" s="9"/>
    </row>
    <row r="97" spans="2:6" x14ac:dyDescent="0.2">
      <c r="B97" s="5">
        <f t="shared" si="7"/>
        <v>0.24999999999999933</v>
      </c>
      <c r="C97" s="6">
        <f t="shared" si="5"/>
        <v>0</v>
      </c>
      <c r="D97" s="7">
        <f t="shared" si="4"/>
        <v>110000000</v>
      </c>
      <c r="E97" s="8">
        <f t="shared" si="6"/>
        <v>99999.999999999738</v>
      </c>
      <c r="F97" s="9"/>
    </row>
    <row r="98" spans="2:6" x14ac:dyDescent="0.2">
      <c r="B98" s="5">
        <f t="shared" si="7"/>
        <v>0.23999999999999932</v>
      </c>
      <c r="C98" s="6">
        <f t="shared" si="5"/>
        <v>0</v>
      </c>
      <c r="D98" s="7">
        <f t="shared" si="4"/>
        <v>110000000</v>
      </c>
      <c r="E98" s="8">
        <f t="shared" si="6"/>
        <v>95999.999999999724</v>
      </c>
      <c r="F98" s="9"/>
    </row>
    <row r="99" spans="2:6" x14ac:dyDescent="0.2">
      <c r="B99" s="5">
        <f t="shared" si="7"/>
        <v>0.22999999999999932</v>
      </c>
      <c r="C99" s="6">
        <f t="shared" si="5"/>
        <v>0</v>
      </c>
      <c r="D99" s="7">
        <f t="shared" si="4"/>
        <v>110000000</v>
      </c>
      <c r="E99" s="8">
        <f t="shared" si="6"/>
        <v>91999.999999999724</v>
      </c>
      <c r="F99" s="9"/>
    </row>
    <row r="100" spans="2:6" x14ac:dyDescent="0.2">
      <c r="B100" s="5">
        <f t="shared" si="7"/>
        <v>0.21999999999999931</v>
      </c>
      <c r="C100" s="6">
        <f t="shared" si="5"/>
        <v>0</v>
      </c>
      <c r="D100" s="7">
        <f t="shared" si="4"/>
        <v>110000000</v>
      </c>
      <c r="E100" s="8">
        <f t="shared" si="6"/>
        <v>87999.999999999724</v>
      </c>
      <c r="F100" s="9"/>
    </row>
    <row r="101" spans="2:6" x14ac:dyDescent="0.2">
      <c r="B101" s="5">
        <f t="shared" si="7"/>
        <v>0.2099999999999993</v>
      </c>
      <c r="C101" s="6">
        <f t="shared" si="5"/>
        <v>0</v>
      </c>
      <c r="D101" s="7">
        <f t="shared" si="4"/>
        <v>110000000</v>
      </c>
      <c r="E101" s="8">
        <f t="shared" si="6"/>
        <v>83999.999999999724</v>
      </c>
      <c r="F101" s="9"/>
    </row>
    <row r="102" spans="2:6" x14ac:dyDescent="0.2">
      <c r="B102" s="5">
        <f t="shared" si="7"/>
        <v>0.19999999999999929</v>
      </c>
      <c r="C102" s="6">
        <f t="shared" si="5"/>
        <v>0</v>
      </c>
      <c r="D102" s="7">
        <f t="shared" si="4"/>
        <v>110000000</v>
      </c>
      <c r="E102" s="8">
        <f t="shared" si="6"/>
        <v>79999.999999999709</v>
      </c>
      <c r="F102" s="9"/>
    </row>
    <row r="103" spans="2:6" x14ac:dyDescent="0.2">
      <c r="B103" s="5">
        <f t="shared" si="7"/>
        <v>0.18999999999999928</v>
      </c>
      <c r="C103" s="6">
        <f t="shared" si="5"/>
        <v>0</v>
      </c>
      <c r="D103" s="7">
        <f t="shared" si="4"/>
        <v>110000000</v>
      </c>
      <c r="E103" s="8">
        <f t="shared" si="6"/>
        <v>75999.999999999709</v>
      </c>
      <c r="F103" s="9"/>
    </row>
    <row r="104" spans="2:6" x14ac:dyDescent="0.2">
      <c r="B104" s="5">
        <f t="shared" si="7"/>
        <v>0.17999999999999927</v>
      </c>
      <c r="C104" s="6">
        <f t="shared" si="5"/>
        <v>0</v>
      </c>
      <c r="D104" s="7">
        <f t="shared" si="4"/>
        <v>110000000</v>
      </c>
      <c r="E104" s="8">
        <f t="shared" si="6"/>
        <v>71999.999999999709</v>
      </c>
      <c r="F104" s="9"/>
    </row>
    <row r="105" spans="2:6" x14ac:dyDescent="0.2">
      <c r="B105" s="5">
        <f t="shared" si="7"/>
        <v>0.16999999999999926</v>
      </c>
      <c r="C105" s="6">
        <f t="shared" si="5"/>
        <v>0</v>
      </c>
      <c r="D105" s="7">
        <f t="shared" si="4"/>
        <v>110000000</v>
      </c>
      <c r="E105" s="8">
        <f t="shared" si="6"/>
        <v>67999.999999999709</v>
      </c>
      <c r="F105" s="9"/>
    </row>
    <row r="106" spans="2:6" x14ac:dyDescent="0.2">
      <c r="B106" s="5">
        <f t="shared" si="7"/>
        <v>0.15999999999999925</v>
      </c>
      <c r="C106" s="6">
        <f t="shared" si="5"/>
        <v>0</v>
      </c>
      <c r="D106" s="7">
        <f t="shared" si="4"/>
        <v>110000000</v>
      </c>
      <c r="E106" s="8">
        <f t="shared" si="6"/>
        <v>63999.999999999702</v>
      </c>
      <c r="F106" s="9"/>
    </row>
    <row r="107" spans="2:6" x14ac:dyDescent="0.2">
      <c r="B107" s="5">
        <f t="shared" si="7"/>
        <v>0.14999999999999925</v>
      </c>
      <c r="C107" s="6">
        <f t="shared" si="5"/>
        <v>0</v>
      </c>
      <c r="D107" s="7">
        <f t="shared" si="4"/>
        <v>110000000</v>
      </c>
      <c r="E107" s="8">
        <f t="shared" si="6"/>
        <v>59999.999999999694</v>
      </c>
      <c r="F107" s="9"/>
    </row>
    <row r="108" spans="2:6" x14ac:dyDescent="0.2">
      <c r="B108" s="5">
        <f t="shared" si="7"/>
        <v>0.13999999999999924</v>
      </c>
      <c r="C108" s="6">
        <f t="shared" si="5"/>
        <v>0</v>
      </c>
      <c r="D108" s="7">
        <f t="shared" si="4"/>
        <v>110000000</v>
      </c>
      <c r="E108" s="8">
        <f t="shared" si="6"/>
        <v>55999.999999999694</v>
      </c>
      <c r="F108" s="9"/>
    </row>
    <row r="109" spans="2:6" x14ac:dyDescent="0.2">
      <c r="B109" s="5">
        <f t="shared" si="7"/>
        <v>0.12999999999999923</v>
      </c>
      <c r="C109" s="6">
        <f t="shared" si="5"/>
        <v>0</v>
      </c>
      <c r="D109" s="7">
        <f t="shared" si="4"/>
        <v>110000000</v>
      </c>
      <c r="E109" s="8">
        <f t="shared" si="6"/>
        <v>51999.999999999694</v>
      </c>
      <c r="F109" s="9"/>
    </row>
    <row r="110" spans="2:6" x14ac:dyDescent="0.2">
      <c r="B110" s="5">
        <f t="shared" si="7"/>
        <v>0.11999999999999923</v>
      </c>
      <c r="C110" s="6">
        <f t="shared" si="5"/>
        <v>0</v>
      </c>
      <c r="D110" s="7">
        <f t="shared" si="4"/>
        <v>110000000</v>
      </c>
      <c r="E110" s="8">
        <f t="shared" si="6"/>
        <v>47999.999999999694</v>
      </c>
      <c r="F110" s="9"/>
    </row>
    <row r="111" spans="2:6" x14ac:dyDescent="0.2">
      <c r="B111" s="5">
        <f t="shared" si="7"/>
        <v>0.10999999999999924</v>
      </c>
      <c r="C111" s="6">
        <f t="shared" si="5"/>
        <v>0</v>
      </c>
      <c r="D111" s="7">
        <f t="shared" si="4"/>
        <v>110000000</v>
      </c>
      <c r="E111" s="8">
        <f t="shared" si="6"/>
        <v>43999.999999999694</v>
      </c>
      <c r="F111" s="9"/>
    </row>
    <row r="112" spans="2:6" x14ac:dyDescent="0.2">
      <c r="B112" s="5">
        <f t="shared" si="7"/>
        <v>9.9999999999999242E-2</v>
      </c>
      <c r="C112" s="6">
        <f t="shared" si="5"/>
        <v>0</v>
      </c>
      <c r="D112" s="7">
        <f t="shared" si="4"/>
        <v>110000000</v>
      </c>
      <c r="E112" s="8">
        <f t="shared" si="6"/>
        <v>39999.999999999694</v>
      </c>
      <c r="F112" s="9"/>
    </row>
    <row r="113" spans="2:6" x14ac:dyDescent="0.2">
      <c r="B113" s="5">
        <f t="shared" si="7"/>
        <v>8.9999999999999247E-2</v>
      </c>
      <c r="C113" s="6">
        <f t="shared" si="5"/>
        <v>0</v>
      </c>
      <c r="D113" s="7">
        <f t="shared" si="4"/>
        <v>110000000</v>
      </c>
      <c r="E113" s="8">
        <f t="shared" si="6"/>
        <v>35999.999999999702</v>
      </c>
      <c r="F113" s="9"/>
    </row>
    <row r="114" spans="2:6" x14ac:dyDescent="0.2">
      <c r="B114" s="5">
        <f t="shared" si="7"/>
        <v>7.9999999999999252E-2</v>
      </c>
      <c r="C114" s="6">
        <f t="shared" si="5"/>
        <v>0</v>
      </c>
      <c r="D114" s="7">
        <f t="shared" si="4"/>
        <v>110000000</v>
      </c>
      <c r="E114" s="8">
        <f t="shared" si="6"/>
        <v>31999.999999999702</v>
      </c>
      <c r="F114" s="9"/>
    </row>
    <row r="115" spans="2:6" x14ac:dyDescent="0.2">
      <c r="B115" s="5">
        <f t="shared" si="7"/>
        <v>6.9999999999999257E-2</v>
      </c>
      <c r="C115" s="6">
        <f t="shared" si="5"/>
        <v>0</v>
      </c>
      <c r="D115" s="7">
        <f t="shared" si="4"/>
        <v>110000000</v>
      </c>
      <c r="E115" s="8">
        <f t="shared" si="6"/>
        <v>27999.999999999702</v>
      </c>
      <c r="F115" s="9"/>
    </row>
    <row r="116" spans="2:6" x14ac:dyDescent="0.2">
      <c r="B116" s="5">
        <f t="shared" si="7"/>
        <v>5.9999999999999255E-2</v>
      </c>
      <c r="C116" s="6">
        <f t="shared" si="5"/>
        <v>0</v>
      </c>
      <c r="D116" s="7">
        <f t="shared" si="4"/>
        <v>110000000</v>
      </c>
      <c r="E116" s="8">
        <f t="shared" si="6"/>
        <v>23999.999999999702</v>
      </c>
      <c r="F116" s="9"/>
    </row>
    <row r="117" spans="2:6" x14ac:dyDescent="0.2">
      <c r="B117" s="5">
        <f t="shared" si="7"/>
        <v>4.9999999999999253E-2</v>
      </c>
      <c r="C117" s="6">
        <f t="shared" si="5"/>
        <v>0</v>
      </c>
      <c r="D117" s="7">
        <f t="shared" si="4"/>
        <v>110000000</v>
      </c>
      <c r="E117" s="8">
        <f t="shared" si="6"/>
        <v>19999.999999999702</v>
      </c>
      <c r="F117" s="9"/>
    </row>
    <row r="118" spans="2:6" x14ac:dyDescent="0.2">
      <c r="B118" s="5">
        <f t="shared" si="7"/>
        <v>3.9999999999999251E-2</v>
      </c>
      <c r="C118" s="6">
        <f t="shared" si="5"/>
        <v>0</v>
      </c>
      <c r="D118" s="7">
        <f t="shared" si="4"/>
        <v>110000000</v>
      </c>
      <c r="E118" s="8">
        <f t="shared" si="6"/>
        <v>15999.9999999997</v>
      </c>
      <c r="F118" s="9"/>
    </row>
    <row r="119" spans="2:6" x14ac:dyDescent="0.2">
      <c r="B119" s="5">
        <f t="shared" si="7"/>
        <v>2.9999999999999249E-2</v>
      </c>
      <c r="C119" s="6">
        <f t="shared" si="5"/>
        <v>0</v>
      </c>
      <c r="D119" s="7">
        <f t="shared" si="4"/>
        <v>110000000</v>
      </c>
      <c r="E119" s="8">
        <f t="shared" si="6"/>
        <v>11999.9999999997</v>
      </c>
      <c r="F119" s="9"/>
    </row>
    <row r="120" spans="2:6" x14ac:dyDescent="0.2">
      <c r="B120" s="5">
        <f t="shared" si="7"/>
        <v>1.9999999999999248E-2</v>
      </c>
      <c r="C120" s="6">
        <f t="shared" si="5"/>
        <v>0</v>
      </c>
      <c r="D120" s="7">
        <f t="shared" si="4"/>
        <v>110000000</v>
      </c>
      <c r="E120" s="8">
        <f t="shared" si="6"/>
        <v>7999.999999999699</v>
      </c>
      <c r="F120" s="9"/>
    </row>
    <row r="121" spans="2:6" x14ac:dyDescent="0.2">
      <c r="B121" s="5">
        <f t="shared" si="7"/>
        <v>9.9999999999992473E-3</v>
      </c>
      <c r="C121" s="6">
        <f t="shared" si="5"/>
        <v>0</v>
      </c>
      <c r="D121" s="7">
        <f t="shared" si="4"/>
        <v>110000000</v>
      </c>
      <c r="E121" s="8">
        <f t="shared" si="6"/>
        <v>3999.999999999699</v>
      </c>
      <c r="F121" s="9"/>
    </row>
    <row r="122" spans="2:6" x14ac:dyDescent="0.2">
      <c r="B122" s="10">
        <f t="shared" si="7"/>
        <v>-7.5286998857393428E-16</v>
      </c>
      <c r="C122" s="6">
        <f t="shared" si="5"/>
        <v>0</v>
      </c>
      <c r="D122" s="11">
        <f t="shared" si="4"/>
        <v>110000000</v>
      </c>
      <c r="E122" s="8">
        <f t="shared" si="6"/>
        <v>-3.0114799542957371E-10</v>
      </c>
      <c r="F122" s="9"/>
    </row>
  </sheetData>
  <sheetProtection algorithmName="SHA-512" hashValue="YUw03rCam0HOx4Z1oqg2l4eaIamcr4+mUBY0lP/sb2/nxRUBwuTUKlAYk9x8o5kEW2+0IuZUxiCmS8YXsvK61A==" saltValue="fsJ2BC6I/Jr2VuBKHgrVlw==" spinCount="100000" sheet="1" selectLockedCells="1"/>
  <mergeCells count="5">
    <mergeCell ref="D11:E11"/>
    <mergeCell ref="D12:E12"/>
    <mergeCell ref="B4:B5"/>
    <mergeCell ref="D9:E9"/>
    <mergeCell ref="D10:E1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M Document" ma:contentTypeID="0x0101007FE5B8C889809C499C7FA0015F6921F20091F0E21EB96F164D8BE3199CE0D4E122" ma:contentTypeVersion="14" ma:contentTypeDescription="Opret et nyt dokument." ma:contentTypeScope="" ma:versionID="946cad83f0a7dc8e51a99d47cd92713c">
  <xsd:schema xmlns:xsd="http://www.w3.org/2001/XMLSchema" xmlns:xs="http://www.w3.org/2001/XMLSchema" xmlns:p="http://schemas.microsoft.com/office/2006/metadata/properties" xmlns:ns1="8decc06a-d949-4f51-8fa8-f1f690cc0bfd" xmlns:ns3="1d2692ec-d044-4bdf-98cd-69e34eefab7c" targetNamespace="http://schemas.microsoft.com/office/2006/metadata/properties" ma:root="true" ma:fieldsID="fa2019ef7a0dbf15df592c84d5c57c07" ns1:_="" ns3:_="">
    <xsd:import namespace="8decc06a-d949-4f51-8fa8-f1f690cc0bfd"/>
    <xsd:import namespace="1d2692ec-d044-4bdf-98cd-69e34eefab7c"/>
    <xsd:element name="properties">
      <xsd:complexType>
        <xsd:sequence>
          <xsd:element name="documentManagement">
            <xsd:complexType>
              <xsd:all>
                <xsd:element ref="ns1:ClientName" minOccurs="0"/>
                <xsd:element ref="ns1:ClientCode" minOccurs="0"/>
                <xsd:element ref="ns1:MatterName" minOccurs="0"/>
                <xsd:element ref="ns1:MatterCode" minOccurs="0"/>
                <xsd:element ref="ns1:ProjectManager" minOccurs="0"/>
                <xsd:element ref="ns3:MediaServiceMetadata" minOccurs="0"/>
                <xsd:element ref="ns3:MediaServiceFastMetadata" minOccurs="0"/>
                <xsd:element ref="ns1:SharedWithUsers" minOccurs="0"/>
                <xsd:element ref="ns1:SharedWithDetails" minOccurs="0"/>
                <xsd:element ref="ns3:MediaServiceAutoKeyPoints" minOccurs="0"/>
                <xsd:element ref="ns3:MediaServiceKeyPoints" minOccurs="0"/>
                <xsd:element ref="ns3:Bila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ecc06a-d949-4f51-8fa8-f1f690cc0bfd" elementFormDefault="qualified">
    <xsd:import namespace="http://schemas.microsoft.com/office/2006/documentManagement/types"/>
    <xsd:import namespace="http://schemas.microsoft.com/office/infopath/2007/PartnerControls"/>
    <xsd:element name="ClientName" ma:index="0" nillable="true" ma:displayName="ClientName" ma:default="Energistyrelsen" ma:internalName="ClientName" ma:readOnly="false">
      <xsd:simpleType>
        <xsd:restriction base="dms:Text"/>
      </xsd:simpleType>
    </xsd:element>
    <xsd:element name="ClientCode" ma:index="1" nillable="true" ma:displayName="ClientCode" ma:default="10150" ma:internalName="ClientCode" ma:readOnly="false">
      <xsd:simpleType>
        <xsd:restriction base="dms:Text"/>
      </xsd:simpleType>
    </xsd:element>
    <xsd:element name="MatterName" ma:index="2" nillable="true" ma:displayName="ProjectName" ma:default="CCUS-udbud" ma:internalName="MatterName" ma:readOnly="false">
      <xsd:simpleType>
        <xsd:restriction base="dms:Text"/>
      </xsd:simpleType>
    </xsd:element>
    <xsd:element name="MatterCode" ma:index="3" nillable="true" ma:displayName="ProjectCode" ma:default="2021-0783" ma:internalName="MatterCode" ma:readOnly="false">
      <xsd:simpleType>
        <xsd:restriction base="dms:Text"/>
      </xsd:simpleType>
    </xsd:element>
    <xsd:element name="ProjectManager" ma:index="4" nillable="true" ma:displayName="ProjectManager" ma:default="10;#Nikolaj Dyg Hansen - Implement Consulting Group" ma:internalName="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Users" ma:index="15"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lt med 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2692ec-d044-4bdf-98cd-69e34eefab7c"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Bilag" ma:index="19" nillable="true" ma:displayName="Bilag" ma:format="Dropdown" ma:internalName="Bilag">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dholdstype"/>
        <xsd:element ref="dc:title" minOccurs="0" maxOccurs="1" ma:index="12"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lientCode xmlns="8decc06a-d949-4f51-8fa8-f1f690cc0bfd">10150</ClientCode>
    <MatterCode xmlns="8decc06a-d949-4f51-8fa8-f1f690cc0bfd">2021-0783</MatterCode>
    <ClientName xmlns="8decc06a-d949-4f51-8fa8-f1f690cc0bfd">Energistyrelsen</ClientName>
    <MatterName xmlns="8decc06a-d949-4f51-8fa8-f1f690cc0bfd">CCUS-udbud</MatterName>
    <ProjectManager xmlns="8decc06a-d949-4f51-8fa8-f1f690cc0bfd">
      <UserInfo>
        <DisplayName/>
        <AccountId>10</AccountId>
        <AccountType/>
      </UserInfo>
    </ProjectManager>
    <Bilag xmlns="1d2692ec-d044-4bdf-98cd-69e34eefab7c" xsi:nil="true"/>
  </documentManagement>
</p:properties>
</file>

<file path=customXml/itemProps1.xml><?xml version="1.0" encoding="utf-8"?>
<ds:datastoreItem xmlns:ds="http://schemas.openxmlformats.org/officeDocument/2006/customXml" ds:itemID="{E4E99562-BFD9-4990-ABD1-3A68C7702226}"/>
</file>

<file path=customXml/itemProps2.xml><?xml version="1.0" encoding="utf-8"?>
<ds:datastoreItem xmlns:ds="http://schemas.openxmlformats.org/officeDocument/2006/customXml" ds:itemID="{0ECD3D82-4F09-420C-B808-D7A3EA111C35}"/>
</file>

<file path=customXml/itemProps3.xml><?xml version="1.0" encoding="utf-8"?>
<ds:datastoreItem xmlns:ds="http://schemas.openxmlformats.org/officeDocument/2006/customXml" ds:itemID="{2F43B132-50E4-4CBA-A4F4-1420F19A0CF7}"/>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1</vt:i4>
      </vt:variant>
    </vt:vector>
  </HeadingPairs>
  <TitlesOfParts>
    <vt:vector size="1" baseType="lpstr">
      <vt:lpstr>Penalty calculation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2022-11-28T18:05:24Z</dcterms:created>
  <dcterms:modified xsi:type="dcterms:W3CDTF">2022-11-28T18:08:49Z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0x0101007FE5B8C889809C499C7FA0015F6921F20091F0E21EB96F164D8BE3199CE0D4E122</vt:lpwstr>
  </property>
</Properties>
</file>