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YS\Global Afrapportering\0 Projektledelse\Samlet rapport\Figurer\"/>
    </mc:Choice>
  </mc:AlternateContent>
  <bookViews>
    <workbookView xWindow="0" yWindow="0" windowWidth="19200" windowHeight="7050"/>
  </bookViews>
  <sheets>
    <sheet name="Intro" sheetId="1" r:id="rId1"/>
    <sheet name="Kap. 2" sheetId="5" r:id="rId2"/>
    <sheet name="Kap. 3" sheetId="2" r:id="rId3"/>
    <sheet name="Kap. 4" sheetId="4" r:id="rId4"/>
    <sheet name="Kap. 6" sheetId="3" r:id="rId5"/>
  </sheets>
  <definedNames>
    <definedName name="_Ref66305874" localSheetId="1">'Kap. 2'!$H$28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2" i="2" l="1"/>
  <c r="H423" i="2"/>
  <c r="K8" i="5" l="1"/>
  <c r="M7" i="5"/>
  <c r="K7" i="5"/>
  <c r="G67" i="5" l="1"/>
  <c r="H59" i="5" s="1"/>
  <c r="H58" i="5" l="1"/>
  <c r="H66" i="5"/>
  <c r="H65" i="5"/>
  <c r="H64" i="5"/>
  <c r="H63" i="5"/>
  <c r="H62" i="5"/>
  <c r="H61" i="5"/>
  <c r="H60" i="5"/>
  <c r="H67" i="5"/>
  <c r="D32" i="5" l="1"/>
  <c r="C32" i="5"/>
  <c r="B32" i="5"/>
  <c r="B41" i="5" s="1"/>
  <c r="D31" i="5"/>
  <c r="C31" i="5"/>
  <c r="B31" i="5"/>
  <c r="B37" i="5" s="1"/>
  <c r="B33" i="5" l="1"/>
  <c r="E31" i="5"/>
  <c r="B35" i="5"/>
  <c r="D33" i="5"/>
  <c r="D35" i="5" s="1"/>
  <c r="C33" i="5"/>
  <c r="C35" i="5" s="1"/>
  <c r="E32" i="5"/>
  <c r="B34" i="5" l="1"/>
  <c r="B38" i="5"/>
  <c r="D34" i="5"/>
  <c r="C34" i="5"/>
  <c r="E33" i="5"/>
  <c r="E34" i="5" s="1"/>
  <c r="E35" i="5" l="1"/>
</calcChain>
</file>

<file path=xl/sharedStrings.xml><?xml version="1.0" encoding="utf-8"?>
<sst xmlns="http://schemas.openxmlformats.org/spreadsheetml/2006/main" count="301" uniqueCount="248">
  <si>
    <t>Kapitel Nr:</t>
  </si>
  <si>
    <t>Figur nr:</t>
  </si>
  <si>
    <t>3. Fokusemner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</si>
  <si>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</si>
  <si>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</si>
  <si>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</si>
  <si>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</si>
  <si>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</si>
  <si>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</si>
  <si>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</si>
  <si>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</si>
  <si>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</si>
  <si>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</si>
  <si>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</si>
  <si>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</si>
  <si>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</si>
  <si>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</si>
  <si>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</si>
  <si>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Mio</t>
  </si>
  <si>
    <t>Antal passagerer</t>
  </si>
  <si>
    <t>Indeks</t>
  </si>
  <si>
    <t>1000 ton</t>
  </si>
  <si>
    <t>km</t>
  </si>
  <si>
    <t>Gns. Rejselængde</t>
  </si>
  <si>
    <t>2019</t>
  </si>
  <si>
    <t>Sum</t>
  </si>
  <si>
    <t>1000 ton CO2eq</t>
  </si>
  <si>
    <t>DHG-emission relateret til bunkring i Danmark</t>
  </si>
  <si>
    <t>Year</t>
  </si>
  <si>
    <t>CO2-faktor [kg CO2/MWh netto eleksport]</t>
  </si>
  <si>
    <t>1 TWh mindsket eleksport (øget forbrug)</t>
  </si>
  <si>
    <t>1 TWh øget eleksport (øget VE)</t>
  </si>
  <si>
    <t>Tilsagn</t>
  </si>
  <si>
    <t>Emissions reduktioner</t>
  </si>
  <si>
    <t>Tilpasning</t>
  </si>
  <si>
    <t>Både reduktioner og tilpasning</t>
  </si>
  <si>
    <t>Udbetalinger</t>
  </si>
  <si>
    <t>Støtte til gruppen af de fattigste udviklingslande samt Afrika</t>
  </si>
  <si>
    <t>Støtte til mellemindkomst lande</t>
  </si>
  <si>
    <t>Støtte til programmer uden øremærkning til landegrupper</t>
  </si>
  <si>
    <t>2.0 LCA Consultants</t>
  </si>
  <si>
    <t>Transport</t>
  </si>
  <si>
    <t>Emissioner fra dansk opererede skibe i udlandet (2.1)</t>
  </si>
  <si>
    <t>I Mton</t>
  </si>
  <si>
    <t>Millioner tons CO2 ækvivalenter (faktisk udledninger til og med 2017)</t>
  </si>
  <si>
    <t>Finanssektoren</t>
  </si>
  <si>
    <t>Life science og biotech</t>
  </si>
  <si>
    <t>Lufttransport</t>
  </si>
  <si>
    <t>Handel</t>
  </si>
  <si>
    <t>Service, IT og rådgivning</t>
  </si>
  <si>
    <t>Bygge- og anlægssektoren</t>
  </si>
  <si>
    <t>Det Blå Danmark</t>
  </si>
  <si>
    <t>Affald og vand, cirkulær økonomi</t>
  </si>
  <si>
    <t>Produktionsvirksomhed</t>
  </si>
  <si>
    <t>Energitung industri</t>
  </si>
  <si>
    <t>Landtransport</t>
  </si>
  <si>
    <t>Fødevare- og landbrugssektoren</t>
  </si>
  <si>
    <t>Energi- og forsyningssektoren</t>
  </si>
  <si>
    <t xml:space="preserve">Mia. kr. </t>
  </si>
  <si>
    <t>Mio. kr.</t>
  </si>
  <si>
    <t>Udledning, venstre akse</t>
  </si>
  <si>
    <t>Bruttoværditilvækst (BVT), højre akse</t>
  </si>
  <si>
    <t>Eksport, højre akse</t>
  </si>
  <si>
    <t>Landbrug, skovbrug og fiskeri</t>
  </si>
  <si>
    <t>Energiforsyning</t>
  </si>
  <si>
    <t>Industri</t>
  </si>
  <si>
    <t>Vandforsyning og renovation</t>
  </si>
  <si>
    <t>Råstofindvinding</t>
  </si>
  <si>
    <t>Bygge og anlæg</t>
  </si>
  <si>
    <t>Rejsebureauer, rengøring mv.</t>
  </si>
  <si>
    <t>Videnservice</t>
  </si>
  <si>
    <t>Hoteller og restauranter</t>
  </si>
  <si>
    <t>Information og kommunikation</t>
  </si>
  <si>
    <t xml:space="preserve">Ejendomshandel og udlejning </t>
  </si>
  <si>
    <t>Andre serviceydelser</t>
  </si>
  <si>
    <t>Finansiering og forsikring</t>
  </si>
  <si>
    <t>Udvikling i eksport af hhv. grøn miljø- og energiteknologi, samlet miljø- og energiteknologi og samlet eksport.</t>
  </si>
  <si>
    <t>Danmarks totale vareeksport</t>
  </si>
  <si>
    <t>Eksport af energiteknologi</t>
  </si>
  <si>
    <t>Eksport af miljøteknologi</t>
  </si>
  <si>
    <t>Eksport af grøn energiteknologi</t>
  </si>
  <si>
    <t>Eksport af grøn miljøteknologi</t>
  </si>
  <si>
    <t>Mio. ton CO2e</t>
  </si>
  <si>
    <t>Bunkring udenrigsfly i Danmark</t>
  </si>
  <si>
    <t>Danskopererede fly i udlandet</t>
  </si>
  <si>
    <t>Figurnavn:</t>
  </si>
  <si>
    <t>Figur 1:</t>
  </si>
  <si>
    <t>Figur 2:</t>
  </si>
  <si>
    <t>Figur 3:</t>
  </si>
  <si>
    <t>Figur 4:</t>
  </si>
  <si>
    <t>Figur 5:</t>
  </si>
  <si>
    <t>Figur 6:</t>
  </si>
  <si>
    <t>Figur 7:</t>
  </si>
  <si>
    <t>Figur 8:</t>
  </si>
  <si>
    <t>Figur 9:</t>
  </si>
  <si>
    <t>100 mio. ton</t>
  </si>
  <si>
    <t>Gods til og fra DK</t>
  </si>
  <si>
    <t>6. Dansk klimabistand samt bilaterale energi- og miljøsamarbejder</t>
  </si>
  <si>
    <t>4. Dansk erhvervslivs indsats for det globale klima</t>
  </si>
  <si>
    <t>2. Danmarks forbrugsbaserede klimaaftryk – globale effekter af dansk forbrug og import</t>
  </si>
  <si>
    <t>Figur 10:</t>
  </si>
  <si>
    <t>Total</t>
  </si>
  <si>
    <t>[PJ]</t>
  </si>
  <si>
    <t>Halm</t>
  </si>
  <si>
    <t>Skovflis</t>
  </si>
  <si>
    <t>Brænde</t>
  </si>
  <si>
    <t>Træpiller</t>
  </si>
  <si>
    <t>Træaffald</t>
  </si>
  <si>
    <t>Affald, bionedbrydeligt</t>
  </si>
  <si>
    <t>Bioolie</t>
  </si>
  <si>
    <t>Flydende biobrændsler</t>
  </si>
  <si>
    <t>Biogas</t>
  </si>
  <si>
    <t>Andet</t>
  </si>
  <si>
    <t>'19</t>
  </si>
  <si>
    <t>Husholdninger</t>
  </si>
  <si>
    <t>HVO</t>
  </si>
  <si>
    <t>Bioethanol</t>
  </si>
  <si>
    <t>Import af landbrugsråvarer</t>
  </si>
  <si>
    <t>Soja</t>
  </si>
  <si>
    <t>Palmeolie</t>
  </si>
  <si>
    <t>Oksekød</t>
  </si>
  <si>
    <t>Kaffe</t>
  </si>
  <si>
    <t>Naturgummi</t>
  </si>
  <si>
    <t>Kakao</t>
  </si>
  <si>
    <t>Figur 11:</t>
  </si>
  <si>
    <t>Figur 12:</t>
  </si>
  <si>
    <t>Figur 13:</t>
  </si>
  <si>
    <t>Figur 14:</t>
  </si>
  <si>
    <t>Figur 15:</t>
  </si>
  <si>
    <t>Figur 16:</t>
  </si>
  <si>
    <t>Figur 17:</t>
  </si>
  <si>
    <t>Figur 18:</t>
  </si>
  <si>
    <t>Figur 19:</t>
  </si>
  <si>
    <t>Figur 20:</t>
  </si>
  <si>
    <t>Figur 21:</t>
  </si>
  <si>
    <t>Figur 22:</t>
  </si>
  <si>
    <t>Figur 23:</t>
  </si>
  <si>
    <t>Central kraftvarme</t>
  </si>
  <si>
    <t>Decentral kraftvarme*</t>
  </si>
  <si>
    <t>Fjernvarme*</t>
  </si>
  <si>
    <t>Vejtransport</t>
  </si>
  <si>
    <t>Øvrig</t>
  </si>
  <si>
    <t>*Ekskl. Biologisk nedbrydeligt affald</t>
  </si>
  <si>
    <t>Chalmers</t>
  </si>
  <si>
    <t>Majs og korn</t>
  </si>
  <si>
    <t>Sukkerroer og sukkerrør</t>
  </si>
  <si>
    <t>Raps</t>
  </si>
  <si>
    <t>Palme</t>
  </si>
  <si>
    <t>Affald og restprodukter</t>
  </si>
  <si>
    <t>Biodiesel/HVO</t>
  </si>
  <si>
    <t>Subtotal</t>
  </si>
  <si>
    <t>Servicebrancherne</t>
  </si>
  <si>
    <t>Bygge- og anlægsvirksomhed</t>
  </si>
  <si>
    <t>Føde-, drikke-, tobaksvare</t>
  </si>
  <si>
    <t>Energisektoren</t>
  </si>
  <si>
    <t>Maskin- og elektronikindustri</t>
  </si>
  <si>
    <t>Øvrig fremstillingsindustri</t>
  </si>
  <si>
    <t>Engros- og detailhandel</t>
  </si>
  <si>
    <t>Kemisk og medicinalindustri</t>
  </si>
  <si>
    <t>Udledninger fra danske brancher</t>
  </si>
  <si>
    <t>Udledninger fra udenlandske brancher</t>
  </si>
  <si>
    <t>Kategori/gruppenavn</t>
  </si>
  <si>
    <t>Historisk nettoeleksport</t>
  </si>
  <si>
    <t>Fremskrevet nettoelekport</t>
  </si>
  <si>
    <t>TWh</t>
  </si>
  <si>
    <t>Fortrængning</t>
  </si>
  <si>
    <t>Årligt</t>
  </si>
  <si>
    <t>I løsningernes levetid</t>
  </si>
  <si>
    <t>1 TWh mindsket netttoeleksport</t>
  </si>
  <si>
    <t>1 TWh øget nettoeleksport</t>
  </si>
  <si>
    <t>Mio. ton CO2</t>
  </si>
  <si>
    <t>Husholdningernes forbrug</t>
  </si>
  <si>
    <t>Offentligt forbrug</t>
  </si>
  <si>
    <t>Investeringer</t>
  </si>
  <si>
    <t>Udledninger fra danske brancher (%)</t>
  </si>
  <si>
    <t>Udledninger fra udenlandske brancher (%)</t>
  </si>
  <si>
    <t xml:space="preserve">Figur 2: Danmarks forbrugsbaserede klimaaftryk i 2019 fordelt på forbrugstyper og udledninger i Danmark og i udlandet </t>
  </si>
  <si>
    <t>CO2 fortrængt i udlandet i 2030</t>
  </si>
  <si>
    <t>Offentlig og privat service</t>
  </si>
  <si>
    <t>Dir. Udledn. fra husholdninger</t>
  </si>
  <si>
    <t>Føde- og drikkevarer</t>
  </si>
  <si>
    <t>El, varme, vand og renovation</t>
  </si>
  <si>
    <t>Elektronik og boligudstyr</t>
  </si>
  <si>
    <t>Bolig</t>
  </si>
  <si>
    <t>Beklædning</t>
  </si>
  <si>
    <t>Service</t>
  </si>
  <si>
    <t xml:space="preserve">Total </t>
  </si>
  <si>
    <t xml:space="preserve">Figur 3: CO2e-udledning knyttet til det private 2019-forbrug i husholdningernes opdelt på forbrugskategorier </t>
  </si>
  <si>
    <t>Udledninger i Danmark</t>
  </si>
  <si>
    <t>Udledninger i udlandet</t>
  </si>
  <si>
    <t>Udledninger fra import, 1990</t>
  </si>
  <si>
    <t>Samlet klimaaftryk, 1990</t>
  </si>
  <si>
    <t xml:space="preserve">Kul og naturgas til el og fjernvarme </t>
  </si>
  <si>
    <t xml:space="preserve">Samlet forbrug af biomasse </t>
  </si>
  <si>
    <t>Affaldsforbrænding (bio. nedbryd.)</t>
  </si>
  <si>
    <t>22 TWh øget nettoeleksport 
(eksport af 5 GW havvind)</t>
  </si>
  <si>
    <t>Ferie og fritid</t>
  </si>
  <si>
    <t>Figur 24:</t>
  </si>
  <si>
    <t>Udvikling i Danmarks forbrugsbaserede klimaaftryk eksklusiv udledninger knyttet til ændringer i arealanvendelser</t>
  </si>
  <si>
    <t>Figur 1: Udvikling i Danmarks forbrugsbaserede klimaaftryk eksklusiv udledninger knyttet til ændringer i arealanvendelser</t>
  </si>
  <si>
    <t>Drivhusgasudledninger knyttet til det private forbrug i husholdninger opdelt på forbrugskategorier i 2019</t>
  </si>
  <si>
    <t>Danmarks forbrugsbaserede klimaaftryk i 2019 fordelt på brancher</t>
  </si>
  <si>
    <t>Figur 3: Danmarks forbrugsbaserede klimaaftryk i 2019 fordelt på brancher</t>
  </si>
  <si>
    <t>Udledninger knyttet til eksport i 2019</t>
  </si>
  <si>
    <t>Figur 4: Udledninger knyttet til eksport i 2019</t>
  </si>
  <si>
    <t>Effekter fra ændringer i arealanvendelser relateret til dansk forbrug opgjort efter to forskellige metoder</t>
  </si>
  <si>
    <t>Figur 5: Effekter fra ændringer i arealanvendelser relateret til dansk forbrug opgjort efter to forskellige metoder</t>
  </si>
  <si>
    <t>Figur 6: Soja og palmeolie er størst i Import af landbrugsråvarer</t>
  </si>
  <si>
    <t>Soja og palmeolie er størst i Import af landbrugsråvarer</t>
  </si>
  <si>
    <t>Figur 7: Danmarks forbrug af biomasse og forbrug af kul og naturgas til produktion af el og fjernvarme</t>
  </si>
  <si>
    <t>Danmarks forbrug af biomasse og forbrug af kul og naturgas til produktion af el og fjernvarme</t>
  </si>
  <si>
    <t>Forbrug af biomasse i 2019 fordelt på typer og anvendelser</t>
  </si>
  <si>
    <t>Figur 8: Forbrug af biomasse i 2019 fordelt på typer og anvendelser</t>
  </si>
  <si>
    <t>Figur 9: Forbrug af biobrændstoffer fordelt på type</t>
  </si>
  <si>
    <t>Forbrug af biobrændstoffer fordelt på type</t>
  </si>
  <si>
    <t>Vugge-til-grav udledninger fra biobrændstoffer fordelt på afgrøder</t>
  </si>
  <si>
    <t>Figur 10: Vugge-til-grav udledninger fra biobrændstoffer fordelt på afgrøder</t>
  </si>
  <si>
    <t>Figur 12: Udledning relateret til dansk udenrigsflyvning.</t>
  </si>
  <si>
    <t>Udledning relateret til dansk udenrigsflyvning.</t>
  </si>
  <si>
    <t>Figur 13: Udenrigsluftfart til og fra Danmark</t>
  </si>
  <si>
    <t>Udenrigsluftfart til og fra Danmark</t>
  </si>
  <si>
    <t>Udledning relateret til udenrigsskibsfartens bunkring i Danmark</t>
  </si>
  <si>
    <t>Figur 14: Udledning relateret til udenrigsskibsfartens bunkring i Danmark</t>
  </si>
  <si>
    <t>Udledninger fra dansk opererede skibe i udlandet</t>
  </si>
  <si>
    <t>Figur 15: Udledninger fra dansk opererede skibe i udlandet</t>
  </si>
  <si>
    <t>Figur 16: Udvikling i Danmarks nettoeleksport</t>
  </si>
  <si>
    <t>Udvikling i Danmarks nettoeleksport</t>
  </si>
  <si>
    <t>Figur 17: Marginale emissionsfaktorer for den udenlandske el som hhv. fortrænges og merproduceres</t>
  </si>
  <si>
    <t>Marginale emissionsfaktorer for den udenlandske el som hhv. fortrænges og merproduceres</t>
  </si>
  <si>
    <t>Beregningsteknisk klimaeffekt i udlandet</t>
  </si>
  <si>
    <t>Figur 18: Beregningsteknisk klimaeffekt i udlandet</t>
  </si>
  <si>
    <t>Klimapartnerskabernes estimerede direkte territoriale drivhusgasudledninger</t>
  </si>
  <si>
    <t>Figur 19: Klimapartnerskabernes estimerede direkte territoriale drivhusgasudledninger.</t>
  </si>
  <si>
    <t>Direkte udledning, bruttoværditilvækst (BVT) og eksport fordelt på sektorer, 2017</t>
  </si>
  <si>
    <t>Udviklingen i eksporten af varer samt grøn miljø- og energiteknologi</t>
  </si>
  <si>
    <t>Figur 21: Udviklingen i eksporten af varer samt grøn miljø- og energiteknologi</t>
  </si>
  <si>
    <t>Figur 22: Hypotetisk CO2e-fortrængning fra Klimapartnerskabet for Produktionsvirksomheders globale grønne 2018-salg</t>
  </si>
  <si>
    <t>Hypotetisk CO2e-fortrængning fra Klimapartnerskabet for Produktionsvirksomheders globale grønne 2018-salg</t>
  </si>
  <si>
    <t>Tilsagn om nye bevillinger til bilaterale projekter og bidrag til særlige klimafonde indgået i de enkelte år i perioden og faktiske udbetalinger i årene</t>
  </si>
  <si>
    <t>Figur 23: Tilsagn om nye bevillinger til bilaterale projekter og bidrag til særlige klimafonde indgået i de enkelte år i perioden og faktiske udbetalinger i årene</t>
  </si>
  <si>
    <t>Figur 24: Årlige tilsagn fordelt på landegrupper</t>
  </si>
  <si>
    <t>Årlige tilsagn fordelt på landegrupper</t>
  </si>
  <si>
    <t>2. Danmarks forbrugsbaserede klimaaftryk</t>
  </si>
  <si>
    <t>Global Afrapportering 2021: Tallene bag figurerne</t>
  </si>
  <si>
    <r>
      <t xml:space="preserve">ILUC-værdier som forskellige studier er kommet frem til </t>
    </r>
    <r>
      <rPr>
        <sz val="11"/>
        <color rgb="FFFF0000"/>
        <rFont val="Calibri"/>
        <family val="2"/>
        <scheme val="minor"/>
      </rPr>
      <t>[Bemærk at data ikke indgår]</t>
    </r>
  </si>
  <si>
    <t>Figur 11: ILUC-værdier som forskellige studier er kommet frem til</t>
  </si>
  <si>
    <t>[Data indgår ikke]</t>
  </si>
  <si>
    <t>Figur 20 Sektorer - Udledninger, BVT og eksport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</si>
</sst>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_-;\-* #,##0.0_-;_-* &quot;-&quot;??_-;_-@_-"/>
    <numFmt numFmtId="167" formatCode="_-* #,##0_-;\-* #,##0_-;_-* &quot;-&quot;??_-;_-@_-"/>
    <numFmt numFmtId="168" formatCode="#,##0_ ;\-#,##0\ "/>
    <numFmt numFmtId="173" formatCode="#\ ##0;[Red]\-#\ ##0;\-"/>
    <numFmt numFmtId="174" formatCode="###\ ###\ ##0;\-###\ ###\ ##0;&quot;-&quot;"/>
    <numFmt numFmtId="176" formatCode="_-* #,##0.00\ _k_r_._-;\-* #,##0.00\ _k_r_._-;_-* &quot;-&quot;?\ _k_r_._-;_-@_-"/>
    <numFmt numFmtId="177" formatCode="#,##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97A7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color rgb="FF0097A7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sz val="12"/>
      <color theme="1"/>
      <name val="Garamond"/>
      <family val="1"/>
    </font>
    <font>
      <sz val="10"/>
      <color theme="1"/>
      <name val="Calibri"/>
      <family val="2"/>
    </font>
    <font>
      <b/>
      <sz val="8"/>
      <color rgb="FF0097A7"/>
      <name val="Arial"/>
      <family val="2"/>
    </font>
    <font>
      <b/>
      <sz val="10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" fillId="0" borderId="0"/>
    <xf numFmtId="0" fontId="15" fillId="0" borderId="0"/>
  </cellStyleXfs>
  <cellXfs count="181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0" fillId="3" borderId="0" xfId="0" applyFill="1" applyBorder="1"/>
    <xf numFmtId="0" fontId="0" fillId="3" borderId="2" xfId="0" applyFill="1" applyBorder="1"/>
    <xf numFmtId="0" fontId="0" fillId="3" borderId="1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3" xfId="0" applyFill="1" applyBorder="1"/>
    <xf numFmtId="0" fontId="0" fillId="3" borderId="14" xfId="0" applyFill="1" applyBorder="1"/>
    <xf numFmtId="0" fontId="1" fillId="3" borderId="6" xfId="0" applyFont="1" applyFill="1" applyBorder="1"/>
    <xf numFmtId="20" fontId="1" fillId="3" borderId="6" xfId="0" applyNumberFormat="1" applyFont="1" applyFill="1" applyBorder="1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0" fillId="3" borderId="10" xfId="0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0" fillId="3" borderId="12" xfId="0" applyFill="1" applyBorder="1"/>
    <xf numFmtId="0" fontId="4" fillId="3" borderId="0" xfId="0" applyFont="1" applyFill="1" applyBorder="1"/>
    <xf numFmtId="0" fontId="2" fillId="2" borderId="6" xfId="0" applyFont="1" applyFill="1" applyBorder="1"/>
    <xf numFmtId="0" fontId="1" fillId="3" borderId="0" xfId="0" applyFont="1" applyFill="1" applyBorder="1"/>
    <xf numFmtId="0" fontId="2" fillId="2" borderId="6" xfId="0" applyFont="1" applyFill="1" applyBorder="1" applyAlignment="1"/>
    <xf numFmtId="0" fontId="2" fillId="2" borderId="8" xfId="0" applyFont="1" applyFill="1" applyBorder="1" applyAlignment="1"/>
    <xf numFmtId="0" fontId="0" fillId="3" borderId="15" xfId="0" applyFill="1" applyBorder="1"/>
    <xf numFmtId="0" fontId="1" fillId="3" borderId="0" xfId="0" applyFont="1" applyFill="1"/>
    <xf numFmtId="165" fontId="0" fillId="3" borderId="0" xfId="1" applyNumberFormat="1" applyFont="1" applyFill="1"/>
    <xf numFmtId="0" fontId="1" fillId="3" borderId="1" xfId="0" applyFont="1" applyFill="1" applyBorder="1"/>
    <xf numFmtId="167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8" fontId="0" fillId="3" borderId="0" xfId="0" applyNumberFormat="1" applyFill="1"/>
    <xf numFmtId="164" fontId="0" fillId="3" borderId="0" xfId="0" applyNumberFormat="1" applyFill="1" applyBorder="1"/>
    <xf numFmtId="167" fontId="0" fillId="3" borderId="1" xfId="0" applyNumberFormat="1" applyFill="1" applyBorder="1"/>
    <xf numFmtId="167" fontId="0" fillId="3" borderId="18" xfId="0" applyNumberFormat="1" applyFill="1" applyBorder="1"/>
    <xf numFmtId="166" fontId="0" fillId="3" borderId="1" xfId="0" applyNumberFormat="1" applyFill="1" applyBorder="1"/>
    <xf numFmtId="167" fontId="0" fillId="3" borderId="0" xfId="0" applyNumberFormat="1" applyFill="1" applyBorder="1"/>
    <xf numFmtId="0" fontId="1" fillId="4" borderId="1" xfId="0" applyFont="1" applyFill="1" applyBorder="1"/>
    <xf numFmtId="0" fontId="1" fillId="3" borderId="2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0" fontId="0" fillId="4" borderId="1" xfId="0" applyFill="1" applyBorder="1"/>
    <xf numFmtId="164" fontId="0" fillId="3" borderId="0" xfId="0" applyNumberFormat="1" applyFill="1"/>
    <xf numFmtId="164" fontId="0" fillId="3" borderId="1" xfId="0" applyNumberFormat="1" applyFill="1" applyBorder="1"/>
    <xf numFmtId="1" fontId="0" fillId="3" borderId="2" xfId="0" applyNumberFormat="1" applyFill="1" applyBorder="1"/>
    <xf numFmtId="1" fontId="0" fillId="3" borderId="0" xfId="0" applyNumberFormat="1" applyFill="1" applyBorder="1"/>
    <xf numFmtId="1" fontId="0" fillId="3" borderId="1" xfId="0" applyNumberFormat="1" applyFill="1" applyBorder="1"/>
    <xf numFmtId="3" fontId="0" fillId="3" borderId="0" xfId="0" applyNumberFormat="1" applyFill="1" applyBorder="1"/>
    <xf numFmtId="0" fontId="0" fillId="4" borderId="19" xfId="0" applyFill="1" applyBorder="1"/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3" borderId="0" xfId="0" applyFont="1" applyFill="1"/>
    <xf numFmtId="0" fontId="0" fillId="3" borderId="0" xfId="0" applyFill="1" applyProtection="1"/>
    <xf numFmtId="0" fontId="0" fillId="3" borderId="15" xfId="0" applyFill="1" applyBorder="1" applyProtection="1"/>
    <xf numFmtId="0" fontId="7" fillId="3" borderId="0" xfId="0" applyFont="1" applyFill="1" applyBorder="1" applyAlignment="1" applyProtection="1">
      <alignment horizontal="left" wrapText="1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7" fillId="3" borderId="1" xfId="0" applyFont="1" applyFill="1" applyBorder="1" applyAlignment="1" applyProtection="1">
      <alignment horizontal="left" wrapText="1"/>
    </xf>
    <xf numFmtId="0" fontId="0" fillId="3" borderId="1" xfId="0" applyFill="1" applyBorder="1" applyProtection="1"/>
    <xf numFmtId="0" fontId="7" fillId="4" borderId="1" xfId="0" applyNumberFormat="1" applyFont="1" applyFill="1" applyBorder="1" applyAlignment="1" applyProtection="1">
      <alignment horizontal="left"/>
    </xf>
    <xf numFmtId="164" fontId="8" fillId="3" borderId="2" xfId="0" applyNumberFormat="1" applyFont="1" applyFill="1" applyBorder="1"/>
    <xf numFmtId="164" fontId="8" fillId="3" borderId="0" xfId="0" applyNumberFormat="1" applyFont="1" applyFill="1" applyBorder="1"/>
    <xf numFmtId="164" fontId="8" fillId="3" borderId="1" xfId="0" applyNumberFormat="1" applyFont="1" applyFill="1" applyBorder="1"/>
    <xf numFmtId="0" fontId="7" fillId="3" borderId="0" xfId="0" applyFont="1" applyFill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3" fontId="0" fillId="3" borderId="15" xfId="0" applyNumberFormat="1" applyFill="1" applyBorder="1" applyProtection="1"/>
    <xf numFmtId="0" fontId="1" fillId="4" borderId="1" xfId="0" applyFont="1" applyFill="1" applyBorder="1" applyAlignment="1" applyProtection="1">
      <alignment wrapText="1"/>
    </xf>
    <xf numFmtId="0" fontId="1" fillId="4" borderId="1" xfId="0" applyFont="1" applyFill="1" applyBorder="1" applyProtection="1"/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6" xfId="0" applyFont="1" applyFill="1" applyBorder="1" applyAlignment="1"/>
    <xf numFmtId="0" fontId="1" fillId="3" borderId="8" xfId="0" applyFont="1" applyFill="1" applyBorder="1" applyAlignment="1"/>
    <xf numFmtId="0" fontId="0" fillId="4" borderId="18" xfId="0" applyFill="1" applyBorder="1"/>
    <xf numFmtId="0" fontId="1" fillId="4" borderId="18" xfId="0" applyFont="1" applyFill="1" applyBorder="1"/>
    <xf numFmtId="0" fontId="10" fillId="0" borderId="0" xfId="0" applyFont="1"/>
    <xf numFmtId="0" fontId="1" fillId="3" borderId="8" xfId="0" applyFont="1" applyFill="1" applyBorder="1"/>
    <xf numFmtId="174" fontId="1" fillId="3" borderId="0" xfId="0" applyNumberFormat="1" applyFont="1" applyFill="1" applyBorder="1"/>
    <xf numFmtId="0" fontId="0" fillId="4" borderId="2" xfId="0" applyFill="1" applyBorder="1"/>
    <xf numFmtId="0" fontId="1" fillId="4" borderId="2" xfId="0" applyFont="1" applyFill="1" applyBorder="1"/>
    <xf numFmtId="0" fontId="1" fillId="3" borderId="0" xfId="0" applyFont="1" applyFill="1" applyBorder="1" applyAlignment="1">
      <alignment wrapText="1"/>
    </xf>
    <xf numFmtId="167" fontId="0" fillId="3" borderId="2" xfId="0" applyNumberFormat="1" applyFill="1" applyBorder="1"/>
    <xf numFmtId="167" fontId="1" fillId="3" borderId="2" xfId="0" applyNumberFormat="1" applyFont="1" applyFill="1" applyBorder="1"/>
    <xf numFmtId="3" fontId="0" fillId="3" borderId="18" xfId="0" applyNumberFormat="1" applyFill="1" applyBorder="1"/>
    <xf numFmtId="167" fontId="0" fillId="3" borderId="0" xfId="0" applyNumberFormat="1" applyFill="1" applyBorder="1" applyAlignment="1">
      <alignment horizontal="right" vertical="center"/>
    </xf>
    <xf numFmtId="0" fontId="1" fillId="3" borderId="0" xfId="0" applyFont="1" applyFill="1" applyBorder="1" applyAlignment="1"/>
    <xf numFmtId="0" fontId="5" fillId="3" borderId="0" xfId="6" applyFill="1" applyBorder="1"/>
    <xf numFmtId="3" fontId="5" fillId="3" borderId="0" xfId="6" applyNumberFormat="1" applyFill="1" applyBorder="1"/>
    <xf numFmtId="3" fontId="12" fillId="3" borderId="0" xfId="7" applyNumberFormat="1" applyFont="1" applyFill="1" applyBorder="1"/>
    <xf numFmtId="167" fontId="0" fillId="3" borderId="2" xfId="0" applyNumberForma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left"/>
    </xf>
    <xf numFmtId="0" fontId="14" fillId="0" borderId="0" xfId="0" applyFont="1"/>
    <xf numFmtId="1" fontId="1" fillId="3" borderId="0" xfId="0" applyNumberFormat="1" applyFont="1" applyFill="1"/>
    <xf numFmtId="1" fontId="0" fillId="3" borderId="21" xfId="0" applyNumberFormat="1" applyFill="1" applyBorder="1"/>
    <xf numFmtId="167" fontId="0" fillId="3" borderId="21" xfId="0" applyNumberFormat="1" applyFill="1" applyBorder="1"/>
    <xf numFmtId="166" fontId="15" fillId="3" borderId="0" xfId="9" applyNumberFormat="1" applyFill="1"/>
    <xf numFmtId="9" fontId="0" fillId="3" borderId="0" xfId="2" applyFont="1" applyFill="1"/>
    <xf numFmtId="9" fontId="0" fillId="3" borderId="1" xfId="2" applyFont="1" applyFill="1" applyBorder="1"/>
    <xf numFmtId="0" fontId="16" fillId="0" borderId="0" xfId="0" applyFont="1" applyAlignment="1">
      <alignment vertical="center"/>
    </xf>
    <xf numFmtId="176" fontId="0" fillId="3" borderId="0" xfId="0" applyNumberFormat="1" applyFill="1"/>
    <xf numFmtId="167" fontId="0" fillId="0" borderId="0" xfId="0" applyNumberFormat="1" applyFill="1" applyBorder="1"/>
    <xf numFmtId="0" fontId="0" fillId="3" borderId="0" xfId="0" applyFill="1" applyAlignment="1"/>
    <xf numFmtId="0" fontId="18" fillId="3" borderId="0" xfId="0" applyFont="1" applyFill="1" applyBorder="1"/>
    <xf numFmtId="1" fontId="6" fillId="3" borderId="0" xfId="0" applyNumberFormat="1" applyFont="1" applyFill="1" applyBorder="1"/>
    <xf numFmtId="0" fontId="10" fillId="3" borderId="0" xfId="0" applyFont="1" applyFill="1" applyBorder="1"/>
    <xf numFmtId="0" fontId="0" fillId="4" borderId="0" xfId="0" applyFill="1"/>
    <xf numFmtId="20" fontId="2" fillId="4" borderId="6" xfId="0" applyNumberFormat="1" applyFont="1" applyFill="1" applyBorder="1" applyAlignment="1"/>
    <xf numFmtId="177" fontId="0" fillId="3" borderId="2" xfId="0" applyNumberFormat="1" applyFill="1" applyBorder="1"/>
    <xf numFmtId="9" fontId="0" fillId="3" borderId="2" xfId="2" applyFont="1" applyFill="1" applyBorder="1"/>
    <xf numFmtId="177" fontId="0" fillId="3" borderId="0" xfId="0" applyNumberFormat="1" applyFill="1" applyBorder="1"/>
    <xf numFmtId="9" fontId="0" fillId="3" borderId="0" xfId="2" applyFont="1" applyFill="1" applyBorder="1"/>
    <xf numFmtId="177" fontId="0" fillId="3" borderId="1" xfId="0" applyNumberFormat="1" applyFill="1" applyBorder="1"/>
    <xf numFmtId="3" fontId="1" fillId="3" borderId="2" xfId="0" applyNumberFormat="1" applyFont="1" applyFill="1" applyBorder="1"/>
    <xf numFmtId="3" fontId="1" fillId="3" borderId="0" xfId="0" applyNumberFormat="1" applyFont="1" applyFill="1" applyBorder="1"/>
    <xf numFmtId="3" fontId="1" fillId="3" borderId="1" xfId="0" applyNumberFormat="1" applyFont="1" applyFill="1" applyBorder="1"/>
    <xf numFmtId="0" fontId="17" fillId="3" borderId="21" xfId="0" applyFont="1" applyFill="1" applyBorder="1"/>
    <xf numFmtId="9" fontId="0" fillId="3" borderId="21" xfId="2" applyFont="1" applyFill="1" applyBorder="1"/>
    <xf numFmtId="3" fontId="0" fillId="3" borderId="21" xfId="0" applyNumberFormat="1" applyFill="1" applyBorder="1"/>
    <xf numFmtId="0" fontId="0" fillId="3" borderId="21" xfId="0" applyFill="1" applyBorder="1"/>
    <xf numFmtId="0" fontId="12" fillId="3" borderId="0" xfId="8" applyFont="1" applyFill="1" applyBorder="1"/>
    <xf numFmtId="0" fontId="0" fillId="3" borderId="0" xfId="0" applyFill="1" applyBorder="1" applyAlignment="1">
      <alignment wrapText="1"/>
    </xf>
    <xf numFmtId="0" fontId="6" fillId="3" borderId="0" xfId="6" applyFont="1" applyFill="1" applyBorder="1"/>
    <xf numFmtId="3" fontId="6" fillId="3" borderId="0" xfId="6" applyNumberFormat="1" applyFont="1" applyFill="1" applyBorder="1"/>
    <xf numFmtId="3" fontId="13" fillId="3" borderId="0" xfId="8" applyNumberFormat="1" applyFont="1" applyFill="1" applyBorder="1"/>
    <xf numFmtId="0" fontId="13" fillId="3" borderId="0" xfId="8" applyFont="1" applyFill="1" applyBorder="1"/>
    <xf numFmtId="0" fontId="1" fillId="3" borderId="0" xfId="6" applyFont="1" applyFill="1" applyBorder="1"/>
    <xf numFmtId="0" fontId="1" fillId="3" borderId="0" xfId="8" applyFont="1" applyFill="1" applyBorder="1"/>
    <xf numFmtId="3" fontId="1" fillId="3" borderId="0" xfId="0" applyNumberFormat="1" applyFont="1" applyFill="1" applyBorder="1" applyAlignment="1">
      <alignment wrapText="1"/>
    </xf>
    <xf numFmtId="0" fontId="10" fillId="3" borderId="0" xfId="0" applyFont="1" applyFill="1"/>
    <xf numFmtId="0" fontId="1" fillId="4" borderId="0" xfId="0" applyFont="1" applyFill="1"/>
    <xf numFmtId="0" fontId="1" fillId="3" borderId="21" xfId="0" applyFont="1" applyFill="1" applyBorder="1"/>
    <xf numFmtId="0" fontId="1" fillId="3" borderId="13" xfId="0" applyFont="1" applyFill="1" applyBorder="1"/>
    <xf numFmtId="0" fontId="18" fillId="4" borderId="18" xfId="0" applyFont="1" applyFill="1" applyBorder="1"/>
    <xf numFmtId="0" fontId="6" fillId="4" borderId="18" xfId="0" applyFont="1" applyFill="1" applyBorder="1"/>
    <xf numFmtId="0" fontId="18" fillId="3" borderId="2" xfId="0" applyFont="1" applyFill="1" applyBorder="1"/>
    <xf numFmtId="1" fontId="6" fillId="3" borderId="2" xfId="0" applyNumberFormat="1" applyFont="1" applyFill="1" applyBorder="1"/>
    <xf numFmtId="1" fontId="18" fillId="3" borderId="2" xfId="0" applyNumberFormat="1" applyFont="1" applyFill="1" applyBorder="1"/>
    <xf numFmtId="0" fontId="6" fillId="3" borderId="16" xfId="0" applyFont="1" applyFill="1" applyBorder="1"/>
    <xf numFmtId="0" fontId="6" fillId="3" borderId="17" xfId="0" applyFont="1" applyFill="1" applyBorder="1"/>
    <xf numFmtId="0" fontId="6" fillId="3" borderId="20" xfId="0" applyFont="1" applyFill="1" applyBorder="1"/>
    <xf numFmtId="0" fontId="0" fillId="3" borderId="17" xfId="0" applyFill="1" applyBorder="1"/>
    <xf numFmtId="0" fontId="0" fillId="3" borderId="20" xfId="0" applyFill="1" applyBorder="1"/>
    <xf numFmtId="0" fontId="1" fillId="4" borderId="0" xfId="0" applyFont="1" applyFill="1" applyBorder="1"/>
    <xf numFmtId="165" fontId="0" fillId="3" borderId="1" xfId="0" applyNumberFormat="1" applyFill="1" applyBorder="1" applyAlignment="1">
      <alignment horizontal="right"/>
    </xf>
    <xf numFmtId="0" fontId="1" fillId="4" borderId="18" xfId="0" applyFont="1" applyFill="1" applyBorder="1" applyAlignment="1">
      <alignment horizontal="right"/>
    </xf>
    <xf numFmtId="0" fontId="0" fillId="4" borderId="1" xfId="0" applyFill="1" applyBorder="1" applyProtection="1"/>
    <xf numFmtId="0" fontId="0" fillId="4" borderId="0" xfId="0" applyFill="1" applyProtection="1"/>
    <xf numFmtId="0" fontId="0" fillId="4" borderId="0" xfId="0" applyFill="1" applyBorder="1"/>
    <xf numFmtId="0" fontId="0" fillId="4" borderId="13" xfId="0" applyFill="1" applyBorder="1"/>
    <xf numFmtId="0" fontId="1" fillId="3" borderId="13" xfId="0" applyFont="1" applyFill="1" applyBorder="1" applyAlignment="1">
      <alignment wrapText="1"/>
    </xf>
    <xf numFmtId="0" fontId="4" fillId="3" borderId="0" xfId="0" applyFont="1" applyFill="1" applyBorder="1" applyAlignment="1">
      <alignment vertical="top"/>
    </xf>
    <xf numFmtId="0" fontId="1" fillId="3" borderId="15" xfId="0" applyFont="1" applyFill="1" applyBorder="1"/>
    <xf numFmtId="0" fontId="5" fillId="3" borderId="0" xfId="0" applyFont="1" applyFill="1"/>
    <xf numFmtId="174" fontId="5" fillId="3" borderId="2" xfId="0" applyNumberFormat="1" applyFont="1" applyFill="1" applyBorder="1"/>
    <xf numFmtId="174" fontId="5" fillId="3" borderId="0" xfId="0" applyNumberFormat="1" applyFont="1" applyFill="1" applyBorder="1"/>
    <xf numFmtId="173" fontId="5" fillId="3" borderId="0" xfId="0" applyNumberFormat="1" applyFont="1" applyFill="1" applyBorder="1"/>
    <xf numFmtId="174" fontId="5" fillId="3" borderId="1" xfId="0" applyNumberFormat="1" applyFont="1" applyFill="1" applyBorder="1"/>
    <xf numFmtId="0" fontId="19" fillId="4" borderId="1" xfId="3" applyFont="1" applyFill="1" applyBorder="1"/>
    <xf numFmtId="0" fontId="19" fillId="4" borderId="1" xfId="3" quotePrefix="1" applyFont="1" applyFill="1" applyBorder="1" applyAlignment="1">
      <alignment horizontal="right"/>
    </xf>
    <xf numFmtId="164" fontId="20" fillId="3" borderId="0" xfId="3" applyNumberFormat="1" applyFont="1" applyFill="1"/>
    <xf numFmtId="0" fontId="20" fillId="3" borderId="2" xfId="3" applyFont="1" applyFill="1" applyBorder="1"/>
    <xf numFmtId="0" fontId="20" fillId="3" borderId="0" xfId="3" applyFont="1" applyFill="1" applyBorder="1"/>
    <xf numFmtId="173" fontId="20" fillId="3" borderId="0" xfId="3" applyNumberFormat="1" applyFont="1" applyFill="1" applyBorder="1"/>
    <xf numFmtId="174" fontId="21" fillId="0" borderId="0" xfId="4" applyNumberFormat="1" applyFont="1" applyFill="1"/>
    <xf numFmtId="1" fontId="0" fillId="3" borderId="0" xfId="0" applyNumberFormat="1" applyFill="1"/>
    <xf numFmtId="1" fontId="17" fillId="3" borderId="21" xfId="0" applyNumberFormat="1" applyFont="1" applyFill="1" applyBorder="1"/>
    <xf numFmtId="1" fontId="0" fillId="3" borderId="18" xfId="0" applyNumberFormat="1" applyFill="1" applyBorder="1"/>
    <xf numFmtId="3" fontId="0" fillId="3" borderId="0" xfId="0" applyNumberFormat="1" applyFill="1"/>
    <xf numFmtId="3" fontId="0" fillId="3" borderId="1" xfId="0" applyNumberFormat="1" applyFill="1" applyBorder="1"/>
    <xf numFmtId="1" fontId="0" fillId="3" borderId="13" xfId="0" applyNumberFormat="1" applyFill="1" applyBorder="1"/>
    <xf numFmtId="174" fontId="0" fillId="3" borderId="2" xfId="0" applyNumberFormat="1" applyFont="1" applyFill="1" applyBorder="1"/>
    <xf numFmtId="174" fontId="0" fillId="3" borderId="0" xfId="0" applyNumberFormat="1" applyFont="1" applyFill="1" applyBorder="1"/>
    <xf numFmtId="0" fontId="0" fillId="3" borderId="0" xfId="0" applyFont="1" applyFill="1" applyBorder="1"/>
    <xf numFmtId="174" fontId="0" fillId="3" borderId="1" xfId="0" applyNumberFormat="1" applyFont="1" applyFill="1" applyBorder="1"/>
    <xf numFmtId="165" fontId="0" fillId="3" borderId="0" xfId="0" applyNumberFormat="1" applyFill="1" applyBorder="1"/>
    <xf numFmtId="164" fontId="8" fillId="3" borderId="0" xfId="1" applyNumberFormat="1" applyFont="1" applyFill="1" applyBorder="1"/>
    <xf numFmtId="1" fontId="0" fillId="3" borderId="0" xfId="0" applyNumberFormat="1" applyFill="1" applyProtection="1"/>
    <xf numFmtId="1" fontId="0" fillId="3" borderId="1" xfId="0" applyNumberFormat="1" applyFill="1" applyBorder="1" applyProtection="1"/>
  </cellXfs>
  <cellStyles count="10">
    <cellStyle name="Comma 2" xfId="7"/>
    <cellStyle name="Komma" xfId="1" builtinId="3"/>
    <cellStyle name="Komma 2" xfId="5"/>
    <cellStyle name="Normal" xfId="0" builtinId="0"/>
    <cellStyle name="Normal 10 2" xfId="3"/>
    <cellStyle name="Normal 2 2" xfId="8"/>
    <cellStyle name="Normal 3" xfId="4"/>
    <cellStyle name="Normal 5" xfId="6"/>
    <cellStyle name="Normal 9" xfId="9"/>
    <cellStyle name="Procent" xfId="2" builtinId="5"/>
  </cellStyles>
  <dxfs count="0"/>
  <tableStyles count="0" defaultTableStyle="TableStyleMedium2" defaultPivotStyle="PivotStyleLight16"/>
  <colors>
    <mruColors>
      <color rgb="FF80EFE3"/>
      <color rgb="FF0097A7"/>
      <color rgb="FFF0F0F0"/>
      <color rgb="FFA0F3EA"/>
      <color rgb="FF56E9DA"/>
      <color rgb="FF1DE2CE"/>
      <color rgb="FFBFE5E9"/>
      <color rgb="FF67C1CA"/>
      <color rgb="FF40B1BD"/>
      <color rgb="FF045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Udledninger indlejret</a:t>
            </a:r>
            <a:r>
              <a:rPr lang="da-DK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 dansk forbrug</a:t>
            </a:r>
            <a:endParaRPr lang="da-DK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4450013246431624E-2"/>
          <c:y val="8.526308270206738E-2"/>
          <c:w val="0.87235602745573548"/>
          <c:h val="0.50396066903761583"/>
        </c:manualLayout>
      </c:layout>
      <c:barChart>
        <c:barDir val="col"/>
        <c:grouping val="stacked"/>
        <c:varyColors val="0"/>
        <c:ser>
          <c:idx val="3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'Kap. 2'!$F$97:$F$108</c:f>
              <c:strCache>
                <c:ptCount val="12"/>
                <c:pt idx="0">
                  <c:v>Offentlig og privat service</c:v>
                </c:pt>
                <c:pt idx="1">
                  <c:v>Bygge- og anlægsvirksomhed</c:v>
                </c:pt>
                <c:pt idx="2">
                  <c:v>Dir. Udledn. fra husholdninger</c:v>
                </c:pt>
                <c:pt idx="3">
                  <c:v>Føde-, drikke-, tobaksvare</c:v>
                </c:pt>
                <c:pt idx="4">
                  <c:v>Energisektoren</c:v>
                </c:pt>
                <c:pt idx="5">
                  <c:v>Maskin- og elektronikindustri</c:v>
                </c:pt>
                <c:pt idx="6">
                  <c:v>Øvrig fremstillingsindustri</c:v>
                </c:pt>
                <c:pt idx="7">
                  <c:v>Engros- og detailhandel</c:v>
                </c:pt>
                <c:pt idx="8">
                  <c:v>Kemisk og medicinalindustri</c:v>
                </c:pt>
                <c:pt idx="9">
                  <c:v>Landbrug, skovbrug og fiskeri</c:v>
                </c:pt>
                <c:pt idx="10">
                  <c:v>Transport</c:v>
                </c:pt>
                <c:pt idx="11">
                  <c:v>Total</c:v>
                </c:pt>
              </c:strCache>
            </c:strRef>
          </c:cat>
          <c:val>
            <c:numRef>
              <c:f>'Kap. 2'!$J$97:$J$108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14.878030093767588</c:v>
                </c:pt>
                <c:pt idx="2">
                  <c:v>23.319050764615596</c:v>
                </c:pt>
                <c:pt idx="3">
                  <c:v>31.39489312315337</c:v>
                </c:pt>
                <c:pt idx="4">
                  <c:v>37.616548717183512</c:v>
                </c:pt>
                <c:pt idx="5">
                  <c:v>43.761609294522891</c:v>
                </c:pt>
                <c:pt idx="6">
                  <c:v>49.639844346258293</c:v>
                </c:pt>
                <c:pt idx="7">
                  <c:v>53.053508290226638</c:v>
                </c:pt>
                <c:pt idx="8">
                  <c:v>55.938361899195797</c:v>
                </c:pt>
                <c:pt idx="9">
                  <c:v>58.00738202982631</c:v>
                </c:pt>
                <c:pt idx="10">
                  <c:v>59.864956691950731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3-490E-A66C-901ED9462DCA}"/>
            </c:ext>
          </c:extLst>
        </c:ser>
        <c:ser>
          <c:idx val="1"/>
          <c:order val="2"/>
          <c:tx>
            <c:strRef>
              <c:f>'Kap. 2'!$H$96</c:f>
              <c:strCache>
                <c:ptCount val="1"/>
                <c:pt idx="0">
                  <c:v>Udledninger i Danmark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f>'Kap. 2'!$F$97:$F$108</c:f>
              <c:strCache>
                <c:ptCount val="12"/>
                <c:pt idx="0">
                  <c:v>Offentlig og privat service</c:v>
                </c:pt>
                <c:pt idx="1">
                  <c:v>Bygge- og anlægsvirksomhed</c:v>
                </c:pt>
                <c:pt idx="2">
                  <c:v>Dir. Udledn. fra husholdninger</c:v>
                </c:pt>
                <c:pt idx="3">
                  <c:v>Føde-, drikke-, tobaksvare</c:v>
                </c:pt>
                <c:pt idx="4">
                  <c:v>Energisektoren</c:v>
                </c:pt>
                <c:pt idx="5">
                  <c:v>Maskin- og elektronikindustri</c:v>
                </c:pt>
                <c:pt idx="6">
                  <c:v>Øvrig fremstillingsindustri</c:v>
                </c:pt>
                <c:pt idx="7">
                  <c:v>Engros- og detailhandel</c:v>
                </c:pt>
                <c:pt idx="8">
                  <c:v>Kemisk og medicinalindustri</c:v>
                </c:pt>
                <c:pt idx="9">
                  <c:v>Landbrug, skovbrug og fiskeri</c:v>
                </c:pt>
                <c:pt idx="10">
                  <c:v>Transport</c:v>
                </c:pt>
                <c:pt idx="11">
                  <c:v>Total</c:v>
                </c:pt>
              </c:strCache>
            </c:strRef>
          </c:cat>
          <c:val>
            <c:numRef>
              <c:f>'Kap. 2'!$H$97:$H$108</c:f>
              <c:numCache>
                <c:formatCode>_-* #,##0_-;\-* #,##0_-;_-* "-"??_-;_-@_-</c:formatCode>
                <c:ptCount val="12"/>
                <c:pt idx="0">
                  <c:v>6.5889356662335654</c:v>
                </c:pt>
                <c:pt idx="1">
                  <c:v>3.6965907205724924</c:v>
                </c:pt>
                <c:pt idx="2">
                  <c:v>8.0758423585377734</c:v>
                </c:pt>
                <c:pt idx="3">
                  <c:v>2.5617375167527245</c:v>
                </c:pt>
                <c:pt idx="4">
                  <c:v>3.2934519192054972</c:v>
                </c:pt>
                <c:pt idx="5">
                  <c:v>0.22223276855948609</c:v>
                </c:pt>
                <c:pt idx="6">
                  <c:v>0.34911136009860533</c:v>
                </c:pt>
                <c:pt idx="7">
                  <c:v>1.6476477743792453</c:v>
                </c:pt>
                <c:pt idx="8">
                  <c:v>9.9133885333868368E-2</c:v>
                </c:pt>
                <c:pt idx="9">
                  <c:v>1.0594025339554551</c:v>
                </c:pt>
                <c:pt idx="10">
                  <c:v>1.142728551750994</c:v>
                </c:pt>
                <c:pt idx="11">
                  <c:v>28.736815055379701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3-490E-A66C-901ED9462DCA}"/>
            </c:ext>
          </c:extLst>
        </c:ser>
        <c:ser>
          <c:idx val="2"/>
          <c:order val="3"/>
          <c:tx>
            <c:strRef>
              <c:f>'Kap. 2'!$I$96</c:f>
              <c:strCache>
                <c:ptCount val="1"/>
                <c:pt idx="0">
                  <c:v>Udledninger i udlandet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strRef>
              <c:f>'Kap. 2'!$F$97:$F$108</c:f>
              <c:strCache>
                <c:ptCount val="12"/>
                <c:pt idx="0">
                  <c:v>Offentlig og privat service</c:v>
                </c:pt>
                <c:pt idx="1">
                  <c:v>Bygge- og anlægsvirksomhed</c:v>
                </c:pt>
                <c:pt idx="2">
                  <c:v>Dir. Udledn. fra husholdninger</c:v>
                </c:pt>
                <c:pt idx="3">
                  <c:v>Føde-, drikke-, tobaksvare</c:v>
                </c:pt>
                <c:pt idx="4">
                  <c:v>Energisektoren</c:v>
                </c:pt>
                <c:pt idx="5">
                  <c:v>Maskin- og elektronikindustri</c:v>
                </c:pt>
                <c:pt idx="6">
                  <c:v>Øvrig fremstillingsindustri</c:v>
                </c:pt>
                <c:pt idx="7">
                  <c:v>Engros- og detailhandel</c:v>
                </c:pt>
                <c:pt idx="8">
                  <c:v>Kemisk og medicinalindustri</c:v>
                </c:pt>
                <c:pt idx="9">
                  <c:v>Landbrug, skovbrug og fiskeri</c:v>
                </c:pt>
                <c:pt idx="10">
                  <c:v>Transport</c:v>
                </c:pt>
                <c:pt idx="11">
                  <c:v>Total</c:v>
                </c:pt>
              </c:strCache>
            </c:strRef>
          </c:cat>
          <c:val>
            <c:numRef>
              <c:f>'Kap. 2'!$I$97:$I$108</c:f>
              <c:numCache>
                <c:formatCode>_-* #,##0_-;\-* #,##0_-;_-* "-"??_-;_-@_-</c:formatCode>
                <c:ptCount val="12"/>
                <c:pt idx="0">
                  <c:v>8.2890944275340246</c:v>
                </c:pt>
                <c:pt idx="1">
                  <c:v>4.7444299502755172</c:v>
                </c:pt>
                <c:pt idx="2">
                  <c:v>0</c:v>
                </c:pt>
                <c:pt idx="3">
                  <c:v>3.6599180772774189</c:v>
                </c:pt>
                <c:pt idx="4">
                  <c:v>2.85160865813388</c:v>
                </c:pt>
                <c:pt idx="5">
                  <c:v>5.6560022831759191</c:v>
                </c:pt>
                <c:pt idx="6">
                  <c:v>3.0645525838697396</c:v>
                </c:pt>
                <c:pt idx="7">
                  <c:v>1.2372058345899168</c:v>
                </c:pt>
                <c:pt idx="8">
                  <c:v>1.9698862452966437</c:v>
                </c:pt>
                <c:pt idx="9">
                  <c:v>0.79817212816897021</c:v>
                </c:pt>
                <c:pt idx="10">
                  <c:v>0.39578233745218777</c:v>
                </c:pt>
                <c:pt idx="11">
                  <c:v>32.666652525774218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3-490E-A66C-901ED946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6705376"/>
        <c:axId val="100525219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'Kap. 2'!$F$97:$F$108</c15:sqref>
                        </c15:formulaRef>
                      </c:ext>
                    </c:extLst>
                    <c:strCache>
                      <c:ptCount val="12"/>
                      <c:pt idx="0">
                        <c:v>Offentlig og privat service</c:v>
                      </c:pt>
                      <c:pt idx="1">
                        <c:v>Bygge- og anlægsvirksomhed</c:v>
                      </c:pt>
                      <c:pt idx="2">
                        <c:v>Dir. Udledn. fra husholdninger</c:v>
                      </c:pt>
                      <c:pt idx="3">
                        <c:v>Føde-, drikke-, tobaksvare</c:v>
                      </c:pt>
                      <c:pt idx="4">
                        <c:v>Energisektoren</c:v>
                      </c:pt>
                      <c:pt idx="5">
                        <c:v>Maskin- og elektronikindustri</c:v>
                      </c:pt>
                      <c:pt idx="6">
                        <c:v>Øvrig fremstillingsindustri</c:v>
                      </c:pt>
                      <c:pt idx="7">
                        <c:v>Engros- og detailhandel</c:v>
                      </c:pt>
                      <c:pt idx="8">
                        <c:v>Kemisk og medicinalindustri</c:v>
                      </c:pt>
                      <c:pt idx="9">
                        <c:v>Landbrug, skovbrug og fiskeri</c:v>
                      </c:pt>
                      <c:pt idx="10">
                        <c:v>Transport</c:v>
                      </c:pt>
                      <c:pt idx="11">
                        <c:v>Total</c:v>
                      </c:pt>
                    </c:strCache>
                  </c:strRef>
                </c:cat>
                <c:val>
                  <c:numLit>
                    <c:formatCode>General</c:formatCode>
                    <c:ptCount val="7"/>
                    <c:pt idx="0">
                      <c:v>2.761959615448224</c:v>
                    </c:pt>
                    <c:pt idx="1">
                      <c:v>5.9429898788724023</c:v>
                    </c:pt>
                    <c:pt idx="2">
                      <c:v>11.674949594720125</c:v>
                    </c:pt>
                    <c:pt idx="3">
                      <c:v>9.295327025107321</c:v>
                    </c:pt>
                    <c:pt idx="4">
                      <c:v>6.4882963582545869</c:v>
                    </c:pt>
                    <c:pt idx="5">
                      <c:v>2.3542229951713245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8DA3-490E-A66C-901ED9462DCA}"/>
                  </c:ext>
                </c:extLst>
              </c15:ser>
            </c15:filteredBarSeries>
          </c:ext>
        </c:extLst>
      </c:barChart>
      <c:catAx>
        <c:axId val="5567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005252192"/>
        <c:crosses val="autoZero"/>
        <c:auto val="1"/>
        <c:lblAlgn val="ctr"/>
        <c:lblOffset val="100"/>
        <c:noMultiLvlLbl val="0"/>
      </c:catAx>
      <c:valAx>
        <c:axId val="10052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da-DK" sz="8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sz="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da-DK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4515288385094438E-2"/>
              <c:y val="0.36088162994207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567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Emissionsfaktor for udenlandsk el</a:t>
            </a:r>
            <a:endParaRPr lang="da-DK" sz="14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'Kap. 3'!$J$393</c:f>
              <c:strCache>
                <c:ptCount val="1"/>
                <c:pt idx="0">
                  <c:v>1 TWh øget eleksport (øget VE)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'Kap. 3'!$F$395:$F$404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'Kap. 3'!$J$395:$J$404</c:f>
              <c:numCache>
                <c:formatCode>0</c:formatCode>
                <c:ptCount val="10"/>
                <c:pt idx="0">
                  <c:v>500.91033856499649</c:v>
                </c:pt>
                <c:pt idx="1">
                  <c:v>494.31773280268618</c:v>
                </c:pt>
                <c:pt idx="2">
                  <c:v>466.68198383325279</c:v>
                </c:pt>
                <c:pt idx="3">
                  <c:v>447.69606418996472</c:v>
                </c:pt>
                <c:pt idx="4">
                  <c:v>434.17638059143013</c:v>
                </c:pt>
                <c:pt idx="5">
                  <c:v>393.50834055479413</c:v>
                </c:pt>
                <c:pt idx="6">
                  <c:v>326.93701327144043</c:v>
                </c:pt>
                <c:pt idx="7">
                  <c:v>312.03683000424377</c:v>
                </c:pt>
                <c:pt idx="8">
                  <c:v>305.06099549221676</c:v>
                </c:pt>
                <c:pt idx="9">
                  <c:v>270.85569883846131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4-4488-9F3E-0AF413B6A14B}"/>
            </c:ext>
          </c:extLst>
        </c:ser>
        <c:ser>
          <c:idx val="1"/>
          <c:order val="1"/>
          <c:tx>
            <c:strRef>
              <c:f>'Kap. 3'!$G$393</c:f>
              <c:strCache>
                <c:ptCount val="1"/>
                <c:pt idx="0">
                  <c:v>1 TWh mindsket eleksport (øget forbrug)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'Kap. 3'!$F$395:$F$404</c:f>
              <c:numCache>
                <c:formatCode>General</c:formatCod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numCache>
            </c:numRef>
          </c:cat>
          <c:val>
            <c:numRef>
              <c:f>'Kap. 3'!$G$395:$G$404</c:f>
              <c:numCache>
                <c:formatCode>0</c:formatCode>
                <c:ptCount val="10"/>
                <c:pt idx="0">
                  <c:v>515.01227627996525</c:v>
                </c:pt>
                <c:pt idx="1">
                  <c:v>512.72384953432879</c:v>
                </c:pt>
                <c:pt idx="2">
                  <c:v>488.57703562528246</c:v>
                </c:pt>
                <c:pt idx="3">
                  <c:v>472.78842013079276</c:v>
                </c:pt>
                <c:pt idx="4">
                  <c:v>468.03798530457834</c:v>
                </c:pt>
                <c:pt idx="5">
                  <c:v>437.3426353669081</c:v>
                </c:pt>
                <c:pt idx="6">
                  <c:v>390.78607127380133</c:v>
                </c:pt>
                <c:pt idx="7">
                  <c:v>381.96945714179986</c:v>
                </c:pt>
                <c:pt idx="8">
                  <c:v>360.65524093136855</c:v>
                </c:pt>
                <c:pt idx="9">
                  <c:v>329.57824326064042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4-4488-9F3E-0AF413B6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0416952"/>
        <c:axId val="820417280"/>
      </c:lineChart>
      <c:catAx>
        <c:axId val="8204169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20417280"/>
        <c:crosses val="autoZero"/>
        <c:auto val="1"/>
        <c:lblAlgn val="ctr"/>
        <c:lblOffset val="100"/>
        <c:noMultiLvlLbl val="0"/>
      </c:catAx>
      <c:valAx>
        <c:axId val="8204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kg CO</a:t>
                </a:r>
                <a:r>
                  <a:rPr lang="da-DK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/MWh 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204169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3.1296124749112253E-2"/>
          <c:y val="0.90911752836616522"/>
          <c:w val="0.93985853790335028"/>
          <c:h val="6.704456936923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  <a:ex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Passagerer, rejselængde og gods for dansk udenrigsluftfart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'Kap. 3'!$G$279</c:f>
              <c:strCache>
                <c:ptCount val="1"/>
                <c:pt idx="0">
                  <c:v>Gns. Rejselængde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strRef>
              <c:f>'Kap. 3'!$I$274:$W$274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'Kap. 3'!$I$279:$W$279</c:f>
              <c:numCache>
                <c:formatCode>_-* #,##0_-;\-* #,##0_-;_-* "-"??_-;_-@_-</c:formatCode>
                <c:ptCount val="15"/>
                <c:pt idx="0">
                  <c:v>100</c:v>
                </c:pt>
                <c:pt idx="1">
                  <c:v>99.788846443576276</c:v>
                </c:pt>
                <c:pt idx="2">
                  <c:v>100.33300676829464</c:v>
                </c:pt>
                <c:pt idx="3">
                  <c:v>100.22136244757782</c:v>
                </c:pt>
                <c:pt idx="4">
                  <c:v>100.80473569056132</c:v>
                </c:pt>
                <c:pt idx="5">
                  <c:v>100.88214563635599</c:v>
                </c:pt>
                <c:pt idx="6">
                  <c:v>98.490025429502907</c:v>
                </c:pt>
                <c:pt idx="7">
                  <c:v>96.995209018820361</c:v>
                </c:pt>
                <c:pt idx="8">
                  <c:v>94.500221044496115</c:v>
                </c:pt>
                <c:pt idx="9">
                  <c:v>89.778357218536144</c:v>
                </c:pt>
                <c:pt idx="10">
                  <c:v>88.830033496024996</c:v>
                </c:pt>
                <c:pt idx="11">
                  <c:v>89.577261012807995</c:v>
                </c:pt>
                <c:pt idx="12">
                  <c:v>91.744372979899396</c:v>
                </c:pt>
                <c:pt idx="13">
                  <c:v>93.272779931860029</c:v>
                </c:pt>
                <c:pt idx="14">
                  <c:v>92.880363448414272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0-4059-A47B-0A41269163F7}"/>
            </c:ext>
          </c:extLst>
        </c:ser>
        <c:ser>
          <c:idx val="1"/>
          <c:order val="1"/>
          <c:tx>
            <c:strRef>
              <c:f>'Kap. 3'!$G$277</c:f>
              <c:strCache>
                <c:ptCount val="1"/>
                <c:pt idx="0">
                  <c:v>Antal passagerer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Ref>
              <c:f>'Kap. 3'!$I$274:$W$274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'Kap. 3'!$I$277:$W$277</c:f>
              <c:numCache>
                <c:formatCode>General</c:formatCode>
                <c:ptCount val="15"/>
                <c:pt idx="0">
                  <c:v>100</c:v>
                </c:pt>
                <c:pt idx="1">
                  <c:v>103.36340458913513</c:v>
                </c:pt>
                <c:pt idx="2">
                  <c:v>107.70249068444792</c:v>
                </c:pt>
                <c:pt idx="3">
                  <c:v>108.48695822710334</c:v>
                </c:pt>
                <c:pt idx="4">
                  <c:v>96.126691508138848</c:v>
                </c:pt>
                <c:pt idx="5">
                  <c:v>104.7607373994901</c:v>
                </c:pt>
                <c:pt idx="6">
                  <c:v>112.50245146107081</c:v>
                </c:pt>
                <c:pt idx="7">
                  <c:v>117.78780152971171</c:v>
                </c:pt>
                <c:pt idx="8">
                  <c:v>120.96489507746617</c:v>
                </c:pt>
                <c:pt idx="9">
                  <c:v>126.42675034320455</c:v>
                </c:pt>
                <c:pt idx="10">
                  <c:v>131.54540105903118</c:v>
                </c:pt>
                <c:pt idx="11">
                  <c:v>143.64090998234948</c:v>
                </c:pt>
                <c:pt idx="12">
                  <c:v>145.50402039615611</c:v>
                </c:pt>
                <c:pt idx="13">
                  <c:v>151.603255540302</c:v>
                </c:pt>
                <c:pt idx="14">
                  <c:v>151.63757599529319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0-4059-A47B-0A41269163F7}"/>
            </c:ext>
          </c:extLst>
        </c:ser>
        <c:ser>
          <c:idx val="2"/>
          <c:order val="2"/>
          <c:tx>
            <c:strRef>
              <c:f>'Kap. 3'!$G$281</c:f>
              <c:strCache>
                <c:ptCount val="1"/>
                <c:pt idx="0">
                  <c:v>Gods til og fra DK</c:v>
                </c:pt>
              </c:strCache>
            </c:strRef>
          </c:tx>
          <c:spPr>
            <a:ln w="28575" cap="rnd">
              <a:solidFill>
                <a:srgbClr val="673AB7"/>
              </a:solidFill>
              <a:round/>
            </a:ln>
            <a:effectLst/>
          </c:spPr>
          <c:marker>
            <c:symbol val="none"/>
          </c:marker>
          <c:cat>
            <c:strRef>
              <c:f>'Kap. 3'!$I$274:$W$274</c:f>
              <c:strCach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strCache>
            </c:strRef>
          </c:cat>
          <c:val>
            <c:numRef>
              <c:f>'Kap. 3'!$I$281:$W$281</c:f>
              <c:numCache>
                <c:formatCode>_-* #,##0.0_-;\-* #,##0.0_-;_-* "-"??_-;_-@_-</c:formatCode>
                <c:ptCount val="15"/>
                <c:pt idx="3" formatCode="_-* #,##0_-;\-* #,##0_-;_-* &quot;-&quot;??_-;_-@_-">
                  <c:v>100</c:v>
                </c:pt>
                <c:pt idx="4" formatCode="_-* #,##0_-;\-* #,##0_-;_-* &quot;-&quot;??_-;_-@_-">
                  <c:v>79.312114989733061</c:v>
                </c:pt>
                <c:pt idx="5" formatCode="_-* #,##0_-;\-* #,##0_-;_-* &quot;-&quot;??_-;_-@_-">
                  <c:v>75.513347022587268</c:v>
                </c:pt>
                <c:pt idx="6" formatCode="_-* #,##0_-;\-* #,##0_-;_-* &quot;-&quot;??_-;_-@_-">
                  <c:v>78.593429158110879</c:v>
                </c:pt>
                <c:pt idx="7" formatCode="_-* #,##0_-;\-* #,##0_-;_-* &quot;-&quot;??_-;_-@_-">
                  <c:v>84.188911704312119</c:v>
                </c:pt>
                <c:pt idx="8" formatCode="_-* #,##0_-;\-* #,##0_-;_-* &quot;-&quot;??_-;_-@_-">
                  <c:v>75.718685831622182</c:v>
                </c:pt>
                <c:pt idx="9" formatCode="_-* #,##0_-;\-* #,##0_-;_-* &quot;-&quot;??_-;_-@_-">
                  <c:v>106.46817248459959</c:v>
                </c:pt>
                <c:pt idx="10" formatCode="_-* #,##0_-;\-* #,##0_-;_-* &quot;-&quot;??_-;_-@_-">
                  <c:v>107.18685831622177</c:v>
                </c:pt>
                <c:pt idx="11" formatCode="_-* #,##0_-;\-* #,##0_-;_-* &quot;-&quot;??_-;_-@_-">
                  <c:v>114.93839835728951</c:v>
                </c:pt>
                <c:pt idx="12" formatCode="_-* #,##0_-;\-* #,##0_-;_-* &quot;-&quot;??_-;_-@_-">
                  <c:v>133.98357289527721</c:v>
                </c:pt>
                <c:pt idx="13" formatCode="_-* #,##0_-;\-* #,##0_-;_-* &quot;-&quot;??_-;_-@_-">
                  <c:v>136.75564681724845</c:v>
                </c:pt>
                <c:pt idx="14" formatCode="_-* #,##0_-;\-* #,##0_-;_-* &quot;-&quot;??_-;_-@_-">
                  <c:v>138.39835728952772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0-4059-A47B-0A412691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215872"/>
        <c:axId val="434216200"/>
      </c:lineChart>
      <c:catAx>
        <c:axId val="4342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34216200"/>
        <c:crosses val="autoZero"/>
        <c:auto val="1"/>
        <c:lblAlgn val="ctr"/>
        <c:lblOffset val="100"/>
        <c:noMultiLvlLbl val="0"/>
      </c:catAx>
      <c:valAx>
        <c:axId val="43421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Indeks (2005=100)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342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49503107375236"/>
          <c:y val="0.14745027646785147"/>
          <c:w val="0.63535554076730383"/>
          <c:h val="0.7238928628195009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C2D8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36-43C6-9993-926FF1DC7031}"/>
              </c:ext>
            </c:extLst>
          </c:dPt>
          <c:dPt>
            <c:idx val="1"/>
            <c:bubble3D val="0"/>
            <c:spPr>
              <a:solidFill>
                <a:srgbClr val="0091E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36-43C6-9993-926FF1DC7031}"/>
              </c:ext>
            </c:extLst>
          </c:dPt>
          <c:dPt>
            <c:idx val="2"/>
            <c:bubble3D val="0"/>
            <c:spPr>
              <a:solidFill>
                <a:srgbClr val="1DE2C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36-43C6-9993-926FF1DC7031}"/>
              </c:ext>
            </c:extLst>
          </c:dPt>
          <c:dPt>
            <c:idx val="3"/>
            <c:bubble3D val="0"/>
            <c:spPr>
              <a:solidFill>
                <a:srgbClr val="80EFE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36-43C6-9993-926FF1DC7031}"/>
              </c:ext>
            </c:extLst>
          </c:dPt>
          <c:dPt>
            <c:idx val="4"/>
            <c:bubble3D val="0"/>
            <c:spPr>
              <a:solidFill>
                <a:srgbClr val="045C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36-43C6-9993-926FF1DC7031}"/>
              </c:ext>
            </c:extLst>
          </c:dPt>
          <c:dPt>
            <c:idx val="5"/>
            <c:bubble3D val="0"/>
            <c:spPr>
              <a:solidFill>
                <a:srgbClr val="673AB7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36-43C6-9993-926FF1DC70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36-43C6-9993-926FF1DC7031}"/>
              </c:ext>
            </c:extLst>
          </c:dPt>
          <c:dPt>
            <c:idx val="7"/>
            <c:bubble3D val="0"/>
            <c:spPr>
              <a:solidFill>
                <a:srgbClr val="F0545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36-43C6-9993-926FF1DC7031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F36-43C6-9993-926FF1DC7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'Kap. 3'!$F$101:$F$108</c:f>
              <c:strCache>
                <c:ptCount val="8"/>
                <c:pt idx="0">
                  <c:v>Halm</c:v>
                </c:pt>
                <c:pt idx="1">
                  <c:v>Skovflis</c:v>
                </c:pt>
                <c:pt idx="2">
                  <c:v>Brænde</c:v>
                </c:pt>
                <c:pt idx="3">
                  <c:v>Træpiller</c:v>
                </c:pt>
                <c:pt idx="4">
                  <c:v>Træaffald</c:v>
                </c:pt>
                <c:pt idx="5">
                  <c:v>Affald, bionedbrydeligt</c:v>
                </c:pt>
                <c:pt idx="6">
                  <c:v>Bioolie</c:v>
                </c:pt>
                <c:pt idx="7">
                  <c:v>Flydende biobrændsler</c:v>
                </c:pt>
              </c:strCache>
            </c:strRef>
          </c:cat>
          <c:val>
            <c:numRef>
              <c:f>'Kap. 3'!$G$101:$G$108</c:f>
              <c:numCache>
                <c:formatCode>0.0</c:formatCode>
                <c:ptCount val="8"/>
                <c:pt idx="0">
                  <c:v>17.96</c:v>
                </c:pt>
                <c:pt idx="1">
                  <c:v>30.71</c:v>
                </c:pt>
                <c:pt idx="2">
                  <c:v>16.3</c:v>
                </c:pt>
                <c:pt idx="3">
                  <c:v>53.73</c:v>
                </c:pt>
                <c:pt idx="4">
                  <c:v>8.94</c:v>
                </c:pt>
                <c:pt idx="5">
                  <c:v>21.77</c:v>
                </c:pt>
                <c:pt idx="6">
                  <c:v>0.14000000000000001</c:v>
                </c:pt>
                <c:pt idx="7">
                  <c:v>9.8800000000000008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F36-43C6-9993-926FF1DC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4322799641988E-2"/>
          <c:y val="0.80573281018085963"/>
          <c:w val="0.64731370456705473"/>
          <c:h val="0.15872852305833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Forbrug af biomasse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vs. kul og naturgas til el og fjernvarme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'Kap. 3'!$F$65</c:f>
              <c:strCache>
                <c:ptCount val="1"/>
                <c:pt idx="0">
                  <c:v>Samlet forbrug af biomasse 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'Kap. 3'!$G$64:$U$64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'Kap. 3'!$G$65:$U$65</c:f>
              <c:numCache>
                <c:formatCode>0</c:formatCode>
                <c:ptCount val="15"/>
                <c:pt idx="0">
                  <c:v>89.83</c:v>
                </c:pt>
                <c:pt idx="1">
                  <c:v>93.12</c:v>
                </c:pt>
                <c:pt idx="2">
                  <c:v>102.43</c:v>
                </c:pt>
                <c:pt idx="3">
                  <c:v>104.47</c:v>
                </c:pt>
                <c:pt idx="4">
                  <c:v>107.28</c:v>
                </c:pt>
                <c:pt idx="5">
                  <c:v>128.91</c:v>
                </c:pt>
                <c:pt idx="6">
                  <c:v>127.75</c:v>
                </c:pt>
                <c:pt idx="7">
                  <c:v>130.74</c:v>
                </c:pt>
                <c:pt idx="8">
                  <c:v>132.05000000000001</c:v>
                </c:pt>
                <c:pt idx="9">
                  <c:v>131.66999999999999</c:v>
                </c:pt>
                <c:pt idx="10">
                  <c:v>141.61000000000001</c:v>
                </c:pt>
                <c:pt idx="11">
                  <c:v>149.19</c:v>
                </c:pt>
                <c:pt idx="12">
                  <c:v>163.74</c:v>
                </c:pt>
                <c:pt idx="13">
                  <c:v>159.99</c:v>
                </c:pt>
                <c:pt idx="14">
                  <c:v>159.44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1-4ABD-ACC2-612D2F656FFB}"/>
            </c:ext>
          </c:extLst>
        </c:ser>
        <c:ser>
          <c:idx val="1"/>
          <c:order val="1"/>
          <c:tx>
            <c:strRef>
              <c:f>'Kap. 3'!$F$66</c:f>
              <c:strCache>
                <c:ptCount val="1"/>
                <c:pt idx="0">
                  <c:v>Kul og naturgas til el og fjernvarme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'Kap. 3'!$G$66:$U$66</c:f>
              <c:numCache>
                <c:formatCode>0</c:formatCode>
                <c:ptCount val="15"/>
                <c:pt idx="0">
                  <c:v>232.19543000000002</c:v>
                </c:pt>
                <c:pt idx="1">
                  <c:v>312.80255999999997</c:v>
                </c:pt>
                <c:pt idx="2">
                  <c:v>258.27161000000001</c:v>
                </c:pt>
                <c:pt idx="3">
                  <c:v>237.84888000000001</c:v>
                </c:pt>
                <c:pt idx="4">
                  <c:v>235.48643999999996</c:v>
                </c:pt>
                <c:pt idx="5">
                  <c:v>243.64204999999998</c:v>
                </c:pt>
                <c:pt idx="6">
                  <c:v>194.94231000000002</c:v>
                </c:pt>
                <c:pt idx="7">
                  <c:v>157.09179999999998</c:v>
                </c:pt>
                <c:pt idx="8">
                  <c:v>178.56515000000002</c:v>
                </c:pt>
                <c:pt idx="9">
                  <c:v>137.52994000000001</c:v>
                </c:pt>
                <c:pt idx="10">
                  <c:v>105.96365</c:v>
                </c:pt>
                <c:pt idx="11">
                  <c:v>120.65358999999998</c:v>
                </c:pt>
                <c:pt idx="12">
                  <c:v>92.037859999999995</c:v>
                </c:pt>
                <c:pt idx="13">
                  <c:v>92.712319999999991</c:v>
                </c:pt>
                <c:pt idx="14">
                  <c:v>60.394799999999996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6-427B-8FEF-8D69497CE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97896"/>
        <c:axId val="861997240"/>
      </c:lineChart>
      <c:catAx>
        <c:axId val="86199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61997240"/>
        <c:crosses val="autoZero"/>
        <c:auto val="1"/>
        <c:lblAlgn val="ctr"/>
        <c:lblOffset val="100"/>
        <c:noMultiLvlLbl val="0"/>
      </c:catAx>
      <c:valAx>
        <c:axId val="86199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6199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705045532398"/>
          <c:y val="0.13515276023712244"/>
          <c:w val="0.62114009336299147"/>
          <c:h val="0.73912374186787999"/>
        </c:manualLayout>
      </c:layout>
      <c:pieChart>
        <c:varyColors val="1"/>
        <c:ser>
          <c:idx val="0"/>
          <c:order val="0"/>
          <c:spPr>
            <a:effectLst/>
          </c:spPr>
          <c:dPt>
            <c:idx val="0"/>
            <c:bubble3D val="0"/>
            <c:spPr>
              <a:solidFill>
                <a:srgbClr val="0C2D8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80-4798-8462-53D95B2DEE6F}"/>
              </c:ext>
            </c:extLst>
          </c:dPt>
          <c:dPt>
            <c:idx val="1"/>
            <c:bubble3D val="0"/>
            <c:spPr>
              <a:solidFill>
                <a:srgbClr val="1DE2C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80-4798-8462-53D95B2DEE6F}"/>
              </c:ext>
            </c:extLst>
          </c:dPt>
          <c:dPt>
            <c:idx val="2"/>
            <c:bubble3D val="0"/>
            <c:spPr>
              <a:solidFill>
                <a:srgbClr val="80EF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80-4798-8462-53D95B2DEE6F}"/>
              </c:ext>
            </c:extLst>
          </c:dPt>
          <c:dPt>
            <c:idx val="3"/>
            <c:bubble3D val="0"/>
            <c:spPr>
              <a:solidFill>
                <a:srgbClr val="045C6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80-4798-8462-53D95B2DEE6F}"/>
              </c:ext>
            </c:extLst>
          </c:dPt>
          <c:dPt>
            <c:idx val="4"/>
            <c:bubble3D val="0"/>
            <c:spPr>
              <a:solidFill>
                <a:srgbClr val="673AB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80-4798-8462-53D95B2DEE6F}"/>
              </c:ext>
            </c:extLst>
          </c:dPt>
          <c:dPt>
            <c:idx val="5"/>
            <c:bubble3D val="0"/>
            <c:spPr>
              <a:solidFill>
                <a:srgbClr val="F0545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80-4798-8462-53D95B2DEE6F}"/>
              </c:ext>
            </c:extLst>
          </c:dPt>
          <c:dPt>
            <c:idx val="6"/>
            <c:bubble3D val="0"/>
            <c:spPr>
              <a:solidFill>
                <a:srgbClr val="0091E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D89-4C4E-B150-F0D69D3903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'Kap. 3'!$F$110:$F$116</c:f>
              <c:strCache>
                <c:ptCount val="7"/>
                <c:pt idx="0">
                  <c:v>Central kraftvarme</c:v>
                </c:pt>
                <c:pt idx="1">
                  <c:v>Decentral kraftvarme*</c:v>
                </c:pt>
                <c:pt idx="2">
                  <c:v>Fjernvarme*</c:v>
                </c:pt>
                <c:pt idx="3">
                  <c:v>Affaldsforbrænding (bio. nedbryd.)</c:v>
                </c:pt>
                <c:pt idx="4">
                  <c:v>Vejtransport</c:v>
                </c:pt>
                <c:pt idx="5">
                  <c:v>Husholdninger</c:v>
                </c:pt>
                <c:pt idx="6">
                  <c:v>Øvrig</c:v>
                </c:pt>
              </c:strCache>
            </c:strRef>
          </c:cat>
          <c:val>
            <c:numRef>
              <c:f>'Kap. 3'!$G$110:$G$116</c:f>
              <c:numCache>
                <c:formatCode>###\ ###\ ##0;\-###\ ###\ ##0;"-"</c:formatCode>
                <c:ptCount val="7"/>
                <c:pt idx="0">
                  <c:v>47788.86</c:v>
                </c:pt>
                <c:pt idx="1">
                  <c:v>20453.669999999998</c:v>
                </c:pt>
                <c:pt idx="2">
                  <c:v>22035.550000000003</c:v>
                </c:pt>
                <c:pt idx="3" formatCode="#\ ##0;[Red]\-#\ ##0;\-">
                  <c:v>21770.77</c:v>
                </c:pt>
                <c:pt idx="4">
                  <c:v>9510.6299999999992</c:v>
                </c:pt>
                <c:pt idx="5">
                  <c:v>37888.849999999991</c:v>
                </c:pt>
                <c:pt idx="6">
                  <c:v>16078.030000000002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80-4798-8462-53D95B2DEE6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7364147734624"/>
          <c:y val="0.78946957738559398"/>
          <c:w val="0.81069356910135448"/>
          <c:h val="0.1475151737857803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Danmarks import af</a:t>
            </a:r>
            <a:r>
              <a:rPr lang="da-DK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landbrugsråvarer, 2019</a:t>
            </a:r>
            <a:endParaRPr lang="da-DK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8661348480259661E-2"/>
          <c:y val="8.9822786857017653E-2"/>
          <c:w val="0.88537266353137478"/>
          <c:h val="0.820092228711797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f>'Kap. 3'!$F$36:$F$41</c:f>
              <c:strCache>
                <c:ptCount val="6"/>
                <c:pt idx="0">
                  <c:v>Soja</c:v>
                </c:pt>
                <c:pt idx="1">
                  <c:v>Palmeolie</c:v>
                </c:pt>
                <c:pt idx="2">
                  <c:v>Oksekød</c:v>
                </c:pt>
                <c:pt idx="3">
                  <c:v>Kaffe</c:v>
                </c:pt>
                <c:pt idx="4">
                  <c:v>Naturgummi</c:v>
                </c:pt>
                <c:pt idx="5">
                  <c:v>Kakao</c:v>
                </c:pt>
              </c:strCache>
            </c:strRef>
          </c:cat>
          <c:val>
            <c:numRef>
              <c:f>'Kap. 3'!$G$36:$G$41</c:f>
              <c:numCache>
                <c:formatCode>#,##0</c:formatCode>
                <c:ptCount val="6"/>
                <c:pt idx="0">
                  <c:v>1682323</c:v>
                </c:pt>
                <c:pt idx="1">
                  <c:v>268773</c:v>
                </c:pt>
                <c:pt idx="2">
                  <c:v>93392</c:v>
                </c:pt>
                <c:pt idx="3">
                  <c:v>59367</c:v>
                </c:pt>
                <c:pt idx="4">
                  <c:v>27522</c:v>
                </c:pt>
                <c:pt idx="5">
                  <c:v>18465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7-47F5-915A-1FB9561C0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0362624"/>
        <c:axId val="770353112"/>
      </c:barChart>
      <c:catAx>
        <c:axId val="7703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770353112"/>
        <c:crosses val="autoZero"/>
        <c:auto val="1"/>
        <c:lblAlgn val="ctr"/>
        <c:lblOffset val="100"/>
        <c:noMultiLvlLbl val="0"/>
      </c:catAx>
      <c:valAx>
        <c:axId val="77035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Ton/år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77036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Vugge-til-grav</a:t>
            </a:r>
            <a:r>
              <a:rPr lang="da-DK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udledninger for biobrændstoffer</a:t>
            </a:r>
            <a:endParaRPr lang="da-DK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'Kap. 3'!$H$175</c:f>
              <c:strCache>
                <c:ptCount val="1"/>
                <c:pt idx="0">
                  <c:v>Majs og korn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multiLvlStrRef>
              <c:f>'Kap. 3'!$F$176:$G$184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f>'Kap. 3'!$H$176:$H$184</c:f>
              <c:numCache>
                <c:formatCode>General</c:formatCode>
                <c:ptCount val="9"/>
                <c:pt idx="3">
                  <c:v>25</c:v>
                </c:pt>
                <c:pt idx="4">
                  <c:v>34</c:v>
                </c:pt>
                <c:pt idx="5">
                  <c:v>33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B-4319-AC44-BACB6FF99E4E}"/>
            </c:ext>
          </c:extLst>
        </c:ser>
        <c:ser>
          <c:idx val="1"/>
          <c:order val="1"/>
          <c:tx>
            <c:strRef>
              <c:f>'Kap. 3'!$I$175</c:f>
              <c:strCache>
                <c:ptCount val="1"/>
                <c:pt idx="0">
                  <c:v>Sukkerroer og sukkerrør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0"/>
          <c:cat>
            <c:multiLvlStrRef>
              <c:f>'Kap. 3'!$F$176:$G$184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f>'Kap. 3'!$I$176:$I$184</c:f>
              <c:numCache>
                <c:formatCode>General</c:formatCode>
                <c:ptCount val="9"/>
                <c:pt idx="3">
                  <c:v>36</c:v>
                </c:pt>
                <c:pt idx="4">
                  <c:v>23</c:v>
                </c:pt>
                <c:pt idx="5">
                  <c:v>19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B-4319-AC44-BACB6FF99E4E}"/>
            </c:ext>
          </c:extLst>
        </c:ser>
        <c:ser>
          <c:idx val="2"/>
          <c:order val="2"/>
          <c:tx>
            <c:strRef>
              <c:f>'Kap. 3'!$J$175</c:f>
              <c:strCache>
                <c:ptCount val="1"/>
                <c:pt idx="0">
                  <c:v>Raps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multiLvlStrRef>
              <c:f>'Kap. 3'!$F$176:$G$184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f>'Kap. 3'!$J$176:$J$184</c:f>
              <c:numCache>
                <c:formatCode>General</c:formatCode>
                <c:ptCount val="9"/>
                <c:pt idx="0">
                  <c:v>284</c:v>
                </c:pt>
                <c:pt idx="1">
                  <c:v>242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B-4319-AC44-BACB6FF99E4E}"/>
            </c:ext>
          </c:extLst>
        </c:ser>
        <c:ser>
          <c:idx val="3"/>
          <c:order val="3"/>
          <c:tx>
            <c:strRef>
              <c:f>'Kap. 3'!$K$175</c:f>
              <c:strCache>
                <c:ptCount val="1"/>
                <c:pt idx="0">
                  <c:v>Palme</c:v>
                </c:pt>
              </c:strCache>
            </c:strRef>
          </c:tx>
          <c:spPr>
            <a:solidFill>
              <a:srgbClr val="1DE2CD"/>
            </a:solidFill>
            <a:ln>
              <a:noFill/>
            </a:ln>
            <a:effectLst/>
          </c:spPr>
          <c:invertIfNegative val="0"/>
          <c:cat>
            <c:multiLvlStrRef>
              <c:f>'Kap. 3'!$F$176:$G$184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f>'Kap. 3'!$K$176:$K$184</c:f>
              <c:numCache>
                <c:formatCode>General</c:formatCode>
                <c:ptCount val="9"/>
                <c:pt idx="0">
                  <c:v>7</c:v>
                </c:pt>
                <c:pt idx="1">
                  <c:v>0.2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B-4319-AC44-BACB6FF99E4E}"/>
            </c:ext>
          </c:extLst>
        </c:ser>
        <c:ser>
          <c:idx val="4"/>
          <c:order val="4"/>
          <c:tx>
            <c:strRef>
              <c:f>'Kap. 3'!$L$175</c:f>
              <c:strCache>
                <c:ptCount val="1"/>
                <c:pt idx="0">
                  <c:v>Affald og restprodukter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  <a:effectLst/>
          </c:spPr>
          <c:invertIfNegative val="0"/>
          <c:cat>
            <c:multiLvlStrRef>
              <c:f>'Kap. 3'!$F$176:$G$184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f>'Kap. 3'!$L$176:$L$184</c:f>
              <c:numCache>
                <c:formatCode>General</c:formatCode>
                <c:ptCount val="9"/>
                <c:pt idx="0">
                  <c:v>21</c:v>
                </c:pt>
                <c:pt idx="1">
                  <c:v>16</c:v>
                </c:pt>
                <c:pt idx="2">
                  <c:v>11</c:v>
                </c:pt>
                <c:pt idx="6">
                  <c:v>1.5</c:v>
                </c:pt>
                <c:pt idx="7">
                  <c:v>3.5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5B-4319-AC44-BACB6FF9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2889968"/>
        <c:axId val="642890952"/>
      </c:barChart>
      <c:catAx>
        <c:axId val="64288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42890952"/>
        <c:crosses val="autoZero"/>
        <c:auto val="1"/>
        <c:lblAlgn val="ctr"/>
        <c:lblOffset val="100"/>
        <c:noMultiLvlLbl val="0"/>
      </c:catAx>
      <c:valAx>
        <c:axId val="64289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1.000 ton CO2e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288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Danmarks forbug</a:t>
            </a:r>
            <a:r>
              <a:rPr lang="da-DK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af biobrændstof</a:t>
            </a:r>
            <a:endParaRPr lang="da-DK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'Kap. 3'!$H$139</c:f>
              <c:strCache>
                <c:ptCount val="1"/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6C-4FDE-A47F-17C32B02D33A}"/>
              </c:ext>
            </c:extLst>
          </c:dPt>
          <c:dPt>
            <c:idx val="1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6C-4FDE-A47F-17C32B02D33A}"/>
              </c:ext>
            </c:extLst>
          </c:dPt>
          <c:dPt>
            <c:idx val="2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6C-4FDE-A47F-17C32B02D33A}"/>
              </c:ext>
            </c:extLst>
          </c:dPt>
          <c:dPt>
            <c:idx val="3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6C-4FDE-A47F-17C32B02D33A}"/>
              </c:ext>
            </c:extLst>
          </c:dPt>
          <c:dPt>
            <c:idx val="4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6C-4FDE-A47F-17C32B02D33A}"/>
              </c:ext>
            </c:extLst>
          </c:dPt>
          <c:dPt>
            <c:idx val="5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6C-4FDE-A47F-17C32B02D33A}"/>
              </c:ext>
            </c:extLst>
          </c:dPt>
          <c:dPt>
            <c:idx val="6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6C-4FDE-A47F-17C32B02D33A}"/>
              </c:ext>
            </c:extLst>
          </c:dPt>
          <c:dPt>
            <c:idx val="7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6C-4FDE-A47F-17C32B02D33A}"/>
              </c:ext>
            </c:extLst>
          </c:dPt>
          <c:dPt>
            <c:idx val="8"/>
            <c:invertIfNegative val="0"/>
            <c:bubble3D val="0"/>
            <c:spPr>
              <a:solidFill>
                <a:srgbClr val="0097A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6C-4FDE-A47F-17C32B02D33A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'Kap. 3'!$F$140:$G$150</c15:sqref>
                  </c15:fullRef>
                </c:ext>
              </c:extLst>
              <c:f>('Kap. 3'!$F$140:$G$142,'Kap. 3'!$F$144:$G$146,'Kap. 3'!$F$148:$G$150)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'Kap. 3'!$H$140:$H$150</c15:sqref>
                  </c15:fullRef>
                </c:ext>
              </c:extLst>
              <c:f>('Kap. 3'!$H$140:$H$142,'Kap. 3'!$H$144:$H$146,'Kap. 3'!$H$148:$H$150)</c:f>
              <c:numCache>
                <c:formatCode>0</c:formatCode>
                <c:ptCount val="9"/>
                <c:pt idx="0">
                  <c:v>6633.8379356567357</c:v>
                </c:pt>
                <c:pt idx="1">
                  <c:v>7146.8239733875153</c:v>
                </c:pt>
                <c:pt idx="2">
                  <c:v>6829.0993315686173</c:v>
                </c:pt>
                <c:pt idx="3">
                  <c:v>1822.1706669961309</c:v>
                </c:pt>
                <c:pt idx="4">
                  <c:v>1832.093833875849</c:v>
                </c:pt>
                <c:pt idx="5">
                  <c:v>1795.9324621241999</c:v>
                </c:pt>
                <c:pt idx="6">
                  <c:v>121.27247796000003</c:v>
                </c:pt>
                <c:pt idx="7">
                  <c:v>219.08866012782448</c:v>
                </c:pt>
                <c:pt idx="8">
                  <c:v>216.76994539406107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56C-4FDE-A47F-17C32B02D33A}"/>
            </c:ext>
          </c:extLst>
        </c:ser>
        <c:ser>
          <c:idx val="1"/>
          <c:order val="1"/>
          <c:tx>
            <c:strRef>
              <c:f>'Kap. 3'!$I$139</c:f>
              <c:strCache>
                <c:ptCount val="1"/>
                <c:pt idx="0">
                  <c:v>HVO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'Kap. 3'!$F$140:$G$150</c15:sqref>
                  </c15:fullRef>
                </c:ext>
              </c:extLst>
              <c:f>('Kap. 3'!$F$140:$G$142,'Kap. 3'!$F$144:$G$146,'Kap. 3'!$F$148:$G$150)</c:f>
              <c:multiLvlStrCache>
                <c:ptCount val="9"/>
                <c:lvl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</c:lvl>
                <c:lvl>
                  <c:pt idx="0">
                    <c:v>Biodiesel/HVO</c:v>
                  </c:pt>
                  <c:pt idx="3">
                    <c:v>Bioethanol</c:v>
                  </c:pt>
                  <c:pt idx="6">
                    <c:v>Biogas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'Kap. 3'!$I$140:$I$150</c15:sqref>
                  </c15:fullRef>
                </c:ext>
              </c:extLst>
              <c:f>('Kap. 3'!$I$140:$I$142,'Kap. 3'!$I$144:$I$146,'Kap. 3'!$I$148:$I$150)</c:f>
              <c:numCache>
                <c:formatCode>0</c:formatCode>
                <c:ptCount val="9"/>
                <c:pt idx="0">
                  <c:v>573.62825897440018</c:v>
                </c:pt>
                <c:pt idx="1">
                  <c:v>12.224054000000001</c:v>
                </c:pt>
                <c:pt idx="2">
                  <c:v>91.268681999999956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56C-4FDE-A47F-17C32B02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8557968"/>
        <c:axId val="658558624"/>
      </c:barChart>
      <c:catAx>
        <c:axId val="65855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58558624"/>
        <c:crosses val="autoZero"/>
        <c:auto val="1"/>
        <c:lblAlgn val="ctr"/>
        <c:lblOffset val="50"/>
        <c:tickLblSkip val="1"/>
        <c:tickMarkSkip val="20"/>
        <c:noMultiLvlLbl val="0"/>
      </c:catAx>
      <c:valAx>
        <c:axId val="6585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TJ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5855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latin typeface="Arial" panose="020B0604020202020204" pitchFamily="34" charset="0"/>
                <a:cs typeface="Arial" panose="020B0604020202020204" pitchFamily="34" charset="0"/>
              </a:rPr>
              <a:t>Danmarks nettoeleksport</a:t>
            </a:r>
            <a:r>
              <a:rPr lang="da-DK" b="1" baseline="0">
                <a:latin typeface="Arial" panose="020B0604020202020204" pitchFamily="34" charset="0"/>
                <a:cs typeface="Arial" panose="020B0604020202020204" pitchFamily="34" charset="0"/>
              </a:rPr>
              <a:t> - historisk og fremskrevet</a:t>
            </a:r>
            <a:endParaRPr lang="da-DK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'Kap. 3'!$G$358</c:f>
              <c:strCache>
                <c:ptCount val="1"/>
                <c:pt idx="0">
                  <c:v>Historisk nettoeleksport</c:v>
                </c:pt>
              </c:strCache>
            </c:strRef>
          </c:tx>
          <c:spPr>
            <a:ln w="31750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'Kap. 3'!$F$365:$F$385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'Kap. 3'!$G$365:$G$385</c:f>
              <c:numCache>
                <c:formatCode>0.0</c:formatCode>
                <c:ptCount val="21"/>
                <c:pt idx="0">
                  <c:v>1.1351018810000015</c:v>
                </c:pt>
                <c:pt idx="1">
                  <c:v>-1.3184196039999994</c:v>
                </c:pt>
                <c:pt idx="2">
                  <c:v>-5.2141486627000004</c:v>
                </c:pt>
                <c:pt idx="3">
                  <c:v>-1.081123662562</c:v>
                </c:pt>
                <c:pt idx="4">
                  <c:v>-2.8553056272999986</c:v>
                </c:pt>
                <c:pt idx="5">
                  <c:v>-5.9115620053999978</c:v>
                </c:pt>
                <c:pt idx="6">
                  <c:v>-5.0570931645999995</c:v>
                </c:pt>
                <c:pt idx="7">
                  <c:v>-4.5627146370279998</c:v>
                </c:pt>
                <c:pt idx="8">
                  <c:v>-5.2243421651200004</c:v>
                </c:pt>
                <c:pt idx="9">
                  <c:v>-5.8112567532600004</c:v>
                </c:pt>
                <c:pt idx="10">
                  <c:v>-6.1971801915400002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929-B3C8-8D5727513A79}"/>
            </c:ext>
          </c:extLst>
        </c:ser>
        <c:ser>
          <c:idx val="1"/>
          <c:order val="1"/>
          <c:tx>
            <c:strRef>
              <c:f>'Kap. 3'!$H$358</c:f>
              <c:strCache>
                <c:ptCount val="1"/>
                <c:pt idx="0">
                  <c:v>Fremskrevet nettoelekport</c:v>
                </c:pt>
              </c:strCache>
            </c:strRef>
          </c:tx>
          <c:spPr>
            <a:ln w="31750" cap="rnd">
              <a:solidFill>
                <a:srgbClr val="0097A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'Kap. 3'!$F$365:$F$385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'Kap. 3'!$H$365:$H$385</c:f>
              <c:numCache>
                <c:formatCode>General</c:formatCode>
                <c:ptCount val="21"/>
                <c:pt idx="10" formatCode="0.0">
                  <c:v>-6.1971801915400002</c:v>
                </c:pt>
                <c:pt idx="11" formatCode="0.0">
                  <c:v>-5.0315571509348791</c:v>
                </c:pt>
                <c:pt idx="12" formatCode="0.0">
                  <c:v>-3.4351095877337028</c:v>
                </c:pt>
                <c:pt idx="13" formatCode="0.0">
                  <c:v>-3.3174191635755101</c:v>
                </c:pt>
                <c:pt idx="14" formatCode="0.0">
                  <c:v>-2.8063234529702958</c:v>
                </c:pt>
                <c:pt idx="15" formatCode="0.0">
                  <c:v>-2.7356299688483139</c:v>
                </c:pt>
                <c:pt idx="16" formatCode="0.0">
                  <c:v>-0.1329863019416351</c:v>
                </c:pt>
                <c:pt idx="17" formatCode="0.0">
                  <c:v>1.754408053036653</c:v>
                </c:pt>
                <c:pt idx="18" formatCode="0.0">
                  <c:v>1.0673300708706319</c:v>
                </c:pt>
                <c:pt idx="19" formatCode="0.0">
                  <c:v>-1.3991740838503739E-3</c:v>
                </c:pt>
                <c:pt idx="20" formatCode="0.0">
                  <c:v>-1.3745701465529401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929-B3C8-8D572751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552136"/>
        <c:axId val="824553448"/>
      </c:lineChart>
      <c:catAx>
        <c:axId val="824552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24553448"/>
        <c:crossesAt val="-7"/>
        <c:auto val="1"/>
        <c:lblAlgn val="ctr"/>
        <c:lblOffset val="100"/>
        <c:noMultiLvlLbl val="0"/>
      </c:catAx>
      <c:valAx>
        <c:axId val="8245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TWh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82455213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CO2</a:t>
            </a:r>
            <a:r>
              <a:rPr lang="da-DK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fortrængt i udlandet i 2030</a:t>
            </a:r>
            <a:endParaRPr lang="da-DK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8661348480259661E-2"/>
          <c:y val="8.9822786857017653E-2"/>
          <c:w val="0.88537266353137478"/>
          <c:h val="0.820092228711797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7A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0097A7"/>
                </a:fgClr>
                <a:bgClr>
                  <a:schemeClr val="bg1"/>
                </a:bgClr>
              </a:pattFill>
              <a:ln w="28575">
                <a:solidFill>
                  <a:schemeClr val="accent1"/>
                </a:solidFill>
                <a:prstDash val="sysDash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F7-4F4D-8A7A-05D4DA52D1EC}"/>
              </c:ext>
            </c:extLst>
          </c:dPt>
          <c:cat>
            <c:strRef>
              <c:f>'Kap. 3'!$G$422:$G$424</c:f>
              <c:strCache>
                <c:ptCount val="3"/>
                <c:pt idx="0">
                  <c:v>1 TWh mindsket netttoeleksport</c:v>
                </c:pt>
                <c:pt idx="1">
                  <c:v>1 TWh øget nettoeleksport</c:v>
                </c:pt>
                <c:pt idx="2">
                  <c:v>22 TWh øget nettoeleksport 
(eksport af 5 GW havvind)</c:v>
                </c:pt>
              </c:strCache>
            </c:strRef>
          </c:cat>
          <c:val>
            <c:numRef>
              <c:f>'Kap. 3'!$H$422:$H$424</c:f>
              <c:numCache>
                <c:formatCode>General</c:formatCode>
                <c:ptCount val="3"/>
                <c:pt idx="0">
                  <c:v>-0.32957824326064045</c:v>
                </c:pt>
                <c:pt idx="1">
                  <c:v>0.27085569883846133</c:v>
                </c:pt>
                <c:pt idx="2">
                  <c:v>6.0475316117286271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1-4B67-8E42-7DE8C12E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0362624"/>
        <c:axId val="770353112"/>
      </c:barChart>
      <c:catAx>
        <c:axId val="7703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770353112"/>
        <c:crosses val="autoZero"/>
        <c:auto val="1"/>
        <c:lblAlgn val="ctr"/>
        <c:lblOffset val="500"/>
        <c:noMultiLvlLbl val="0"/>
      </c:catAx>
      <c:valAx>
        <c:axId val="77035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mio.</a:t>
                </a:r>
                <a:r>
                  <a:rPr lang="da-DK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ton CO2</a:t>
                </a:r>
                <a:endParaRPr lang="da-DK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77036262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Udledninger indlejret i dansk eksport</a:t>
            </a:r>
            <a:endParaRPr lang="da-DK" sz="14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954534837157055"/>
          <c:y val="0.103911458997584"/>
          <c:w val="0.84019447797881619"/>
          <c:h val="0.48959420085293437"/>
        </c:manualLayout>
      </c:layout>
      <c:barChart>
        <c:barDir val="col"/>
        <c:grouping val="stacked"/>
        <c:varyColors val="0"/>
        <c:ser>
          <c:idx val="3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'Kap. 2'!$F$128:$F$138</c:f>
              <c:strCache>
                <c:ptCount val="11"/>
                <c:pt idx="0">
                  <c:v>Transport</c:v>
                </c:pt>
                <c:pt idx="1">
                  <c:v>Føde-, drikke-, tobaksvare</c:v>
                </c:pt>
                <c:pt idx="2">
                  <c:v>Øvrig fremstillingsindustri</c:v>
                </c:pt>
                <c:pt idx="3">
                  <c:v>Maskin- og elektronikindustri</c:v>
                </c:pt>
                <c:pt idx="4">
                  <c:v>Landbrug, skovbrug og fiskeri</c:v>
                </c:pt>
                <c:pt idx="5">
                  <c:v>Kemisk og medicinalindustri</c:v>
                </c:pt>
                <c:pt idx="6">
                  <c:v>Energisektoren</c:v>
                </c:pt>
                <c:pt idx="7">
                  <c:v>Engros- og detailhandel</c:v>
                </c:pt>
                <c:pt idx="8">
                  <c:v>Bygge- og anlægsvirksomhed</c:v>
                </c:pt>
                <c:pt idx="9">
                  <c:v>Servicebrancherne</c:v>
                </c:pt>
                <c:pt idx="10">
                  <c:v>Total</c:v>
                </c:pt>
              </c:strCache>
            </c:strRef>
          </c:cat>
          <c:val>
            <c:numRef>
              <c:f>'Kap. 2'!$J$128:$J$138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44.032367746718876</c:v>
                </c:pt>
                <c:pt idx="2">
                  <c:v>57.48292595110528</c:v>
                </c:pt>
                <c:pt idx="3">
                  <c:v>66.461766477292002</c:v>
                </c:pt>
                <c:pt idx="4">
                  <c:v>74.84404677101557</c:v>
                </c:pt>
                <c:pt idx="5">
                  <c:v>82.343528640247285</c:v>
                </c:pt>
                <c:pt idx="6">
                  <c:v>89.043865245627387</c:v>
                </c:pt>
                <c:pt idx="7">
                  <c:v>95.334176635853083</c:v>
                </c:pt>
                <c:pt idx="8">
                  <c:v>97.850727909907107</c:v>
                </c:pt>
                <c:pt idx="9">
                  <c:v>99.453203988988363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B-4F04-9F24-C73C286D11B2}"/>
            </c:ext>
          </c:extLst>
        </c:ser>
        <c:ser>
          <c:idx val="1"/>
          <c:order val="2"/>
          <c:tx>
            <c:strRef>
              <c:f>'Kap. 2'!$H$127</c:f>
              <c:strCache>
                <c:ptCount val="1"/>
                <c:pt idx="0">
                  <c:v>Udledninger i Danmark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f>'Kap. 2'!$F$128:$F$138</c:f>
              <c:strCache>
                <c:ptCount val="11"/>
                <c:pt idx="0">
                  <c:v>Transport</c:v>
                </c:pt>
                <c:pt idx="1">
                  <c:v>Føde-, drikke-, tobaksvare</c:v>
                </c:pt>
                <c:pt idx="2">
                  <c:v>Øvrig fremstillingsindustri</c:v>
                </c:pt>
                <c:pt idx="3">
                  <c:v>Maskin- og elektronikindustri</c:v>
                </c:pt>
                <c:pt idx="4">
                  <c:v>Landbrug, skovbrug og fiskeri</c:v>
                </c:pt>
                <c:pt idx="5">
                  <c:v>Kemisk og medicinalindustri</c:v>
                </c:pt>
                <c:pt idx="6">
                  <c:v>Energisektoren</c:v>
                </c:pt>
                <c:pt idx="7">
                  <c:v>Engros- og detailhandel</c:v>
                </c:pt>
                <c:pt idx="8">
                  <c:v>Bygge- og anlægsvirksomhed</c:v>
                </c:pt>
                <c:pt idx="9">
                  <c:v>Servicebrancherne</c:v>
                </c:pt>
                <c:pt idx="10">
                  <c:v>Total</c:v>
                </c:pt>
              </c:strCache>
            </c:strRef>
          </c:cat>
          <c:val>
            <c:numRef>
              <c:f>'Kap. 2'!$H$128:$H$138</c:f>
              <c:numCache>
                <c:formatCode>_-* #,##0_-;\-* #,##0_-;_-* "-"??_-;_-@_-</c:formatCode>
                <c:ptCount val="11"/>
                <c:pt idx="0">
                  <c:v>40.835224086367383</c:v>
                </c:pt>
                <c:pt idx="1">
                  <c:v>8.8131940839653353</c:v>
                </c:pt>
                <c:pt idx="2">
                  <c:v>1.3091248227352015</c:v>
                </c:pt>
                <c:pt idx="3">
                  <c:v>0.78148563168021301</c:v>
                </c:pt>
                <c:pt idx="4">
                  <c:v>5.9512022846253476</c:v>
                </c:pt>
                <c:pt idx="5">
                  <c:v>0.72616125669639042</c:v>
                </c:pt>
                <c:pt idx="6">
                  <c:v>2.2316767940725173</c:v>
                </c:pt>
                <c:pt idx="7">
                  <c:v>1.3892380657929595</c:v>
                </c:pt>
                <c:pt idx="8">
                  <c:v>0.64510535055053175</c:v>
                </c:pt>
                <c:pt idx="9">
                  <c:v>0.5700272763302856</c:v>
                </c:pt>
                <c:pt idx="10">
                  <c:v>63.252439652816165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B-4F04-9F24-C73C286D11B2}"/>
            </c:ext>
          </c:extLst>
        </c:ser>
        <c:ser>
          <c:idx val="2"/>
          <c:order val="3"/>
          <c:tx>
            <c:strRef>
              <c:f>'Kap. 2'!$I$127</c:f>
              <c:strCache>
                <c:ptCount val="1"/>
                <c:pt idx="0">
                  <c:v>Udledninger i udlandet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strRef>
              <c:f>'Kap. 2'!$F$128:$F$138</c:f>
              <c:strCache>
                <c:ptCount val="11"/>
                <c:pt idx="0">
                  <c:v>Transport</c:v>
                </c:pt>
                <c:pt idx="1">
                  <c:v>Føde-, drikke-, tobaksvare</c:v>
                </c:pt>
                <c:pt idx="2">
                  <c:v>Øvrig fremstillingsindustri</c:v>
                </c:pt>
                <c:pt idx="3">
                  <c:v>Maskin- og elektronikindustri</c:v>
                </c:pt>
                <c:pt idx="4">
                  <c:v>Landbrug, skovbrug og fiskeri</c:v>
                </c:pt>
                <c:pt idx="5">
                  <c:v>Kemisk og medicinalindustri</c:v>
                </c:pt>
                <c:pt idx="6">
                  <c:v>Energisektoren</c:v>
                </c:pt>
                <c:pt idx="7">
                  <c:v>Engros- og detailhandel</c:v>
                </c:pt>
                <c:pt idx="8">
                  <c:v>Bygge- og anlægsvirksomhed</c:v>
                </c:pt>
                <c:pt idx="9">
                  <c:v>Servicebrancherne</c:v>
                </c:pt>
                <c:pt idx="10">
                  <c:v>Total</c:v>
                </c:pt>
              </c:strCache>
            </c:strRef>
          </c:cat>
          <c:val>
            <c:numRef>
              <c:f>'Kap. 2'!$I$128:$I$138</c:f>
              <c:numCache>
                <c:formatCode>_-* #,##0_-;\-* #,##0_-;_-* "-"??_-;_-@_-</c:formatCode>
                <c:ptCount val="11"/>
                <c:pt idx="0">
                  <c:v>3.1971436603514882</c:v>
                </c:pt>
                <c:pt idx="1">
                  <c:v>4.6373641204210694</c:v>
                </c:pt>
                <c:pt idx="2">
                  <c:v>7.6697157034515104</c:v>
                </c:pt>
                <c:pt idx="3">
                  <c:v>7.6007946620433513</c:v>
                </c:pt>
                <c:pt idx="4">
                  <c:v>1.5482795846063677</c:v>
                </c:pt>
                <c:pt idx="5">
                  <c:v>5.9741753486837172</c:v>
                </c:pt>
                <c:pt idx="6">
                  <c:v>4.0586345961531824</c:v>
                </c:pt>
                <c:pt idx="7">
                  <c:v>1.1273132082610491</c:v>
                </c:pt>
                <c:pt idx="8">
                  <c:v>0.95737072853073091</c:v>
                </c:pt>
                <c:pt idx="9">
                  <c:v>0.79166311633994091</c:v>
                </c:pt>
                <c:pt idx="10">
                  <c:v>37.562454728842404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2B-4F04-9F24-C73C286D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556705376"/>
        <c:axId val="1005252192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'Kap. 2'!$F$128:$F$138</c15:sqref>
                        </c15:formulaRef>
                      </c:ext>
                    </c:extLst>
                    <c:strCache>
                      <c:ptCount val="11"/>
                      <c:pt idx="0">
                        <c:v>Transport</c:v>
                      </c:pt>
                      <c:pt idx="1">
                        <c:v>Føde-, drikke-, tobaksvare</c:v>
                      </c:pt>
                      <c:pt idx="2">
                        <c:v>Øvrig fremstillingsindustri</c:v>
                      </c:pt>
                      <c:pt idx="3">
                        <c:v>Maskin- og elektronikindustri</c:v>
                      </c:pt>
                      <c:pt idx="4">
                        <c:v>Landbrug, skovbrug og fiskeri</c:v>
                      </c:pt>
                      <c:pt idx="5">
                        <c:v>Kemisk og medicinalindustri</c:v>
                      </c:pt>
                      <c:pt idx="6">
                        <c:v>Energisektoren</c:v>
                      </c:pt>
                      <c:pt idx="7">
                        <c:v>Engros- og detailhandel</c:v>
                      </c:pt>
                      <c:pt idx="8">
                        <c:v>Bygge- og anlægsvirksomhed</c:v>
                      </c:pt>
                      <c:pt idx="9">
                        <c:v>Servicebrancherne</c:v>
                      </c:pt>
                      <c:pt idx="10">
                        <c:v>Total</c:v>
                      </c:pt>
                    </c:strCache>
                  </c:strRef>
                </c:cat>
                <c:val>
                  <c:numLit>
                    <c:formatCode>General</c:formatCode>
                    <c:ptCount val="7"/>
                    <c:pt idx="0">
                      <c:v>2.761959615448224</c:v>
                    </c:pt>
                    <c:pt idx="1">
                      <c:v>5.9429898788724023</c:v>
                    </c:pt>
                    <c:pt idx="2">
                      <c:v>11.674949594720125</c:v>
                    </c:pt>
                    <c:pt idx="3">
                      <c:v>9.295327025107321</c:v>
                    </c:pt>
                    <c:pt idx="4">
                      <c:v>6.4882963582545869</c:v>
                    </c:pt>
                    <c:pt idx="5">
                      <c:v>2.3542229951713245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3-8D2B-4F04-9F24-C73C286D11B2}"/>
                  </c:ext>
                </c:extLst>
              </c15:ser>
            </c15:filteredBarSeries>
          </c:ext>
        </c:extLst>
      </c:barChart>
      <c:catAx>
        <c:axId val="5567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005252192"/>
        <c:crosses val="autoZero"/>
        <c:auto val="1"/>
        <c:lblAlgn val="ctr"/>
        <c:lblOffset val="100"/>
        <c:noMultiLvlLbl val="0"/>
      </c:catAx>
      <c:valAx>
        <c:axId val="100525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da-DK" sz="8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sz="8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da-DK" sz="8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966749857551799E-2"/>
              <c:y val="0.25965301656557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567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Klimapartnerskaber - estimerede nationale udledninger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'Kap. 4'!$H$6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'Kap. 4'!$F$6:$F$19</c15:sqref>
                  </c15:fullRef>
                </c:ext>
              </c:extLst>
              <c:f>'Kap. 4'!$F$7:$F$19</c:f>
              <c:strCache>
                <c:ptCount val="13"/>
                <c:pt idx="0">
                  <c:v>Finanssektoren</c:v>
                </c:pt>
                <c:pt idx="1">
                  <c:v>Life science og biotech</c:v>
                </c:pt>
                <c:pt idx="2">
                  <c:v>Lufttransport</c:v>
                </c:pt>
                <c:pt idx="3">
                  <c:v>Handel</c:v>
                </c:pt>
                <c:pt idx="4">
                  <c:v>Service, IT og rådgivning</c:v>
                </c:pt>
                <c:pt idx="5">
                  <c:v>Bygge- og anlægssektoren</c:v>
                </c:pt>
                <c:pt idx="6">
                  <c:v>Det Blå Danmark</c:v>
                </c:pt>
                <c:pt idx="7">
                  <c:v>Affald og vand, cirkulær økonomi</c:v>
                </c:pt>
                <c:pt idx="8">
                  <c:v>Produktionsvirksomhed</c:v>
                </c:pt>
                <c:pt idx="9">
                  <c:v>Energitung industri</c:v>
                </c:pt>
                <c:pt idx="10">
                  <c:v>Landtransport</c:v>
                </c:pt>
                <c:pt idx="11">
                  <c:v>Fødevare- og landbrugssektoren</c:v>
                </c:pt>
                <c:pt idx="12">
                  <c:v>Energi- og forsyningssektoren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'Kap. 4'!$H$6:$H$19</c15:sqref>
                  </c15:fullRef>
                </c:ext>
              </c:extLst>
              <c:f>'Kap. 4'!$H$7:$H$19</c:f>
              <c:numCache>
                <c:formatCode>0.0</c:formatCode>
                <c:ptCount val="13"/>
                <c:pt idx="0">
                  <c:v>1.2354406030642901E-2</c:v>
                </c:pt>
                <c:pt idx="1">
                  <c:v>5.3326495518671899E-2</c:v>
                </c:pt>
                <c:pt idx="2">
                  <c:v>9.0897692106047742E-2</c:v>
                </c:pt>
                <c:pt idx="3">
                  <c:v>0.13781234620000002</c:v>
                </c:pt>
                <c:pt idx="4">
                  <c:v>0.2209538001634222</c:v>
                </c:pt>
                <c:pt idx="5">
                  <c:v>0.419128263</c:v>
                </c:pt>
                <c:pt idx="6">
                  <c:v>0.82160982098325319</c:v>
                </c:pt>
                <c:pt idx="7">
                  <c:v>1.1663929380546378</c:v>
                </c:pt>
                <c:pt idx="8">
                  <c:v>1.2736401473912622</c:v>
                </c:pt>
                <c:pt idx="9">
                  <c:v>3.2154782469769496</c:v>
                </c:pt>
                <c:pt idx="10">
                  <c:v>4.4522729099869496</c:v>
                </c:pt>
                <c:pt idx="11">
                  <c:v>12.418839037456197</c:v>
                </c:pt>
                <c:pt idx="12">
                  <c:v>11.633239999999999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FA7-983C-C25CB436849B}"/>
            </c:ext>
          </c:extLst>
        </c:ser>
        <c:ser>
          <c:idx val="0"/>
          <c:order val="1"/>
          <c:tx>
            <c:strRef>
              <c:f>'Kap. 4'!$G$6</c:f>
              <c:strCache>
                <c:ptCount val="1"/>
                <c:pt idx="0">
                  <c:v>1990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'Kap. 4'!$F$6:$F$19</c15:sqref>
                  </c15:fullRef>
                </c:ext>
              </c:extLst>
              <c:f>'Kap. 4'!$F$7:$F$19</c:f>
              <c:strCache>
                <c:ptCount val="13"/>
                <c:pt idx="0">
                  <c:v>Finanssektoren</c:v>
                </c:pt>
                <c:pt idx="1">
                  <c:v>Life science og biotech</c:v>
                </c:pt>
                <c:pt idx="2">
                  <c:v>Lufttransport</c:v>
                </c:pt>
                <c:pt idx="3">
                  <c:v>Handel</c:v>
                </c:pt>
                <c:pt idx="4">
                  <c:v>Service, IT og rådgivning</c:v>
                </c:pt>
                <c:pt idx="5">
                  <c:v>Bygge- og anlægssektoren</c:v>
                </c:pt>
                <c:pt idx="6">
                  <c:v>Det Blå Danmark</c:v>
                </c:pt>
                <c:pt idx="7">
                  <c:v>Affald og vand, cirkulær økonomi</c:v>
                </c:pt>
                <c:pt idx="8">
                  <c:v>Produktionsvirksomhed</c:v>
                </c:pt>
                <c:pt idx="9">
                  <c:v>Energitung industri</c:v>
                </c:pt>
                <c:pt idx="10">
                  <c:v>Landtransport</c:v>
                </c:pt>
                <c:pt idx="11">
                  <c:v>Fødevare- og landbrugssektoren</c:v>
                </c:pt>
                <c:pt idx="12">
                  <c:v>Energi- og forsyningssektoren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'Kap. 4'!$G$6:$G$19</c15:sqref>
                  </c15:fullRef>
                </c:ext>
              </c:extLst>
              <c:f>'Kap. 4'!$G$7:$G$19</c:f>
              <c:numCache>
                <c:formatCode>0.0</c:formatCode>
                <c:ptCount val="13"/>
                <c:pt idx="0">
                  <c:v>4.1792421937369102E-2</c:v>
                </c:pt>
                <c:pt idx="1">
                  <c:v>0.118457687724128</c:v>
                </c:pt>
                <c:pt idx="2">
                  <c:v>0.22574939488851903</c:v>
                </c:pt>
                <c:pt idx="3">
                  <c:v>0.42568572399999999</c:v>
                </c:pt>
                <c:pt idx="4">
                  <c:v>0.37755653909327791</c:v>
                </c:pt>
                <c:pt idx="5">
                  <c:v>0.38212246700000002</c:v>
                </c:pt>
                <c:pt idx="6">
                  <c:v>1.284733692696</c:v>
                </c:pt>
                <c:pt idx="7">
                  <c:v>1.8099243252874773</c:v>
                </c:pt>
                <c:pt idx="8">
                  <c:v>2.6384162354261749</c:v>
                </c:pt>
                <c:pt idx="9">
                  <c:v>3.2561670158173901</c:v>
                </c:pt>
                <c:pt idx="10">
                  <c:v>4.3855573923332702</c:v>
                </c:pt>
                <c:pt idx="11">
                  <c:v>15.602792018985888</c:v>
                </c:pt>
                <c:pt idx="12">
                  <c:v>26.536180000000002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FA7-983C-C25CB4368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94340560"/>
        <c:axId val="594330392"/>
      </c:barChart>
      <c:catAx>
        <c:axId val="59434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94330392"/>
        <c:crosses val="autoZero"/>
        <c:auto val="1"/>
        <c:lblAlgn val="ctr"/>
        <c:lblOffset val="100"/>
        <c:noMultiLvlLbl val="0"/>
      </c:catAx>
      <c:valAx>
        <c:axId val="594330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9434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da-DK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Udledninger, BVT og eksport fordelt på sektorer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8083281065176"/>
          <c:y val="0.13168751807521328"/>
          <c:w val="0.75528034234732433"/>
          <c:h val="0.47839238414647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'Kap. 4'!$G$33</c:f>
              <c:strCache>
                <c:ptCount val="1"/>
                <c:pt idx="0">
                  <c:v>Udledning, venstre akse</c:v>
                </c:pt>
              </c:strCache>
            </c:strRef>
          </c:tx>
          <c:spPr>
            <a:solidFill>
              <a:srgbClr val="0097A7"/>
            </a:solidFill>
          </c:spPr>
          <c:invertIfNegative val="0"/>
          <c:cat>
            <c:strRef>
              <c:f>'Kap. 4'!$F$34:$F$48</c:f>
              <c:strCache>
                <c:ptCount val="15"/>
                <c:pt idx="0">
                  <c:v>Transport</c:v>
                </c:pt>
                <c:pt idx="1">
                  <c:v>Landbrug, skovbrug og fiskeri</c:v>
                </c:pt>
                <c:pt idx="2">
                  <c:v>Energiforsyning</c:v>
                </c:pt>
                <c:pt idx="3">
                  <c:v>Industri</c:v>
                </c:pt>
                <c:pt idx="4">
                  <c:v>Vandforsyning og renovation</c:v>
                </c:pt>
                <c:pt idx="5">
                  <c:v>Råstofindvinding</c:v>
                </c:pt>
                <c:pt idx="6">
                  <c:v>Bygge og anlæg</c:v>
                </c:pt>
                <c:pt idx="7">
                  <c:v>Handel</c:v>
                </c:pt>
                <c:pt idx="8">
                  <c:v>Rejsebureauer, rengøring mv.</c:v>
                </c:pt>
                <c:pt idx="9">
                  <c:v>Videnservice</c:v>
                </c:pt>
                <c:pt idx="10">
                  <c:v>Hoteller og restauranter</c:v>
                </c:pt>
                <c:pt idx="11">
                  <c:v>Information og kommunikation</c:v>
                </c:pt>
                <c:pt idx="12">
                  <c:v>Ejendomshandel og udlejning </c:v>
                </c:pt>
                <c:pt idx="13">
                  <c:v>Andre serviceydelser</c:v>
                </c:pt>
                <c:pt idx="14">
                  <c:v>Finansiering og forsikring</c:v>
                </c:pt>
              </c:strCache>
            </c:strRef>
          </c:cat>
          <c:val>
            <c:numRef>
              <c:f>'Kap. 4'!$G$34:$G$48</c:f>
              <c:numCache>
                <c:formatCode>0</c:formatCode>
                <c:ptCount val="15"/>
                <c:pt idx="0">
                  <c:v>43.121000000000002</c:v>
                </c:pt>
                <c:pt idx="1">
                  <c:v>12.561</c:v>
                </c:pt>
                <c:pt idx="2">
                  <c:v>8.5619999999999994</c:v>
                </c:pt>
                <c:pt idx="3">
                  <c:v>5.9889999999999999</c:v>
                </c:pt>
                <c:pt idx="4">
                  <c:v>2.5129999999999999</c:v>
                </c:pt>
                <c:pt idx="5">
                  <c:v>1.7789999999999999</c:v>
                </c:pt>
                <c:pt idx="6">
                  <c:v>1.581</c:v>
                </c:pt>
                <c:pt idx="7">
                  <c:v>1.125</c:v>
                </c:pt>
                <c:pt idx="8">
                  <c:v>0.25700000000000001</c:v>
                </c:pt>
                <c:pt idx="9">
                  <c:v>0.152</c:v>
                </c:pt>
                <c:pt idx="10">
                  <c:v>0.14199999999999999</c:v>
                </c:pt>
                <c:pt idx="11">
                  <c:v>8.8999999999999996E-2</c:v>
                </c:pt>
                <c:pt idx="12">
                  <c:v>7.8E-2</c:v>
                </c:pt>
                <c:pt idx="13">
                  <c:v>6.5000000000000002E-2</c:v>
                </c:pt>
                <c:pt idx="14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6-497D-B6F3-5BBAC1C5FC36}"/>
            </c:ext>
          </c:extLst>
        </c:ser>
        <c:ser>
          <c:idx val="1"/>
          <c:order val="1"/>
          <c:tx>
            <c:strRef>
              <c:f>'Kap. 4'!$H$33</c:f>
              <c:strCache>
                <c:ptCount val="1"/>
              </c:strCache>
            </c:strRef>
          </c:tx>
          <c:invertIfNegative val="0"/>
          <c:cat>
            <c:strRef>
              <c:f>'Kap. 4'!$F$34:$F$48</c:f>
              <c:strCache>
                <c:ptCount val="15"/>
                <c:pt idx="0">
                  <c:v>Transport</c:v>
                </c:pt>
                <c:pt idx="1">
                  <c:v>Landbrug, skovbrug og fiskeri</c:v>
                </c:pt>
                <c:pt idx="2">
                  <c:v>Energiforsyning</c:v>
                </c:pt>
                <c:pt idx="3">
                  <c:v>Industri</c:v>
                </c:pt>
                <c:pt idx="4">
                  <c:v>Vandforsyning og renovation</c:v>
                </c:pt>
                <c:pt idx="5">
                  <c:v>Råstofindvinding</c:v>
                </c:pt>
                <c:pt idx="6">
                  <c:v>Bygge og anlæg</c:v>
                </c:pt>
                <c:pt idx="7">
                  <c:v>Handel</c:v>
                </c:pt>
                <c:pt idx="8">
                  <c:v>Rejsebureauer, rengøring mv.</c:v>
                </c:pt>
                <c:pt idx="9">
                  <c:v>Videnservice</c:v>
                </c:pt>
                <c:pt idx="10">
                  <c:v>Hoteller og restauranter</c:v>
                </c:pt>
                <c:pt idx="11">
                  <c:v>Information og kommunikation</c:v>
                </c:pt>
                <c:pt idx="12">
                  <c:v>Ejendomshandel og udlejning </c:v>
                </c:pt>
                <c:pt idx="13">
                  <c:v>Andre serviceydelser</c:v>
                </c:pt>
                <c:pt idx="14">
                  <c:v>Finansiering og forsikring</c:v>
                </c:pt>
              </c:strCache>
            </c:strRef>
          </c:cat>
          <c:val>
            <c:numRef>
              <c:f>'Kap. 4'!$H$34:$H$48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B326-497D-B6F3-5BBAC1C5FC36}"/>
            </c:ext>
          </c:extLst>
        </c:ser>
        <c:ser>
          <c:idx val="2"/>
          <c:order val="2"/>
          <c:tx>
            <c:strRef>
              <c:f>'Kap. 4'!$H$33</c:f>
              <c:strCache>
                <c:ptCount val="1"/>
              </c:strCache>
            </c:strRef>
          </c:tx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4'!$H$34:$H$48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B326-497D-B6F3-5BBAC1C5FC36}"/>
            </c:ext>
          </c:extLst>
        </c:ser>
        <c:ser>
          <c:idx val="3"/>
          <c:order val="3"/>
          <c:tx>
            <c:strRef>
              <c:f>'Kap. 4'!$H$33</c:f>
              <c:strCache>
                <c:ptCount val="1"/>
              </c:strCache>
            </c:strRef>
          </c:tx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4'!$H$34:$H$48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B326-497D-B6F3-5BBAC1C5FC36}"/>
            </c:ext>
          </c:extLst>
        </c:ser>
        <c:ser>
          <c:idx val="4"/>
          <c:order val="4"/>
          <c:tx>
            <c:strRef>
              <c:f>'Kap. 4'!$H$33</c:f>
              <c:strCache>
                <c:ptCount val="1"/>
              </c:strCache>
            </c:strRef>
          </c:tx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4'!$H$34:$H$48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B326-497D-B6F3-5BBAC1C5FC36}"/>
            </c:ext>
          </c:extLst>
        </c:ser>
        <c:ser>
          <c:idx val="6"/>
          <c:order val="6"/>
          <c:tx>
            <c:strRef>
              <c:f>'Kap. 4'!$J$33</c:f>
              <c:strCache>
                <c:ptCount val="1"/>
              </c:strCache>
            </c:strRef>
          </c:tx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4'!$J$34:$J$48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6-B326-497D-B6F3-5BBAC1C5FC36}"/>
            </c:ext>
          </c:extLst>
        </c:ser>
        <c:ser>
          <c:idx val="7"/>
          <c:order val="7"/>
          <c:tx>
            <c:strRef>
              <c:f>'Kap. 4'!$J$33</c:f>
              <c:strCache>
                <c:ptCount val="1"/>
              </c:strCache>
            </c:strRef>
          </c:tx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4'!$J$34:$J$48</c:f>
              <c:numCache>
                <c:formatCode>0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7-B326-497D-B6F3-5BBAC1C5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40"/>
        <c:axId val="213960192"/>
        <c:axId val="213962112"/>
      </c:barChart>
      <c:barChart>
        <c:barDir val="col"/>
        <c:grouping val="clustered"/>
        <c:varyColors val="0"/>
        <c:ser>
          <c:idx val="5"/>
          <c:order val="5"/>
          <c:tx>
            <c:strRef>
              <c:f>'Kap. 4'!$I$33</c:f>
              <c:strCache>
                <c:ptCount val="1"/>
                <c:pt idx="0">
                  <c:v>Bruttoværditilvækst (BVT), højre akse</c:v>
                </c:pt>
              </c:strCache>
            </c:strRef>
          </c:tx>
          <c:spPr>
            <a:solidFill>
              <a:srgbClr val="045C65"/>
            </a:solidFill>
          </c:spPr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4'!$I$34:$I$48</c:f>
              <c:numCache>
                <c:formatCode>0</c:formatCode>
                <c:ptCount val="15"/>
                <c:pt idx="0">
                  <c:v>103.137</c:v>
                </c:pt>
                <c:pt idx="1">
                  <c:v>28.614000000000001</c:v>
                </c:pt>
                <c:pt idx="2">
                  <c:v>26.643999999999998</c:v>
                </c:pt>
                <c:pt idx="3">
                  <c:v>285.29000000000002</c:v>
                </c:pt>
                <c:pt idx="4">
                  <c:v>14.948</c:v>
                </c:pt>
                <c:pt idx="5">
                  <c:v>21.423999999999999</c:v>
                </c:pt>
                <c:pt idx="6">
                  <c:v>106.586</c:v>
                </c:pt>
                <c:pt idx="7">
                  <c:v>246.91399999999999</c:v>
                </c:pt>
                <c:pt idx="8">
                  <c:v>61.433</c:v>
                </c:pt>
                <c:pt idx="9">
                  <c:v>118.86799999999999</c:v>
                </c:pt>
                <c:pt idx="10">
                  <c:v>30.956</c:v>
                </c:pt>
                <c:pt idx="11">
                  <c:v>87.786000000000001</c:v>
                </c:pt>
                <c:pt idx="12">
                  <c:v>50.341000000000001</c:v>
                </c:pt>
                <c:pt idx="13">
                  <c:v>27.975999999999999</c:v>
                </c:pt>
                <c:pt idx="14">
                  <c:v>110.395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26-497D-B6F3-5BBAC1C5FC36}"/>
            </c:ext>
          </c:extLst>
        </c:ser>
        <c:ser>
          <c:idx val="8"/>
          <c:order val="8"/>
          <c:tx>
            <c:strRef>
              <c:f>'Kap. 4'!$K$33</c:f>
              <c:strCache>
                <c:ptCount val="1"/>
                <c:pt idx="0">
                  <c:v>Eksport, højre akse</c:v>
                </c:pt>
              </c:strCache>
            </c:strRef>
          </c:tx>
          <c:spPr>
            <a:solidFill>
              <a:srgbClr val="673AB7"/>
            </a:solidFill>
            <a:ln w="76200"/>
          </c:spPr>
          <c:invertIfNegative val="0"/>
          <c:cat>
            <c:strLit>
              <c:ptCount val="15"/>
              <c:pt idx="0">
                <c:v>Transport</c:v>
              </c:pt>
              <c:pt idx="1">
                <c:v>Landbrug, skovbrug og fiskeri</c:v>
              </c:pt>
              <c:pt idx="2">
                <c:v>Energiforsyning</c:v>
              </c:pt>
              <c:pt idx="3">
                <c:v>Industri</c:v>
              </c:pt>
              <c:pt idx="4">
                <c:v>Vandforsyning og renovation</c:v>
              </c:pt>
              <c:pt idx="5">
                <c:v>Råstofindvinding</c:v>
              </c:pt>
              <c:pt idx="6">
                <c:v>Bygge og anlæg</c:v>
              </c:pt>
              <c:pt idx="7">
                <c:v>Handel</c:v>
              </c:pt>
              <c:pt idx="8">
                <c:v>Rejsebureauer, rengøring mv.</c:v>
              </c:pt>
              <c:pt idx="9">
                <c:v>Videnservice</c:v>
              </c:pt>
              <c:pt idx="10">
                <c:v>Hoteller og restauranter</c:v>
              </c:pt>
              <c:pt idx="11">
                <c:v>Information og kommunikation</c:v>
              </c:pt>
              <c:pt idx="12">
                <c:v>Ejendomshandel og udlejning </c:v>
              </c:pt>
              <c:pt idx="13">
                <c:v>Andre serviceydelser</c:v>
              </c:pt>
              <c:pt idx="14">
                <c:v>Finansiering og forsikring</c:v>
              </c:pt>
            </c:strLit>
          </c:cat>
          <c:val>
            <c:numRef>
              <c:f>'Kap. 4'!$K$34:$K$48</c:f>
              <c:numCache>
                <c:formatCode>0</c:formatCode>
                <c:ptCount val="15"/>
                <c:pt idx="0">
                  <c:v>290.90199999999999</c:v>
                </c:pt>
                <c:pt idx="1">
                  <c:v>7.3220000000000001</c:v>
                </c:pt>
                <c:pt idx="2">
                  <c:v>210.649</c:v>
                </c:pt>
                <c:pt idx="3">
                  <c:v>444.00700000000001</c:v>
                </c:pt>
                <c:pt idx="4">
                  <c:v>5.173</c:v>
                </c:pt>
                <c:pt idx="5">
                  <c:v>23.152999999999999</c:v>
                </c:pt>
                <c:pt idx="6">
                  <c:v>4.3540000000000001</c:v>
                </c:pt>
                <c:pt idx="7">
                  <c:v>324.52199999999999</c:v>
                </c:pt>
                <c:pt idx="8">
                  <c:v>21.779</c:v>
                </c:pt>
                <c:pt idx="9">
                  <c:v>72.399000000000001</c:v>
                </c:pt>
                <c:pt idx="10">
                  <c:v>1.512</c:v>
                </c:pt>
                <c:pt idx="11">
                  <c:v>36.982999999999997</c:v>
                </c:pt>
                <c:pt idx="12">
                  <c:v>1.1000000000000001</c:v>
                </c:pt>
                <c:pt idx="13">
                  <c:v>1.5920000000000001</c:v>
                </c:pt>
                <c:pt idx="14">
                  <c:v>11.702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26-497D-B6F3-5BBAC1C5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153624"/>
        <c:axId val="636158216"/>
      </c:barChart>
      <c:catAx>
        <c:axId val="2139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da-DK" sz="800" b="0">
                <a:solidFill>
                  <a:sysClr val="windowText" lastClr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da-DK"/>
          </a:p>
        </c:txPr>
        <c:crossAx val="213962112"/>
        <c:crosses val="autoZero"/>
        <c:auto val="1"/>
        <c:lblAlgn val="ctr"/>
        <c:lblOffset val="100"/>
        <c:noMultiLvlLbl val="0"/>
      </c:catAx>
      <c:valAx>
        <c:axId val="213962112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rgbClr val="9C9C9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/>
                </a:pPr>
                <a:r>
                  <a:rPr lang="da-DK" sz="800" b="0">
                    <a:effectLst/>
                  </a:rPr>
                  <a:t>CO</a:t>
                </a:r>
                <a:r>
                  <a:rPr lang="da-DK" sz="800" b="0" baseline="-25000">
                    <a:effectLst/>
                  </a:rPr>
                  <a:t>2</a:t>
                </a:r>
                <a:r>
                  <a:rPr lang="da-DK" sz="800" b="0">
                    <a:effectLst/>
                  </a:rPr>
                  <a:t>e-udledning,</a:t>
                </a:r>
                <a:r>
                  <a:rPr lang="da-DK" sz="800" b="0" baseline="0">
                    <a:effectLst/>
                  </a:rPr>
                  <a:t> mio. ton</a:t>
                </a:r>
                <a:endParaRPr lang="da-DK" sz="8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096192825662604E-2"/>
              <c:y val="0.1914526590426049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da-DK" sz="900">
                <a:latin typeface="+mn-lt"/>
                <a:ea typeface="Arial"/>
                <a:cs typeface="Arial"/>
              </a:defRPr>
            </a:pPr>
            <a:endParaRPr lang="da-DK"/>
          </a:p>
        </c:txPr>
        <c:crossAx val="213960192"/>
        <c:crosses val="autoZero"/>
        <c:crossBetween val="between"/>
      </c:valAx>
      <c:valAx>
        <c:axId val="63615821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800" b="0"/>
                </a:pPr>
                <a:r>
                  <a:rPr lang="da-DK" sz="800" b="0"/>
                  <a:t>mia. kr.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da-DK"/>
          </a:p>
        </c:txPr>
        <c:crossAx val="636153624"/>
        <c:crosses val="max"/>
        <c:crossBetween val="between"/>
      </c:valAx>
      <c:catAx>
        <c:axId val="636153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6158216"/>
        <c:crosses val="autoZero"/>
        <c:auto val="1"/>
        <c:lblAlgn val="ctr"/>
        <c:lblOffset val="100"/>
        <c:noMultiLvlLbl val="0"/>
      </c:catAx>
      <c:spPr>
        <a:noFill/>
        <a:ln w="12700">
          <a:noFill/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2467851165801034E-2"/>
          <c:y val="0.87328426065248521"/>
          <c:w val="0.86549564095395426"/>
          <c:h val="0.113740235447361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lang="da-DK" sz="900" b="1" i="0">
              <a:solidFill>
                <a:sysClr val="windowText" lastClr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>
      <a:noFill/>
    </a:ln>
  </c:spPr>
  <c:txPr>
    <a:bodyPr/>
    <a:lstStyle/>
    <a:p>
      <a:pPr>
        <a:defRPr sz="1600">
          <a:latin typeface="Arial" pitchFamily="34" charset="0"/>
          <a:cs typeface="Arial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da-DK" sz="1400">
                <a:solidFill>
                  <a:sysClr val="windowText" lastClr="000000"/>
                </a:solidFill>
              </a:rPr>
              <a:t>Udviklingen i eksporten af varer og grøn miljø- og energiteknologi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5670984310273"/>
          <c:y val="9.2811926358630878E-2"/>
          <c:w val="0.85529930053638037"/>
          <c:h val="0.66100842759913492"/>
        </c:manualLayout>
      </c:layout>
      <c:lineChart>
        <c:grouping val="standard"/>
        <c:varyColors val="0"/>
        <c:ser>
          <c:idx val="2"/>
          <c:order val="0"/>
          <c:tx>
            <c:strRef>
              <c:f>'Kap. 4'!$F$63</c:f>
              <c:strCache>
                <c:ptCount val="1"/>
                <c:pt idx="0">
                  <c:v>Danmarks totale vareeksport</c:v>
                </c:pt>
              </c:strCache>
            </c:strRef>
          </c:tx>
          <c:spPr>
            <a:ln>
              <a:solidFill>
                <a:srgbClr val="045C65"/>
              </a:solidFill>
            </a:ln>
          </c:spPr>
          <c:marker>
            <c:symbol val="none"/>
          </c:marker>
          <c:cat>
            <c:numRef>
              <c:f>'Kap. 4'!$G$62:$P$62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'Kap. 4'!$G$63:$P$63</c:f>
              <c:numCache>
                <c:formatCode>_-* #,##0_-;\-* #,##0_-;_-* "-"??_-;_-@_-</c:formatCode>
                <c:ptCount val="10"/>
                <c:pt idx="0">
                  <c:v>100</c:v>
                </c:pt>
                <c:pt idx="1">
                  <c:v>111.74413797164982</c:v>
                </c:pt>
                <c:pt idx="2">
                  <c:v>113.61664853385048</c:v>
                </c:pt>
                <c:pt idx="3">
                  <c:v>114.67483091822226</c:v>
                </c:pt>
                <c:pt idx="4">
                  <c:v>114.74000153040708</c:v>
                </c:pt>
                <c:pt idx="5">
                  <c:v>117.60768851297098</c:v>
                </c:pt>
                <c:pt idx="6">
                  <c:v>117.82611095908069</c:v>
                </c:pt>
                <c:pt idx="7">
                  <c:v>123.71961210731352</c:v>
                </c:pt>
                <c:pt idx="8">
                  <c:v>126.67037020927646</c:v>
                </c:pt>
                <c:pt idx="9">
                  <c:v>135.64326957431462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0-41F6-818D-74799FCA04E6}"/>
            </c:ext>
          </c:extLst>
        </c:ser>
        <c:ser>
          <c:idx val="5"/>
          <c:order val="3"/>
          <c:tx>
            <c:strRef>
              <c:f>'Kap. 4'!$F$66</c:f>
              <c:strCache>
                <c:ptCount val="1"/>
                <c:pt idx="0">
                  <c:v>Eksport af grøn energiteknologi</c:v>
                </c:pt>
              </c:strCache>
            </c:strRef>
          </c:tx>
          <c:spPr>
            <a:ln>
              <a:solidFill>
                <a:srgbClr val="0097A7"/>
              </a:solidFill>
            </a:ln>
          </c:spPr>
          <c:marker>
            <c:symbol val="none"/>
          </c:marker>
          <c:cat>
            <c:numRef>
              <c:f>'Kap. 4'!$G$62:$P$62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'Kap. 4'!$G$66:$P$66</c:f>
              <c:numCache>
                <c:formatCode>_-* #,##0_-;\-* #,##0_-;_-* "-"??_-;_-@_-</c:formatCode>
                <c:ptCount val="10"/>
                <c:pt idx="0">
                  <c:v>100</c:v>
                </c:pt>
                <c:pt idx="1">
                  <c:v>111.94835381313469</c:v>
                </c:pt>
                <c:pt idx="2">
                  <c:v>123.54723004677244</c:v>
                </c:pt>
                <c:pt idx="3">
                  <c:v>129.89835163265039</c:v>
                </c:pt>
                <c:pt idx="4">
                  <c:v>144.74213182183183</c:v>
                </c:pt>
                <c:pt idx="5">
                  <c:v>139.4804177967028</c:v>
                </c:pt>
                <c:pt idx="6">
                  <c:v>138.88868440407546</c:v>
                </c:pt>
                <c:pt idx="7">
                  <c:v>142.36008522334487</c:v>
                </c:pt>
                <c:pt idx="8">
                  <c:v>131.39803030211939</c:v>
                </c:pt>
                <c:pt idx="9">
                  <c:v>156.65800738009148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0-41F6-818D-74799FCA04E6}"/>
            </c:ext>
          </c:extLst>
        </c:ser>
        <c:ser>
          <c:idx val="6"/>
          <c:order val="4"/>
          <c:tx>
            <c:strRef>
              <c:f>'Kap. 4'!$F$67</c:f>
              <c:strCache>
                <c:ptCount val="1"/>
                <c:pt idx="0">
                  <c:v>Eksport af grøn miljøteknologi</c:v>
                </c:pt>
              </c:strCache>
            </c:strRef>
          </c:tx>
          <c:spPr>
            <a:ln>
              <a:solidFill>
                <a:srgbClr val="673AB7"/>
              </a:solidFill>
            </a:ln>
          </c:spPr>
          <c:marker>
            <c:symbol val="none"/>
          </c:marker>
          <c:cat>
            <c:numRef>
              <c:f>'Kap. 4'!$G$62:$P$62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'Kap. 4'!$G$67:$P$67</c:f>
              <c:numCache>
                <c:formatCode>_-* #,##0_-;\-* #,##0_-;_-* "-"??_-;_-@_-</c:formatCode>
                <c:ptCount val="10"/>
                <c:pt idx="0">
                  <c:v>100</c:v>
                </c:pt>
                <c:pt idx="1">
                  <c:v>118.66897246447732</c:v>
                </c:pt>
                <c:pt idx="2">
                  <c:v>136.08573808375871</c:v>
                </c:pt>
                <c:pt idx="3">
                  <c:v>128.09496710532196</c:v>
                </c:pt>
                <c:pt idx="4">
                  <c:v>145.53498409584975</c:v>
                </c:pt>
                <c:pt idx="5">
                  <c:v>148.42491081722468</c:v>
                </c:pt>
                <c:pt idx="6">
                  <c:v>147.97773917024074</c:v>
                </c:pt>
                <c:pt idx="7">
                  <c:v>144.78629068412044</c:v>
                </c:pt>
                <c:pt idx="8">
                  <c:v>146.49311524180669</c:v>
                </c:pt>
                <c:pt idx="9">
                  <c:v>154.93389674513796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0-41F6-818D-74799FCA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18816"/>
        <c:axId val="209654144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'Kap. 4'!$F$64</c15:sqref>
                        </c15:formulaRef>
                      </c:ext>
                    </c:extLst>
                    <c:strCache>
                      <c:ptCount val="1"/>
                      <c:pt idx="0">
                        <c:v>Eksport af energiteknologi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'Kap. 4'!$G$62:$P$62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'Kap. 4'!$G$64:$P$64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0"/>
                      <c:pt idx="0">
                        <c:v>100</c:v>
                      </c:pt>
                      <c:pt idx="1">
                        <c:v>112.1086807285179</c:v>
                      </c:pt>
                      <c:pt idx="2">
                        <c:v>119.65433534121541</c:v>
                      </c:pt>
                      <c:pt idx="3">
                        <c:v>124.87656173629075</c:v>
                      </c:pt>
                      <c:pt idx="4">
                        <c:v>136.80766695385083</c:v>
                      </c:pt>
                      <c:pt idx="5">
                        <c:v>133.32583692651207</c:v>
                      </c:pt>
                      <c:pt idx="6">
                        <c:v>130.53333426513629</c:v>
                      </c:pt>
                      <c:pt idx="7">
                        <c:v>136.34864484396829</c:v>
                      </c:pt>
                      <c:pt idx="8">
                        <c:v>129.10533135512944</c:v>
                      </c:pt>
                      <c:pt idx="9">
                        <c:v>148.97998462528938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9E0-41F6-818D-74799FCA04E6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'Kap. 4'!$F$65</c15:sqref>
                        </c15:formulaRef>
                      </c:ext>
                    </c:extLst>
                    <c:strCache>
                      <c:ptCount val="1"/>
                      <c:pt idx="0">
                        <c:v>Eksport af miljøteknologi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'Kap. 4'!$G$62:$P$62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'Kap. 4'!$G$65:$P$65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10"/>
                      <c:pt idx="0">
                        <c:v>100</c:v>
                      </c:pt>
                      <c:pt idx="1">
                        <c:v>116.15428503510093</c:v>
                      </c:pt>
                      <c:pt idx="2">
                        <c:v>135.13644125316861</c:v>
                      </c:pt>
                      <c:pt idx="3">
                        <c:v>129.01746787995674</c:v>
                      </c:pt>
                      <c:pt idx="4">
                        <c:v>144.73257580853112</c:v>
                      </c:pt>
                      <c:pt idx="5">
                        <c:v>148.43564864612048</c:v>
                      </c:pt>
                      <c:pt idx="6">
                        <c:v>147.9316538976565</c:v>
                      </c:pt>
                      <c:pt idx="7">
                        <c:v>150.5264328912773</c:v>
                      </c:pt>
                      <c:pt idx="8">
                        <c:v>152.50644562109269</c:v>
                      </c:pt>
                      <c:pt idx="9">
                        <c:v>162.11182828172778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9E0-41F6-818D-74799FCA04E6}"/>
                  </c:ext>
                </c:extLst>
              </c15:ser>
            </c15:filteredLineSeries>
          </c:ext>
        </c:extLst>
      </c:lineChart>
      <c:catAx>
        <c:axId val="2096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9C9C9C"/>
            </a:solidFill>
          </a:ln>
        </c:spPr>
        <c:txPr>
          <a:bodyPr rot="0" vert="horz"/>
          <a:lstStyle/>
          <a:p>
            <a:pPr>
              <a:defRPr sz="1000" b="0">
                <a:solidFill>
                  <a:sysClr val="windowText" lastClr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da-DK"/>
          </a:p>
        </c:txPr>
        <c:crossAx val="209654144"/>
        <c:crosses val="autoZero"/>
        <c:auto val="1"/>
        <c:lblAlgn val="ctr"/>
        <c:lblOffset val="100"/>
        <c:noMultiLvlLbl val="0"/>
      </c:catAx>
      <c:valAx>
        <c:axId val="209654144"/>
        <c:scaling>
          <c:orientation val="minMax"/>
        </c:scaling>
        <c:delete val="0"/>
        <c:axPos val="l"/>
        <c:majorGridlines>
          <c:spPr>
            <a:ln>
              <a:solidFill>
                <a:srgbClr val="9C9C9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Eksport (Indeks 2010=100)</a:t>
                </a:r>
              </a:p>
            </c:rich>
          </c:tx>
          <c:layout>
            <c:manualLayout>
              <c:xMode val="edge"/>
              <c:yMode val="edge"/>
              <c:x val="2.2399840398040858E-2"/>
              <c:y val="0.251895120622094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 b="0">
                <a:solidFill>
                  <a:sysClr val="windowText" lastClr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da-DK"/>
          </a:p>
        </c:txPr>
        <c:crossAx val="20961881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1.0515626879374055E-2"/>
          <c:y val="0.83689512668332489"/>
          <c:w val="0.98344092422288576"/>
          <c:h val="0.13461184310894816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1000" b="1" i="0">
              <a:solidFill>
                <a:sysClr val="windowText" lastClr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r>
              <a:rPr lang="da-DK" sz="1400">
                <a:latin typeface="Arial" panose="020B0604020202020204" pitchFamily="34" charset="0"/>
                <a:cs typeface="Arial" panose="020B0604020202020204" pitchFamily="34" charset="0"/>
              </a:rPr>
              <a:t>Hypotetisk CO2e-fortrængning </a:t>
            </a:r>
          </a:p>
          <a:p>
            <a:pPr>
              <a:defRPr>
                <a:latin typeface="Arial" panose="020B0604020202020204" pitchFamily="34" charset="0"/>
              </a:defRPr>
            </a:pPr>
            <a:r>
              <a:rPr lang="da-DK" sz="1400">
                <a:latin typeface="Arial" panose="020B0604020202020204" pitchFamily="34" charset="0"/>
                <a:cs typeface="Arial" panose="020B0604020202020204" pitchFamily="34" charset="0"/>
              </a:rPr>
              <a:t>fra produktionsvirksomhedernes globale grønne 2018-salg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0125946218043386"/>
          <c:y val="0.20514837797704497"/>
          <c:w val="0.87795973909908021"/>
          <c:h val="0.7199486095987781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f>'Kap. 4'!$G$94:$H$94</c:f>
              <c:strCache>
                <c:ptCount val="2"/>
                <c:pt idx="0">
                  <c:v>Årligt</c:v>
                </c:pt>
                <c:pt idx="1">
                  <c:v>I løsningernes levetid</c:v>
                </c:pt>
              </c:strCache>
            </c:strRef>
          </c:cat>
          <c:val>
            <c:numRef>
              <c:f>'Kap. 4'!$G$95:$H$95</c:f>
              <c:numCache>
                <c:formatCode>_-* #,##0_-;\-* #,##0_-;_-* "-"??_-;_-@_-</c:formatCode>
                <c:ptCount val="2"/>
                <c:pt idx="0">
                  <c:v>22.787393546138095</c:v>
                </c:pt>
                <c:pt idx="1">
                  <c:v>352.11697189401895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8-41A0-8837-25CA470D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647826096"/>
        <c:axId val="647826424"/>
      </c:barChart>
      <c:catAx>
        <c:axId val="64782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a-DK"/>
          </a:p>
        </c:txPr>
        <c:crossAx val="647826424"/>
        <c:crosses val="autoZero"/>
        <c:auto val="1"/>
        <c:lblAlgn val="ctr"/>
        <c:lblOffset val="100"/>
        <c:noMultiLvlLbl val="0"/>
      </c:catAx>
      <c:valAx>
        <c:axId val="647826424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da-DK">
                    <a:latin typeface="Arial" panose="020B0604020202020204" pitchFamily="34" charset="0"/>
                    <a:cs typeface="Arial" panose="020B0604020202020204" pitchFamily="34" charset="0"/>
                  </a:rPr>
                  <a:t>Fortrængt CO2e (mio. ton)</a:t>
                </a:r>
              </a:p>
            </c:rich>
          </c:tx>
          <c:layout>
            <c:manualLayout>
              <c:xMode val="edge"/>
              <c:yMode val="edge"/>
              <c:x val="1.8107573242995077E-2"/>
              <c:y val="0.25104170998810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baseline="0">
                  <a:ln>
                    <a:noFill/>
                  </a:ln>
                  <a:solidFill>
                    <a:sysClr val="windowText" lastClr="000000"/>
                  </a:solidFill>
                  <a:latin typeface="Arial" panose="020B0604020202020204" pitchFamily="34" charset="0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da-DK"/>
          </a:p>
        </c:txPr>
        <c:crossAx val="64782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b="1">
          <a:ln>
            <a:noFill/>
          </a:ln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Klimabistand – tilsagn fordelt på landegrupper</a:t>
            </a:r>
            <a:endParaRPr lang="da-DK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0783381566006786"/>
          <c:y val="9.2742535321792136E-2"/>
          <c:w val="0.86551557992776884"/>
          <c:h val="0.63516235714349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'Kap. 6'!$M$37</c:f>
              <c:strCache>
                <c:ptCount val="1"/>
                <c:pt idx="0">
                  <c:v>Støtte til gruppen af de fattigste udviklingslande samt Afrika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dkUpDiag">
                <a:fgClr>
                  <a:srgbClr val="0097A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F5-4E90-B73D-F221C52A5DBA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0097A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F5-4E90-B73D-F221C52A5DBA}"/>
              </c:ext>
            </c:extLst>
          </c:dPt>
          <c:cat>
            <c:numRef>
              <c:f>'Kap. 6'!$N$36:$R$36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6'!$N$37:$R$37</c:f>
              <c:numCache>
                <c:formatCode>General</c:formatCode>
                <c:ptCount val="5"/>
                <c:pt idx="0">
                  <c:v>608</c:v>
                </c:pt>
                <c:pt idx="1">
                  <c:v>189</c:v>
                </c:pt>
                <c:pt idx="2">
                  <c:v>720</c:v>
                </c:pt>
                <c:pt idx="3">
                  <c:v>483</c:v>
                </c:pt>
                <c:pt idx="4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5-4E90-B73D-F221C52A5DBA}"/>
            </c:ext>
          </c:extLst>
        </c:ser>
        <c:ser>
          <c:idx val="1"/>
          <c:order val="1"/>
          <c:tx>
            <c:strRef>
              <c:f>'Kap. 6'!$M$38</c:f>
              <c:strCache>
                <c:ptCount val="1"/>
                <c:pt idx="0">
                  <c:v>Støtte til mellemindkomst lande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dkUpDiag">
                <a:fgClr>
                  <a:srgbClr val="045C65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BF5-4E90-B73D-F221C52A5DBA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045C65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BF5-4E90-B73D-F221C52A5DBA}"/>
              </c:ext>
            </c:extLst>
          </c:dPt>
          <c:cat>
            <c:numRef>
              <c:f>'Kap. 6'!$N$36:$R$36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6'!$N$38:$R$38</c:f>
              <c:numCache>
                <c:formatCode>General</c:formatCode>
                <c:ptCount val="5"/>
                <c:pt idx="0">
                  <c:v>69</c:v>
                </c:pt>
                <c:pt idx="1">
                  <c:v>50</c:v>
                </c:pt>
                <c:pt idx="2">
                  <c:v>129</c:v>
                </c:pt>
                <c:pt idx="3">
                  <c:v>243</c:v>
                </c:pt>
                <c:pt idx="4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F5-4E90-B73D-F221C52A5DBA}"/>
            </c:ext>
          </c:extLst>
        </c:ser>
        <c:ser>
          <c:idx val="2"/>
          <c:order val="2"/>
          <c:tx>
            <c:strRef>
              <c:f>'Kap. 6'!$M$39</c:f>
              <c:strCache>
                <c:ptCount val="1"/>
                <c:pt idx="0">
                  <c:v>Støtte til programmer uden øremærkning til landegrupper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dkUpDiag">
                <a:fgClr>
                  <a:srgbClr val="673AB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F5-4E90-B73D-F221C52A5DBA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673AB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F5-4E90-B73D-F221C52A5DBA}"/>
              </c:ext>
            </c:extLst>
          </c:dPt>
          <c:cat>
            <c:numRef>
              <c:f>'Kap. 6'!$N$36:$R$36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6'!$N$39:$R$39</c:f>
              <c:numCache>
                <c:formatCode>General</c:formatCode>
                <c:ptCount val="5"/>
                <c:pt idx="0">
                  <c:v>584</c:v>
                </c:pt>
                <c:pt idx="1">
                  <c:v>919</c:v>
                </c:pt>
                <c:pt idx="2">
                  <c:v>1311</c:v>
                </c:pt>
                <c:pt idx="3">
                  <c:v>1453</c:v>
                </c:pt>
                <c:pt idx="4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F5-4E90-B73D-F221C52A5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863632"/>
        <c:axId val="584862976"/>
      </c:barChart>
      <c:catAx>
        <c:axId val="5848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84862976"/>
        <c:crosses val="autoZero"/>
        <c:auto val="1"/>
        <c:lblAlgn val="ctr"/>
        <c:lblOffset val="100"/>
        <c:noMultiLvlLbl val="0"/>
      </c:catAx>
      <c:valAx>
        <c:axId val="5848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Millioner</a:t>
                </a:r>
                <a:r>
                  <a:rPr lang="da-DK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kr.</a:t>
                </a:r>
                <a:endParaRPr lang="da-DK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30602143482064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8486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27296587926323E-3"/>
          <c:y val="0.80435361825171414"/>
          <c:w val="0.98161898512685919"/>
          <c:h val="0.16786854813656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Klimabistand – tilsagn og udbetalinger</a:t>
            </a:r>
            <a:endParaRPr lang="da-DK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'Kap. 6'!$M$7</c:f>
              <c:strCache>
                <c:ptCount val="1"/>
                <c:pt idx="0">
                  <c:v>Emissions reduktioner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dkUpDiag">
                <a:fgClr>
                  <a:srgbClr val="0097A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A-410A-B84D-8195ACEFCD49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0097A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2A-410A-B84D-8195ACEFCD49}"/>
              </c:ext>
            </c:extLst>
          </c:dPt>
          <c:cat>
            <c:numRef>
              <c:f>'Kap. 6'!$N$6:$R$6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6'!$N$7:$R$7</c:f>
              <c:numCache>
                <c:formatCode>General</c:formatCode>
                <c:ptCount val="5"/>
                <c:pt idx="0">
                  <c:v>376</c:v>
                </c:pt>
                <c:pt idx="1">
                  <c:v>405</c:v>
                </c:pt>
                <c:pt idx="2">
                  <c:v>1015</c:v>
                </c:pt>
                <c:pt idx="3">
                  <c:v>385</c:v>
                </c:pt>
                <c:pt idx="4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2A-410A-B84D-8195ACEFCD49}"/>
            </c:ext>
          </c:extLst>
        </c:ser>
        <c:ser>
          <c:idx val="1"/>
          <c:order val="1"/>
          <c:tx>
            <c:strRef>
              <c:f>'Kap. 6'!$M$8</c:f>
              <c:strCache>
                <c:ptCount val="1"/>
                <c:pt idx="0">
                  <c:v>Tilpasning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dkUpDiag">
                <a:fgClr>
                  <a:srgbClr val="045C65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42A-410A-B84D-8195ACEFCD49}"/>
              </c:ext>
            </c:extLst>
          </c:dPt>
          <c:dPt>
            <c:idx val="4"/>
            <c:invertIfNegative val="1"/>
            <c:bubble3D val="0"/>
            <c:spPr>
              <a:pattFill prst="dkUpDiag">
                <a:fgClr>
                  <a:srgbClr val="045C65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42A-410A-B84D-8195ACEFCD49}"/>
              </c:ext>
            </c:extLst>
          </c:dPt>
          <c:cat>
            <c:numRef>
              <c:f>'Kap. 6'!$N$6:$R$6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6'!$N$8:$R$8</c:f>
              <c:numCache>
                <c:formatCode>General</c:formatCode>
                <c:ptCount val="5"/>
                <c:pt idx="0">
                  <c:v>581</c:v>
                </c:pt>
                <c:pt idx="1">
                  <c:v>458</c:v>
                </c:pt>
                <c:pt idx="2">
                  <c:v>613</c:v>
                </c:pt>
                <c:pt idx="3">
                  <c:v>565</c:v>
                </c:pt>
                <c:pt idx="4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2A-410A-B84D-8195ACEFCD49}"/>
            </c:ext>
          </c:extLst>
        </c:ser>
        <c:ser>
          <c:idx val="2"/>
          <c:order val="2"/>
          <c:tx>
            <c:strRef>
              <c:f>'Kap. 6'!$M$9</c:f>
              <c:strCache>
                <c:ptCount val="1"/>
                <c:pt idx="0">
                  <c:v>Både reduktioner og tilpasning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1"/>
          <c:dPt>
            <c:idx val="3"/>
            <c:invertIfNegative val="1"/>
            <c:bubble3D val="0"/>
            <c:spPr>
              <a:pattFill prst="dkUpDiag">
                <a:fgClr>
                  <a:srgbClr val="673AB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2A-410A-B84D-8195ACEFCD49}"/>
              </c:ext>
            </c:extLst>
          </c:dPt>
          <c:dPt>
            <c:idx val="4"/>
            <c:invertIfNegative val="1"/>
            <c:bubble3D val="0"/>
            <c:spPr>
              <a:pattFill prst="dkUpDiag">
                <a:fgClr>
                  <a:srgbClr val="673AB7"/>
                </a:fgClr>
                <a:bgClr>
                  <a:srgbClr val="F0F0F0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2A-410A-B84D-8195ACEFCD49}"/>
              </c:ext>
            </c:extLst>
          </c:dPt>
          <c:cat>
            <c:numRef>
              <c:f>'Kap. 6'!$N$6:$R$6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'Kap. 6'!$N$9:$R$9</c:f>
              <c:numCache>
                <c:formatCode>General</c:formatCode>
                <c:ptCount val="5"/>
                <c:pt idx="0">
                  <c:v>304</c:v>
                </c:pt>
                <c:pt idx="1">
                  <c:v>295</c:v>
                </c:pt>
                <c:pt idx="2">
                  <c:v>533</c:v>
                </c:pt>
                <c:pt idx="3">
                  <c:v>1179</c:v>
                </c:pt>
                <c:pt idx="4">
                  <c:v>1263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0F0F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E-042A-410A-B84D-8195ACEF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456328"/>
        <c:axId val="505454360"/>
      </c:barChart>
      <c:lineChart>
        <c:grouping val="standard"/>
        <c:varyColors val="0"/>
        <c:ser>
          <c:idx val="3"/>
          <c:order val="3"/>
          <c:tx>
            <c:strRef>
              <c:f>'Kap. 6'!$M$10</c:f>
              <c:strCache>
                <c:ptCount val="1"/>
                <c:pt idx="0">
                  <c:v>Udbetalinger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</c:numLit>
          </c:cat>
          <c:val>
            <c:numRef>
              <c:f>'Kap. 6'!$N$10:$P$10</c:f>
              <c:numCache>
                <c:formatCode>General</c:formatCode>
                <c:ptCount val="3"/>
                <c:pt idx="0">
                  <c:v>1352</c:v>
                </c:pt>
                <c:pt idx="1">
                  <c:v>1477</c:v>
                </c:pt>
                <c:pt idx="2">
                  <c:v>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42A-410A-B84D-8195ACEFC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456328"/>
        <c:axId val="505454360"/>
      </c:lineChart>
      <c:catAx>
        <c:axId val="50545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05454360"/>
        <c:crosses val="autoZero"/>
        <c:auto val="1"/>
        <c:lblAlgn val="ctr"/>
        <c:lblOffset val="100"/>
        <c:noMultiLvlLbl val="0"/>
      </c:catAx>
      <c:valAx>
        <c:axId val="50545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Millioner</a:t>
                </a:r>
                <a:r>
                  <a:rPr lang="da-DK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kr.</a:t>
                </a:r>
                <a:endParaRPr lang="da-DK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7826515467675382E-3"/>
              <c:y val="0.42295316154681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50545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272617536808998"/>
          <c:y val="0.91413502187766837"/>
          <c:w val="0.63652768304583007"/>
          <c:h val="8.5864978122331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Udviklingen i Danmarks klimaaftryk</a:t>
            </a:r>
            <a:endParaRPr lang="da-DK" sz="14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1"/>
          <c:order val="2"/>
          <c:tx>
            <c:strRef>
              <c:f>'Kap. 2'!$F$8</c:f>
              <c:strCache>
                <c:ptCount val="1"/>
                <c:pt idx="0">
                  <c:v>Udledninger i Danmark</c:v>
                </c:pt>
              </c:strCache>
            </c:strRef>
          </c:tx>
          <c:spPr>
            <a:gradFill>
              <a:gsLst>
                <a:gs pos="43000">
                  <a:schemeClr val="accent1">
                    <a:lumMod val="5000"/>
                    <a:lumOff val="95000"/>
                    <a:alpha val="1000"/>
                  </a:schemeClr>
                </a:gs>
                <a:gs pos="43000">
                  <a:srgbClr val="0097A7"/>
                </a:gs>
              </a:gsLst>
              <a:lin ang="0" scaled="0"/>
            </a:gradFill>
            <a:ln w="25400">
              <a:noFill/>
            </a:ln>
            <a:effectLst/>
          </c:spPr>
          <c:cat>
            <c:numRef>
              <c:f>'Kap. 2'!$G$6:$N$6</c:f>
              <c:numCache>
                <c:formatCode>General</c:formatCode>
                <c:ptCount val="8"/>
                <c:pt idx="0">
                  <c:v>1990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'Kap. 2'!$G$8:$N$8</c:f>
              <c:numCache>
                <c:formatCode>General</c:formatCode>
                <c:ptCount val="8"/>
                <c:pt idx="3" formatCode="0">
                  <c:v>30.676633576032433</c:v>
                </c:pt>
                <c:pt idx="4" formatCode="0">
                  <c:v>33.070493055151097</c:v>
                </c:pt>
                <c:pt idx="5" formatCode="0">
                  <c:v>30.92618448779044</c:v>
                </c:pt>
                <c:pt idx="6" formatCode="0">
                  <c:v>31.12732595783897</c:v>
                </c:pt>
                <c:pt idx="7" formatCode="0">
                  <c:v>28.736815055379701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4-4CD7-8D1F-B58489D2BC1F}"/>
            </c:ext>
          </c:extLst>
        </c:ser>
        <c:ser>
          <c:idx val="0"/>
          <c:order val="3"/>
          <c:tx>
            <c:strRef>
              <c:f>'Kap. 2'!$F$7</c:f>
              <c:strCache>
                <c:ptCount val="1"/>
                <c:pt idx="0">
                  <c:v>Udledninger i udlandet</c:v>
                </c:pt>
              </c:strCache>
            </c:strRef>
          </c:tx>
          <c:spPr>
            <a:gradFill>
              <a:gsLst>
                <a:gs pos="43000">
                  <a:schemeClr val="accent1">
                    <a:lumMod val="5000"/>
                    <a:lumOff val="95000"/>
                    <a:alpha val="1000"/>
                  </a:schemeClr>
                </a:gs>
                <a:gs pos="43000">
                  <a:srgbClr val="045C65"/>
                </a:gs>
              </a:gsLst>
              <a:lin ang="0" scaled="0"/>
            </a:gradFill>
            <a:ln w="25400">
              <a:noFill/>
            </a:ln>
            <a:effectLst/>
          </c:spPr>
          <c:cat>
            <c:numRef>
              <c:f>'Kap. 2'!$G$6:$N$6</c:f>
              <c:numCache>
                <c:formatCode>General</c:formatCode>
                <c:ptCount val="8"/>
                <c:pt idx="0">
                  <c:v>1990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'Kap. 2'!$G$7:$N$7</c:f>
              <c:numCache>
                <c:formatCode>General</c:formatCode>
                <c:ptCount val="8"/>
                <c:pt idx="3" formatCode="0">
                  <c:v>31.339908048337552</c:v>
                </c:pt>
                <c:pt idx="4" formatCode="0">
                  <c:v>32.840567331278599</c:v>
                </c:pt>
                <c:pt idx="5" formatCode="0">
                  <c:v>30.631251528791832</c:v>
                </c:pt>
                <c:pt idx="6" formatCode="0">
                  <c:v>34.115055133696799</c:v>
                </c:pt>
                <c:pt idx="7" formatCode="0">
                  <c:v>32.651033329915229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4-4CD7-8D1F-B58489D2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125480"/>
        <c:axId val="1120126464"/>
      </c:areaChart>
      <c:barChart>
        <c:barDir val="col"/>
        <c:grouping val="stacked"/>
        <c:varyColors val="0"/>
        <c:ser>
          <c:idx val="2"/>
          <c:order val="0"/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1995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</c:numLit>
          </c:cat>
          <c:val>
            <c:numRef>
              <c:f>'Kap. 2'!$G$9:$N$9</c:f>
              <c:numCache>
                <c:formatCode>General</c:formatCode>
                <c:ptCount val="8"/>
                <c:pt idx="0" formatCode="0">
                  <c:v>50.524357845343459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4-4CD7-8D1F-B58489D2BC1F}"/>
            </c:ext>
          </c:extLst>
        </c:ser>
        <c:ser>
          <c:idx val="3"/>
          <c:order val="1"/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7"/>
              <c:pt idx="0">
                <c:v>1995</c:v>
              </c:pt>
              <c:pt idx="2">
                <c:v>2015</c:v>
              </c:pt>
              <c:pt idx="3">
                <c:v>2016</c:v>
              </c:pt>
              <c:pt idx="4">
                <c:v>2017</c:v>
              </c:pt>
              <c:pt idx="5">
                <c:v>2018</c:v>
              </c:pt>
              <c:pt idx="6">
                <c:v>2019</c:v>
              </c:pt>
            </c:numLit>
          </c:cat>
          <c:val>
            <c:numRef>
              <c:f>'Kap. 2'!$G$10:$N$10</c:f>
              <c:numCache>
                <c:formatCode>General</c:formatCode>
                <c:ptCount val="8"/>
                <c:pt idx="0" formatCode="0">
                  <c:v>31.39580505500539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4-4CD7-8D1F-B58489D2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125480"/>
        <c:axId val="1120126464"/>
      </c:barChart>
      <c:catAx>
        <c:axId val="112012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120126464"/>
        <c:crosses val="autoZero"/>
        <c:auto val="1"/>
        <c:lblAlgn val="ctr"/>
        <c:lblOffset val="100"/>
        <c:noMultiLvlLbl val="0"/>
      </c:catAx>
      <c:valAx>
        <c:axId val="11201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da-DK" sz="9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da-DK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112012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Danmarks forbrugsbaserede klimaaftryk fordelt på</a:t>
            </a:r>
            <a:r>
              <a:rPr lang="da-DK" sz="14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forbrugstyper</a:t>
            </a:r>
            <a:endParaRPr lang="da-DK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2329253865314478"/>
          <c:y val="0.11189800553162361"/>
          <c:w val="0.85605024784027495"/>
          <c:h val="0.74990814519633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'Kap. 2'!$A$31</c:f>
              <c:strCache>
                <c:ptCount val="1"/>
                <c:pt idx="0">
                  <c:v>Udledninger fra danske brancher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Husholdningernes forbrug</c:v>
              </c:pt>
              <c:pt idx="1">
                <c:v>Offentligt forbrug</c:v>
              </c:pt>
              <c:pt idx="2">
                <c:v>Investeringer</c:v>
              </c:pt>
            </c:strLit>
          </c:cat>
          <c:val>
            <c:numRef>
              <c:f>'Kap. 2'!$B$31:$D$31</c:f>
            </c:numRef>
          </c:val>
          <c:extLst>
            <c:ext xmlns:c16="http://schemas.microsoft.com/office/drawing/2014/chart" uri="{C3380CC4-5D6E-409C-BE32-E72D297353CC}">
              <c16:uniqueId val="{00000003-8064-4B4D-9145-63A610A27E4A}"/>
            </c:ext>
          </c:extLst>
        </c:ser>
        <c:ser>
          <c:idx val="1"/>
          <c:order val="1"/>
          <c:tx>
            <c:strRef>
              <c:f>'Kap. 2'!$A$32</c:f>
              <c:strCache>
                <c:ptCount val="1"/>
                <c:pt idx="0">
                  <c:v>Udledninger fra udenlandske brancher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Husholdningernes forbrug</c:v>
              </c:pt>
              <c:pt idx="1">
                <c:v>Offentligt forbrug</c:v>
              </c:pt>
              <c:pt idx="2">
                <c:v>Investeringer</c:v>
              </c:pt>
            </c:strLit>
          </c:cat>
          <c:val>
            <c:numRef>
              <c:f>'Kap. 2'!$B$32:$D$32</c:f>
            </c:numRef>
          </c:val>
          <c:extLst>
            <c:ext xmlns:c16="http://schemas.microsoft.com/office/drawing/2014/chart" uri="{C3380CC4-5D6E-409C-BE32-E72D297353CC}">
              <c16:uniqueId val="{00000007-8064-4B4D-9145-63A610A27E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50016208"/>
        <c:axId val="450008664"/>
      </c:barChart>
      <c:catAx>
        <c:axId val="4500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50008664"/>
        <c:crosses val="autoZero"/>
        <c:auto val="1"/>
        <c:lblAlgn val="ctr"/>
        <c:lblOffset val="100"/>
        <c:noMultiLvlLbl val="0"/>
      </c:catAx>
      <c:valAx>
        <c:axId val="450008664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900" b="1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da-DK" sz="900" b="1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sz="900" b="1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da-DK" sz="900" b="1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/>
                    </a:solidFill>
                  </a:defRPr>
                </a:pPr>
                <a:endParaRPr lang="da-DK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5368532415577823E-2"/>
              <c:y val="0.4134737621022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500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37156324241711E-2"/>
          <c:y val="0"/>
          <c:w val="0.7857643856564781"/>
          <c:h val="1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rgbClr val="045C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D-4FBB-A452-9290DBBD7316}"/>
              </c:ext>
            </c:extLst>
          </c:dPt>
          <c:dPt>
            <c:idx val="1"/>
            <c:bubble3D val="0"/>
            <c:spPr>
              <a:solidFill>
                <a:srgbClr val="0097A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D-4FBB-A452-9290DBBD7316}"/>
              </c:ext>
            </c:extLst>
          </c:dPt>
          <c:dPt>
            <c:idx val="2"/>
            <c:bubble3D val="0"/>
            <c:spPr>
              <a:solidFill>
                <a:srgbClr val="40B1B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D-4FBB-A452-9290DBBD7316}"/>
              </c:ext>
            </c:extLst>
          </c:dPt>
          <c:dPt>
            <c:idx val="3"/>
            <c:bubble3D val="0"/>
            <c:spPr>
              <a:solidFill>
                <a:srgbClr val="67C1C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D-4FBB-A452-9290DBBD7316}"/>
              </c:ext>
            </c:extLst>
          </c:dPt>
          <c:dPt>
            <c:idx val="4"/>
            <c:bubble3D val="0"/>
            <c:spPr>
              <a:solidFill>
                <a:srgbClr val="BFE5E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8D-4FBB-A452-9290DBBD7316}"/>
              </c:ext>
            </c:extLst>
          </c:dPt>
          <c:dPt>
            <c:idx val="5"/>
            <c:bubble3D val="0"/>
            <c:spPr>
              <a:solidFill>
                <a:srgbClr val="1DE2C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8D-4FBB-A452-9290DBBD7316}"/>
              </c:ext>
            </c:extLst>
          </c:dPt>
          <c:dPt>
            <c:idx val="6"/>
            <c:bubble3D val="0"/>
            <c:spPr>
              <a:solidFill>
                <a:srgbClr val="56E9D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8D-4FBB-A452-9290DBBD7316}"/>
              </c:ext>
            </c:extLst>
          </c:dPt>
          <c:dPt>
            <c:idx val="7"/>
            <c:bubble3D val="0"/>
            <c:spPr>
              <a:solidFill>
                <a:srgbClr val="80EFE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8D-4FBB-A452-9290DBBD7316}"/>
              </c:ext>
            </c:extLst>
          </c:dPt>
          <c:dPt>
            <c:idx val="8"/>
            <c:bubble3D val="0"/>
            <c:spPr>
              <a:solidFill>
                <a:srgbClr val="A0F3E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8D-4FBB-A452-9290DBBD731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7B46732-4551-4CE0-B05B-A3106E1F1A54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0691CBE9-C718-4F1B-A40B-0A2FF57CE02B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[PROCENTDEL]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98D-4FBB-A452-9290DBBD731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CE5922B-8507-4F52-8D49-A7FF2E8332D9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670B1412-DAEE-48FC-AF2E-91C2086CAC5A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[PROCENTDEL]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98D-4FBB-A452-9290DBBD731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2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da-DK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98D-4FBB-A452-9290DBBD7316}"/>
                </c:ext>
              </c:extLst>
            </c:dLbl>
            <c:dLbl>
              <c:idx val="4"/>
              <c:layout>
                <c:manualLayout>
                  <c:x val="-2.7310923466191085E-3"/>
                  <c:y val="1.4630223969145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98D-4FBB-A452-9290DBBD7316}"/>
                </c:ext>
              </c:extLst>
            </c:dLbl>
            <c:dLbl>
              <c:idx val="6"/>
              <c:layout>
                <c:manualLayout>
                  <c:x val="-2.477257895495491E-2"/>
                  <c:y val="-2.8620094536454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98D-4FBB-A452-9290DBBD73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2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'Kap. 2'!$F$58:$F$66</c:f>
              <c:strCache>
                <c:ptCount val="9"/>
                <c:pt idx="0">
                  <c:v>Transport</c:v>
                </c:pt>
                <c:pt idx="1">
                  <c:v>Føde- og drikkevarer</c:v>
                </c:pt>
                <c:pt idx="2">
                  <c:v>El, varme, vand og renovation</c:v>
                </c:pt>
                <c:pt idx="3">
                  <c:v>Ferie og fritid</c:v>
                </c:pt>
                <c:pt idx="4">
                  <c:v>Elektronik og boligudstyr</c:v>
                </c:pt>
                <c:pt idx="5">
                  <c:v>Bolig</c:v>
                </c:pt>
                <c:pt idx="6">
                  <c:v>Beklædning</c:v>
                </c:pt>
                <c:pt idx="7">
                  <c:v>Service</c:v>
                </c:pt>
                <c:pt idx="8">
                  <c:v>Andet</c:v>
                </c:pt>
              </c:strCache>
            </c:strRef>
          </c:cat>
          <c:val>
            <c:numRef>
              <c:f>'Kap. 2'!$H$58:$H$66</c:f>
              <c:numCache>
                <c:formatCode>0%</c:formatCode>
                <c:ptCount val="9"/>
                <c:pt idx="0">
                  <c:v>0.271811126432491</c:v>
                </c:pt>
                <c:pt idx="1">
                  <c:v>0.24132583338587554</c:v>
                </c:pt>
                <c:pt idx="2">
                  <c:v>0.17992312484468487</c:v>
                </c:pt>
                <c:pt idx="3">
                  <c:v>9.0433508639002985E-2</c:v>
                </c:pt>
                <c:pt idx="4">
                  <c:v>6.1685665651929934E-2</c:v>
                </c:pt>
                <c:pt idx="5">
                  <c:v>4.6075291953849115E-2</c:v>
                </c:pt>
                <c:pt idx="6">
                  <c:v>4.2521162430760012E-2</c:v>
                </c:pt>
                <c:pt idx="7">
                  <c:v>3.7961601867248521E-2</c:v>
                </c:pt>
                <c:pt idx="8">
                  <c:v>2.8262684794158124E-2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8D-4FBB-A452-9290DBBD731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solidFill>
          <a:srgbClr val="F0F0F0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 sz="1020">
          <a:latin typeface="+mn-lt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Udledninger fra ændring i aralanvendelser knyttet til forbrug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strRef>
              <c:f>'Kap. 3'!$F$6:$G$6</c:f>
              <c:strCache>
                <c:ptCount val="2"/>
                <c:pt idx="0">
                  <c:v>Chalmers</c:v>
                </c:pt>
                <c:pt idx="1">
                  <c:v>2.0 LCA Consultants</c:v>
                </c:pt>
              </c:strCache>
            </c:strRef>
          </c:cat>
          <c:val>
            <c:numRef>
              <c:f>'Kap. 3'!$F$7:$G$7</c:f>
              <c:numCache>
                <c:formatCode>0</c:formatCode>
                <c:ptCount val="2"/>
                <c:pt idx="0">
                  <c:v>2.879</c:v>
                </c:pt>
                <c:pt idx="1">
                  <c:v>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8-4403-999E-FDA2E163D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318072"/>
        <c:axId val="488314464"/>
      </c:barChart>
      <c:catAx>
        <c:axId val="48831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8314464"/>
        <c:crosses val="autoZero"/>
        <c:auto val="1"/>
        <c:lblAlgn val="ctr"/>
        <c:lblOffset val="100"/>
        <c:noMultiLvlLbl val="0"/>
      </c:catAx>
      <c:valAx>
        <c:axId val="48831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da-DK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da-DK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831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Udledninger for dansk udenrigsluftfart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7461077241911119E-2"/>
          <c:y val="0.11815478876487873"/>
          <c:w val="0.91113150573638135"/>
          <c:h val="0.68518769212942088"/>
        </c:manualLayout>
      </c:layout>
      <c:lineChart>
        <c:grouping val="standard"/>
        <c:varyColors val="0"/>
        <c:ser>
          <c:idx val="0"/>
          <c:order val="0"/>
          <c:tx>
            <c:strRef>
              <c:f>'Kap. 3'!$G$235</c:f>
              <c:strCache>
                <c:ptCount val="1"/>
                <c:pt idx="0">
                  <c:v>Bunkring udenrigsfly i Danmark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'Kap. 3'!$H$234:$U$234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'Kap. 3'!$H$235:$U$235</c:f>
              <c:numCache>
                <c:formatCode>0.0</c:formatCode>
                <c:ptCount val="14"/>
                <c:pt idx="0">
                  <c:v>2.6150000000000002</c:v>
                </c:pt>
                <c:pt idx="1">
                  <c:v>2.6259999999999999</c:v>
                </c:pt>
                <c:pt idx="2">
                  <c:v>2.6909999999999998</c:v>
                </c:pt>
                <c:pt idx="3">
                  <c:v>2.6869999999999998</c:v>
                </c:pt>
                <c:pt idx="4">
                  <c:v>2.3479999999999999</c:v>
                </c:pt>
                <c:pt idx="5">
                  <c:v>2.4460000000000002</c:v>
                </c:pt>
                <c:pt idx="6">
                  <c:v>2.5179999999999998</c:v>
                </c:pt>
                <c:pt idx="7">
                  <c:v>2.536</c:v>
                </c:pt>
                <c:pt idx="8">
                  <c:v>2.5099999999999998</c:v>
                </c:pt>
                <c:pt idx="9">
                  <c:v>2.7189999999999999</c:v>
                </c:pt>
                <c:pt idx="10">
                  <c:v>2.661</c:v>
                </c:pt>
                <c:pt idx="11">
                  <c:v>2.8610000000000002</c:v>
                </c:pt>
                <c:pt idx="12">
                  <c:v>2.952</c:v>
                </c:pt>
                <c:pt idx="13">
                  <c:v>3.0920000000000001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1-4718-A1D2-757358E991AF}"/>
            </c:ext>
          </c:extLst>
        </c:ser>
        <c:ser>
          <c:idx val="1"/>
          <c:order val="1"/>
          <c:tx>
            <c:strRef>
              <c:f>'Kap. 3'!$G$236</c:f>
              <c:strCache>
                <c:ptCount val="1"/>
                <c:pt idx="0">
                  <c:v>Danskopererede fly i udlandet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f>'Kap. 3'!$H$234:$U$234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'Kap. 3'!$H$236:$U$236</c:f>
              <c:numCache>
                <c:formatCode>0.0</c:formatCode>
                <c:ptCount val="14"/>
                <c:pt idx="0">
                  <c:v>1.641</c:v>
                </c:pt>
                <c:pt idx="1">
                  <c:v>1.899</c:v>
                </c:pt>
                <c:pt idx="2">
                  <c:v>2.0649999999999999</c:v>
                </c:pt>
                <c:pt idx="3">
                  <c:v>1.859</c:v>
                </c:pt>
                <c:pt idx="4">
                  <c:v>1.448</c:v>
                </c:pt>
                <c:pt idx="5">
                  <c:v>1.22</c:v>
                </c:pt>
                <c:pt idx="6">
                  <c:v>1.1020000000000001</c:v>
                </c:pt>
                <c:pt idx="7">
                  <c:v>1.2270000000000001</c:v>
                </c:pt>
                <c:pt idx="8">
                  <c:v>1.784</c:v>
                </c:pt>
                <c:pt idx="9">
                  <c:v>2.0489999999999999</c:v>
                </c:pt>
                <c:pt idx="10">
                  <c:v>1.9650000000000001</c:v>
                </c:pt>
                <c:pt idx="11">
                  <c:v>2.585</c:v>
                </c:pt>
                <c:pt idx="12">
                  <c:v>2.2170000000000001</c:v>
                </c:pt>
                <c:pt idx="13">
                  <c:v>2.0379999999999998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1-4718-A1D2-757358E99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97504"/>
        <c:axId val="434205376"/>
      </c:lineChart>
      <c:catAx>
        <c:axId val="4341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34205376"/>
        <c:crosses val="autoZero"/>
        <c:auto val="1"/>
        <c:lblAlgn val="ctr"/>
        <c:lblOffset val="100"/>
        <c:noMultiLvlLbl val="0"/>
      </c:catAx>
      <c:valAx>
        <c:axId val="4342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Mio. ton CO</a:t>
                </a:r>
                <a:r>
                  <a:rPr lang="en-US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3419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Skibe i udenrigsfart</a:t>
            </a:r>
            <a:endParaRPr lang="da-DK" sz="14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'Kap. 3'!$G$301</c:f>
              <c:strCache>
                <c:ptCount val="1"/>
                <c:pt idx="0">
                  <c:v>DHG-emission relateret til bunkring i Danmark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</c:strLit>
          </c:cat>
          <c:val>
            <c:numRef>
              <c:f>'Kap. 3'!$I$301:$W$301</c:f>
              <c:numCache>
                <c:formatCode>_-* #,##0.000_-;\-* #,##0.000_-;_-* "-"??_-;_-@_-</c:formatCode>
                <c:ptCount val="15"/>
                <c:pt idx="0">
                  <c:v>2.4268579903999998</c:v>
                </c:pt>
                <c:pt idx="1">
                  <c:v>2.4847821568000001</c:v>
                </c:pt>
                <c:pt idx="2">
                  <c:v>3.2911612984</c:v>
                </c:pt>
                <c:pt idx="3">
                  <c:v>3.4551859631999995</c:v>
                </c:pt>
                <c:pt idx="4">
                  <c:v>2.9727700792</c:v>
                </c:pt>
                <c:pt idx="5">
                  <c:v>1.6469222719999999</c:v>
                </c:pt>
                <c:pt idx="6">
                  <c:v>2.2303695320000001</c:v>
                </c:pt>
                <c:pt idx="7">
                  <c:v>2.2635376495999999</c:v>
                </c:pt>
                <c:pt idx="8">
                  <c:v>1.6615668495999998</c:v>
                </c:pt>
                <c:pt idx="9">
                  <c:v>2.0309182327999995</c:v>
                </c:pt>
                <c:pt idx="10">
                  <c:v>2.3853269359999998</c:v>
                </c:pt>
                <c:pt idx="11">
                  <c:v>2.4474961512000002</c:v>
                </c:pt>
                <c:pt idx="12">
                  <c:v>2.1280234544000001</c:v>
                </c:pt>
                <c:pt idx="13">
                  <c:v>1.6768907336000001</c:v>
                </c:pt>
                <c:pt idx="14">
                  <c:v>1.8771375831999999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A-451E-9CAA-CABD0D8A7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864656"/>
        <c:axId val="655862688"/>
      </c:lineChart>
      <c:catAx>
        <c:axId val="6558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55862688"/>
        <c:crosses val="autoZero"/>
        <c:auto val="1"/>
        <c:lblAlgn val="ctr"/>
        <c:lblOffset val="100"/>
        <c:noMultiLvlLbl val="0"/>
      </c:catAx>
      <c:valAx>
        <c:axId val="65586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Mio ton CO</a:t>
                </a:r>
                <a:r>
                  <a:rPr lang="en-US" b="1" baseline="-25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</a:t>
                </a:r>
                <a:endParaRPr lang="en-US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558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a-DK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Udledninger for international skibsfart, dansk bunkring i udlandet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xVal>
            <c:numRef>
              <c:f>'Kap. 3'!$H$330:$AJ$330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xVal>
          <c:yVal>
            <c:numRef>
              <c:f>'Kap. 3'!$H$331:$AJ$331</c:f>
              <c:numCache>
                <c:formatCode>General</c:formatCode>
                <c:ptCount val="29"/>
                <c:pt idx="0">
                  <c:v>9.25</c:v>
                </c:pt>
                <c:pt idx="1">
                  <c:v>11.286</c:v>
                </c:pt>
                <c:pt idx="2">
                  <c:v>9.3390000000000004</c:v>
                </c:pt>
                <c:pt idx="3">
                  <c:v>11.8</c:v>
                </c:pt>
                <c:pt idx="4">
                  <c:v>10.005000000000001</c:v>
                </c:pt>
                <c:pt idx="5">
                  <c:v>11.035</c:v>
                </c:pt>
                <c:pt idx="6">
                  <c:v>10.882</c:v>
                </c:pt>
                <c:pt idx="7">
                  <c:v>11.98</c:v>
                </c:pt>
                <c:pt idx="8">
                  <c:v>16.184000000000001</c:v>
                </c:pt>
                <c:pt idx="9">
                  <c:v>15.494</c:v>
                </c:pt>
                <c:pt idx="10">
                  <c:v>19.221</c:v>
                </c:pt>
                <c:pt idx="11">
                  <c:v>18.100000000000001</c:v>
                </c:pt>
                <c:pt idx="12">
                  <c:v>20.131</c:v>
                </c:pt>
                <c:pt idx="13">
                  <c:v>23.850999999999999</c:v>
                </c:pt>
                <c:pt idx="14">
                  <c:v>25.716000000000001</c:v>
                </c:pt>
                <c:pt idx="15">
                  <c:v>32.603999999999999</c:v>
                </c:pt>
                <c:pt idx="16">
                  <c:v>42.161999999999999</c:v>
                </c:pt>
                <c:pt idx="17">
                  <c:v>43.417000000000002</c:v>
                </c:pt>
                <c:pt idx="18">
                  <c:v>41.247999999999998</c:v>
                </c:pt>
                <c:pt idx="19">
                  <c:v>36.805999999999997</c:v>
                </c:pt>
                <c:pt idx="20">
                  <c:v>34.415999999999997</c:v>
                </c:pt>
                <c:pt idx="21">
                  <c:v>37.392000000000003</c:v>
                </c:pt>
                <c:pt idx="22">
                  <c:v>34.783999999999999</c:v>
                </c:pt>
                <c:pt idx="23">
                  <c:v>31.193999999999999</c:v>
                </c:pt>
                <c:pt idx="24">
                  <c:v>30.234999999999999</c:v>
                </c:pt>
                <c:pt idx="25">
                  <c:v>32.524000000000001</c:v>
                </c:pt>
                <c:pt idx="26">
                  <c:v>32.939</c:v>
                </c:pt>
                <c:pt idx="27">
                  <c:v>35.545999999999999</c:v>
                </c:pt>
                <c:pt idx="28">
                  <c:v>37.82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B0-47E9-88EB-B9BCC02F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551640"/>
        <c:axId val="384551312"/>
      </c:scatterChart>
      <c:valAx>
        <c:axId val="3845516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9C9C9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384551312"/>
        <c:crosses val="autoZero"/>
        <c:crossBetween val="midCat"/>
      </c:valAx>
      <c:valAx>
        <c:axId val="38455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C9C9C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Mio.</a:t>
                </a:r>
                <a:r>
                  <a:rPr lang="en-US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ton </a:t>
                </a:r>
                <a:r>
                  <a:rPr lang="en-US" sz="1000" b="1" i="0" u="none" strike="noStrike" baseline="0">
                    <a:effectLst/>
                  </a:rPr>
                  <a:t>CO</a:t>
                </a:r>
                <a:r>
                  <a:rPr lang="en-US" sz="1000" b="1" i="0" u="none" strike="noStrike" baseline="-25000">
                    <a:effectLst/>
                  </a:rPr>
                  <a:t>2</a:t>
                </a:r>
                <a:endParaRPr lang="en-US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384551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5" Type="http://schemas.openxmlformats.org/officeDocument/2006/relationships/image" Target="../media/image1.png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10762</xdr:colOff>
      <xdr:row>95</xdr:row>
      <xdr:rowOff>30750</xdr:rowOff>
    </xdr:from>
    <xdr:to>
      <xdr:col>4</xdr:col>
      <xdr:colOff>312119</xdr:colOff>
      <xdr:row>118</xdr:row>
      <xdr:rowOff>51034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468E192F-5165-4C55-8546-033484C7E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126</xdr:row>
      <xdr:rowOff>32287</xdr:rowOff>
    </xdr:from>
    <xdr:to>
      <xdr:col>4</xdr:col>
      <xdr:colOff>322881</xdr:colOff>
      <xdr:row>150</xdr:row>
      <xdr:rowOff>38006</xdr:rowOff>
    </xdr:to>
    <xdr:graphicFrame macro="">
      <xdr:nvGraphicFramePr>
        <xdr:cNvPr id="28" name="Chart 1">
          <a:extLst>
            <a:ext uri="{FF2B5EF4-FFF2-40B4-BE49-F238E27FC236}">
              <a16:creationId xmlns:a16="http://schemas.microsoft.com/office/drawing/2014/main" id="{F8886007-2EED-4A10-A4B4-96D44BADB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32287</xdr:colOff>
      <xdr:row>5</xdr:row>
      <xdr:rowOff>28942</xdr:rowOff>
    </xdr:from>
    <xdr:to>
      <xdr:col>4</xdr:col>
      <xdr:colOff>224343</xdr:colOff>
      <xdr:row>26</xdr:row>
      <xdr:rowOff>10763</xdr:rowOff>
    </xdr:to>
    <xdr:graphicFrame macro="">
      <xdr:nvGraphicFramePr>
        <xdr:cNvPr id="29" name="Diagra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288192</xdr:colOff>
      <xdr:row>29</xdr:row>
      <xdr:rowOff>1223</xdr:rowOff>
    </xdr:from>
    <xdr:to>
      <xdr:col>19</xdr:col>
      <xdr:colOff>99503</xdr:colOff>
      <xdr:row>52</xdr:row>
      <xdr:rowOff>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absoluteAnchor>
    <xdr:pos x="0" y="5863064"/>
    <xdr:ext cx="7275592" cy="5890721"/>
    <xdr:graphicFrame macro="">
      <xdr:nvGraphicFramePr>
        <xdr:cNvPr id="19" name="Diagram 1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oneCellAnchor>
    <xdr:from>
      <xdr:col>0</xdr:col>
      <xdr:colOff>2463739</xdr:colOff>
      <xdr:row>70</xdr:row>
      <xdr:rowOff>83948</xdr:rowOff>
    </xdr:from>
    <xdr:ext cx="2218040" cy="1094146"/>
    <xdr:sp macro="" textlink="">
      <xdr:nvSpPr>
        <xdr:cNvPr id="4" name="Tekstfelt 3"/>
        <xdr:cNvSpPr txBox="1"/>
      </xdr:nvSpPr>
      <xdr:spPr>
        <a:xfrm>
          <a:off x="2463739" y="8252846"/>
          <a:ext cx="2218040" cy="1094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a-DK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Udledningerne tilknyttet det private forbrug i husholdninger var </a:t>
          </a:r>
          <a:r>
            <a:rPr lang="da-DK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ca. 39 mio. ton CO</a:t>
          </a:r>
          <a:r>
            <a:rPr lang="da-DK" sz="1600" b="1" baseline="-25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da-DK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da-DK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 2019</a:t>
          </a:r>
          <a:endParaRPr lang="da-DK" sz="16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0.83111</cdr:x>
      <cdr:y>0.41129</cdr:y>
    </cdr:from>
    <cdr:to>
      <cdr:x>0.93962</cdr:x>
      <cdr:y>0.57751</cdr:y>
    </cdr:to>
    <cdr:sp macro="" textlink="">
      <cdr:nvSpPr>
        <cdr:cNvPr id="3" name="Tekstfelt 2"/>
        <cdr:cNvSpPr txBox="1"/>
      </cdr:nvSpPr>
      <cdr:spPr>
        <a:xfrm xmlns:a="http://schemas.openxmlformats.org/drawingml/2006/main">
          <a:off x="7003117" y="22624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46182</xdr:rowOff>
    </xdr:from>
    <xdr:to>
      <xdr:col>4</xdr:col>
      <xdr:colOff>415637</xdr:colOff>
      <xdr:row>29</xdr:row>
      <xdr:rowOff>176792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232</xdr:row>
      <xdr:rowOff>146537</xdr:rowOff>
    </xdr:from>
    <xdr:to>
      <xdr:col>4</xdr:col>
      <xdr:colOff>895512</xdr:colOff>
      <xdr:row>261</xdr:row>
      <xdr:rowOff>32563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37353</xdr:colOff>
      <xdr:row>298</xdr:row>
      <xdr:rowOff>93382</xdr:rowOff>
    </xdr:from>
    <xdr:to>
      <xdr:col>4</xdr:col>
      <xdr:colOff>915147</xdr:colOff>
      <xdr:row>323</xdr:row>
      <xdr:rowOff>18676</xdr:rowOff>
    </xdr:to>
    <xdr:graphicFrame macro="">
      <xdr:nvGraphicFramePr>
        <xdr:cNvPr id="21" name="Diagra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328</xdr:row>
      <xdr:rowOff>19242</xdr:rowOff>
    </xdr:from>
    <xdr:to>
      <xdr:col>4</xdr:col>
      <xdr:colOff>635000</xdr:colOff>
      <xdr:row>352</xdr:row>
      <xdr:rowOff>57727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390</xdr:row>
      <xdr:rowOff>18608</xdr:rowOff>
    </xdr:from>
    <xdr:to>
      <xdr:col>4</xdr:col>
      <xdr:colOff>665238</xdr:colOff>
      <xdr:row>414</xdr:row>
      <xdr:rowOff>120951</xdr:rowOff>
    </xdr:to>
    <xdr:graphicFrame macro="">
      <xdr:nvGraphicFramePr>
        <xdr:cNvPr id="25" name="Diagram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265</xdr:row>
      <xdr:rowOff>16282</xdr:rowOff>
    </xdr:from>
    <xdr:to>
      <xdr:col>4</xdr:col>
      <xdr:colOff>928076</xdr:colOff>
      <xdr:row>293</xdr:row>
      <xdr:rowOff>113974</xdr:rowOff>
    </xdr:to>
    <xdr:graphicFrame macro="">
      <xdr:nvGraphicFramePr>
        <xdr:cNvPr id="30" name="Diagram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99</xdr:row>
      <xdr:rowOff>69509</xdr:rowOff>
    </xdr:from>
    <xdr:to>
      <xdr:col>1</xdr:col>
      <xdr:colOff>1997363</xdr:colOff>
      <xdr:row>131</xdr:row>
      <xdr:rowOff>92363</xdr:rowOff>
    </xdr:to>
    <xdr:graphicFrame macro="">
      <xdr:nvGraphicFramePr>
        <xdr:cNvPr id="34" name="Diagram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2457</xdr:colOff>
      <xdr:row>64</xdr:row>
      <xdr:rowOff>34637</xdr:rowOff>
    </xdr:from>
    <xdr:to>
      <xdr:col>4</xdr:col>
      <xdr:colOff>72008</xdr:colOff>
      <xdr:row>88</xdr:row>
      <xdr:rowOff>78430</xdr:rowOff>
    </xdr:to>
    <xdr:graphicFrame macro="">
      <xdr:nvGraphicFramePr>
        <xdr:cNvPr id="33" name="Diagram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1998833</xdr:colOff>
      <xdr:row>99</xdr:row>
      <xdr:rowOff>54639</xdr:rowOff>
    </xdr:from>
    <xdr:to>
      <xdr:col>4</xdr:col>
      <xdr:colOff>623455</xdr:colOff>
      <xdr:row>131</xdr:row>
      <xdr:rowOff>92362</xdr:rowOff>
    </xdr:to>
    <xdr:graphicFrame macro="">
      <xdr:nvGraphicFramePr>
        <xdr:cNvPr id="36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34</xdr:row>
      <xdr:rowOff>69273</xdr:rowOff>
    </xdr:from>
    <xdr:to>
      <xdr:col>4</xdr:col>
      <xdr:colOff>465152</xdr:colOff>
      <xdr:row>60</xdr:row>
      <xdr:rowOff>57727</xdr:rowOff>
    </xdr:to>
    <xdr:graphicFrame macro="">
      <xdr:nvGraphicFramePr>
        <xdr:cNvPr id="45" name="Diagram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173</xdr:row>
      <xdr:rowOff>65129</xdr:rowOff>
    </xdr:from>
    <xdr:to>
      <xdr:col>4</xdr:col>
      <xdr:colOff>817140</xdr:colOff>
      <xdr:row>203</xdr:row>
      <xdr:rowOff>97694</xdr:rowOff>
    </xdr:to>
    <xdr:graphicFrame macro="">
      <xdr:nvGraphicFramePr>
        <xdr:cNvPr id="46" name="Diagram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137</xdr:row>
      <xdr:rowOff>102945</xdr:rowOff>
    </xdr:from>
    <xdr:to>
      <xdr:col>4</xdr:col>
      <xdr:colOff>756594</xdr:colOff>
      <xdr:row>168</xdr:row>
      <xdr:rowOff>162821</xdr:rowOff>
    </xdr:to>
    <xdr:graphicFrame macro="">
      <xdr:nvGraphicFramePr>
        <xdr:cNvPr id="48" name="Diagram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358</xdr:row>
      <xdr:rowOff>41413</xdr:rowOff>
    </xdr:from>
    <xdr:to>
      <xdr:col>4</xdr:col>
      <xdr:colOff>648805</xdr:colOff>
      <xdr:row>384</xdr:row>
      <xdr:rowOff>41413</xdr:rowOff>
    </xdr:to>
    <xdr:graphicFrame macro="">
      <xdr:nvGraphicFramePr>
        <xdr:cNvPr id="50" name="Diagram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420</xdr:row>
      <xdr:rowOff>146538</xdr:rowOff>
    </xdr:from>
    <xdr:to>
      <xdr:col>4</xdr:col>
      <xdr:colOff>653471</xdr:colOff>
      <xdr:row>444</xdr:row>
      <xdr:rowOff>65127</xdr:rowOff>
    </xdr:to>
    <xdr:graphicFrame macro="">
      <xdr:nvGraphicFramePr>
        <xdr:cNvPr id="42" name="Diagram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209</xdr:row>
      <xdr:rowOff>-1</xdr:rowOff>
    </xdr:from>
    <xdr:to>
      <xdr:col>3</xdr:col>
      <xdr:colOff>627471</xdr:colOff>
      <xdr:row>229</xdr:row>
      <xdr:rowOff>149411</xdr:rowOff>
    </xdr:to>
    <xdr:pic>
      <xdr:nvPicPr>
        <xdr:cNvPr id="16" name="Picture 2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87823"/>
          <a:ext cx="7418236" cy="3884706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0.03954</cdr:x>
      <cdr:y>0.90327</cdr:y>
    </cdr:from>
    <cdr:to>
      <cdr:x>0.95495</cdr:x>
      <cdr:y>0.99847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190680" y="4160001"/>
          <a:ext cx="4414762" cy="438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 anchorCtr="1"/>
        <a:lstStyle xmlns:a="http://schemas.openxmlformats.org/drawingml/2006/main"/>
        <a:p xmlns:a="http://schemas.openxmlformats.org/drawingml/2006/main">
          <a:r>
            <a:rPr lang="da-DK" sz="1100"/>
            <a:t>*Ekskl. Biologisk nedbrydeligt</a:t>
          </a:r>
          <a:r>
            <a:rPr lang="da-DK" sz="1100" baseline="0"/>
            <a:t> affald</a:t>
          </a:r>
          <a:endParaRPr lang="da-DK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1018471"/>
    <xdr:ext cx="6350000" cy="4190681"/>
    <xdr:graphicFrame macro="">
      <xdr:nvGraphicFramePr>
        <xdr:cNvPr id="6" name="Diagram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6007651"/>
    <xdr:ext cx="6322391" cy="4331806"/>
    <xdr:graphicFrame macro="">
      <xdr:nvGraphicFramePr>
        <xdr:cNvPr id="8" name="Diagram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952116"/>
    <xdr:ext cx="6915726" cy="4604066"/>
    <xdr:graphicFrame macro="">
      <xdr:nvGraphicFramePr>
        <xdr:cNvPr id="11" name="Diagram 1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oneCellAnchor>
    <xdr:from>
      <xdr:col>3</xdr:col>
      <xdr:colOff>130332</xdr:colOff>
      <xdr:row>23</xdr:row>
      <xdr:rowOff>174261</xdr:rowOff>
    </xdr:from>
    <xdr:ext cx="1257652" cy="217560"/>
    <xdr:sp macro="" textlink="">
      <xdr:nvSpPr>
        <xdr:cNvPr id="14" name="Tekstfelt 13"/>
        <xdr:cNvSpPr txBox="1"/>
      </xdr:nvSpPr>
      <xdr:spPr>
        <a:xfrm>
          <a:off x="5019832" y="4860561"/>
          <a:ext cx="125765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a-DK" sz="800"/>
            <a:t>CO</a:t>
          </a:r>
          <a:r>
            <a:rPr lang="da-DK" sz="800" baseline="-25000"/>
            <a:t>2</a:t>
          </a:r>
          <a:r>
            <a:rPr lang="da-DK" sz="800"/>
            <a:t>e-udledning,</a:t>
          </a:r>
          <a:r>
            <a:rPr lang="da-DK" sz="800" baseline="0"/>
            <a:t> mio. ton</a:t>
          </a:r>
          <a:endParaRPr lang="da-DK" sz="800"/>
        </a:p>
      </xdr:txBody>
    </xdr:sp>
    <xdr:clientData/>
  </xdr:oneCellAnchor>
  <xdr:oneCellAnchor>
    <xdr:from>
      <xdr:col>17</xdr:col>
      <xdr:colOff>331478</xdr:colOff>
      <xdr:row>37</xdr:row>
      <xdr:rowOff>95772</xdr:rowOff>
    </xdr:from>
    <xdr:ext cx="217560" cy="496674"/>
    <xdr:sp macro="" textlink="">
      <xdr:nvSpPr>
        <xdr:cNvPr id="15" name="Tekstfelt 14"/>
        <xdr:cNvSpPr txBox="1"/>
      </xdr:nvSpPr>
      <xdr:spPr>
        <a:xfrm rot="5400000">
          <a:off x="15659384" y="7371971"/>
          <a:ext cx="49667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a-DK" sz="800"/>
            <a:t>mia.</a:t>
          </a:r>
          <a:r>
            <a:rPr lang="da-DK" sz="800" baseline="0"/>
            <a:t> </a:t>
          </a:r>
          <a:r>
            <a:rPr lang="da-DK" sz="800"/>
            <a:t>kr.</a:t>
          </a:r>
        </a:p>
      </xdr:txBody>
    </xdr:sp>
    <xdr:clientData/>
  </xdr:oneCellAnchor>
  <xdr:twoCellAnchor>
    <xdr:from>
      <xdr:col>0</xdr:col>
      <xdr:colOff>0</xdr:colOff>
      <xdr:row>90</xdr:row>
      <xdr:rowOff>60143</xdr:rowOff>
    </xdr:from>
    <xdr:to>
      <xdr:col>4</xdr:col>
      <xdr:colOff>511097</xdr:colOff>
      <xdr:row>110</xdr:row>
      <xdr:rowOff>69273</xdr:rowOff>
    </xdr:to>
    <xdr:graphicFrame macro="">
      <xdr:nvGraphicFramePr>
        <xdr:cNvPr id="19" name="Diagra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0.99932</cdr:x>
      <cdr:y>0.04878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0" y="0"/>
          <a:ext cx="14049376" cy="374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20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0.09323</cdr:x>
      <cdr:y>0.01985</cdr:y>
    </cdr:from>
    <cdr:to>
      <cdr:x>0.16972</cdr:x>
      <cdr:y>0.13896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114425" y="1524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13510</xdr:rowOff>
    </xdr:from>
    <xdr:to>
      <xdr:col>10</xdr:col>
      <xdr:colOff>303490</xdr:colOff>
      <xdr:row>60</xdr:row>
      <xdr:rowOff>13512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222515</xdr:colOff>
      <xdr:row>66</xdr:row>
      <xdr:rowOff>6424</xdr:rowOff>
    </xdr:from>
    <xdr:to>
      <xdr:col>24</xdr:col>
      <xdr:colOff>287563</xdr:colOff>
      <xdr:row>66</xdr:row>
      <xdr:rowOff>65278</xdr:rowOff>
    </xdr:to>
    <xdr:sp macro="" textlink="">
      <xdr:nvSpPr>
        <xdr:cNvPr id="7" name="Rektangel 6"/>
        <xdr:cNvSpPr/>
      </xdr:nvSpPr>
      <xdr:spPr>
        <a:xfrm>
          <a:off x="20484788" y="12143583"/>
          <a:ext cx="65048" cy="58854"/>
        </a:xfrm>
        <a:prstGeom prst="rect">
          <a:avLst/>
        </a:prstGeom>
        <a:pattFill prst="dkUpDiag">
          <a:fgClr>
            <a:schemeClr val="tx1"/>
          </a:fgClr>
          <a:bgClr>
            <a:srgbClr val="F0F0F0"/>
          </a:bgClr>
        </a:patt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24</xdr:col>
      <xdr:colOff>228890</xdr:colOff>
      <xdr:row>65</xdr:row>
      <xdr:rowOff>86591</xdr:rowOff>
    </xdr:from>
    <xdr:to>
      <xdr:col>26</xdr:col>
      <xdr:colOff>481060</xdr:colOff>
      <xdr:row>66</xdr:row>
      <xdr:rowOff>120962</xdr:rowOff>
    </xdr:to>
    <xdr:sp macro="" textlink="">
      <xdr:nvSpPr>
        <xdr:cNvPr id="8" name="Tekstfelt 1"/>
        <xdr:cNvSpPr txBox="1"/>
      </xdr:nvSpPr>
      <xdr:spPr>
        <a:xfrm>
          <a:off x="20491163" y="12040947"/>
          <a:ext cx="1474064" cy="2171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da-DK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Finanslovoverslag</a:t>
          </a:r>
        </a:p>
      </xdr:txBody>
    </xdr:sp>
    <xdr:clientData/>
  </xdr:twoCellAnchor>
  <xdr:twoCellAnchor>
    <xdr:from>
      <xdr:col>0</xdr:col>
      <xdr:colOff>13512</xdr:colOff>
      <xdr:row>5</xdr:row>
      <xdr:rowOff>81063</xdr:rowOff>
    </xdr:from>
    <xdr:to>
      <xdr:col>10</xdr:col>
      <xdr:colOff>269710</xdr:colOff>
      <xdr:row>30</xdr:row>
      <xdr:rowOff>52871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85" zoomScaleNormal="85" workbookViewId="0"/>
  </sheetViews>
  <sheetFormatPr defaultColWidth="8.7265625" defaultRowHeight="14.5" x14ac:dyDescent="0.35"/>
  <cols>
    <col min="1" max="1" width="42.81640625" style="3" customWidth="1"/>
    <col min="2" max="4" width="8.7265625" style="3"/>
    <col min="5" max="5" width="41.6328125" style="3" customWidth="1"/>
    <col min="6" max="14" width="8.7265625" style="3"/>
    <col min="15" max="15" width="15.453125" style="3" customWidth="1"/>
    <col min="16" max="16384" width="8.7265625" style="3"/>
  </cols>
  <sheetData>
    <row r="1" spans="1:18" ht="19.5" x14ac:dyDescent="0.45">
      <c r="A1" s="2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5" thickBot="1" x14ac:dyDescent="0.4"/>
    <row r="3" spans="1:18" x14ac:dyDescent="0.35">
      <c r="A3" s="17" t="s">
        <v>0</v>
      </c>
      <c r="B3" s="7"/>
      <c r="C3" s="18" t="s">
        <v>1</v>
      </c>
      <c r="D3" s="7"/>
      <c r="E3" s="18" t="s">
        <v>85</v>
      </c>
      <c r="F3" s="7"/>
      <c r="G3" s="7"/>
      <c r="H3" s="7"/>
      <c r="I3" s="7"/>
      <c r="J3" s="7"/>
      <c r="K3" s="7"/>
      <c r="L3" s="18"/>
      <c r="M3" s="7"/>
      <c r="N3" s="7"/>
      <c r="O3" s="8"/>
      <c r="P3" s="4"/>
      <c r="Q3" s="4"/>
      <c r="R3" s="4"/>
    </row>
    <row r="4" spans="1:18" x14ac:dyDescent="0.35">
      <c r="A4" s="16" t="s">
        <v>242</v>
      </c>
      <c r="B4" s="5"/>
      <c r="C4" s="5" t="s">
        <v>86</v>
      </c>
      <c r="D4" s="5"/>
      <c r="E4" s="4" t="s">
        <v>198</v>
      </c>
      <c r="F4" s="5"/>
      <c r="G4" s="5"/>
      <c r="H4" s="5"/>
      <c r="I4" s="5"/>
      <c r="J4" s="5"/>
      <c r="K4" s="5"/>
      <c r="L4" s="5"/>
      <c r="M4" s="5"/>
      <c r="N4" s="5"/>
      <c r="O4" s="9"/>
    </row>
    <row r="5" spans="1:18" ht="27.65" customHeight="1" x14ac:dyDescent="0.35">
      <c r="A5" s="10"/>
      <c r="B5" s="4"/>
      <c r="C5" s="4" t="s">
        <v>87</v>
      </c>
      <c r="D5" s="4"/>
      <c r="E5" s="4" t="s">
        <v>200</v>
      </c>
      <c r="F5" s="4"/>
      <c r="G5" s="4"/>
      <c r="H5" s="4"/>
      <c r="I5" s="4"/>
      <c r="J5" s="4"/>
      <c r="K5" s="4"/>
      <c r="L5" s="4"/>
      <c r="M5" s="4"/>
      <c r="N5" s="4"/>
      <c r="O5" s="11"/>
    </row>
    <row r="6" spans="1:18" ht="25.5" customHeight="1" x14ac:dyDescent="0.35">
      <c r="A6" s="10"/>
      <c r="B6" s="4"/>
      <c r="C6" s="4" t="s">
        <v>88</v>
      </c>
      <c r="D6" s="4"/>
      <c r="E6" s="4" t="s">
        <v>201</v>
      </c>
      <c r="F6" s="4"/>
      <c r="G6" s="4"/>
      <c r="H6" s="4"/>
      <c r="I6" s="4"/>
      <c r="J6" s="4"/>
      <c r="K6" s="4"/>
      <c r="L6" s="4"/>
      <c r="M6" s="4"/>
      <c r="N6" s="4"/>
      <c r="O6" s="11"/>
    </row>
    <row r="7" spans="1:18" ht="29.15" customHeight="1" x14ac:dyDescent="0.35">
      <c r="A7" s="10"/>
      <c r="B7" s="4"/>
      <c r="C7" s="4" t="s">
        <v>89</v>
      </c>
      <c r="D7" s="4"/>
      <c r="E7" s="6" t="s">
        <v>203</v>
      </c>
      <c r="F7" s="4"/>
      <c r="G7" s="4"/>
      <c r="H7" s="4"/>
      <c r="I7" s="4"/>
      <c r="J7" s="4"/>
      <c r="K7" s="4"/>
      <c r="L7" s="4"/>
      <c r="M7" s="4"/>
      <c r="N7" s="4"/>
      <c r="O7" s="11"/>
    </row>
    <row r="8" spans="1:18" ht="24" customHeight="1" x14ac:dyDescent="0.35">
      <c r="A8" s="15" t="s">
        <v>2</v>
      </c>
      <c r="B8" s="5"/>
      <c r="C8" s="5" t="s">
        <v>90</v>
      </c>
      <c r="D8" s="5"/>
      <c r="E8" s="4" t="s">
        <v>205</v>
      </c>
      <c r="F8" s="5"/>
      <c r="G8" s="5"/>
      <c r="H8" s="5"/>
      <c r="I8" s="5"/>
      <c r="J8" s="5"/>
      <c r="K8" s="5"/>
      <c r="L8" s="5"/>
      <c r="M8" s="5"/>
      <c r="N8" s="5"/>
      <c r="O8" s="9"/>
    </row>
    <row r="9" spans="1:18" ht="24" customHeight="1" x14ac:dyDescent="0.35">
      <c r="A9" s="79"/>
      <c r="B9" s="4"/>
      <c r="C9" s="4" t="s">
        <v>91</v>
      </c>
      <c r="D9" s="4"/>
      <c r="E9" s="4" t="s">
        <v>208</v>
      </c>
      <c r="F9" s="4"/>
      <c r="G9" s="4"/>
      <c r="H9" s="4"/>
      <c r="I9" s="4"/>
      <c r="J9" s="4"/>
      <c r="K9" s="4"/>
      <c r="L9" s="4"/>
      <c r="M9" s="4"/>
      <c r="N9" s="4"/>
      <c r="O9" s="11"/>
    </row>
    <row r="10" spans="1:18" ht="24" customHeight="1" x14ac:dyDescent="0.35">
      <c r="A10" s="10"/>
      <c r="B10" s="4"/>
      <c r="C10" s="4" t="s">
        <v>92</v>
      </c>
      <c r="D10" s="4"/>
      <c r="E10" s="3" t="s">
        <v>210</v>
      </c>
      <c r="F10" s="4"/>
      <c r="G10" s="4"/>
      <c r="H10" s="4"/>
      <c r="I10" s="4"/>
      <c r="J10" s="4"/>
      <c r="K10" s="4"/>
      <c r="L10" s="4"/>
      <c r="M10" s="4"/>
      <c r="N10" s="4"/>
      <c r="O10" s="11"/>
    </row>
    <row r="11" spans="1:18" ht="24" customHeight="1" x14ac:dyDescent="0.35">
      <c r="A11" s="10"/>
      <c r="B11" s="4"/>
      <c r="C11" s="4" t="s">
        <v>93</v>
      </c>
      <c r="D11" s="4"/>
      <c r="E11" s="3" t="s">
        <v>211</v>
      </c>
      <c r="F11" s="4"/>
      <c r="G11" s="4"/>
      <c r="H11" s="4"/>
      <c r="I11" s="4"/>
      <c r="J11" s="4"/>
      <c r="K11" s="4"/>
      <c r="L11" s="4"/>
      <c r="M11" s="4"/>
      <c r="N11" s="4"/>
      <c r="O11" s="11"/>
    </row>
    <row r="12" spans="1:18" ht="24" customHeight="1" x14ac:dyDescent="0.35">
      <c r="A12" s="10"/>
      <c r="B12" s="4"/>
      <c r="C12" s="4" t="s">
        <v>94</v>
      </c>
      <c r="D12" s="4"/>
      <c r="E12" s="4" t="s">
        <v>214</v>
      </c>
      <c r="F12" s="4"/>
      <c r="G12" s="4"/>
      <c r="H12" s="4"/>
      <c r="I12" s="4"/>
      <c r="J12" s="4"/>
      <c r="K12" s="4"/>
      <c r="L12" s="4"/>
      <c r="M12" s="4"/>
      <c r="N12" s="4"/>
      <c r="O12" s="11"/>
    </row>
    <row r="13" spans="1:18" ht="24" customHeight="1" x14ac:dyDescent="0.35">
      <c r="A13" s="10"/>
      <c r="B13" s="4"/>
      <c r="C13" s="4" t="s">
        <v>100</v>
      </c>
      <c r="D13" s="4"/>
      <c r="E13" s="4" t="s">
        <v>215</v>
      </c>
      <c r="F13" s="4"/>
      <c r="G13" s="4"/>
      <c r="H13" s="4"/>
      <c r="I13" s="4"/>
      <c r="J13" s="4"/>
      <c r="K13" s="4"/>
      <c r="L13" s="4"/>
      <c r="M13" s="4"/>
      <c r="N13" s="4"/>
      <c r="O13" s="11"/>
    </row>
    <row r="14" spans="1:18" ht="24" customHeight="1" x14ac:dyDescent="0.35">
      <c r="A14" s="10"/>
      <c r="B14" s="4"/>
      <c r="C14" s="4" t="s">
        <v>124</v>
      </c>
      <c r="D14" s="4"/>
      <c r="E14" s="4" t="s">
        <v>244</v>
      </c>
      <c r="F14" s="4"/>
      <c r="G14" s="4"/>
      <c r="H14" s="4"/>
      <c r="I14" s="4"/>
      <c r="J14" s="4"/>
      <c r="K14" s="4"/>
      <c r="L14" s="4"/>
      <c r="M14" s="4"/>
      <c r="N14" s="4"/>
      <c r="O14" s="11"/>
    </row>
    <row r="15" spans="1:18" ht="24" customHeight="1" x14ac:dyDescent="0.35">
      <c r="A15" s="10"/>
      <c r="B15" s="4"/>
      <c r="C15" s="4" t="s">
        <v>125</v>
      </c>
      <c r="D15" s="4"/>
      <c r="E15" s="4" t="s">
        <v>218</v>
      </c>
      <c r="F15" s="4"/>
      <c r="G15" s="4"/>
      <c r="H15" s="4"/>
      <c r="I15" s="4"/>
      <c r="J15" s="4"/>
      <c r="K15" s="4"/>
      <c r="L15" s="4"/>
      <c r="M15" s="4"/>
      <c r="N15" s="4"/>
      <c r="O15" s="11"/>
    </row>
    <row r="16" spans="1:18" ht="24" customHeight="1" x14ac:dyDescent="0.35">
      <c r="A16" s="10"/>
      <c r="B16" s="4"/>
      <c r="C16" s="4" t="s">
        <v>126</v>
      </c>
      <c r="D16" s="4"/>
      <c r="E16" s="4" t="s">
        <v>220</v>
      </c>
      <c r="F16" s="4"/>
      <c r="G16" s="4"/>
      <c r="H16" s="4"/>
      <c r="I16" s="4"/>
      <c r="J16" s="4"/>
      <c r="K16" s="4"/>
      <c r="L16" s="4"/>
      <c r="M16" s="4"/>
      <c r="N16" s="4"/>
      <c r="O16" s="11"/>
    </row>
    <row r="17" spans="1:16" ht="23.5" customHeight="1" x14ac:dyDescent="0.35">
      <c r="A17" s="10"/>
      <c r="B17" s="4"/>
      <c r="C17" s="4" t="s">
        <v>127</v>
      </c>
      <c r="D17" s="4"/>
      <c r="E17" s="4" t="s">
        <v>221</v>
      </c>
      <c r="F17" s="4"/>
      <c r="G17" s="4"/>
      <c r="H17" s="4"/>
      <c r="I17" s="4"/>
      <c r="J17" s="4"/>
      <c r="K17" s="4"/>
      <c r="L17" s="4"/>
      <c r="M17" s="4"/>
      <c r="N17" s="4"/>
      <c r="O17" s="11"/>
    </row>
    <row r="18" spans="1:16" ht="25" customHeight="1" x14ac:dyDescent="0.35">
      <c r="A18" s="10"/>
      <c r="B18" s="4"/>
      <c r="C18" s="4" t="s">
        <v>128</v>
      </c>
      <c r="D18" s="4"/>
      <c r="E18" s="4" t="s">
        <v>223</v>
      </c>
      <c r="F18" s="4"/>
      <c r="G18" s="4"/>
      <c r="H18" s="4"/>
      <c r="I18" s="4"/>
      <c r="J18" s="4"/>
      <c r="K18" s="4"/>
      <c r="L18" s="4"/>
      <c r="M18" s="4"/>
      <c r="N18" s="4"/>
      <c r="O18" s="11"/>
    </row>
    <row r="19" spans="1:16" ht="23.5" customHeight="1" x14ac:dyDescent="0.35">
      <c r="A19" s="10"/>
      <c r="B19" s="4"/>
      <c r="C19" s="4" t="s">
        <v>129</v>
      </c>
      <c r="D19" s="4"/>
      <c r="E19" s="4" t="s">
        <v>226</v>
      </c>
      <c r="F19" s="4"/>
      <c r="G19" s="4"/>
      <c r="H19" s="4"/>
      <c r="I19" s="4"/>
      <c r="J19" s="4"/>
      <c r="K19" s="4"/>
      <c r="L19" s="4"/>
      <c r="M19" s="4"/>
      <c r="N19" s="4"/>
      <c r="O19" s="11"/>
    </row>
    <row r="20" spans="1:16" ht="24.65" customHeight="1" x14ac:dyDescent="0.35">
      <c r="A20" s="10"/>
      <c r="B20" s="4"/>
      <c r="C20" s="4" t="s">
        <v>130</v>
      </c>
      <c r="D20" s="4"/>
      <c r="E20" s="4" t="s">
        <v>228</v>
      </c>
      <c r="F20" s="4"/>
      <c r="G20" s="4"/>
      <c r="H20" s="4"/>
      <c r="I20" s="4"/>
      <c r="J20" s="4"/>
      <c r="K20" s="4"/>
      <c r="L20" s="4"/>
      <c r="M20" s="4"/>
      <c r="N20" s="4"/>
      <c r="O20" s="11"/>
    </row>
    <row r="21" spans="1:16" ht="21.65" customHeight="1" x14ac:dyDescent="0.35">
      <c r="A21" s="10"/>
      <c r="B21" s="4"/>
      <c r="C21" s="6" t="s">
        <v>131</v>
      </c>
      <c r="D21" s="6"/>
      <c r="E21" s="6" t="s">
        <v>229</v>
      </c>
      <c r="F21" s="4"/>
      <c r="G21" s="4"/>
      <c r="H21" s="4"/>
      <c r="I21" s="4"/>
      <c r="J21" s="4"/>
      <c r="K21" s="4"/>
      <c r="L21" s="4"/>
      <c r="M21" s="4"/>
      <c r="N21" s="4"/>
      <c r="O21" s="11"/>
    </row>
    <row r="22" spans="1:16" ht="24.65" customHeight="1" x14ac:dyDescent="0.35">
      <c r="A22" s="74" t="s">
        <v>98</v>
      </c>
      <c r="B22" s="5"/>
      <c r="C22" s="4" t="s">
        <v>132</v>
      </c>
      <c r="D22" s="4"/>
      <c r="E22" s="4" t="s">
        <v>231</v>
      </c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1:16" ht="24.65" customHeight="1" x14ac:dyDescent="0.35">
      <c r="A23" s="75"/>
      <c r="B23" s="4"/>
      <c r="C23" s="4" t="s">
        <v>133</v>
      </c>
      <c r="D23" s="4"/>
      <c r="E23" s="4" t="s">
        <v>233</v>
      </c>
      <c r="F23" s="4"/>
      <c r="G23" s="4"/>
      <c r="H23" s="4"/>
      <c r="I23" s="4"/>
      <c r="J23" s="4"/>
      <c r="K23" s="4"/>
      <c r="L23" s="4"/>
      <c r="M23" s="4"/>
      <c r="N23" s="4"/>
      <c r="O23" s="11"/>
    </row>
    <row r="24" spans="1:16" ht="29" customHeight="1" x14ac:dyDescent="0.35">
      <c r="A24" s="75"/>
      <c r="B24" s="4"/>
      <c r="C24" s="4" t="s">
        <v>134</v>
      </c>
      <c r="D24" s="4"/>
      <c r="E24" s="4" t="s">
        <v>234</v>
      </c>
      <c r="F24" s="4"/>
      <c r="G24" s="4"/>
      <c r="H24" s="4"/>
      <c r="I24" s="4"/>
      <c r="J24" s="4"/>
      <c r="K24" s="4"/>
      <c r="L24" s="4"/>
      <c r="M24" s="4"/>
      <c r="N24" s="4"/>
      <c r="O24" s="11"/>
      <c r="P24" s="4"/>
    </row>
    <row r="25" spans="1:16" ht="24.5" customHeight="1" x14ac:dyDescent="0.35">
      <c r="A25" s="19"/>
      <c r="B25" s="6"/>
      <c r="C25" s="6" t="s">
        <v>135</v>
      </c>
      <c r="D25" s="6"/>
      <c r="E25" s="6" t="s">
        <v>237</v>
      </c>
      <c r="F25" s="6"/>
      <c r="G25" s="6"/>
      <c r="H25" s="6"/>
      <c r="I25" s="6"/>
      <c r="J25" s="6"/>
      <c r="K25" s="6"/>
      <c r="L25" s="6"/>
      <c r="M25" s="6"/>
      <c r="N25" s="6"/>
      <c r="O25" s="12"/>
    </row>
    <row r="26" spans="1:16" ht="29" x14ac:dyDescent="0.35">
      <c r="A26" s="20" t="s">
        <v>97</v>
      </c>
      <c r="B26" s="4"/>
      <c r="C26" s="4" t="s">
        <v>136</v>
      </c>
      <c r="D26" s="4"/>
      <c r="E26" s="4" t="s">
        <v>238</v>
      </c>
      <c r="F26" s="4"/>
      <c r="G26" s="4"/>
      <c r="H26" s="4"/>
      <c r="I26" s="4"/>
      <c r="J26" s="4"/>
      <c r="K26" s="4"/>
      <c r="L26" s="4"/>
      <c r="M26" s="4"/>
      <c r="N26" s="4"/>
      <c r="O26" s="11"/>
    </row>
    <row r="27" spans="1:16" ht="24" customHeight="1" thickBot="1" x14ac:dyDescent="0.4">
      <c r="A27" s="21"/>
      <c r="B27" s="13"/>
      <c r="C27" s="13" t="s">
        <v>197</v>
      </c>
      <c r="D27" s="13"/>
      <c r="E27" s="13" t="s">
        <v>241</v>
      </c>
      <c r="F27" s="13"/>
      <c r="G27" s="13"/>
      <c r="H27" s="13"/>
      <c r="I27" s="13"/>
      <c r="J27" s="13"/>
      <c r="K27" s="13"/>
      <c r="L27" s="13"/>
      <c r="M27" s="13"/>
      <c r="N27" s="13"/>
      <c r="O27" s="14"/>
    </row>
    <row r="30" spans="1:16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7A7"/>
  </sheetPr>
  <dimension ref="A1:AC276"/>
  <sheetViews>
    <sheetView topLeftCell="A152" zoomScale="85" zoomScaleNormal="85" workbookViewId="0">
      <selection activeCell="I131" sqref="I131"/>
    </sheetView>
  </sheetViews>
  <sheetFormatPr defaultColWidth="8.7265625" defaultRowHeight="14.5" x14ac:dyDescent="0.35"/>
  <cols>
    <col min="1" max="1" width="35.453125" style="3" customWidth="1"/>
    <col min="2" max="2" width="36.1796875" style="3" customWidth="1"/>
    <col min="3" max="3" width="16.453125" style="3" customWidth="1"/>
    <col min="4" max="4" width="11.7265625" style="3" customWidth="1"/>
    <col min="5" max="5" width="13" style="3" customWidth="1"/>
    <col min="6" max="6" width="31.08984375" style="3" customWidth="1"/>
    <col min="7" max="7" width="23.7265625" style="3" customWidth="1"/>
    <col min="8" max="8" width="23.26953125" style="3" customWidth="1"/>
    <col min="9" max="9" width="21.54296875" style="3" customWidth="1"/>
    <col min="10" max="16384" width="8.7265625" style="3"/>
  </cols>
  <sheetData>
    <row r="1" spans="1:20" ht="18.5" x14ac:dyDescent="0.45">
      <c r="A1" s="109" t="s">
        <v>99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3" spans="1:20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5" spans="1:20" ht="15.5" x14ac:dyDescent="0.35">
      <c r="A5" s="107" t="s">
        <v>199</v>
      </c>
      <c r="T5" s="54"/>
    </row>
    <row r="6" spans="1:20" x14ac:dyDescent="0.35">
      <c r="F6" s="76"/>
      <c r="G6" s="77">
        <v>1990</v>
      </c>
      <c r="H6" s="76"/>
      <c r="I6" s="76"/>
      <c r="J6" s="77">
        <v>2015</v>
      </c>
      <c r="K6" s="77">
        <v>2016</v>
      </c>
      <c r="L6" s="77">
        <v>2017</v>
      </c>
      <c r="M6" s="77">
        <v>2018</v>
      </c>
      <c r="N6" s="77">
        <v>2019</v>
      </c>
    </row>
    <row r="7" spans="1:20" ht="29" x14ac:dyDescent="0.35">
      <c r="F7" s="72" t="s">
        <v>189</v>
      </c>
      <c r="G7" s="5"/>
      <c r="J7" s="167">
        <v>31.339908048337552</v>
      </c>
      <c r="K7" s="167">
        <f>32840.5673312786/1000</f>
        <v>32.840567331278599</v>
      </c>
      <c r="L7" s="167">
        <v>30.631251528791832</v>
      </c>
      <c r="M7" s="167">
        <f>34115.0551336968/1000</f>
        <v>34.115055133696799</v>
      </c>
      <c r="N7" s="167">
        <v>32.651033329915229</v>
      </c>
    </row>
    <row r="8" spans="1:20" x14ac:dyDescent="0.35">
      <c r="F8" s="24" t="s">
        <v>188</v>
      </c>
      <c r="G8" s="4"/>
      <c r="J8" s="167">
        <v>30.676633576032433</v>
      </c>
      <c r="K8" s="167">
        <f>33070.4930551511/1000</f>
        <v>33.070493055151097</v>
      </c>
      <c r="L8" s="167">
        <v>30.92618448779044</v>
      </c>
      <c r="M8" s="167">
        <v>31.12732595783897</v>
      </c>
      <c r="N8" s="167">
        <v>28.736815055379701</v>
      </c>
    </row>
    <row r="9" spans="1:20" ht="17.149999999999999" customHeight="1" x14ac:dyDescent="0.35">
      <c r="F9" s="24" t="s">
        <v>190</v>
      </c>
      <c r="G9" s="48">
        <v>50.524357845343459</v>
      </c>
      <c r="J9" s="4"/>
      <c r="K9" s="4"/>
      <c r="L9" s="4"/>
      <c r="M9" s="4"/>
      <c r="N9" s="4"/>
    </row>
    <row r="10" spans="1:20" ht="29" x14ac:dyDescent="0.35">
      <c r="F10" s="73" t="s">
        <v>191</v>
      </c>
      <c r="G10" s="49">
        <v>31.39580505500539</v>
      </c>
      <c r="H10" s="6"/>
      <c r="I10" s="6"/>
      <c r="J10" s="6"/>
      <c r="K10" s="6"/>
      <c r="L10" s="6"/>
      <c r="M10" s="6"/>
      <c r="N10" s="6"/>
    </row>
    <row r="11" spans="1:20" x14ac:dyDescent="0.35">
      <c r="A11" s="4"/>
      <c r="B11" s="4"/>
      <c r="C11" s="4"/>
      <c r="D11" s="4"/>
      <c r="E11" s="4"/>
      <c r="F11" s="4"/>
    </row>
    <row r="12" spans="1:20" x14ac:dyDescent="0.35">
      <c r="A12" s="4"/>
      <c r="B12" s="4"/>
      <c r="C12" s="4"/>
      <c r="D12" s="4"/>
      <c r="E12" s="4"/>
      <c r="F12" s="4"/>
      <c r="G12" s="4"/>
      <c r="H12" s="4"/>
    </row>
    <row r="13" spans="1:20" x14ac:dyDescent="0.35">
      <c r="A13" s="4"/>
      <c r="B13" s="4"/>
      <c r="C13" s="4"/>
      <c r="D13" s="4"/>
      <c r="E13" s="4"/>
      <c r="F13" s="4"/>
      <c r="G13" s="4"/>
      <c r="H13" s="4"/>
    </row>
    <row r="14" spans="1:20" x14ac:dyDescent="0.35">
      <c r="A14" s="4"/>
      <c r="B14" s="4"/>
      <c r="C14" s="4"/>
      <c r="D14" s="4"/>
      <c r="E14" s="4"/>
      <c r="F14" s="4"/>
      <c r="G14" s="4"/>
      <c r="H14" s="4"/>
    </row>
    <row r="15" spans="1:20" x14ac:dyDescent="0.35">
      <c r="A15" s="4"/>
      <c r="B15" s="4"/>
      <c r="C15" s="4"/>
      <c r="D15" s="4"/>
      <c r="E15" s="4"/>
      <c r="F15" s="4"/>
      <c r="G15" s="4"/>
      <c r="H15" s="4"/>
    </row>
    <row r="16" spans="1:20" x14ac:dyDescent="0.35">
      <c r="A16" s="4"/>
      <c r="B16" s="4"/>
      <c r="C16" s="4"/>
      <c r="D16" s="4"/>
      <c r="E16" s="4"/>
      <c r="F16" s="4"/>
      <c r="G16" s="4"/>
      <c r="H16" s="4"/>
    </row>
    <row r="17" spans="1:8" x14ac:dyDescent="0.35">
      <c r="A17" s="4"/>
      <c r="B17" s="4"/>
      <c r="C17" s="4"/>
      <c r="D17" s="4"/>
      <c r="E17" s="4"/>
      <c r="F17" s="4"/>
      <c r="G17" s="4"/>
      <c r="H17" s="4"/>
    </row>
    <row r="18" spans="1:8" x14ac:dyDescent="0.35">
      <c r="A18" s="4"/>
      <c r="B18" s="4"/>
      <c r="C18" s="4"/>
      <c r="D18" s="4"/>
      <c r="E18" s="4"/>
      <c r="F18" s="4"/>
      <c r="G18" s="4"/>
      <c r="H18" s="4"/>
    </row>
    <row r="19" spans="1:8" x14ac:dyDescent="0.35">
      <c r="A19" s="4"/>
      <c r="B19" s="4"/>
      <c r="C19" s="4"/>
      <c r="D19" s="4"/>
      <c r="E19" s="4"/>
      <c r="F19" s="4"/>
      <c r="G19" s="4"/>
      <c r="H19" s="4"/>
    </row>
    <row r="27" spans="1:8" s="6" customFormat="1" x14ac:dyDescent="0.35"/>
    <row r="28" spans="1:8" hidden="1" x14ac:dyDescent="0.35">
      <c r="H28" s="101" t="s">
        <v>176</v>
      </c>
    </row>
    <row r="29" spans="1:8" hidden="1" x14ac:dyDescent="0.35"/>
    <row r="30" spans="1:8" hidden="1" x14ac:dyDescent="0.35">
      <c r="A30" s="6"/>
      <c r="B30" s="30" t="s">
        <v>171</v>
      </c>
      <c r="C30" s="30" t="s">
        <v>172</v>
      </c>
      <c r="D30" s="30" t="s">
        <v>173</v>
      </c>
      <c r="E30" s="30" t="s">
        <v>101</v>
      </c>
    </row>
    <row r="31" spans="1:8" hidden="1" x14ac:dyDescent="0.35">
      <c r="A31" s="28" t="s">
        <v>159</v>
      </c>
      <c r="B31" s="98">
        <f>21108.6811110334*1000/1000000</f>
        <v>21.108681111033398</v>
      </c>
      <c r="C31" s="98">
        <f>3153.58728923357*1000/1000000</f>
        <v>3.1535872892335699</v>
      </c>
      <c r="D31" s="98">
        <f>4474.54665511272*1000/1000000</f>
        <v>4.4745466551127198</v>
      </c>
      <c r="E31" s="33">
        <f>SUM(B31:C31)</f>
        <v>24.262268400266969</v>
      </c>
    </row>
    <row r="32" spans="1:8" hidden="1" x14ac:dyDescent="0.35">
      <c r="A32" s="28" t="s">
        <v>160</v>
      </c>
      <c r="B32" s="98">
        <f>17409.0643565406*1000/1000000</f>
        <v>17.409064356540597</v>
      </c>
      <c r="C32" s="98">
        <f>4479.53338307799*1000/1000000</f>
        <v>4.4795333830779906</v>
      </c>
      <c r="D32" s="98">
        <f>10778.0547861557*1000/1000000</f>
        <v>10.778054786155701</v>
      </c>
      <c r="E32" s="33">
        <f>SUM(B32:C32)</f>
        <v>21.888597739618589</v>
      </c>
    </row>
    <row r="33" spans="1:5" hidden="1" x14ac:dyDescent="0.35">
      <c r="A33" s="28" t="s">
        <v>101</v>
      </c>
      <c r="B33" s="33">
        <f>SUM(B31:B32)</f>
        <v>38.517745467573995</v>
      </c>
      <c r="C33" s="33">
        <f>SUM(C31:C32)</f>
        <v>7.633120672311561</v>
      </c>
      <c r="D33" s="33">
        <f>SUM(D31:D32)</f>
        <v>15.252601441268421</v>
      </c>
      <c r="E33" s="33">
        <f>SUM(E31:E32)</f>
        <v>46.150866139885558</v>
      </c>
    </row>
    <row r="34" spans="1:5" hidden="1" x14ac:dyDescent="0.35">
      <c r="A34" s="28" t="s">
        <v>174</v>
      </c>
      <c r="B34" s="99">
        <f>B31/B33</f>
        <v>0.54802483517119804</v>
      </c>
      <c r="C34" s="99">
        <f>C31/C33</f>
        <v>0.41314521604157473</v>
      </c>
      <c r="D34" s="99">
        <f>D31/D33</f>
        <v>0.29336285173007259</v>
      </c>
      <c r="E34" s="99">
        <f>E31/E33</f>
        <v>0.52571642592203649</v>
      </c>
    </row>
    <row r="35" spans="1:5" hidden="1" x14ac:dyDescent="0.35">
      <c r="A35" s="30" t="s">
        <v>175</v>
      </c>
      <c r="B35" s="100">
        <f>B32/B33</f>
        <v>0.45197516482880196</v>
      </c>
      <c r="C35" s="100">
        <f>C32/C33</f>
        <v>0.58685478395842527</v>
      </c>
      <c r="D35" s="100">
        <f>D32/D33</f>
        <v>0.70663714826992741</v>
      </c>
      <c r="E35" s="100">
        <f>E32/E33</f>
        <v>0.47428357407796351</v>
      </c>
    </row>
    <row r="36" spans="1:5" hidden="1" x14ac:dyDescent="0.35"/>
    <row r="37" spans="1:5" hidden="1" x14ac:dyDescent="0.35">
      <c r="B37" s="99">
        <f>C82/B31</f>
        <v>0</v>
      </c>
    </row>
    <row r="38" spans="1:5" hidden="1" x14ac:dyDescent="0.35">
      <c r="B38" s="99">
        <f>C82/B33</f>
        <v>0</v>
      </c>
    </row>
    <row r="39" spans="1:5" hidden="1" x14ac:dyDescent="0.35"/>
    <row r="40" spans="1:5" hidden="1" x14ac:dyDescent="0.35"/>
    <row r="41" spans="1:5" hidden="1" x14ac:dyDescent="0.35">
      <c r="B41" s="102" t="e">
        <f>B32/C81</f>
        <v>#DIV/0!</v>
      </c>
    </row>
    <row r="42" spans="1:5" hidden="1" x14ac:dyDescent="0.35"/>
    <row r="43" spans="1:5" hidden="1" x14ac:dyDescent="0.35"/>
    <row r="44" spans="1:5" hidden="1" x14ac:dyDescent="0.35"/>
    <row r="45" spans="1:5" hidden="1" x14ac:dyDescent="0.35"/>
    <row r="46" spans="1:5" hidden="1" x14ac:dyDescent="0.35"/>
    <row r="47" spans="1:5" hidden="1" x14ac:dyDescent="0.35"/>
    <row r="48" spans="1:5" hidden="1" x14ac:dyDescent="0.35"/>
    <row r="49" spans="1:9" hidden="1" x14ac:dyDescent="0.35"/>
    <row r="50" spans="1:9" hidden="1" x14ac:dyDescent="0.35"/>
    <row r="51" spans="1:9" hidden="1" x14ac:dyDescent="0.35"/>
    <row r="52" spans="1:9" hidden="1" x14ac:dyDescent="0.35"/>
    <row r="53" spans="1:9" hidden="1" x14ac:dyDescent="0.35"/>
    <row r="54" spans="1:9" hidden="1" x14ac:dyDescent="0.35"/>
    <row r="55" spans="1:9" s="6" customFormat="1" hidden="1" x14ac:dyDescent="0.35"/>
    <row r="57" spans="1:9" ht="15.5" x14ac:dyDescent="0.35">
      <c r="A57" s="78" t="s">
        <v>187</v>
      </c>
      <c r="B57" s="104"/>
      <c r="C57" s="104"/>
      <c r="D57" s="104"/>
      <c r="E57" s="104"/>
      <c r="F57" s="104"/>
      <c r="G57" s="104"/>
      <c r="H57" s="104"/>
      <c r="I57" s="104"/>
    </row>
    <row r="58" spans="1:9" x14ac:dyDescent="0.35">
      <c r="D58" s="104"/>
      <c r="E58" s="104"/>
      <c r="F58" s="115" t="s">
        <v>41</v>
      </c>
      <c r="G58" s="110">
        <v>10.469551783181259</v>
      </c>
      <c r="H58" s="111">
        <f t="shared" ref="H58:H67" si="0">G58/$G$67</f>
        <v>0.271811126432491</v>
      </c>
      <c r="I58" s="104"/>
    </row>
    <row r="59" spans="1:9" x14ac:dyDescent="0.35">
      <c r="D59" s="104"/>
      <c r="E59" s="104"/>
      <c r="F59" s="116" t="s">
        <v>180</v>
      </c>
      <c r="G59" s="112">
        <v>9.295327025107321</v>
      </c>
      <c r="H59" s="113">
        <f t="shared" si="0"/>
        <v>0.24132583338587554</v>
      </c>
      <c r="I59" s="104"/>
    </row>
    <row r="60" spans="1:9" x14ac:dyDescent="0.35">
      <c r="D60" s="104"/>
      <c r="E60" s="104"/>
      <c r="F60" s="116" t="s">
        <v>181</v>
      </c>
      <c r="G60" s="112">
        <v>6.9302331264981083</v>
      </c>
      <c r="H60" s="113">
        <f t="shared" si="0"/>
        <v>0.17992312484468487</v>
      </c>
      <c r="I60" s="104"/>
    </row>
    <row r="61" spans="1:9" x14ac:dyDescent="0.35">
      <c r="D61" s="104"/>
      <c r="E61" s="104"/>
      <c r="F61" s="116" t="s">
        <v>196</v>
      </c>
      <c r="G61" s="112">
        <v>3.4832948674967699</v>
      </c>
      <c r="H61" s="113">
        <f t="shared" si="0"/>
        <v>9.0433508639002985E-2</v>
      </c>
      <c r="I61" s="104"/>
    </row>
    <row r="62" spans="1:9" x14ac:dyDescent="0.35">
      <c r="D62" s="104"/>
      <c r="E62" s="104"/>
      <c r="F62" s="116" t="s">
        <v>182</v>
      </c>
      <c r="G62" s="112">
        <v>2.3759927685789082</v>
      </c>
      <c r="H62" s="113">
        <f t="shared" si="0"/>
        <v>6.1685665651929934E-2</v>
      </c>
      <c r="I62" s="104"/>
    </row>
    <row r="63" spans="1:9" x14ac:dyDescent="0.35">
      <c r="D63" s="104"/>
      <c r="E63" s="104"/>
      <c r="F63" s="24" t="s">
        <v>183</v>
      </c>
      <c r="G63" s="112">
        <v>1.7747163678225197</v>
      </c>
      <c r="H63" s="113">
        <f t="shared" si="0"/>
        <v>4.6075291953849115E-2</v>
      </c>
      <c r="I63" s="104"/>
    </row>
    <row r="64" spans="1:9" x14ac:dyDescent="0.35">
      <c r="D64" s="104"/>
      <c r="E64" s="104"/>
      <c r="F64" s="116" t="s">
        <v>184</v>
      </c>
      <c r="G64" s="112">
        <v>1.6378193114933834</v>
      </c>
      <c r="H64" s="113">
        <f t="shared" si="0"/>
        <v>4.2521162430760012E-2</v>
      </c>
      <c r="I64" s="104"/>
    </row>
    <row r="65" spans="1:9" x14ac:dyDescent="0.35">
      <c r="D65" s="104"/>
      <c r="E65" s="104"/>
      <c r="F65" s="24" t="s">
        <v>185</v>
      </c>
      <c r="G65" s="112">
        <v>1.4621953182640597</v>
      </c>
      <c r="H65" s="113">
        <f t="shared" si="0"/>
        <v>3.7961601867248521E-2</v>
      </c>
      <c r="I65" s="104"/>
    </row>
    <row r="66" spans="1:9" x14ac:dyDescent="0.35">
      <c r="D66" s="104"/>
      <c r="E66" s="104"/>
      <c r="F66" s="117" t="s">
        <v>112</v>
      </c>
      <c r="G66" s="114">
        <v>1.0886148991316562</v>
      </c>
      <c r="H66" s="100">
        <f t="shared" si="0"/>
        <v>2.8262684794158124E-2</v>
      </c>
      <c r="I66" s="104"/>
    </row>
    <row r="67" spans="1:9" ht="15" thickBot="1" x14ac:dyDescent="0.4">
      <c r="D67" s="104"/>
      <c r="E67" s="104"/>
      <c r="F67" s="118" t="s">
        <v>186</v>
      </c>
      <c r="G67" s="168">
        <f>SUM(G58:G66)</f>
        <v>38.517745467573981</v>
      </c>
      <c r="H67" s="119">
        <f t="shared" si="0"/>
        <v>1</v>
      </c>
      <c r="I67" s="104"/>
    </row>
    <row r="68" spans="1:9" x14ac:dyDescent="0.35">
      <c r="A68" s="104"/>
      <c r="B68" s="104"/>
      <c r="C68" s="104"/>
      <c r="D68" s="104"/>
      <c r="E68" s="104"/>
      <c r="I68" s="104"/>
    </row>
    <row r="69" spans="1:9" x14ac:dyDescent="0.35">
      <c r="A69" s="104"/>
      <c r="B69" s="104"/>
      <c r="C69" s="104"/>
      <c r="D69" s="104"/>
      <c r="E69" s="104"/>
      <c r="F69" s="104"/>
      <c r="G69" s="104"/>
      <c r="H69" s="104"/>
      <c r="I69" s="104"/>
    </row>
    <row r="70" spans="1:9" x14ac:dyDescent="0.35">
      <c r="A70" s="104"/>
      <c r="B70" s="104"/>
      <c r="C70" s="104"/>
      <c r="D70" s="104"/>
      <c r="E70" s="104"/>
      <c r="F70" s="104"/>
      <c r="G70" s="104"/>
      <c r="H70" s="104"/>
      <c r="I70" s="104"/>
    </row>
    <row r="71" spans="1:9" x14ac:dyDescent="0.35">
      <c r="A71" s="104"/>
      <c r="B71" s="104"/>
      <c r="C71" s="104"/>
      <c r="D71" s="104"/>
      <c r="E71" s="104"/>
      <c r="F71" s="104"/>
      <c r="G71" s="104"/>
      <c r="H71" s="104"/>
      <c r="I71" s="104"/>
    </row>
    <row r="72" spans="1:9" x14ac:dyDescent="0.35">
      <c r="A72" s="104"/>
      <c r="B72" s="104"/>
      <c r="C72" s="104"/>
      <c r="D72" s="104"/>
      <c r="E72" s="104"/>
      <c r="F72" s="104"/>
      <c r="G72" s="104"/>
      <c r="H72" s="104"/>
      <c r="I72" s="104"/>
    </row>
    <row r="73" spans="1:9" x14ac:dyDescent="0.35">
      <c r="A73" s="104"/>
      <c r="B73" s="104"/>
      <c r="C73" s="104"/>
      <c r="D73" s="104"/>
      <c r="E73" s="104"/>
      <c r="F73" s="104"/>
      <c r="G73" s="104"/>
      <c r="H73" s="104"/>
      <c r="I73" s="104"/>
    </row>
    <row r="74" spans="1:9" x14ac:dyDescent="0.35">
      <c r="A74" s="104"/>
      <c r="B74" s="104"/>
      <c r="C74" s="104"/>
      <c r="D74" s="104"/>
      <c r="E74" s="104"/>
      <c r="F74" s="104"/>
      <c r="G74" s="104"/>
      <c r="H74" s="104"/>
      <c r="I74" s="104"/>
    </row>
    <row r="75" spans="1:9" x14ac:dyDescent="0.35">
      <c r="A75" s="104"/>
      <c r="B75" s="104"/>
      <c r="C75" s="104"/>
      <c r="D75" s="104"/>
      <c r="E75" s="104"/>
      <c r="F75" s="104"/>
      <c r="G75" s="104"/>
      <c r="H75" s="104"/>
      <c r="I75" s="104"/>
    </row>
    <row r="76" spans="1:9" x14ac:dyDescent="0.35">
      <c r="A76" s="104"/>
      <c r="B76" s="104"/>
      <c r="C76" s="104"/>
      <c r="D76" s="104"/>
      <c r="E76" s="104"/>
      <c r="F76" s="104"/>
      <c r="G76" s="104"/>
      <c r="H76" s="104"/>
      <c r="I76" s="104"/>
    </row>
    <row r="77" spans="1:9" x14ac:dyDescent="0.35">
      <c r="A77" s="104"/>
      <c r="B77" s="104"/>
      <c r="C77" s="104"/>
      <c r="D77" s="104"/>
      <c r="E77" s="104"/>
      <c r="F77" s="104"/>
      <c r="G77" s="104"/>
      <c r="H77" s="104"/>
      <c r="I77" s="104"/>
    </row>
    <row r="78" spans="1:9" x14ac:dyDescent="0.35">
      <c r="A78" s="104"/>
      <c r="B78" s="104"/>
      <c r="C78" s="104"/>
      <c r="D78" s="104"/>
      <c r="E78" s="104"/>
      <c r="F78" s="104"/>
      <c r="G78" s="104"/>
      <c r="H78" s="104"/>
      <c r="I78" s="104"/>
    </row>
    <row r="79" spans="1:9" x14ac:dyDescent="0.35">
      <c r="A79" s="104"/>
      <c r="B79" s="104"/>
      <c r="C79" s="104"/>
      <c r="D79" s="104"/>
      <c r="E79" s="104"/>
      <c r="F79" s="104"/>
      <c r="G79" s="104"/>
      <c r="H79" s="104"/>
      <c r="I79" s="104"/>
    </row>
    <row r="80" spans="1:9" x14ac:dyDescent="0.35">
      <c r="A80" s="104"/>
      <c r="B80" s="104"/>
      <c r="C80" s="104"/>
      <c r="D80" s="104"/>
      <c r="E80" s="104"/>
      <c r="F80" s="104"/>
      <c r="G80" s="104"/>
      <c r="H80" s="104"/>
      <c r="I80" s="104"/>
    </row>
    <row r="81" spans="1:10" x14ac:dyDescent="0.35">
      <c r="A81" s="104"/>
      <c r="B81" s="104"/>
      <c r="C81" s="104"/>
      <c r="D81" s="104"/>
      <c r="E81" s="104"/>
      <c r="F81" s="104"/>
      <c r="G81" s="104"/>
      <c r="H81" s="104"/>
      <c r="I81" s="104"/>
    </row>
    <row r="82" spans="1:10" x14ac:dyDescent="0.35">
      <c r="A82" s="104"/>
      <c r="B82" s="104"/>
      <c r="C82" s="104"/>
      <c r="D82" s="104"/>
      <c r="E82" s="104"/>
      <c r="F82" s="104"/>
      <c r="G82" s="104"/>
      <c r="H82" s="104"/>
      <c r="I82" s="104"/>
    </row>
    <row r="83" spans="1:10" x14ac:dyDescent="0.35">
      <c r="A83" s="104"/>
      <c r="B83" s="104"/>
      <c r="C83" s="104"/>
      <c r="D83" s="104"/>
      <c r="E83" s="104"/>
      <c r="F83" s="104"/>
      <c r="G83" s="104"/>
      <c r="H83" s="104"/>
      <c r="I83" s="104"/>
    </row>
    <row r="84" spans="1:10" x14ac:dyDescent="0.35">
      <c r="A84" s="104"/>
      <c r="B84" s="104"/>
      <c r="C84" s="104"/>
      <c r="D84" s="104"/>
      <c r="E84" s="104"/>
      <c r="F84" s="104"/>
      <c r="G84" s="104"/>
      <c r="H84" s="104"/>
      <c r="I84" s="104"/>
    </row>
    <row r="85" spans="1:10" x14ac:dyDescent="0.35">
      <c r="A85" s="104"/>
      <c r="B85" s="104"/>
      <c r="C85" s="104"/>
      <c r="D85" s="104"/>
      <c r="E85" s="104"/>
      <c r="F85" s="104"/>
      <c r="G85" s="104"/>
      <c r="H85" s="104"/>
      <c r="I85" s="104"/>
    </row>
    <row r="86" spans="1:10" x14ac:dyDescent="0.35">
      <c r="A86" s="104"/>
      <c r="B86" s="104"/>
      <c r="C86" s="104"/>
      <c r="D86" s="104"/>
      <c r="E86" s="104"/>
      <c r="F86" s="104"/>
      <c r="G86" s="104"/>
      <c r="H86" s="104"/>
      <c r="I86" s="104"/>
    </row>
    <row r="87" spans="1:10" x14ac:dyDescent="0.35">
      <c r="A87" s="104"/>
      <c r="B87" s="104"/>
      <c r="C87" s="104"/>
      <c r="D87" s="104"/>
      <c r="E87" s="104"/>
      <c r="F87" s="104"/>
      <c r="G87" s="104"/>
      <c r="H87" s="104"/>
      <c r="I87" s="104"/>
    </row>
    <row r="88" spans="1:10" x14ac:dyDescent="0.35">
      <c r="A88" s="104"/>
      <c r="B88" s="104"/>
      <c r="C88" s="104"/>
      <c r="D88" s="104"/>
      <c r="E88" s="104"/>
      <c r="F88" s="104"/>
      <c r="G88" s="104"/>
      <c r="H88" s="104"/>
      <c r="I88" s="104"/>
    </row>
    <row r="89" spans="1:10" x14ac:dyDescent="0.35">
      <c r="A89" s="104"/>
      <c r="B89" s="104"/>
      <c r="C89" s="104"/>
      <c r="D89" s="104"/>
      <c r="E89" s="104"/>
      <c r="F89" s="104"/>
      <c r="G89" s="104"/>
      <c r="H89" s="104"/>
      <c r="I89" s="104"/>
    </row>
    <row r="90" spans="1:10" x14ac:dyDescent="0.35">
      <c r="A90" s="104"/>
      <c r="B90" s="104"/>
      <c r="C90" s="104"/>
      <c r="D90" s="104"/>
      <c r="E90" s="104"/>
      <c r="F90" s="104"/>
      <c r="G90" s="104"/>
      <c r="H90" s="104"/>
      <c r="I90" s="104"/>
    </row>
    <row r="91" spans="1:10" x14ac:dyDescent="0.35">
      <c r="A91" s="104"/>
      <c r="B91" s="104"/>
      <c r="C91" s="104"/>
      <c r="D91" s="104"/>
      <c r="E91" s="104"/>
      <c r="F91" s="104"/>
      <c r="G91" s="104"/>
      <c r="H91" s="104"/>
      <c r="I91" s="104"/>
    </row>
    <row r="93" spans="1:10" s="6" customFormat="1" x14ac:dyDescent="0.35"/>
    <row r="95" spans="1:10" x14ac:dyDescent="0.35">
      <c r="A95" s="22" t="s">
        <v>202</v>
      </c>
      <c r="B95" s="4"/>
    </row>
    <row r="96" spans="1:10" x14ac:dyDescent="0.35">
      <c r="A96" s="4"/>
      <c r="B96" s="24"/>
      <c r="F96" s="77"/>
      <c r="G96" s="77" t="s">
        <v>150</v>
      </c>
      <c r="H96" s="77" t="s">
        <v>188</v>
      </c>
      <c r="I96" s="77" t="s">
        <v>189</v>
      </c>
      <c r="J96" s="77" t="s">
        <v>25</v>
      </c>
    </row>
    <row r="97" spans="1:10" x14ac:dyDescent="0.35">
      <c r="A97" s="83"/>
      <c r="B97" s="4"/>
      <c r="F97" s="5" t="s">
        <v>178</v>
      </c>
      <c r="G97" s="84">
        <v>14.878030093767588</v>
      </c>
      <c r="H97" s="85">
        <v>6.5889356662335654</v>
      </c>
      <c r="I97" s="85">
        <v>8.2890944275340246</v>
      </c>
      <c r="J97" s="85">
        <v>0</v>
      </c>
    </row>
    <row r="98" spans="1:10" x14ac:dyDescent="0.35">
      <c r="A98" s="24"/>
      <c r="B98" s="4"/>
      <c r="F98" s="4" t="s">
        <v>152</v>
      </c>
      <c r="G98" s="39">
        <v>8.4410206708480082</v>
      </c>
      <c r="H98" s="39">
        <v>3.6965907205724924</v>
      </c>
      <c r="I98" s="39">
        <v>4.7444299502755172</v>
      </c>
      <c r="J98" s="39">
        <v>14.878030093767588</v>
      </c>
    </row>
    <row r="99" spans="1:10" x14ac:dyDescent="0.35">
      <c r="A99" s="24"/>
      <c r="B99" s="4"/>
      <c r="F99" s="50" t="s">
        <v>179</v>
      </c>
      <c r="G99" s="39">
        <v>8.0758423585377734</v>
      </c>
      <c r="H99" s="39">
        <v>8.0758423585377734</v>
      </c>
      <c r="I99" s="103">
        <v>0</v>
      </c>
      <c r="J99" s="39">
        <v>23.319050764615596</v>
      </c>
    </row>
    <row r="100" spans="1:10" x14ac:dyDescent="0.35">
      <c r="A100" s="83"/>
      <c r="B100" s="4"/>
      <c r="F100" s="50" t="s">
        <v>153</v>
      </c>
      <c r="G100" s="39">
        <v>6.2216555940301443</v>
      </c>
      <c r="H100" s="39">
        <v>2.5617375167527245</v>
      </c>
      <c r="I100" s="39">
        <v>3.6599180772774189</v>
      </c>
      <c r="J100" s="39">
        <v>31.39489312315337</v>
      </c>
    </row>
    <row r="101" spans="1:10" x14ac:dyDescent="0.35">
      <c r="A101" s="4"/>
      <c r="B101" s="4"/>
      <c r="F101" s="4" t="s">
        <v>154</v>
      </c>
      <c r="G101" s="39">
        <v>6.1450605773393772</v>
      </c>
      <c r="H101" s="39">
        <v>3.2934519192054972</v>
      </c>
      <c r="I101" s="39">
        <v>2.85160865813388</v>
      </c>
      <c r="J101" s="39">
        <v>37.616548717183512</v>
      </c>
    </row>
    <row r="102" spans="1:10" x14ac:dyDescent="0.35">
      <c r="A102" s="4"/>
      <c r="B102" s="4"/>
      <c r="F102" s="4" t="s">
        <v>155</v>
      </c>
      <c r="G102" s="39">
        <v>5.8782350517354063</v>
      </c>
      <c r="H102" s="39">
        <v>0.22223276855948609</v>
      </c>
      <c r="I102" s="39">
        <v>5.6560022831759191</v>
      </c>
      <c r="J102" s="39">
        <v>43.761609294522891</v>
      </c>
    </row>
    <row r="103" spans="1:10" x14ac:dyDescent="0.35">
      <c r="A103" s="4"/>
      <c r="B103" s="4"/>
      <c r="F103" s="50" t="s">
        <v>156</v>
      </c>
      <c r="G103" s="39">
        <v>3.4136639439683449</v>
      </c>
      <c r="H103" s="39">
        <v>0.34911136009860533</v>
      </c>
      <c r="I103" s="39">
        <v>3.0645525838697396</v>
      </c>
      <c r="J103" s="39">
        <v>49.639844346258293</v>
      </c>
    </row>
    <row r="104" spans="1:10" x14ac:dyDescent="0.35">
      <c r="A104" s="4"/>
      <c r="B104" s="4"/>
      <c r="F104" s="4" t="s">
        <v>157</v>
      </c>
      <c r="G104" s="39">
        <v>2.884853608969161</v>
      </c>
      <c r="H104" s="39">
        <v>1.6476477743792453</v>
      </c>
      <c r="I104" s="39">
        <v>1.2372058345899168</v>
      </c>
      <c r="J104" s="39">
        <v>53.053508290226638</v>
      </c>
    </row>
    <row r="105" spans="1:10" x14ac:dyDescent="0.35">
      <c r="A105" s="4"/>
      <c r="B105" s="4"/>
      <c r="F105" s="50" t="s">
        <v>158</v>
      </c>
      <c r="G105" s="39">
        <v>2.0690201306305123</v>
      </c>
      <c r="H105" s="39">
        <v>9.9133885333868368E-2</v>
      </c>
      <c r="I105" s="39">
        <v>1.9698862452966437</v>
      </c>
      <c r="J105" s="39">
        <v>55.938361899195797</v>
      </c>
    </row>
    <row r="106" spans="1:10" x14ac:dyDescent="0.35">
      <c r="A106" s="4"/>
      <c r="B106" s="4"/>
      <c r="F106" s="50" t="s">
        <v>63</v>
      </c>
      <c r="G106" s="39">
        <v>1.8575746621244247</v>
      </c>
      <c r="H106" s="39">
        <v>1.0594025339554551</v>
      </c>
      <c r="I106" s="39">
        <v>0.79817212816897021</v>
      </c>
      <c r="J106" s="39">
        <v>58.00738202982631</v>
      </c>
    </row>
    <row r="107" spans="1:10" x14ac:dyDescent="0.35">
      <c r="A107" s="4"/>
      <c r="B107" s="4"/>
      <c r="F107" s="6" t="s">
        <v>41</v>
      </c>
      <c r="G107" s="36">
        <v>1.5385108892031831</v>
      </c>
      <c r="H107" s="36">
        <v>1.142728551750994</v>
      </c>
      <c r="I107" s="36">
        <v>0.39578233745218777</v>
      </c>
      <c r="J107" s="36">
        <v>59.864956691950731</v>
      </c>
    </row>
    <row r="108" spans="1:10" x14ac:dyDescent="0.35">
      <c r="F108" s="86" t="s">
        <v>101</v>
      </c>
      <c r="G108" s="37">
        <v>61.403467581153919</v>
      </c>
      <c r="H108" s="37">
        <v>28.736815055379701</v>
      </c>
      <c r="I108" s="37">
        <v>32.666652525774218</v>
      </c>
      <c r="J108" s="37"/>
    </row>
    <row r="124" spans="1:10" s="6" customFormat="1" x14ac:dyDescent="0.35"/>
    <row r="126" spans="1:10" x14ac:dyDescent="0.35">
      <c r="A126" s="22" t="s">
        <v>204</v>
      </c>
    </row>
    <row r="127" spans="1:10" x14ac:dyDescent="0.35">
      <c r="F127" s="77" t="s">
        <v>161</v>
      </c>
      <c r="G127" s="77" t="s">
        <v>150</v>
      </c>
      <c r="H127" s="93" t="s">
        <v>188</v>
      </c>
      <c r="I127" s="77" t="s">
        <v>189</v>
      </c>
      <c r="J127" s="77" t="s">
        <v>25</v>
      </c>
    </row>
    <row r="128" spans="1:10" x14ac:dyDescent="0.35">
      <c r="F128" s="5" t="s">
        <v>41</v>
      </c>
      <c r="G128" s="84">
        <v>44.032367746718876</v>
      </c>
      <c r="H128" s="92">
        <v>40.835224086367383</v>
      </c>
      <c r="I128" s="84">
        <v>3.1971436603514882</v>
      </c>
      <c r="J128" s="84">
        <v>0</v>
      </c>
    </row>
    <row r="129" spans="6:10" x14ac:dyDescent="0.35">
      <c r="F129" s="50" t="s">
        <v>153</v>
      </c>
      <c r="G129" s="39">
        <v>13.450558204386404</v>
      </c>
      <c r="H129" s="87">
        <v>8.8131940839653353</v>
      </c>
      <c r="I129" s="39">
        <v>4.6373641204210694</v>
      </c>
      <c r="J129" s="39">
        <v>44.032367746718876</v>
      </c>
    </row>
    <row r="130" spans="6:10" x14ac:dyDescent="0.35">
      <c r="F130" s="50" t="s">
        <v>156</v>
      </c>
      <c r="G130" s="39">
        <v>8.9788405261867137</v>
      </c>
      <c r="H130" s="39">
        <v>1.3091248227352015</v>
      </c>
      <c r="I130" s="39">
        <v>7.6697157034515104</v>
      </c>
      <c r="J130" s="39">
        <v>57.48292595110528</v>
      </c>
    </row>
    <row r="131" spans="6:10" x14ac:dyDescent="0.35">
      <c r="F131" s="4" t="s">
        <v>155</v>
      </c>
      <c r="G131" s="39">
        <v>8.3822802937235643</v>
      </c>
      <c r="H131" s="39">
        <v>0.78148563168021301</v>
      </c>
      <c r="I131" s="39">
        <v>7.6007946620433513</v>
      </c>
      <c r="J131" s="39">
        <v>66.461766477292002</v>
      </c>
    </row>
    <row r="132" spans="6:10" x14ac:dyDescent="0.35">
      <c r="F132" s="4" t="s">
        <v>63</v>
      </c>
      <c r="G132" s="39">
        <v>7.4994818692317171</v>
      </c>
      <c r="H132" s="39">
        <v>5.9512022846253476</v>
      </c>
      <c r="I132" s="39">
        <v>1.5482795846063677</v>
      </c>
      <c r="J132" s="39">
        <v>74.84404677101557</v>
      </c>
    </row>
    <row r="133" spans="6:10" x14ac:dyDescent="0.35">
      <c r="F133" s="50" t="s">
        <v>158</v>
      </c>
      <c r="G133" s="39">
        <v>6.7003366053801061</v>
      </c>
      <c r="H133" s="39">
        <v>0.72616125669639042</v>
      </c>
      <c r="I133" s="39">
        <v>5.9741753486837172</v>
      </c>
      <c r="J133" s="39">
        <v>82.343528640247285</v>
      </c>
    </row>
    <row r="134" spans="6:10" x14ac:dyDescent="0.35">
      <c r="F134" s="4" t="s">
        <v>154</v>
      </c>
      <c r="G134" s="39">
        <v>6.2903113902256997</v>
      </c>
      <c r="H134" s="39">
        <v>2.2316767940725173</v>
      </c>
      <c r="I134" s="39">
        <v>4.0586345961531824</v>
      </c>
      <c r="J134" s="39">
        <v>89.043865245627387</v>
      </c>
    </row>
    <row r="135" spans="6:10" x14ac:dyDescent="0.35">
      <c r="F135" s="50" t="s">
        <v>157</v>
      </c>
      <c r="G135" s="39">
        <v>2.5165512740540086</v>
      </c>
      <c r="H135" s="39">
        <v>1.3892380657929595</v>
      </c>
      <c r="I135" s="39">
        <v>1.1273132082610491</v>
      </c>
      <c r="J135" s="39">
        <v>95.334176635853083</v>
      </c>
    </row>
    <row r="136" spans="6:10" x14ac:dyDescent="0.35">
      <c r="F136" s="50" t="s">
        <v>152</v>
      </c>
      <c r="G136" s="39">
        <v>1.6024760790812629</v>
      </c>
      <c r="H136" s="39">
        <v>0.64510535055053175</v>
      </c>
      <c r="I136" s="39">
        <v>0.95737072853073091</v>
      </c>
      <c r="J136" s="39">
        <v>97.850727909907107</v>
      </c>
    </row>
    <row r="137" spans="6:10" x14ac:dyDescent="0.35">
      <c r="F137" s="6" t="s">
        <v>151</v>
      </c>
      <c r="G137" s="36">
        <v>1.3616903926702266</v>
      </c>
      <c r="H137" s="36">
        <v>0.5700272763302856</v>
      </c>
      <c r="I137" s="36">
        <v>0.79166311633994091</v>
      </c>
      <c r="J137" s="36">
        <v>99.453203988988363</v>
      </c>
    </row>
    <row r="138" spans="6:10" ht="15" thickBot="1" x14ac:dyDescent="0.4">
      <c r="F138" s="120" t="s">
        <v>101</v>
      </c>
      <c r="G138" s="97">
        <v>100.81489438165858</v>
      </c>
      <c r="H138" s="97">
        <v>63.252439652816165</v>
      </c>
      <c r="I138" s="97">
        <v>37.562454728842404</v>
      </c>
      <c r="J138" s="121"/>
    </row>
    <row r="139" spans="6:10" x14ac:dyDescent="0.35">
      <c r="F139" s="4"/>
      <c r="G139" s="39"/>
      <c r="H139" s="39"/>
      <c r="I139" s="39"/>
      <c r="J139" s="39"/>
    </row>
    <row r="151" spans="1:29" s="6" customFormat="1" x14ac:dyDescent="0.35"/>
    <row r="153" spans="1:29" x14ac:dyDescent="0.35">
      <c r="A153" s="89"/>
      <c r="B153" s="128"/>
      <c r="C153" s="128"/>
      <c r="D153" s="128"/>
      <c r="E153" s="129"/>
      <c r="F153" s="4"/>
      <c r="G153" s="4"/>
      <c r="H153" s="4"/>
      <c r="I153" s="22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35">
      <c r="A154" s="89"/>
      <c r="B154" s="90"/>
      <c r="C154" s="90"/>
      <c r="D154" s="90"/>
      <c r="E154" s="122"/>
      <c r="F154" s="83"/>
      <c r="G154" s="88"/>
      <c r="H154" s="83"/>
      <c r="I154" s="4"/>
      <c r="J154" s="4"/>
      <c r="K154" s="12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35">
      <c r="A155" s="89"/>
      <c r="B155" s="90"/>
      <c r="C155" s="90"/>
      <c r="D155" s="91"/>
      <c r="E155" s="9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35">
      <c r="A156" s="89"/>
      <c r="B156" s="90"/>
      <c r="C156" s="90"/>
      <c r="D156" s="91"/>
      <c r="E156" s="9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35">
      <c r="A157" s="89"/>
      <c r="B157" s="90"/>
      <c r="C157" s="90"/>
      <c r="D157" s="91"/>
      <c r="E157" s="9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35">
      <c r="A158" s="89"/>
      <c r="B158" s="90"/>
      <c r="C158" s="90"/>
      <c r="D158" s="91"/>
      <c r="E158" s="9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35">
      <c r="A159" s="89"/>
      <c r="B159" s="90"/>
      <c r="C159" s="90"/>
      <c r="D159" s="91"/>
      <c r="E159" s="9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35">
      <c r="A160" s="89"/>
      <c r="B160" s="90"/>
      <c r="C160" s="90"/>
      <c r="D160" s="91"/>
      <c r="E160" s="9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35">
      <c r="A161" s="124"/>
      <c r="B161" s="125"/>
      <c r="C161" s="126"/>
      <c r="D161" s="126"/>
      <c r="E161" s="127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35">
      <c r="A182" s="4"/>
      <c r="B182" s="83"/>
      <c r="C182" s="88"/>
      <c r="D182" s="88"/>
      <c r="E182" s="83"/>
      <c r="F182" s="83"/>
      <c r="G182" s="88"/>
      <c r="H182" s="83"/>
      <c r="I182" s="22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35">
      <c r="A212" s="4"/>
      <c r="B212" s="4"/>
      <c r="C212" s="4"/>
      <c r="D212" s="4"/>
      <c r="E212" s="4"/>
      <c r="F212" s="4"/>
      <c r="G212" s="4"/>
      <c r="H212" s="4"/>
      <c r="I212" s="22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35">
      <c r="A213" s="88"/>
      <c r="B213" s="88"/>
      <c r="C213" s="83"/>
      <c r="D213" s="130"/>
      <c r="E213" s="83"/>
      <c r="F213" s="83"/>
      <c r="G213" s="83"/>
      <c r="H213" s="8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</sheetData>
  <sortState ref="B86:D100">
    <sortCondition descending="1" ref="D86:D100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7A7"/>
  </sheetPr>
  <dimension ref="A1:AJ447"/>
  <sheetViews>
    <sheetView topLeftCell="A445" zoomScale="85" zoomScaleNormal="85" workbookViewId="0">
      <selection activeCell="B417" sqref="B417"/>
    </sheetView>
  </sheetViews>
  <sheetFormatPr defaultColWidth="8.7265625" defaultRowHeight="14.5" x14ac:dyDescent="0.35"/>
  <cols>
    <col min="1" max="1" width="30.453125" style="3" customWidth="1"/>
    <col min="2" max="2" width="48.26953125" style="3" customWidth="1"/>
    <col min="3" max="3" width="18.54296875" style="3" customWidth="1"/>
    <col min="4" max="5" width="14.1796875" style="3" bestFit="1" customWidth="1"/>
    <col min="6" max="6" width="31.54296875" style="3" customWidth="1"/>
    <col min="7" max="7" width="32.7265625" style="3" customWidth="1"/>
    <col min="8" max="8" width="19.26953125" style="3" customWidth="1"/>
    <col min="9" max="9" width="30.26953125" style="3" customWidth="1"/>
    <col min="10" max="10" width="13.6328125" style="3" bestFit="1" customWidth="1"/>
    <col min="11" max="11" width="11.36328125" style="3" customWidth="1"/>
    <col min="12" max="12" width="28.90625" style="3" customWidth="1"/>
    <col min="13" max="14" width="13.6328125" style="3" bestFit="1" customWidth="1"/>
    <col min="15" max="15" width="17.54296875" style="3" customWidth="1"/>
    <col min="16" max="19" width="13.6328125" style="3" bestFit="1" customWidth="1"/>
    <col min="20" max="24" width="10.81640625" style="3" bestFit="1" customWidth="1"/>
    <col min="25" max="16384" width="8.7265625" style="3"/>
  </cols>
  <sheetData>
    <row r="1" spans="1:19" ht="18.5" x14ac:dyDescent="0.45">
      <c r="A1" s="23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5" spans="1:19" x14ac:dyDescent="0.35">
      <c r="A5" s="22" t="s">
        <v>206</v>
      </c>
      <c r="C5" s="4"/>
      <c r="D5" s="24"/>
      <c r="E5" s="4"/>
    </row>
    <row r="6" spans="1:19" x14ac:dyDescent="0.35">
      <c r="C6" s="4"/>
      <c r="D6" s="4"/>
      <c r="E6" s="4"/>
      <c r="F6" s="40" t="s">
        <v>143</v>
      </c>
      <c r="G6" s="40" t="s">
        <v>40</v>
      </c>
    </row>
    <row r="7" spans="1:19" x14ac:dyDescent="0.35">
      <c r="C7" s="4"/>
      <c r="D7" s="4"/>
      <c r="E7" s="4"/>
      <c r="F7" s="169">
        <v>2.879</v>
      </c>
      <c r="G7" s="169">
        <v>7.02</v>
      </c>
    </row>
    <row r="32" spans="1:19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4" spans="1:7" ht="15.5" x14ac:dyDescent="0.35">
      <c r="A34" s="131" t="s">
        <v>207</v>
      </c>
    </row>
    <row r="35" spans="1:7" x14ac:dyDescent="0.35">
      <c r="F35" s="77" t="s">
        <v>117</v>
      </c>
      <c r="G35" s="77">
        <v>2019</v>
      </c>
    </row>
    <row r="36" spans="1:7" x14ac:dyDescent="0.35">
      <c r="F36" s="3" t="s">
        <v>118</v>
      </c>
      <c r="G36" s="170">
        <v>1682323</v>
      </c>
    </row>
    <row r="37" spans="1:7" x14ac:dyDescent="0.35">
      <c r="F37" s="3" t="s">
        <v>119</v>
      </c>
      <c r="G37" s="170">
        <v>268773</v>
      </c>
    </row>
    <row r="38" spans="1:7" x14ac:dyDescent="0.35">
      <c r="F38" s="3" t="s">
        <v>120</v>
      </c>
      <c r="G38" s="170">
        <v>93392</v>
      </c>
    </row>
    <row r="39" spans="1:7" x14ac:dyDescent="0.35">
      <c r="F39" s="3" t="s">
        <v>121</v>
      </c>
      <c r="G39" s="170">
        <v>59367</v>
      </c>
    </row>
    <row r="40" spans="1:7" x14ac:dyDescent="0.35">
      <c r="F40" s="3" t="s">
        <v>122</v>
      </c>
      <c r="G40" s="170">
        <v>27522</v>
      </c>
    </row>
    <row r="41" spans="1:7" x14ac:dyDescent="0.35">
      <c r="F41" s="6" t="s">
        <v>123</v>
      </c>
      <c r="G41" s="171">
        <v>18465</v>
      </c>
    </row>
    <row r="62" spans="1:2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4" spans="1:21" x14ac:dyDescent="0.35">
      <c r="A64" s="54" t="s">
        <v>209</v>
      </c>
      <c r="F64" s="77"/>
      <c r="G64" s="77">
        <v>2005</v>
      </c>
      <c r="H64" s="77">
        <v>2006</v>
      </c>
      <c r="I64" s="77">
        <v>2007</v>
      </c>
      <c r="J64" s="77">
        <v>2008</v>
      </c>
      <c r="K64" s="77">
        <v>2009</v>
      </c>
      <c r="L64" s="77">
        <v>2010</v>
      </c>
      <c r="M64" s="77">
        <v>2011</v>
      </c>
      <c r="N64" s="77">
        <v>2012</v>
      </c>
      <c r="O64" s="77">
        <v>2013</v>
      </c>
      <c r="P64" s="77">
        <v>2014</v>
      </c>
      <c r="Q64" s="77">
        <v>2015</v>
      </c>
      <c r="R64" s="77">
        <v>2016</v>
      </c>
      <c r="S64" s="77">
        <v>2017</v>
      </c>
      <c r="T64" s="77">
        <v>2018</v>
      </c>
      <c r="U64" s="77">
        <v>2019</v>
      </c>
    </row>
    <row r="65" spans="6:21" ht="15" thickBot="1" x14ac:dyDescent="0.4">
      <c r="F65" s="133" t="s">
        <v>193</v>
      </c>
      <c r="G65" s="96">
        <v>89.83</v>
      </c>
      <c r="H65" s="96">
        <v>93.12</v>
      </c>
      <c r="I65" s="96">
        <v>102.43</v>
      </c>
      <c r="J65" s="96">
        <v>104.47</v>
      </c>
      <c r="K65" s="96">
        <v>107.28</v>
      </c>
      <c r="L65" s="96">
        <v>128.91</v>
      </c>
      <c r="M65" s="96">
        <v>127.75</v>
      </c>
      <c r="N65" s="96">
        <v>130.74</v>
      </c>
      <c r="O65" s="96">
        <v>132.05000000000001</v>
      </c>
      <c r="P65" s="96">
        <v>131.66999999999999</v>
      </c>
      <c r="Q65" s="96">
        <v>141.61000000000001</v>
      </c>
      <c r="R65" s="96">
        <v>149.19</v>
      </c>
      <c r="S65" s="96">
        <v>163.74</v>
      </c>
      <c r="T65" s="96">
        <v>159.99</v>
      </c>
      <c r="U65" s="96">
        <v>159.44</v>
      </c>
    </row>
    <row r="66" spans="6:21" ht="15" thickBot="1" x14ac:dyDescent="0.4">
      <c r="F66" s="134" t="s">
        <v>192</v>
      </c>
      <c r="G66" s="172">
        <v>232.19543000000002</v>
      </c>
      <c r="H66" s="172">
        <v>312.80255999999997</v>
      </c>
      <c r="I66" s="172">
        <v>258.27161000000001</v>
      </c>
      <c r="J66" s="172">
        <v>237.84888000000001</v>
      </c>
      <c r="K66" s="172">
        <v>235.48643999999996</v>
      </c>
      <c r="L66" s="172">
        <v>243.64204999999998</v>
      </c>
      <c r="M66" s="172">
        <v>194.94231000000002</v>
      </c>
      <c r="N66" s="172">
        <v>157.09179999999998</v>
      </c>
      <c r="O66" s="172">
        <v>178.56515000000002</v>
      </c>
      <c r="P66" s="172">
        <v>137.52994000000001</v>
      </c>
      <c r="Q66" s="172">
        <v>105.96365</v>
      </c>
      <c r="R66" s="172">
        <v>120.65358999999998</v>
      </c>
      <c r="S66" s="172">
        <v>92.037859999999995</v>
      </c>
      <c r="T66" s="172">
        <v>92.712319999999991</v>
      </c>
      <c r="U66" s="172">
        <v>60.394799999999996</v>
      </c>
    </row>
    <row r="97" spans="1:7" s="6" customFormat="1" x14ac:dyDescent="0.35"/>
    <row r="99" spans="1:7" x14ac:dyDescent="0.35">
      <c r="A99" s="22" t="s">
        <v>212</v>
      </c>
    </row>
    <row r="100" spans="1:7" x14ac:dyDescent="0.35">
      <c r="F100" s="160" t="s">
        <v>102</v>
      </c>
      <c r="G100" s="161" t="s">
        <v>113</v>
      </c>
    </row>
    <row r="101" spans="1:7" x14ac:dyDescent="0.35">
      <c r="F101" s="163" t="s">
        <v>103</v>
      </c>
      <c r="G101" s="162">
        <v>17.96</v>
      </c>
    </row>
    <row r="102" spans="1:7" x14ac:dyDescent="0.35">
      <c r="F102" s="164" t="s">
        <v>104</v>
      </c>
      <c r="G102" s="162">
        <v>30.71</v>
      </c>
    </row>
    <row r="103" spans="1:7" x14ac:dyDescent="0.35">
      <c r="F103" s="164" t="s">
        <v>105</v>
      </c>
      <c r="G103" s="162">
        <v>16.3</v>
      </c>
    </row>
    <row r="104" spans="1:7" x14ac:dyDescent="0.35">
      <c r="F104" s="164" t="s">
        <v>106</v>
      </c>
      <c r="G104" s="162">
        <v>53.73</v>
      </c>
    </row>
    <row r="105" spans="1:7" x14ac:dyDescent="0.35">
      <c r="F105" s="164" t="s">
        <v>107</v>
      </c>
      <c r="G105" s="162">
        <v>8.94</v>
      </c>
    </row>
    <row r="106" spans="1:7" x14ac:dyDescent="0.35">
      <c r="F106" s="165" t="s">
        <v>108</v>
      </c>
      <c r="G106" s="162">
        <v>21.77</v>
      </c>
    </row>
    <row r="107" spans="1:7" x14ac:dyDescent="0.35">
      <c r="F107" s="165" t="s">
        <v>109</v>
      </c>
      <c r="G107" s="162">
        <v>0.14000000000000001</v>
      </c>
    </row>
    <row r="108" spans="1:7" x14ac:dyDescent="0.35">
      <c r="F108" s="165" t="s">
        <v>110</v>
      </c>
      <c r="G108" s="162">
        <v>9.8800000000000008</v>
      </c>
    </row>
    <row r="109" spans="1:7" x14ac:dyDescent="0.35">
      <c r="F109" s="155"/>
      <c r="G109" s="155"/>
    </row>
    <row r="110" spans="1:7" x14ac:dyDescent="0.35">
      <c r="F110" s="173" t="s">
        <v>137</v>
      </c>
      <c r="G110" s="156">
        <v>47788.86</v>
      </c>
    </row>
    <row r="111" spans="1:7" x14ac:dyDescent="0.35">
      <c r="F111" s="174" t="s">
        <v>138</v>
      </c>
      <c r="G111" s="157">
        <v>20453.669999999998</v>
      </c>
    </row>
    <row r="112" spans="1:7" x14ac:dyDescent="0.35">
      <c r="F112" s="174" t="s">
        <v>139</v>
      </c>
      <c r="G112" s="157">
        <v>22035.550000000003</v>
      </c>
    </row>
    <row r="113" spans="6:7" x14ac:dyDescent="0.35">
      <c r="F113" s="175" t="s">
        <v>194</v>
      </c>
      <c r="G113" s="158">
        <v>21770.77</v>
      </c>
    </row>
    <row r="114" spans="6:7" x14ac:dyDescent="0.35">
      <c r="F114" s="174" t="s">
        <v>140</v>
      </c>
      <c r="G114" s="157">
        <v>9510.6299999999992</v>
      </c>
    </row>
    <row r="115" spans="6:7" x14ac:dyDescent="0.35">
      <c r="F115" s="174" t="s">
        <v>114</v>
      </c>
      <c r="G115" s="157">
        <v>37888.849999999991</v>
      </c>
    </row>
    <row r="116" spans="6:7" x14ac:dyDescent="0.35">
      <c r="F116" s="176" t="s">
        <v>141</v>
      </c>
      <c r="G116" s="159">
        <v>16078.030000000002</v>
      </c>
    </row>
    <row r="117" spans="6:7" x14ac:dyDescent="0.35">
      <c r="F117" s="166" t="s">
        <v>142</v>
      </c>
    </row>
    <row r="118" spans="6:7" x14ac:dyDescent="0.35">
      <c r="F118" s="80"/>
      <c r="G118" s="158"/>
    </row>
    <row r="123" spans="6:7" x14ac:dyDescent="0.35">
      <c r="G123" s="155"/>
    </row>
    <row r="135" spans="1:9" s="6" customFormat="1" x14ac:dyDescent="0.35"/>
    <row r="137" spans="1:9" x14ac:dyDescent="0.35">
      <c r="A137" s="22" t="s">
        <v>213</v>
      </c>
    </row>
    <row r="139" spans="1:9" x14ac:dyDescent="0.35">
      <c r="F139" s="135"/>
      <c r="G139" s="135"/>
      <c r="H139" s="136"/>
      <c r="I139" s="135" t="s">
        <v>115</v>
      </c>
    </row>
    <row r="140" spans="1:9" x14ac:dyDescent="0.35">
      <c r="F140" s="137" t="s">
        <v>149</v>
      </c>
      <c r="G140" s="140">
        <v>2017</v>
      </c>
      <c r="H140" s="138">
        <v>6633.8379356567357</v>
      </c>
      <c r="I140" s="138">
        <v>573.62825897440018</v>
      </c>
    </row>
    <row r="141" spans="1:9" x14ac:dyDescent="0.35">
      <c r="F141" s="42"/>
      <c r="G141" s="141">
        <v>2018</v>
      </c>
      <c r="H141" s="106">
        <v>7146.8239733875153</v>
      </c>
      <c r="I141" s="106">
        <v>12.224054000000001</v>
      </c>
    </row>
    <row r="142" spans="1:9" x14ac:dyDescent="0.35">
      <c r="F142" s="105"/>
      <c r="G142" s="141">
        <v>2019</v>
      </c>
      <c r="H142" s="106">
        <v>6829.0993315686173</v>
      </c>
      <c r="I142" s="106">
        <v>91.268681999999956</v>
      </c>
    </row>
    <row r="143" spans="1:9" x14ac:dyDescent="0.35">
      <c r="F143" s="43"/>
      <c r="G143" s="142"/>
      <c r="H143" s="43"/>
      <c r="I143" s="43"/>
    </row>
    <row r="144" spans="1:9" x14ac:dyDescent="0.35">
      <c r="F144" s="137" t="s">
        <v>116</v>
      </c>
      <c r="G144" s="140">
        <v>2017</v>
      </c>
      <c r="H144" s="138">
        <v>1822.1706669961309</v>
      </c>
      <c r="I144" s="139"/>
    </row>
    <row r="145" spans="6:9" x14ac:dyDescent="0.35">
      <c r="F145" s="42"/>
      <c r="G145" s="141">
        <v>2018</v>
      </c>
      <c r="H145" s="106">
        <v>1832.093833875849</v>
      </c>
      <c r="I145" s="42"/>
    </row>
    <row r="146" spans="6:9" x14ac:dyDescent="0.35">
      <c r="F146" s="105"/>
      <c r="G146" s="141">
        <v>2019</v>
      </c>
      <c r="H146" s="106">
        <v>1795.9324621241999</v>
      </c>
      <c r="I146" s="42"/>
    </row>
    <row r="147" spans="6:9" x14ac:dyDescent="0.35">
      <c r="F147" s="43"/>
      <c r="G147" s="142"/>
      <c r="H147" s="43"/>
      <c r="I147" s="43"/>
    </row>
    <row r="148" spans="6:9" x14ac:dyDescent="0.35">
      <c r="F148" s="137" t="s">
        <v>111</v>
      </c>
      <c r="G148" s="140">
        <v>2017</v>
      </c>
      <c r="H148" s="138">
        <v>121.27247796000003</v>
      </c>
      <c r="I148" s="138"/>
    </row>
    <row r="149" spans="6:9" x14ac:dyDescent="0.35">
      <c r="F149" s="42"/>
      <c r="G149" s="141">
        <v>2018</v>
      </c>
      <c r="H149" s="106">
        <v>219.08866012782448</v>
      </c>
      <c r="I149" s="42"/>
    </row>
    <row r="150" spans="6:9" x14ac:dyDescent="0.35">
      <c r="F150" s="105"/>
      <c r="G150" s="141">
        <v>2019</v>
      </c>
      <c r="H150" s="106">
        <v>216.76994539406107</v>
      </c>
      <c r="I150" s="42"/>
    </row>
    <row r="151" spans="6:9" x14ac:dyDescent="0.35">
      <c r="F151" s="4"/>
      <c r="G151" s="143"/>
      <c r="H151" s="4"/>
      <c r="I151" s="4"/>
    </row>
    <row r="152" spans="6:9" x14ac:dyDescent="0.35">
      <c r="F152" s="6"/>
      <c r="G152" s="144"/>
      <c r="H152" s="6"/>
      <c r="I152" s="6"/>
    </row>
    <row r="171" spans="1:13" s="6" customFormat="1" x14ac:dyDescent="0.35"/>
    <row r="173" spans="1:13" x14ac:dyDescent="0.35">
      <c r="A173" s="22" t="s">
        <v>216</v>
      </c>
    </row>
    <row r="175" spans="1:13" x14ac:dyDescent="0.35">
      <c r="F175" s="77"/>
      <c r="G175" s="77"/>
      <c r="H175" s="77" t="s">
        <v>144</v>
      </c>
      <c r="I175" s="77" t="s">
        <v>145</v>
      </c>
      <c r="J175" s="77" t="s">
        <v>146</v>
      </c>
      <c r="K175" s="77" t="s">
        <v>147</v>
      </c>
      <c r="L175" s="77" t="s">
        <v>148</v>
      </c>
      <c r="M175" s="4"/>
    </row>
    <row r="176" spans="1:13" x14ac:dyDescent="0.35">
      <c r="F176" s="41" t="s">
        <v>149</v>
      </c>
      <c r="G176" s="5">
        <v>2017</v>
      </c>
      <c r="H176" s="5"/>
      <c r="I176" s="5"/>
      <c r="J176" s="5">
        <v>284</v>
      </c>
      <c r="K176" s="5">
        <v>7</v>
      </c>
      <c r="L176" s="5">
        <v>21</v>
      </c>
      <c r="M176" s="4"/>
    </row>
    <row r="177" spans="6:13" x14ac:dyDescent="0.35">
      <c r="F177" s="24"/>
      <c r="G177" s="4">
        <v>2018</v>
      </c>
      <c r="H177" s="4"/>
      <c r="I177" s="4"/>
      <c r="J177" s="4">
        <v>242</v>
      </c>
      <c r="K177" s="4">
        <v>0.2</v>
      </c>
      <c r="L177" s="4">
        <v>16</v>
      </c>
      <c r="M177" s="4"/>
    </row>
    <row r="178" spans="6:13" x14ac:dyDescent="0.35">
      <c r="F178" s="24"/>
      <c r="G178" s="4">
        <v>2019</v>
      </c>
      <c r="H178" s="4"/>
      <c r="I178" s="4"/>
      <c r="J178" s="4">
        <v>225</v>
      </c>
      <c r="K178" s="4">
        <v>0.7</v>
      </c>
      <c r="L178" s="4">
        <v>11</v>
      </c>
      <c r="M178" s="4"/>
    </row>
    <row r="179" spans="6:13" x14ac:dyDescent="0.35">
      <c r="F179" s="24" t="s">
        <v>116</v>
      </c>
      <c r="G179" s="4">
        <v>2017</v>
      </c>
      <c r="H179" s="4">
        <v>25</v>
      </c>
      <c r="I179" s="4">
        <v>36</v>
      </c>
      <c r="J179" s="4"/>
      <c r="K179" s="4"/>
      <c r="L179" s="4"/>
      <c r="M179" s="4"/>
    </row>
    <row r="180" spans="6:13" x14ac:dyDescent="0.35">
      <c r="F180" s="24"/>
      <c r="G180" s="4">
        <v>2018</v>
      </c>
      <c r="H180" s="4">
        <v>34</v>
      </c>
      <c r="I180" s="4">
        <v>23</v>
      </c>
      <c r="J180" s="4"/>
      <c r="K180" s="4"/>
      <c r="L180" s="4"/>
      <c r="M180" s="4"/>
    </row>
    <row r="181" spans="6:13" x14ac:dyDescent="0.35">
      <c r="F181" s="24"/>
      <c r="G181" s="4">
        <v>2019</v>
      </c>
      <c r="H181" s="4">
        <v>33</v>
      </c>
      <c r="I181" s="4">
        <v>19</v>
      </c>
      <c r="J181" s="4"/>
      <c r="K181" s="4"/>
      <c r="L181" s="4"/>
      <c r="M181" s="4"/>
    </row>
    <row r="182" spans="6:13" x14ac:dyDescent="0.35">
      <c r="F182" s="24" t="s">
        <v>111</v>
      </c>
      <c r="G182" s="4">
        <v>2017</v>
      </c>
      <c r="H182" s="4">
        <v>0.6</v>
      </c>
      <c r="I182" s="4">
        <v>0.2</v>
      </c>
      <c r="J182" s="4"/>
      <c r="K182" s="4"/>
      <c r="L182" s="4">
        <v>1.5</v>
      </c>
      <c r="M182" s="4"/>
    </row>
    <row r="183" spans="6:13" x14ac:dyDescent="0.35">
      <c r="F183" s="24"/>
      <c r="G183" s="4">
        <v>2018</v>
      </c>
      <c r="H183" s="4"/>
      <c r="I183" s="4"/>
      <c r="J183" s="4"/>
      <c r="K183" s="4"/>
      <c r="L183" s="4">
        <v>3.5</v>
      </c>
      <c r="M183" s="4"/>
    </row>
    <row r="184" spans="6:13" x14ac:dyDescent="0.35">
      <c r="F184" s="30"/>
      <c r="G184" s="6">
        <v>2019</v>
      </c>
      <c r="H184" s="6"/>
      <c r="I184" s="6"/>
      <c r="J184" s="6"/>
      <c r="K184" s="6"/>
      <c r="L184" s="6">
        <v>4</v>
      </c>
      <c r="M184" s="4"/>
    </row>
    <row r="207" s="6" customFormat="1" x14ac:dyDescent="0.35"/>
    <row r="209" spans="1:6" x14ac:dyDescent="0.35">
      <c r="A209" s="22" t="s">
        <v>245</v>
      </c>
    </row>
    <row r="211" spans="1:6" x14ac:dyDescent="0.35">
      <c r="F211" s="3" t="s">
        <v>246</v>
      </c>
    </row>
    <row r="231" spans="1:21" s="5" customFormat="1" x14ac:dyDescent="0.35"/>
    <row r="232" spans="1:21" x14ac:dyDescent="0.35">
      <c r="A232" s="22" t="s">
        <v>217</v>
      </c>
    </row>
    <row r="234" spans="1:21" x14ac:dyDescent="0.35">
      <c r="F234" s="76"/>
      <c r="G234" s="76"/>
      <c r="H234" s="77">
        <v>2005</v>
      </c>
      <c r="I234" s="77">
        <v>2006</v>
      </c>
      <c r="J234" s="77">
        <v>2007</v>
      </c>
      <c r="K234" s="77">
        <v>2008</v>
      </c>
      <c r="L234" s="77">
        <v>2009</v>
      </c>
      <c r="M234" s="77">
        <v>2010</v>
      </c>
      <c r="N234" s="77">
        <v>2011</v>
      </c>
      <c r="O234" s="77">
        <v>2012</v>
      </c>
      <c r="P234" s="77">
        <v>2013</v>
      </c>
      <c r="Q234" s="77">
        <v>2014</v>
      </c>
      <c r="R234" s="77">
        <v>2015</v>
      </c>
      <c r="S234" s="77">
        <v>2016</v>
      </c>
      <c r="T234" s="77">
        <v>2017</v>
      </c>
      <c r="U234" s="77">
        <v>2018</v>
      </c>
    </row>
    <row r="235" spans="1:21" x14ac:dyDescent="0.35">
      <c r="F235" s="5" t="s">
        <v>82</v>
      </c>
      <c r="G235" s="5" t="s">
        <v>83</v>
      </c>
      <c r="H235" s="45">
        <v>2.6150000000000002</v>
      </c>
      <c r="I235" s="45">
        <v>2.6259999999999999</v>
      </c>
      <c r="J235" s="45">
        <v>2.6909999999999998</v>
      </c>
      <c r="K235" s="45">
        <v>2.6869999999999998</v>
      </c>
      <c r="L235" s="45">
        <v>2.3479999999999999</v>
      </c>
      <c r="M235" s="45">
        <v>2.4460000000000002</v>
      </c>
      <c r="N235" s="45">
        <v>2.5179999999999998</v>
      </c>
      <c r="O235" s="45">
        <v>2.536</v>
      </c>
      <c r="P235" s="45">
        <v>2.5099999999999998</v>
      </c>
      <c r="Q235" s="45">
        <v>2.7189999999999999</v>
      </c>
      <c r="R235" s="45">
        <v>2.661</v>
      </c>
      <c r="S235" s="45">
        <v>2.8610000000000002</v>
      </c>
      <c r="T235" s="45">
        <v>2.952</v>
      </c>
      <c r="U235" s="45">
        <v>3.0920000000000001</v>
      </c>
    </row>
    <row r="236" spans="1:21" x14ac:dyDescent="0.35">
      <c r="F236" s="6" t="s">
        <v>82</v>
      </c>
      <c r="G236" s="6" t="s">
        <v>84</v>
      </c>
      <c r="H236" s="46">
        <v>1.641</v>
      </c>
      <c r="I236" s="46">
        <v>1.899</v>
      </c>
      <c r="J236" s="46">
        <v>2.0649999999999999</v>
      </c>
      <c r="K236" s="46">
        <v>1.859</v>
      </c>
      <c r="L236" s="46">
        <v>1.448</v>
      </c>
      <c r="M236" s="46">
        <v>1.22</v>
      </c>
      <c r="N236" s="46">
        <v>1.1020000000000001</v>
      </c>
      <c r="O236" s="46">
        <v>1.2270000000000001</v>
      </c>
      <c r="P236" s="46">
        <v>1.784</v>
      </c>
      <c r="Q236" s="46">
        <v>2.0489999999999999</v>
      </c>
      <c r="R236" s="46">
        <v>1.9650000000000001</v>
      </c>
      <c r="S236" s="46">
        <v>2.585</v>
      </c>
      <c r="T236" s="46">
        <v>2.2170000000000001</v>
      </c>
      <c r="U236" s="46">
        <v>2.0379999999999998</v>
      </c>
    </row>
    <row r="263" spans="1:27" s="6" customFormat="1" x14ac:dyDescent="0.35"/>
    <row r="265" spans="1:27" x14ac:dyDescent="0.35">
      <c r="A265" s="22" t="s">
        <v>219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5">
      <c r="F266" s="4"/>
      <c r="G266" s="24"/>
      <c r="H266" s="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4"/>
      <c r="Z266" s="4"/>
      <c r="AA266" s="4"/>
    </row>
    <row r="267" spans="1:27" x14ac:dyDescent="0.35">
      <c r="F267" s="4"/>
      <c r="G267" s="24"/>
      <c r="H267" s="4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4"/>
      <c r="Z267" s="4"/>
      <c r="AA267" s="4"/>
    </row>
    <row r="268" spans="1:27" x14ac:dyDescent="0.35">
      <c r="F268" s="4"/>
      <c r="G268" s="2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5">
      <c r="F269" s="4"/>
      <c r="G269" s="24"/>
      <c r="H269" s="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4"/>
      <c r="Z269" s="4"/>
      <c r="AA269" s="4"/>
    </row>
    <row r="270" spans="1:27" x14ac:dyDescent="0.35">
      <c r="F270" s="4"/>
      <c r="G270" s="24"/>
      <c r="H270" s="4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4"/>
      <c r="Z270" s="4"/>
      <c r="AA270" s="4"/>
    </row>
    <row r="271" spans="1:27" x14ac:dyDescent="0.35"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5"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6:24" ht="15" thickBot="1" x14ac:dyDescent="0.4">
      <c r="G273" s="28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6:24" ht="15" thickTop="1" x14ac:dyDescent="0.35">
      <c r="G274" s="28"/>
      <c r="H274" s="40" t="s">
        <v>3</v>
      </c>
      <c r="I274" s="40" t="s">
        <v>4</v>
      </c>
      <c r="J274" s="40" t="s">
        <v>5</v>
      </c>
      <c r="K274" s="40" t="s">
        <v>6</v>
      </c>
      <c r="L274" s="40" t="s">
        <v>7</v>
      </c>
      <c r="M274" s="40" t="s">
        <v>8</v>
      </c>
      <c r="N274" s="40" t="s">
        <v>9</v>
      </c>
      <c r="O274" s="40" t="s">
        <v>10</v>
      </c>
      <c r="P274" s="40" t="s">
        <v>11</v>
      </c>
      <c r="Q274" s="40" t="s">
        <v>12</v>
      </c>
      <c r="R274" s="40" t="s">
        <v>13</v>
      </c>
      <c r="S274" s="40" t="s">
        <v>14</v>
      </c>
      <c r="T274" s="40" t="s">
        <v>15</v>
      </c>
      <c r="U274" s="40" t="s">
        <v>16</v>
      </c>
      <c r="V274" s="40" t="s">
        <v>17</v>
      </c>
      <c r="W274" s="40" t="s">
        <v>24</v>
      </c>
    </row>
    <row r="275" spans="6:24" x14ac:dyDescent="0.35">
      <c r="F275" s="5"/>
      <c r="G275" s="4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</row>
    <row r="276" spans="6:24" x14ac:dyDescent="0.35">
      <c r="F276" s="4" t="s">
        <v>18</v>
      </c>
      <c r="G276" s="24" t="s">
        <v>19</v>
      </c>
      <c r="H276" s="33">
        <v>19.658000000000001</v>
      </c>
      <c r="I276" s="33">
        <v>20.396000000000001</v>
      </c>
      <c r="J276" s="33">
        <v>21.082000000000001</v>
      </c>
      <c r="K276" s="33">
        <v>21.966999999999999</v>
      </c>
      <c r="L276" s="33">
        <v>22.126999999999999</v>
      </c>
      <c r="M276" s="33">
        <v>19.606000000000002</v>
      </c>
      <c r="N276" s="33">
        <v>21.367000000000001</v>
      </c>
      <c r="O276" s="33">
        <v>22.946000000000002</v>
      </c>
      <c r="P276" s="33">
        <v>24.024000000000001</v>
      </c>
      <c r="Q276" s="33">
        <v>24.672000000000001</v>
      </c>
      <c r="R276" s="33">
        <v>25.786000000000001</v>
      </c>
      <c r="S276" s="33">
        <v>26.83</v>
      </c>
      <c r="T276" s="33">
        <v>29.297000000000001</v>
      </c>
      <c r="U276" s="33">
        <v>29.677</v>
      </c>
      <c r="V276" s="33">
        <v>30.920999999999999</v>
      </c>
      <c r="W276" s="33">
        <v>30.928000000000001</v>
      </c>
    </row>
    <row r="277" spans="6:24" x14ac:dyDescent="0.35">
      <c r="F277" s="6" t="s">
        <v>20</v>
      </c>
      <c r="G277" s="30" t="s">
        <v>19</v>
      </c>
      <c r="H277" s="6"/>
      <c r="I277" s="6">
        <v>100</v>
      </c>
      <c r="J277" s="6">
        <v>103.36340458913513</v>
      </c>
      <c r="K277" s="6">
        <v>107.70249068444792</v>
      </c>
      <c r="L277" s="6">
        <v>108.48695822710334</v>
      </c>
      <c r="M277" s="6">
        <v>96.126691508138848</v>
      </c>
      <c r="N277" s="6">
        <v>104.7607373994901</v>
      </c>
      <c r="O277" s="6">
        <v>112.50245146107081</v>
      </c>
      <c r="P277" s="6">
        <v>117.78780152971171</v>
      </c>
      <c r="Q277" s="6">
        <v>120.96489507746617</v>
      </c>
      <c r="R277" s="6">
        <v>126.42675034320455</v>
      </c>
      <c r="S277" s="6">
        <v>131.54540105903118</v>
      </c>
      <c r="T277" s="6">
        <v>143.64090998234948</v>
      </c>
      <c r="U277" s="6">
        <v>145.50402039615611</v>
      </c>
      <c r="V277" s="6">
        <v>151.603255540302</v>
      </c>
      <c r="W277" s="6">
        <v>151.63757599529319</v>
      </c>
    </row>
    <row r="278" spans="6:24" x14ac:dyDescent="0.35">
      <c r="F278" s="4" t="s">
        <v>22</v>
      </c>
      <c r="G278" s="24" t="s">
        <v>23</v>
      </c>
      <c r="H278" s="31">
        <v>1607.0302167056668</v>
      </c>
      <c r="I278" s="31">
        <v>1619.6803294763677</v>
      </c>
      <c r="J278" s="31">
        <v>1616.2603168579828</v>
      </c>
      <c r="K278" s="31">
        <v>1625.073974598261</v>
      </c>
      <c r="L278" s="31">
        <v>1623.265693496633</v>
      </c>
      <c r="M278" s="31">
        <v>1632.7144751606652</v>
      </c>
      <c r="N278" s="31">
        <v>1633.9682688257594</v>
      </c>
      <c r="O278" s="31">
        <v>1595.2235683779309</v>
      </c>
      <c r="P278" s="31">
        <v>1571.0123210123211</v>
      </c>
      <c r="Q278" s="31">
        <v>1530.6014915693904</v>
      </c>
      <c r="R278" s="31">
        <v>1454.1223919956565</v>
      </c>
      <c r="S278" s="31">
        <v>1438.7625792023855</v>
      </c>
      <c r="T278" s="31">
        <v>1450.8652763081543</v>
      </c>
      <c r="U278" s="31">
        <v>1485.9655625568623</v>
      </c>
      <c r="V278" s="31">
        <v>1510.7208693121179</v>
      </c>
      <c r="W278" s="31">
        <v>1504.3649767201241</v>
      </c>
    </row>
    <row r="279" spans="6:24" x14ac:dyDescent="0.35">
      <c r="F279" s="4" t="s">
        <v>20</v>
      </c>
      <c r="G279" s="24" t="s">
        <v>23</v>
      </c>
      <c r="H279" s="39"/>
      <c r="I279" s="39">
        <v>100</v>
      </c>
      <c r="J279" s="39">
        <v>99.788846443576276</v>
      </c>
      <c r="K279" s="39">
        <v>100.33300676829464</v>
      </c>
      <c r="L279" s="39">
        <v>100.22136244757782</v>
      </c>
      <c r="M279" s="39">
        <v>100.80473569056132</v>
      </c>
      <c r="N279" s="39">
        <v>100.88214563635599</v>
      </c>
      <c r="O279" s="39">
        <v>98.490025429502907</v>
      </c>
      <c r="P279" s="39">
        <v>96.995209018820361</v>
      </c>
      <c r="Q279" s="39">
        <v>94.500221044496115</v>
      </c>
      <c r="R279" s="39">
        <v>89.778357218536144</v>
      </c>
      <c r="S279" s="39">
        <v>88.830033496024996</v>
      </c>
      <c r="T279" s="39">
        <v>89.577261012807995</v>
      </c>
      <c r="U279" s="39">
        <v>91.744372979899396</v>
      </c>
      <c r="V279" s="39">
        <v>93.272779931860029</v>
      </c>
      <c r="W279" s="39">
        <v>92.880363448414272</v>
      </c>
    </row>
    <row r="280" spans="6:24" x14ac:dyDescent="0.35">
      <c r="F280" s="3" t="s">
        <v>95</v>
      </c>
      <c r="G280" s="28" t="s">
        <v>96</v>
      </c>
      <c r="H280" s="31">
        <v>1123</v>
      </c>
      <c r="I280" s="31">
        <v>1017</v>
      </c>
      <c r="J280" s="31">
        <v>1014</v>
      </c>
      <c r="K280" s="31">
        <v>1157</v>
      </c>
      <c r="L280" s="31">
        <v>1948</v>
      </c>
      <c r="M280" s="31">
        <v>1545</v>
      </c>
      <c r="N280" s="31">
        <v>1471</v>
      </c>
      <c r="O280" s="31">
        <v>1531</v>
      </c>
      <c r="P280" s="31">
        <v>1640</v>
      </c>
      <c r="Q280" s="31">
        <v>1475</v>
      </c>
      <c r="R280" s="31">
        <v>2074</v>
      </c>
      <c r="S280" s="31">
        <v>2088</v>
      </c>
      <c r="T280" s="31">
        <v>2239</v>
      </c>
      <c r="U280" s="31">
        <v>2610</v>
      </c>
      <c r="V280" s="31">
        <v>2664</v>
      </c>
      <c r="W280" s="31">
        <v>2696</v>
      </c>
    </row>
    <row r="281" spans="6:24" x14ac:dyDescent="0.35">
      <c r="F281" s="6" t="s">
        <v>20</v>
      </c>
      <c r="G281" s="30" t="s">
        <v>96</v>
      </c>
      <c r="H281" s="38"/>
      <c r="I281" s="38"/>
      <c r="J281" s="38"/>
      <c r="K281" s="38"/>
      <c r="L281" s="36">
        <v>100</v>
      </c>
      <c r="M281" s="36">
        <v>79.312114989733061</v>
      </c>
      <c r="N281" s="36">
        <v>75.513347022587268</v>
      </c>
      <c r="O281" s="36">
        <v>78.593429158110879</v>
      </c>
      <c r="P281" s="36">
        <v>84.188911704312119</v>
      </c>
      <c r="Q281" s="36">
        <v>75.718685831622182</v>
      </c>
      <c r="R281" s="36">
        <v>106.46817248459959</v>
      </c>
      <c r="S281" s="36">
        <v>107.18685831622177</v>
      </c>
      <c r="T281" s="36">
        <v>114.93839835728951</v>
      </c>
      <c r="U281" s="36">
        <v>133.98357289527721</v>
      </c>
      <c r="V281" s="36">
        <v>136.75564681724845</v>
      </c>
      <c r="W281" s="36">
        <v>138.39835728952772</v>
      </c>
    </row>
    <row r="296" spans="1:24" s="6" customFormat="1" x14ac:dyDescent="0.35"/>
    <row r="298" spans="1:24" x14ac:dyDescent="0.35">
      <c r="A298" s="22" t="s">
        <v>222</v>
      </c>
    </row>
    <row r="300" spans="1:24" x14ac:dyDescent="0.35">
      <c r="F300" s="136"/>
      <c r="G300" s="77"/>
      <c r="H300" s="76"/>
      <c r="I300" s="147" t="s">
        <v>3</v>
      </c>
      <c r="J300" s="147" t="s">
        <v>4</v>
      </c>
      <c r="K300" s="147" t="s">
        <v>5</v>
      </c>
      <c r="L300" s="147" t="s">
        <v>6</v>
      </c>
      <c r="M300" s="147" t="s">
        <v>7</v>
      </c>
      <c r="N300" s="147" t="s">
        <v>8</v>
      </c>
      <c r="O300" s="147" t="s">
        <v>9</v>
      </c>
      <c r="P300" s="147" t="s">
        <v>10</v>
      </c>
      <c r="Q300" s="147" t="s">
        <v>11</v>
      </c>
      <c r="R300" s="147" t="s">
        <v>12</v>
      </c>
      <c r="S300" s="147" t="s">
        <v>13</v>
      </c>
      <c r="T300" s="147" t="s">
        <v>14</v>
      </c>
      <c r="U300" s="147" t="s">
        <v>15</v>
      </c>
      <c r="V300" s="147" t="s">
        <v>16</v>
      </c>
      <c r="W300" s="147" t="s">
        <v>17</v>
      </c>
      <c r="X300" s="147" t="s">
        <v>24</v>
      </c>
    </row>
    <row r="301" spans="1:24" x14ac:dyDescent="0.35">
      <c r="F301" s="43" t="s">
        <v>26</v>
      </c>
      <c r="G301" s="30" t="s">
        <v>27</v>
      </c>
      <c r="H301" s="6"/>
      <c r="I301" s="146">
        <v>2.4268579903999998</v>
      </c>
      <c r="J301" s="146">
        <v>2.4847821568000001</v>
      </c>
      <c r="K301" s="146">
        <v>3.2911612984</v>
      </c>
      <c r="L301" s="146">
        <v>3.4551859631999995</v>
      </c>
      <c r="M301" s="146">
        <v>2.9727700792</v>
      </c>
      <c r="N301" s="146">
        <v>1.6469222719999999</v>
      </c>
      <c r="O301" s="146">
        <v>2.2303695320000001</v>
      </c>
      <c r="P301" s="146">
        <v>2.2635376495999999</v>
      </c>
      <c r="Q301" s="146">
        <v>1.6615668495999998</v>
      </c>
      <c r="R301" s="146">
        <v>2.0309182327999995</v>
      </c>
      <c r="S301" s="146">
        <v>2.3853269359999998</v>
      </c>
      <c r="T301" s="146">
        <v>2.4474961512000002</v>
      </c>
      <c r="U301" s="146">
        <v>2.1280234544000001</v>
      </c>
      <c r="V301" s="146">
        <v>1.6768907336000001</v>
      </c>
      <c r="W301" s="146">
        <v>1.8771375831999999</v>
      </c>
      <c r="X301" s="146">
        <v>0</v>
      </c>
    </row>
    <row r="326" spans="1:36" s="6" customFormat="1" x14ac:dyDescent="0.35"/>
    <row r="328" spans="1:36" x14ac:dyDescent="0.35">
      <c r="A328" s="22" t="s">
        <v>224</v>
      </c>
    </row>
    <row r="330" spans="1:36" x14ac:dyDescent="0.35">
      <c r="F330" s="148"/>
      <c r="G330" s="149"/>
      <c r="H330" s="62">
        <v>1990</v>
      </c>
      <c r="I330" s="62">
        <v>1991</v>
      </c>
      <c r="J330" s="62">
        <v>1992</v>
      </c>
      <c r="K330" s="62">
        <v>1993</v>
      </c>
      <c r="L330" s="62">
        <v>1994</v>
      </c>
      <c r="M330" s="62">
        <v>1995</v>
      </c>
      <c r="N330" s="62">
        <v>1996</v>
      </c>
      <c r="O330" s="62">
        <v>1997</v>
      </c>
      <c r="P330" s="62">
        <v>1998</v>
      </c>
      <c r="Q330" s="62">
        <v>1999</v>
      </c>
      <c r="R330" s="62">
        <v>2000</v>
      </c>
      <c r="S330" s="62">
        <v>2001</v>
      </c>
      <c r="T330" s="62">
        <v>2002</v>
      </c>
      <c r="U330" s="62">
        <v>2003</v>
      </c>
      <c r="V330" s="62">
        <v>2004</v>
      </c>
      <c r="W330" s="62">
        <v>2005</v>
      </c>
      <c r="X330" s="62">
        <v>2006</v>
      </c>
      <c r="Y330" s="62">
        <v>2007</v>
      </c>
      <c r="Z330" s="62">
        <v>2008</v>
      </c>
      <c r="AA330" s="62">
        <v>2009</v>
      </c>
      <c r="AB330" s="62">
        <v>2010</v>
      </c>
      <c r="AC330" s="62">
        <v>2011</v>
      </c>
      <c r="AD330" s="62">
        <v>2012</v>
      </c>
      <c r="AE330" s="62">
        <v>2013</v>
      </c>
      <c r="AF330" s="62">
        <v>2014</v>
      </c>
      <c r="AG330" s="62">
        <v>2015</v>
      </c>
      <c r="AH330" s="62">
        <v>2016</v>
      </c>
      <c r="AI330" s="62">
        <v>2017</v>
      </c>
      <c r="AJ330" s="62">
        <v>2018</v>
      </c>
    </row>
    <row r="331" spans="1:36" ht="29" x14ac:dyDescent="0.35">
      <c r="F331" s="55" t="s">
        <v>43</v>
      </c>
      <c r="G331" s="57" t="s">
        <v>42</v>
      </c>
      <c r="H331" s="59">
        <v>9.25</v>
      </c>
      <c r="I331" s="59">
        <v>11.286</v>
      </c>
      <c r="J331" s="59">
        <v>9.3390000000000004</v>
      </c>
      <c r="K331" s="59">
        <v>11.8</v>
      </c>
      <c r="L331" s="59">
        <v>10.005000000000001</v>
      </c>
      <c r="M331" s="59">
        <v>11.035</v>
      </c>
      <c r="N331" s="59">
        <v>10.882</v>
      </c>
      <c r="O331" s="59">
        <v>11.98</v>
      </c>
      <c r="P331" s="59">
        <v>16.184000000000001</v>
      </c>
      <c r="Q331" s="59">
        <v>15.494</v>
      </c>
      <c r="R331" s="59">
        <v>19.221</v>
      </c>
      <c r="S331" s="59">
        <v>18.100000000000001</v>
      </c>
      <c r="T331" s="59">
        <v>20.131</v>
      </c>
      <c r="U331" s="59">
        <v>23.850999999999999</v>
      </c>
      <c r="V331" s="59">
        <v>25.716000000000001</v>
      </c>
      <c r="W331" s="59">
        <v>32.603999999999999</v>
      </c>
      <c r="X331" s="59">
        <v>42.161999999999999</v>
      </c>
      <c r="Y331" s="59">
        <v>43.417000000000002</v>
      </c>
      <c r="Z331" s="59">
        <v>41.247999999999998</v>
      </c>
      <c r="AA331" s="59">
        <v>36.805999999999997</v>
      </c>
      <c r="AB331" s="59">
        <v>34.415999999999997</v>
      </c>
      <c r="AC331" s="59">
        <v>37.392000000000003</v>
      </c>
      <c r="AD331" s="59">
        <v>34.783999999999999</v>
      </c>
      <c r="AE331" s="59">
        <v>31.193999999999999</v>
      </c>
      <c r="AF331" s="59">
        <v>30.234999999999999</v>
      </c>
      <c r="AG331" s="59">
        <v>32.524000000000001</v>
      </c>
      <c r="AH331" s="59">
        <v>32.939</v>
      </c>
      <c r="AI331" s="59">
        <v>35.545999999999999</v>
      </c>
      <c r="AJ331" s="59">
        <v>37.82</v>
      </c>
    </row>
    <row r="332" spans="1:36" x14ac:dyDescent="0.35">
      <c r="F332" s="55"/>
      <c r="G332" s="57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</row>
    <row r="334" spans="1:36" x14ac:dyDescent="0.35">
      <c r="F334" s="61"/>
      <c r="G334" s="60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</row>
    <row r="356" spans="1:9" s="6" customFormat="1" x14ac:dyDescent="0.35"/>
    <row r="358" spans="1:9" x14ac:dyDescent="0.35">
      <c r="A358" s="22" t="s">
        <v>225</v>
      </c>
      <c r="F358" s="81"/>
      <c r="G358" s="81" t="s">
        <v>162</v>
      </c>
      <c r="H358" s="81" t="s">
        <v>163</v>
      </c>
      <c r="I358" s="81"/>
    </row>
    <row r="359" spans="1:9" x14ac:dyDescent="0.35">
      <c r="F359" s="44"/>
      <c r="G359" s="44" t="s">
        <v>164</v>
      </c>
      <c r="H359" s="44" t="s">
        <v>164</v>
      </c>
      <c r="I359" s="44"/>
    </row>
    <row r="360" spans="1:9" x14ac:dyDescent="0.35">
      <c r="F360" s="3">
        <v>2005</v>
      </c>
      <c r="G360" s="45">
        <v>-1.3699364340000002</v>
      </c>
    </row>
    <row r="361" spans="1:9" x14ac:dyDescent="0.35">
      <c r="F361" s="3">
        <v>2006</v>
      </c>
      <c r="G361" s="45">
        <v>6.9364723300000009</v>
      </c>
    </row>
    <row r="362" spans="1:9" x14ac:dyDescent="0.35">
      <c r="F362" s="3">
        <v>2007</v>
      </c>
      <c r="G362" s="45">
        <v>0.95</v>
      </c>
    </row>
    <row r="363" spans="1:9" x14ac:dyDescent="0.35">
      <c r="F363" s="3">
        <v>2008</v>
      </c>
      <c r="G363" s="45">
        <v>-1.4538</v>
      </c>
    </row>
    <row r="364" spans="1:9" x14ac:dyDescent="0.35">
      <c r="F364" s="3">
        <v>2009</v>
      </c>
      <c r="G364" s="45">
        <v>-0.33329999999999982</v>
      </c>
    </row>
    <row r="365" spans="1:9" x14ac:dyDescent="0.35">
      <c r="F365" s="3">
        <v>2010</v>
      </c>
      <c r="G365" s="45">
        <v>1.1351018810000015</v>
      </c>
    </row>
    <row r="366" spans="1:9" x14ac:dyDescent="0.35">
      <c r="F366" s="3">
        <v>2011</v>
      </c>
      <c r="G366" s="45">
        <v>-1.3184196039999994</v>
      </c>
    </row>
    <row r="367" spans="1:9" x14ac:dyDescent="0.35">
      <c r="F367" s="3">
        <v>2012</v>
      </c>
      <c r="G367" s="45">
        <v>-5.2141486627000004</v>
      </c>
    </row>
    <row r="368" spans="1:9" x14ac:dyDescent="0.35">
      <c r="F368" s="3">
        <v>2013</v>
      </c>
      <c r="G368" s="45">
        <v>-1.081123662562</v>
      </c>
    </row>
    <row r="369" spans="6:8" x14ac:dyDescent="0.35">
      <c r="F369" s="3">
        <v>2014</v>
      </c>
      <c r="G369" s="45">
        <v>-2.8553056272999986</v>
      </c>
    </row>
    <row r="370" spans="6:8" x14ac:dyDescent="0.35">
      <c r="F370" s="3">
        <v>2015</v>
      </c>
      <c r="G370" s="45">
        <v>-5.9115620053999978</v>
      </c>
    </row>
    <row r="371" spans="6:8" x14ac:dyDescent="0.35">
      <c r="F371" s="3">
        <v>2016</v>
      </c>
      <c r="G371" s="45">
        <v>-5.0570931645999995</v>
      </c>
    </row>
    <row r="372" spans="6:8" x14ac:dyDescent="0.35">
      <c r="F372" s="3">
        <v>2017</v>
      </c>
      <c r="G372" s="45">
        <v>-4.5627146370279998</v>
      </c>
    </row>
    <row r="373" spans="6:8" x14ac:dyDescent="0.35">
      <c r="F373" s="3">
        <v>2018</v>
      </c>
      <c r="G373" s="45">
        <v>-5.2243421651200004</v>
      </c>
    </row>
    <row r="374" spans="6:8" x14ac:dyDescent="0.35">
      <c r="F374" s="3">
        <v>2019</v>
      </c>
      <c r="G374" s="45">
        <v>-5.8112567532600004</v>
      </c>
    </row>
    <row r="375" spans="6:8" x14ac:dyDescent="0.35">
      <c r="F375" s="3">
        <v>2020</v>
      </c>
      <c r="G375" s="45">
        <v>-6.1971801915400002</v>
      </c>
      <c r="H375" s="45">
        <v>-6.1971801915400002</v>
      </c>
    </row>
    <row r="376" spans="6:8" x14ac:dyDescent="0.35">
      <c r="F376" s="3">
        <v>2021</v>
      </c>
      <c r="H376" s="45">
        <v>-5.0315571509348791</v>
      </c>
    </row>
    <row r="377" spans="6:8" x14ac:dyDescent="0.35">
      <c r="F377" s="3">
        <v>2022</v>
      </c>
      <c r="H377" s="45">
        <v>-3.4351095877337028</v>
      </c>
    </row>
    <row r="378" spans="6:8" x14ac:dyDescent="0.35">
      <c r="F378" s="3">
        <v>2023</v>
      </c>
      <c r="H378" s="45">
        <v>-3.3174191635755101</v>
      </c>
    </row>
    <row r="379" spans="6:8" x14ac:dyDescent="0.35">
      <c r="F379" s="3">
        <v>2024</v>
      </c>
      <c r="H379" s="45">
        <v>-2.8063234529702958</v>
      </c>
    </row>
    <row r="380" spans="6:8" x14ac:dyDescent="0.35">
      <c r="F380" s="3">
        <v>2025</v>
      </c>
      <c r="H380" s="45">
        <v>-2.7356299688483139</v>
      </c>
    </row>
    <row r="381" spans="6:8" x14ac:dyDescent="0.35">
      <c r="F381" s="3">
        <v>2026</v>
      </c>
      <c r="H381" s="45">
        <v>-0.1329863019416351</v>
      </c>
    </row>
    <row r="382" spans="6:8" x14ac:dyDescent="0.35">
      <c r="F382" s="3">
        <v>2027</v>
      </c>
      <c r="H382" s="45">
        <v>1.754408053036653</v>
      </c>
    </row>
    <row r="383" spans="6:8" x14ac:dyDescent="0.35">
      <c r="F383" s="3">
        <v>2028</v>
      </c>
      <c r="H383" s="45">
        <v>1.0673300708706319</v>
      </c>
    </row>
    <row r="384" spans="6:8" x14ac:dyDescent="0.35">
      <c r="F384" s="3">
        <v>2029</v>
      </c>
      <c r="H384" s="45">
        <v>-1.3991740838503739E-3</v>
      </c>
    </row>
    <row r="385" spans="1:13" x14ac:dyDescent="0.35">
      <c r="F385" s="6">
        <v>2030</v>
      </c>
      <c r="G385" s="6"/>
      <c r="H385" s="46">
        <v>-1.3745701465529401</v>
      </c>
    </row>
    <row r="386" spans="1:13" x14ac:dyDescent="0.35">
      <c r="F386" s="4"/>
      <c r="G386" s="4"/>
      <c r="H386" s="4"/>
      <c r="I386" s="35"/>
    </row>
    <row r="387" spans="1:13" s="6" customFormat="1" x14ac:dyDescent="0.35">
      <c r="I387" s="46"/>
    </row>
    <row r="388" spans="1:13" x14ac:dyDescent="0.35">
      <c r="F388" s="4"/>
      <c r="G388" s="4"/>
      <c r="H388" s="4"/>
      <c r="I388" s="35"/>
      <c r="J388" s="4"/>
    </row>
    <row r="389" spans="1:13" x14ac:dyDescent="0.35">
      <c r="A389" s="22" t="s">
        <v>227</v>
      </c>
      <c r="F389" s="4"/>
      <c r="G389" s="4"/>
      <c r="H389" s="4"/>
      <c r="I389" s="35"/>
      <c r="J389" s="4"/>
    </row>
    <row r="390" spans="1:13" x14ac:dyDescent="0.35">
      <c r="F390" s="4"/>
      <c r="G390" s="4"/>
      <c r="H390" s="4"/>
      <c r="I390" s="35"/>
      <c r="J390" s="4"/>
    </row>
    <row r="391" spans="1:13" x14ac:dyDescent="0.35">
      <c r="F391" s="4"/>
      <c r="G391" s="4"/>
      <c r="H391" s="4"/>
      <c r="I391" s="35"/>
      <c r="J391" s="4"/>
    </row>
    <row r="392" spans="1:13" ht="15" thickBot="1" x14ac:dyDescent="0.4">
      <c r="F392" s="27" t="s">
        <v>29</v>
      </c>
      <c r="G392" s="27"/>
      <c r="H392" s="27"/>
      <c r="I392" s="27"/>
      <c r="J392" s="27"/>
      <c r="K392" s="27"/>
      <c r="L392" s="27"/>
      <c r="M392" s="27"/>
    </row>
    <row r="393" spans="1:13" ht="15" thickTop="1" x14ac:dyDescent="0.35">
      <c r="F393" s="40" t="s">
        <v>28</v>
      </c>
      <c r="G393" s="40" t="s">
        <v>30</v>
      </c>
      <c r="H393" s="51"/>
      <c r="I393" s="51"/>
      <c r="J393" s="40" t="s">
        <v>31</v>
      </c>
      <c r="M393" s="44"/>
    </row>
    <row r="394" spans="1:13" x14ac:dyDescent="0.35">
      <c r="F394" s="5">
        <v>2020</v>
      </c>
      <c r="G394" s="47">
        <v>460.61711619353753</v>
      </c>
      <c r="J394" s="47">
        <v>473.08806822528442</v>
      </c>
    </row>
    <row r="395" spans="1:13" x14ac:dyDescent="0.35">
      <c r="F395" s="4">
        <v>2021</v>
      </c>
      <c r="G395" s="48">
        <v>515.01227627996525</v>
      </c>
      <c r="J395" s="48">
        <v>500.91033856499649</v>
      </c>
    </row>
    <row r="396" spans="1:13" x14ac:dyDescent="0.35">
      <c r="F396" s="4">
        <v>2022</v>
      </c>
      <c r="G396" s="48">
        <v>512.72384953432879</v>
      </c>
      <c r="J396" s="48">
        <v>494.31773280268618</v>
      </c>
    </row>
    <row r="397" spans="1:13" x14ac:dyDescent="0.35">
      <c r="F397" s="4">
        <v>2023</v>
      </c>
      <c r="G397" s="48">
        <v>488.57703562528246</v>
      </c>
      <c r="J397" s="48">
        <v>466.68198383325279</v>
      </c>
    </row>
    <row r="398" spans="1:13" x14ac:dyDescent="0.35">
      <c r="F398" s="4">
        <v>2024</v>
      </c>
      <c r="G398" s="48">
        <v>472.78842013079276</v>
      </c>
      <c r="J398" s="48">
        <v>447.69606418996472</v>
      </c>
    </row>
    <row r="399" spans="1:13" x14ac:dyDescent="0.35">
      <c r="F399" s="4">
        <v>2025</v>
      </c>
      <c r="G399" s="48">
        <v>468.03798530457834</v>
      </c>
      <c r="J399" s="48">
        <v>434.17638059143013</v>
      </c>
    </row>
    <row r="400" spans="1:13" x14ac:dyDescent="0.35">
      <c r="F400" s="4">
        <v>2026</v>
      </c>
      <c r="G400" s="48">
        <v>437.3426353669081</v>
      </c>
      <c r="J400" s="48">
        <v>393.50834055479413</v>
      </c>
    </row>
    <row r="401" spans="6:13" x14ac:dyDescent="0.35">
      <c r="F401" s="4">
        <v>2027</v>
      </c>
      <c r="G401" s="48">
        <v>390.78607127380133</v>
      </c>
      <c r="J401" s="48">
        <v>326.93701327144043</v>
      </c>
    </row>
    <row r="402" spans="6:13" x14ac:dyDescent="0.35">
      <c r="F402" s="4">
        <v>2028</v>
      </c>
      <c r="G402" s="48">
        <v>381.96945714179986</v>
      </c>
      <c r="J402" s="48">
        <v>312.03683000424377</v>
      </c>
    </row>
    <row r="403" spans="6:13" x14ac:dyDescent="0.35">
      <c r="F403" s="4">
        <v>2029</v>
      </c>
      <c r="G403" s="48">
        <v>360.65524093136855</v>
      </c>
      <c r="J403" s="48">
        <v>305.06099549221676</v>
      </c>
    </row>
    <row r="404" spans="6:13" x14ac:dyDescent="0.35">
      <c r="F404" s="6">
        <v>2030</v>
      </c>
      <c r="G404" s="49">
        <v>329.57824326064042</v>
      </c>
      <c r="H404" s="6"/>
      <c r="I404" s="6"/>
      <c r="J404" s="49">
        <v>270.85569883846131</v>
      </c>
      <c r="M404" s="6"/>
    </row>
    <row r="405" spans="6:13" x14ac:dyDescent="0.35">
      <c r="F405" s="4"/>
      <c r="G405" s="4"/>
      <c r="H405" s="4"/>
      <c r="I405" s="35"/>
      <c r="J405" s="4"/>
    </row>
    <row r="406" spans="6:13" x14ac:dyDescent="0.35">
      <c r="F406" s="4"/>
      <c r="G406" s="4"/>
      <c r="H406" s="4"/>
      <c r="I406" s="35"/>
      <c r="J406" s="4"/>
    </row>
    <row r="407" spans="6:13" x14ac:dyDescent="0.35">
      <c r="F407" s="4"/>
      <c r="G407" s="4"/>
      <c r="H407" s="4"/>
      <c r="I407" s="35"/>
      <c r="J407" s="4"/>
    </row>
    <row r="408" spans="6:13" x14ac:dyDescent="0.35">
      <c r="F408" s="4"/>
      <c r="G408" s="4"/>
      <c r="H408" s="4"/>
      <c r="I408" s="35"/>
      <c r="J408" s="4"/>
    </row>
    <row r="409" spans="6:13" x14ac:dyDescent="0.35">
      <c r="F409" s="4"/>
      <c r="G409" s="4"/>
      <c r="H409" s="4"/>
      <c r="I409" s="35"/>
      <c r="J409" s="4"/>
    </row>
    <row r="410" spans="6:13" x14ac:dyDescent="0.35">
      <c r="F410" s="4"/>
      <c r="G410" s="4"/>
      <c r="H410" s="4"/>
      <c r="I410" s="35"/>
      <c r="J410" s="4"/>
    </row>
    <row r="411" spans="6:13" x14ac:dyDescent="0.35">
      <c r="F411" s="4"/>
      <c r="G411" s="4"/>
      <c r="H411" s="4"/>
      <c r="I411" s="35"/>
      <c r="J411" s="4"/>
    </row>
    <row r="412" spans="6:13" x14ac:dyDescent="0.35">
      <c r="F412" s="4"/>
      <c r="G412" s="4"/>
      <c r="H412" s="4"/>
      <c r="I412" s="35"/>
      <c r="J412" s="4"/>
    </row>
    <row r="413" spans="6:13" x14ac:dyDescent="0.35">
      <c r="F413" s="4"/>
      <c r="G413" s="4"/>
      <c r="H413" s="4"/>
      <c r="I413" s="35"/>
      <c r="J413" s="4"/>
    </row>
    <row r="414" spans="6:13" x14ac:dyDescent="0.35">
      <c r="F414" s="4"/>
      <c r="G414" s="4"/>
      <c r="H414" s="4"/>
      <c r="I414" s="35"/>
      <c r="J414" s="4"/>
    </row>
    <row r="415" spans="6:13" x14ac:dyDescent="0.35">
      <c r="F415" s="4"/>
      <c r="G415" s="4"/>
      <c r="H415" s="4"/>
      <c r="I415" s="35"/>
      <c r="J415" s="4"/>
    </row>
    <row r="416" spans="6:13" x14ac:dyDescent="0.35">
      <c r="F416" s="4"/>
      <c r="G416" s="4"/>
      <c r="H416" s="4"/>
      <c r="I416" s="35"/>
      <c r="J416" s="4"/>
    </row>
    <row r="417" spans="1:10" x14ac:dyDescent="0.35">
      <c r="F417" s="4"/>
      <c r="G417" s="4"/>
      <c r="H417" s="4"/>
      <c r="I417" s="35"/>
      <c r="J417" s="4"/>
    </row>
    <row r="418" spans="1:10" s="6" customFormat="1" x14ac:dyDescent="0.35">
      <c r="I418" s="46"/>
    </row>
    <row r="419" spans="1:10" x14ac:dyDescent="0.35">
      <c r="F419" s="4"/>
      <c r="G419" s="4"/>
      <c r="H419" s="4"/>
      <c r="I419" s="35"/>
      <c r="J419" s="4"/>
    </row>
    <row r="420" spans="1:10" x14ac:dyDescent="0.35">
      <c r="A420" s="22" t="s">
        <v>230</v>
      </c>
      <c r="F420" s="4"/>
      <c r="G420" s="4"/>
      <c r="H420" s="4"/>
      <c r="I420" s="35"/>
      <c r="J420" s="4"/>
    </row>
    <row r="421" spans="1:10" x14ac:dyDescent="0.35">
      <c r="F421" s="4"/>
      <c r="G421" s="4"/>
      <c r="H421" s="4"/>
      <c r="I421" s="35"/>
      <c r="J421" s="4"/>
    </row>
    <row r="422" spans="1:10" x14ac:dyDescent="0.35">
      <c r="F422" s="82" t="s">
        <v>177</v>
      </c>
      <c r="G422" s="41" t="s">
        <v>168</v>
      </c>
      <c r="H422" s="5">
        <f>-G404/1000</f>
        <v>-0.32957824326064045</v>
      </c>
      <c r="I422" s="35"/>
      <c r="J422" s="4"/>
    </row>
    <row r="423" spans="1:10" x14ac:dyDescent="0.35">
      <c r="F423" s="150" t="s">
        <v>170</v>
      </c>
      <c r="G423" s="24" t="s">
        <v>169</v>
      </c>
      <c r="H423" s="4">
        <f>J404/1000</f>
        <v>0.27085569883846133</v>
      </c>
      <c r="I423" s="35"/>
      <c r="J423" s="4"/>
    </row>
    <row r="424" spans="1:10" ht="29.5" thickBot="1" x14ac:dyDescent="0.4">
      <c r="F424" s="151"/>
      <c r="G424" s="152" t="s">
        <v>195</v>
      </c>
      <c r="H424" s="13">
        <v>6.0475316117286271</v>
      </c>
      <c r="I424" s="35"/>
      <c r="J424" s="4"/>
    </row>
    <row r="425" spans="1:10" x14ac:dyDescent="0.35">
      <c r="F425" s="4"/>
      <c r="G425" s="4"/>
      <c r="H425" s="4"/>
      <c r="I425" s="35"/>
      <c r="J425" s="4"/>
    </row>
    <row r="426" spans="1:10" x14ac:dyDescent="0.35">
      <c r="F426" s="4"/>
      <c r="G426" s="4"/>
      <c r="H426" s="4"/>
      <c r="I426" s="35"/>
      <c r="J426" s="4"/>
    </row>
    <row r="427" spans="1:10" x14ac:dyDescent="0.35">
      <c r="F427" s="4"/>
      <c r="G427" s="4"/>
      <c r="H427" s="4"/>
      <c r="I427" s="35"/>
      <c r="J427" s="4"/>
    </row>
    <row r="428" spans="1:10" x14ac:dyDescent="0.35">
      <c r="F428" s="4"/>
      <c r="G428" s="4"/>
      <c r="H428" s="4"/>
      <c r="I428" s="35"/>
      <c r="J428" s="4"/>
    </row>
    <row r="429" spans="1:10" x14ac:dyDescent="0.35">
      <c r="F429" s="4"/>
      <c r="G429" s="4"/>
      <c r="H429" s="4"/>
      <c r="I429" s="35"/>
      <c r="J429" s="4"/>
    </row>
    <row r="430" spans="1:10" x14ac:dyDescent="0.35">
      <c r="F430" s="4"/>
      <c r="G430" s="4"/>
      <c r="H430" s="4"/>
      <c r="I430" s="35"/>
      <c r="J430" s="4"/>
    </row>
    <row r="431" spans="1:10" x14ac:dyDescent="0.35">
      <c r="F431" s="4"/>
      <c r="G431" s="4"/>
      <c r="H431" s="4"/>
      <c r="I431" s="35"/>
      <c r="J431" s="4"/>
    </row>
    <row r="432" spans="1:10" x14ac:dyDescent="0.35">
      <c r="F432" s="4"/>
      <c r="G432" s="4"/>
      <c r="H432" s="4"/>
      <c r="I432" s="35"/>
      <c r="J432" s="4"/>
    </row>
    <row r="433" spans="6:10" x14ac:dyDescent="0.35">
      <c r="F433" s="4"/>
      <c r="G433" s="4"/>
      <c r="H433" s="4"/>
      <c r="I433" s="35"/>
      <c r="J433" s="4"/>
    </row>
    <row r="434" spans="6:10" x14ac:dyDescent="0.35">
      <c r="F434" s="4"/>
      <c r="G434" s="4"/>
      <c r="H434" s="4"/>
      <c r="I434" s="35"/>
      <c r="J434" s="4"/>
    </row>
    <row r="435" spans="6:10" x14ac:dyDescent="0.35">
      <c r="F435" s="4"/>
      <c r="G435" s="4"/>
      <c r="H435" s="4"/>
      <c r="I435" s="35"/>
      <c r="J435" s="4"/>
    </row>
    <row r="436" spans="6:10" x14ac:dyDescent="0.35">
      <c r="F436" s="4"/>
      <c r="G436" s="4"/>
      <c r="H436" s="4"/>
      <c r="I436" s="35"/>
      <c r="J436" s="4"/>
    </row>
    <row r="437" spans="6:10" x14ac:dyDescent="0.35">
      <c r="F437" s="4"/>
      <c r="G437" s="4"/>
      <c r="H437" s="4"/>
      <c r="I437" s="35"/>
      <c r="J437" s="4"/>
    </row>
    <row r="438" spans="6:10" x14ac:dyDescent="0.35">
      <c r="F438" s="4"/>
      <c r="G438" s="4"/>
      <c r="H438" s="4"/>
      <c r="I438" s="35"/>
      <c r="J438" s="4"/>
    </row>
    <row r="439" spans="6:10" x14ac:dyDescent="0.35">
      <c r="F439" s="4"/>
      <c r="G439" s="4"/>
      <c r="H439" s="4"/>
      <c r="I439" s="35"/>
      <c r="J439" s="4"/>
    </row>
    <row r="440" spans="6:10" x14ac:dyDescent="0.35">
      <c r="F440" s="4"/>
      <c r="G440" s="4"/>
      <c r="H440" s="4"/>
      <c r="I440" s="35"/>
      <c r="J440" s="4"/>
    </row>
    <row r="441" spans="6:10" x14ac:dyDescent="0.35">
      <c r="F441" s="4"/>
      <c r="G441" s="4"/>
      <c r="H441" s="4"/>
      <c r="I441" s="35"/>
      <c r="J441" s="4"/>
    </row>
    <row r="442" spans="6:10" x14ac:dyDescent="0.35">
      <c r="F442" s="4"/>
      <c r="G442" s="4"/>
      <c r="H442" s="4"/>
      <c r="I442" s="35"/>
      <c r="J442" s="4"/>
    </row>
    <row r="443" spans="6:10" x14ac:dyDescent="0.35">
      <c r="F443" s="4"/>
      <c r="G443" s="4"/>
      <c r="H443" s="4"/>
      <c r="I443" s="35"/>
      <c r="J443" s="4"/>
    </row>
    <row r="444" spans="6:10" x14ac:dyDescent="0.35">
      <c r="F444" s="4"/>
      <c r="G444" s="4"/>
      <c r="H444" s="4"/>
      <c r="I444" s="35"/>
      <c r="J444" s="4"/>
    </row>
    <row r="445" spans="6:10" x14ac:dyDescent="0.35">
      <c r="F445" s="4"/>
      <c r="G445" s="4"/>
      <c r="H445" s="4"/>
      <c r="I445" s="35"/>
      <c r="J445" s="4"/>
    </row>
    <row r="447" spans="6:10" s="6" customFormat="1" x14ac:dyDescent="0.3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7A7"/>
  </sheetPr>
  <dimension ref="A1:AG119"/>
  <sheetViews>
    <sheetView topLeftCell="A106" zoomScaleNormal="100" workbookViewId="0">
      <selection activeCell="M65" sqref="M65"/>
    </sheetView>
  </sheetViews>
  <sheetFormatPr defaultColWidth="8.7265625" defaultRowHeight="14.5" x14ac:dyDescent="0.35"/>
  <cols>
    <col min="1" max="1" width="17.26953125" style="3" customWidth="1"/>
    <col min="2" max="2" width="26" style="3" bestFit="1" customWidth="1"/>
    <col min="3" max="3" width="26.7265625" style="3" bestFit="1" customWidth="1"/>
    <col min="4" max="4" width="18.81640625" style="3" customWidth="1"/>
    <col min="5" max="5" width="15.08984375" style="3" customWidth="1"/>
    <col min="6" max="6" width="36.36328125" style="3" customWidth="1"/>
    <col min="7" max="7" width="19.1796875" style="3" customWidth="1"/>
    <col min="8" max="8" width="20.1796875" style="3" customWidth="1"/>
    <col min="9" max="9" width="19.7265625" style="3" customWidth="1"/>
    <col min="10" max="10" width="15.26953125" style="3" customWidth="1"/>
    <col min="11" max="11" width="26" style="3" customWidth="1"/>
    <col min="12" max="16384" width="8.7265625" style="3"/>
  </cols>
  <sheetData>
    <row r="1" spans="1:33" ht="18.5" x14ac:dyDescent="0.45">
      <c r="A1" s="26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33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33" x14ac:dyDescent="0.35">
      <c r="A4" s="5"/>
      <c r="B4" s="5"/>
      <c r="C4" s="5"/>
      <c r="D4" s="5"/>
    </row>
    <row r="5" spans="1:33" x14ac:dyDescent="0.35">
      <c r="A5" s="153" t="s">
        <v>232</v>
      </c>
      <c r="B5" s="4"/>
      <c r="C5" s="4"/>
      <c r="D5" s="4"/>
    </row>
    <row r="6" spans="1:33" ht="34.5" customHeight="1" x14ac:dyDescent="0.35">
      <c r="A6" s="4"/>
      <c r="B6" s="4"/>
      <c r="C6" s="4"/>
      <c r="D6" s="4"/>
      <c r="F6" s="53" t="s">
        <v>44</v>
      </c>
      <c r="G6" s="44">
        <v>1990</v>
      </c>
      <c r="H6" s="44">
        <v>2017</v>
      </c>
      <c r="I6" s="44">
        <v>2030</v>
      </c>
    </row>
    <row r="7" spans="1:33" x14ac:dyDescent="0.35">
      <c r="F7" s="5" t="s">
        <v>45</v>
      </c>
      <c r="G7" s="63">
        <v>4.1792421937369102E-2</v>
      </c>
      <c r="H7" s="63">
        <v>1.2354406030642901E-2</v>
      </c>
      <c r="I7" s="63">
        <v>1.0833272480262907E-2</v>
      </c>
    </row>
    <row r="8" spans="1:33" x14ac:dyDescent="0.35">
      <c r="F8" s="4" t="s">
        <v>46</v>
      </c>
      <c r="G8" s="178">
        <v>0.118457687724128</v>
      </c>
      <c r="H8" s="64">
        <v>5.3326495518671899E-2</v>
      </c>
      <c r="I8" s="64">
        <v>2.9528663298428983E-2</v>
      </c>
    </row>
    <row r="9" spans="1:33" x14ac:dyDescent="0.35">
      <c r="F9" s="4" t="s">
        <v>47</v>
      </c>
      <c r="G9" s="64">
        <v>0.22574939488851903</v>
      </c>
      <c r="H9" s="64">
        <v>9.0897692106047742E-2</v>
      </c>
      <c r="I9" s="64">
        <v>0.10609927209699202</v>
      </c>
    </row>
    <row r="10" spans="1:33" x14ac:dyDescent="0.35">
      <c r="F10" s="4" t="s">
        <v>48</v>
      </c>
      <c r="G10" s="64">
        <v>0.42568572399999999</v>
      </c>
      <c r="H10" s="64">
        <v>0.13781234620000002</v>
      </c>
      <c r="I10" s="64">
        <v>0.12313809472528649</v>
      </c>
    </row>
    <row r="11" spans="1:33" x14ac:dyDescent="0.35">
      <c r="F11" s="4" t="s">
        <v>49</v>
      </c>
      <c r="G11" s="64">
        <v>0.37755653909327791</v>
      </c>
      <c r="H11" s="64">
        <v>0.2209538001634222</v>
      </c>
      <c r="I11" s="64">
        <v>0.19794990651999317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x14ac:dyDescent="0.35">
      <c r="F12" s="4" t="s">
        <v>50</v>
      </c>
      <c r="G12" s="64">
        <v>0.38212246700000002</v>
      </c>
      <c r="H12" s="64">
        <v>0.419128263</v>
      </c>
      <c r="I12" s="64">
        <v>0.44408662574179297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x14ac:dyDescent="0.35">
      <c r="F13" s="4" t="s">
        <v>51</v>
      </c>
      <c r="G13" s="64">
        <v>1.284733692696</v>
      </c>
      <c r="H13" s="64">
        <v>0.82160982098325319</v>
      </c>
      <c r="I13" s="64">
        <v>0.80391248948101246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x14ac:dyDescent="0.35">
      <c r="F14" s="4" t="s">
        <v>52</v>
      </c>
      <c r="G14" s="64">
        <v>1.8099243252874773</v>
      </c>
      <c r="H14" s="64">
        <v>1.1663929380546378</v>
      </c>
      <c r="I14" s="64">
        <v>0.882908552312059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x14ac:dyDescent="0.35">
      <c r="F15" s="4" t="s">
        <v>53</v>
      </c>
      <c r="G15" s="64">
        <v>2.6384162354261749</v>
      </c>
      <c r="H15" s="64">
        <v>1.2736401473912622</v>
      </c>
      <c r="I15" s="64">
        <v>0.88035455668292373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x14ac:dyDescent="0.35">
      <c r="F16" s="4" t="s">
        <v>54</v>
      </c>
      <c r="G16" s="64">
        <v>3.2561670158173901</v>
      </c>
      <c r="H16" s="64">
        <v>3.2154782469769496</v>
      </c>
      <c r="I16" s="64">
        <v>3.9061503312363266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x14ac:dyDescent="0.35">
      <c r="F17" s="4" t="s">
        <v>55</v>
      </c>
      <c r="G17" s="64">
        <v>4.3855573923332702</v>
      </c>
      <c r="H17" s="64">
        <v>4.4522729099869496</v>
      </c>
      <c r="I17" s="64">
        <v>3.9046868953721945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x14ac:dyDescent="0.35">
      <c r="F18" s="4" t="s">
        <v>56</v>
      </c>
      <c r="G18" s="64">
        <v>15.602792018985888</v>
      </c>
      <c r="H18" s="64">
        <v>12.418839037456197</v>
      </c>
      <c r="I18" s="64">
        <v>12.168527642286488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x14ac:dyDescent="0.35">
      <c r="F19" s="6" t="s">
        <v>57</v>
      </c>
      <c r="G19" s="65">
        <v>26.536180000000002</v>
      </c>
      <c r="H19" s="65">
        <v>11.633239999999999</v>
      </c>
      <c r="I19" s="65">
        <v>4.7644936120170334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x14ac:dyDescent="0.35"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x14ac:dyDescent="0.35"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x14ac:dyDescent="0.35"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x14ac:dyDescent="0.35"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x14ac:dyDescent="0.35"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x14ac:dyDescent="0.35"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x14ac:dyDescent="0.35"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x14ac:dyDescent="0.35"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x14ac:dyDescent="0.35"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33" x14ac:dyDescent="0.35"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x14ac:dyDescent="0.35">
      <c r="A31" s="22" t="s">
        <v>247</v>
      </c>
    </row>
    <row r="32" spans="1:33" ht="15" thickBot="1" x14ac:dyDescent="0.4">
      <c r="F32" s="56"/>
      <c r="G32" s="69" t="s">
        <v>21</v>
      </c>
      <c r="H32" s="27"/>
      <c r="I32" s="56" t="s">
        <v>58</v>
      </c>
      <c r="J32" s="69"/>
      <c r="K32" s="27" t="s">
        <v>59</v>
      </c>
    </row>
    <row r="33" spans="6:33" ht="58" customHeight="1" thickTop="1" x14ac:dyDescent="0.35">
      <c r="F33" s="149"/>
      <c r="G33" s="70" t="s">
        <v>60</v>
      </c>
      <c r="H33" s="40"/>
      <c r="I33" s="70" t="s">
        <v>61</v>
      </c>
      <c r="J33" s="71"/>
      <c r="K33" s="52" t="s">
        <v>62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spans="6:33" x14ac:dyDescent="0.35">
      <c r="F34" s="68" t="s">
        <v>41</v>
      </c>
      <c r="G34" s="179">
        <v>43.121000000000002</v>
      </c>
      <c r="H34" s="167"/>
      <c r="I34" s="179">
        <v>103.137</v>
      </c>
      <c r="J34" s="179"/>
      <c r="K34" s="167">
        <v>290.90199999999999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6:33" x14ac:dyDescent="0.35">
      <c r="F35" s="66" t="s">
        <v>63</v>
      </c>
      <c r="G35" s="179">
        <v>12.561</v>
      </c>
      <c r="H35" s="167"/>
      <c r="I35" s="179">
        <v>28.614000000000001</v>
      </c>
      <c r="J35" s="179"/>
      <c r="K35" s="167">
        <v>7.3220000000000001</v>
      </c>
    </row>
    <row r="36" spans="6:33" x14ac:dyDescent="0.35">
      <c r="F36" s="66" t="s">
        <v>64</v>
      </c>
      <c r="G36" s="179">
        <v>8.5619999999999994</v>
      </c>
      <c r="H36" s="167"/>
      <c r="I36" s="179">
        <v>26.643999999999998</v>
      </c>
      <c r="J36" s="179"/>
      <c r="K36" s="167">
        <v>210.649</v>
      </c>
    </row>
    <row r="37" spans="6:33" x14ac:dyDescent="0.35">
      <c r="F37" s="66" t="s">
        <v>65</v>
      </c>
      <c r="G37" s="179">
        <v>5.9889999999999999</v>
      </c>
      <c r="H37" s="167"/>
      <c r="I37" s="179">
        <v>285.29000000000002</v>
      </c>
      <c r="J37" s="179"/>
      <c r="K37" s="167">
        <v>444.00700000000001</v>
      </c>
    </row>
    <row r="38" spans="6:33" x14ac:dyDescent="0.35">
      <c r="F38" s="66" t="s">
        <v>66</v>
      </c>
      <c r="G38" s="179">
        <v>2.5129999999999999</v>
      </c>
      <c r="H38" s="167"/>
      <c r="I38" s="179">
        <v>14.948</v>
      </c>
      <c r="J38" s="179"/>
      <c r="K38" s="167">
        <v>5.173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</row>
    <row r="39" spans="6:33" x14ac:dyDescent="0.35">
      <c r="F39" s="66" t="s">
        <v>67</v>
      </c>
      <c r="G39" s="179">
        <v>1.7789999999999999</v>
      </c>
      <c r="H39" s="167"/>
      <c r="I39" s="179">
        <v>21.423999999999999</v>
      </c>
      <c r="J39" s="179"/>
      <c r="K39" s="167">
        <v>23.152999999999999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6:33" x14ac:dyDescent="0.35">
      <c r="F40" s="66" t="s">
        <v>68</v>
      </c>
      <c r="G40" s="179">
        <v>1.581</v>
      </c>
      <c r="H40" s="167"/>
      <c r="I40" s="179">
        <v>106.586</v>
      </c>
      <c r="J40" s="179"/>
      <c r="K40" s="167">
        <v>4.3540000000000001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</row>
    <row r="41" spans="6:33" x14ac:dyDescent="0.35">
      <c r="F41" s="66" t="s">
        <v>48</v>
      </c>
      <c r="G41" s="179">
        <v>1.125</v>
      </c>
      <c r="H41" s="167"/>
      <c r="I41" s="179">
        <v>246.91399999999999</v>
      </c>
      <c r="J41" s="179"/>
      <c r="K41" s="167">
        <v>324.52199999999999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</row>
    <row r="42" spans="6:33" x14ac:dyDescent="0.35">
      <c r="F42" s="66" t="s">
        <v>69</v>
      </c>
      <c r="G42" s="179">
        <v>0.25700000000000001</v>
      </c>
      <c r="H42" s="167"/>
      <c r="I42" s="179">
        <v>61.433</v>
      </c>
      <c r="J42" s="179"/>
      <c r="K42" s="167">
        <v>21.779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</row>
    <row r="43" spans="6:33" x14ac:dyDescent="0.35">
      <c r="F43" s="66" t="s">
        <v>70</v>
      </c>
      <c r="G43" s="179">
        <v>0.152</v>
      </c>
      <c r="H43" s="167"/>
      <c r="I43" s="179">
        <v>118.86799999999999</v>
      </c>
      <c r="J43" s="179"/>
      <c r="K43" s="167">
        <v>72.399000000000001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</row>
    <row r="44" spans="6:33" x14ac:dyDescent="0.35">
      <c r="F44" s="66" t="s">
        <v>71</v>
      </c>
      <c r="G44" s="179">
        <v>0.14199999999999999</v>
      </c>
      <c r="H44" s="167"/>
      <c r="I44" s="179">
        <v>30.956</v>
      </c>
      <c r="J44" s="179"/>
      <c r="K44" s="167">
        <v>1.512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6:33" x14ac:dyDescent="0.35">
      <c r="F45" s="66" t="s">
        <v>72</v>
      </c>
      <c r="G45" s="179">
        <v>8.8999999999999996E-2</v>
      </c>
      <c r="H45" s="167"/>
      <c r="I45" s="179">
        <v>87.786000000000001</v>
      </c>
      <c r="J45" s="179"/>
      <c r="K45" s="167">
        <v>36.982999999999997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6:33" x14ac:dyDescent="0.35">
      <c r="F46" s="66" t="s">
        <v>73</v>
      </c>
      <c r="G46" s="179">
        <v>7.8E-2</v>
      </c>
      <c r="H46" s="167"/>
      <c r="I46" s="179">
        <v>50.341000000000001</v>
      </c>
      <c r="J46" s="179"/>
      <c r="K46" s="167">
        <v>1.1000000000000001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</row>
    <row r="47" spans="6:33" x14ac:dyDescent="0.35">
      <c r="F47" s="66" t="s">
        <v>74</v>
      </c>
      <c r="G47" s="179">
        <v>6.5000000000000002E-2</v>
      </c>
      <c r="H47" s="167"/>
      <c r="I47" s="179">
        <v>27.975999999999999</v>
      </c>
      <c r="J47" s="179"/>
      <c r="K47" s="167">
        <v>1.5920000000000001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</row>
    <row r="48" spans="6:33" x14ac:dyDescent="0.35">
      <c r="F48" s="67" t="s">
        <v>75</v>
      </c>
      <c r="G48" s="180">
        <v>5.5E-2</v>
      </c>
      <c r="H48" s="49"/>
      <c r="I48" s="180">
        <v>110.395</v>
      </c>
      <c r="J48" s="180"/>
      <c r="K48" s="49">
        <v>11.702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</row>
    <row r="49" spans="1:33" x14ac:dyDescent="0.35">
      <c r="A49" s="55"/>
      <c r="B49" s="55"/>
      <c r="D49" s="55"/>
      <c r="E49" s="55"/>
      <c r="H49" s="55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</row>
    <row r="50" spans="1:33" x14ac:dyDescent="0.35">
      <c r="A50" s="55"/>
      <c r="B50" s="55"/>
      <c r="D50" s="55"/>
      <c r="E50" s="55"/>
      <c r="H50" s="55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x14ac:dyDescent="0.35">
      <c r="H51" s="55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</row>
    <row r="52" spans="1:33" x14ac:dyDescent="0.35">
      <c r="H52" s="55"/>
      <c r="R52" s="33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  <row r="53" spans="1:33" x14ac:dyDescent="0.35">
      <c r="H53" s="55"/>
      <c r="R53" s="33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</row>
    <row r="54" spans="1:33" x14ac:dyDescent="0.35">
      <c r="H54" s="55"/>
      <c r="R54" s="33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</row>
    <row r="55" spans="1:33" x14ac:dyDescent="0.35">
      <c r="H55" s="55"/>
      <c r="R55" s="33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 x14ac:dyDescent="0.35">
      <c r="H56" s="55"/>
      <c r="R56" s="33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33" x14ac:dyDescent="0.35"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</row>
    <row r="58" spans="1:33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38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</row>
    <row r="60" spans="1:33" x14ac:dyDescent="0.35">
      <c r="A60" s="22" t="s">
        <v>235</v>
      </c>
    </row>
    <row r="61" spans="1:33" ht="15" thickBot="1" x14ac:dyDescent="0.4">
      <c r="F61" s="154" t="s">
        <v>76</v>
      </c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1:33" ht="15" thickTop="1" x14ac:dyDescent="0.35">
      <c r="F62" s="51"/>
      <c r="G62" s="44">
        <v>2010</v>
      </c>
      <c r="H62" s="44">
        <v>2011</v>
      </c>
      <c r="I62" s="44">
        <v>2012</v>
      </c>
      <c r="J62" s="44">
        <v>2013</v>
      </c>
      <c r="K62" s="44">
        <v>2014</v>
      </c>
      <c r="L62" s="44">
        <v>2015</v>
      </c>
      <c r="M62" s="44">
        <v>2016</v>
      </c>
      <c r="N62" s="44">
        <v>2017</v>
      </c>
      <c r="O62" s="44">
        <v>2018</v>
      </c>
      <c r="P62" s="44">
        <v>2019</v>
      </c>
    </row>
    <row r="63" spans="1:33" x14ac:dyDescent="0.35">
      <c r="F63" s="24" t="s">
        <v>77</v>
      </c>
      <c r="G63" s="39">
        <v>100</v>
      </c>
      <c r="H63" s="39">
        <v>111.74413797164982</v>
      </c>
      <c r="I63" s="39">
        <v>113.61664853385048</v>
      </c>
      <c r="J63" s="39">
        <v>114.67483091822226</v>
      </c>
      <c r="K63" s="39">
        <v>114.74000153040708</v>
      </c>
      <c r="L63" s="39">
        <v>117.60768851297098</v>
      </c>
      <c r="M63" s="39">
        <v>117.82611095908069</v>
      </c>
      <c r="N63" s="39">
        <v>123.71961210731352</v>
      </c>
      <c r="O63" s="39">
        <v>126.67037020927646</v>
      </c>
      <c r="P63" s="39">
        <v>135.64326957431462</v>
      </c>
    </row>
    <row r="64" spans="1:33" x14ac:dyDescent="0.35">
      <c r="F64" s="24" t="s">
        <v>78</v>
      </c>
      <c r="G64" s="39">
        <v>100</v>
      </c>
      <c r="H64" s="39">
        <v>112.1086807285179</v>
      </c>
      <c r="I64" s="39">
        <v>119.65433534121541</v>
      </c>
      <c r="J64" s="39">
        <v>124.87656173629075</v>
      </c>
      <c r="K64" s="39">
        <v>136.80766695385083</v>
      </c>
      <c r="L64" s="39">
        <v>133.32583692651207</v>
      </c>
      <c r="M64" s="39">
        <v>130.53333426513629</v>
      </c>
      <c r="N64" s="39">
        <v>136.34864484396829</v>
      </c>
      <c r="O64" s="39">
        <v>129.10533135512944</v>
      </c>
      <c r="P64" s="39">
        <v>148.97998462528938</v>
      </c>
    </row>
    <row r="65" spans="6:16" x14ac:dyDescent="0.35">
      <c r="F65" s="24" t="s">
        <v>79</v>
      </c>
      <c r="G65" s="39">
        <v>100</v>
      </c>
      <c r="H65" s="39">
        <v>116.15428503510093</v>
      </c>
      <c r="I65" s="39">
        <v>135.13644125316861</v>
      </c>
      <c r="J65" s="39">
        <v>129.01746787995674</v>
      </c>
      <c r="K65" s="39">
        <v>144.73257580853112</v>
      </c>
      <c r="L65" s="39">
        <v>148.43564864612048</v>
      </c>
      <c r="M65" s="39">
        <v>147.9316538976565</v>
      </c>
      <c r="N65" s="39">
        <v>150.5264328912773</v>
      </c>
      <c r="O65" s="39">
        <v>152.50644562109269</v>
      </c>
      <c r="P65" s="39">
        <v>162.11182828172778</v>
      </c>
    </row>
    <row r="66" spans="6:16" x14ac:dyDescent="0.35">
      <c r="F66" s="24" t="s">
        <v>80</v>
      </c>
      <c r="G66" s="39">
        <v>100</v>
      </c>
      <c r="H66" s="39">
        <v>111.94835381313469</v>
      </c>
      <c r="I66" s="39">
        <v>123.54723004677244</v>
      </c>
      <c r="J66" s="39">
        <v>129.89835163265039</v>
      </c>
      <c r="K66" s="39">
        <v>144.74213182183183</v>
      </c>
      <c r="L66" s="39">
        <v>139.4804177967028</v>
      </c>
      <c r="M66" s="39">
        <v>138.88868440407546</v>
      </c>
      <c r="N66" s="39">
        <v>142.36008522334487</v>
      </c>
      <c r="O66" s="39">
        <v>131.39803030211939</v>
      </c>
      <c r="P66" s="39">
        <v>156.65800738009148</v>
      </c>
    </row>
    <row r="67" spans="6:16" x14ac:dyDescent="0.35">
      <c r="F67" s="30" t="s">
        <v>81</v>
      </c>
      <c r="G67" s="36">
        <v>100</v>
      </c>
      <c r="H67" s="36">
        <v>118.66897246447732</v>
      </c>
      <c r="I67" s="36">
        <v>136.08573808375871</v>
      </c>
      <c r="J67" s="36">
        <v>128.09496710532196</v>
      </c>
      <c r="K67" s="36">
        <v>145.53498409584975</v>
      </c>
      <c r="L67" s="36">
        <v>148.42491081722468</v>
      </c>
      <c r="M67" s="36">
        <v>147.97773917024074</v>
      </c>
      <c r="N67" s="36">
        <v>144.78629068412044</v>
      </c>
      <c r="O67" s="36">
        <v>146.49311524180669</v>
      </c>
      <c r="P67" s="36">
        <v>154.93389674513796</v>
      </c>
    </row>
    <row r="88" spans="1:18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90" spans="1:18" x14ac:dyDescent="0.35">
      <c r="A90" s="22" t="s">
        <v>236</v>
      </c>
    </row>
    <row r="93" spans="1:18" x14ac:dyDescent="0.35">
      <c r="F93" s="95" t="s">
        <v>165</v>
      </c>
    </row>
    <row r="94" spans="1:18" x14ac:dyDescent="0.35">
      <c r="F94" s="132"/>
      <c r="G94" s="132" t="s">
        <v>166</v>
      </c>
      <c r="H94" s="145" t="s">
        <v>167</v>
      </c>
    </row>
    <row r="95" spans="1:18" ht="15" thickBot="1" x14ac:dyDescent="0.4">
      <c r="F95" s="96" t="s">
        <v>101</v>
      </c>
      <c r="G95" s="97">
        <v>22.787393546138095</v>
      </c>
      <c r="H95" s="97">
        <v>352.11697189401895</v>
      </c>
    </row>
    <row r="100" spans="1:1" ht="15.5" x14ac:dyDescent="0.35">
      <c r="A100" s="94"/>
    </row>
    <row r="104" spans="1:1" s="4" customFormat="1" x14ac:dyDescent="0.35"/>
    <row r="113" spans="1:1" s="6" customFormat="1" x14ac:dyDescent="0.35"/>
    <row r="115" spans="1:1" x14ac:dyDescent="0.35">
      <c r="A115" s="29"/>
    </row>
    <row r="116" spans="1:1" x14ac:dyDescent="0.35">
      <c r="A116" s="29"/>
    </row>
    <row r="117" spans="1:1" x14ac:dyDescent="0.35">
      <c r="A117" s="29"/>
    </row>
    <row r="118" spans="1:1" x14ac:dyDescent="0.35">
      <c r="A118" s="29"/>
    </row>
    <row r="119" spans="1:1" x14ac:dyDescent="0.35">
      <c r="A119" s="3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7A7"/>
  </sheetPr>
  <dimension ref="A1:R71"/>
  <sheetViews>
    <sheetView zoomScaleNormal="100" workbookViewId="0">
      <selection activeCell="G69" sqref="G69"/>
    </sheetView>
  </sheetViews>
  <sheetFormatPr defaultColWidth="8.7265625" defaultRowHeight="14.5" x14ac:dyDescent="0.35"/>
  <cols>
    <col min="1" max="1" width="31.81640625" style="3" customWidth="1"/>
    <col min="2" max="7" width="8.7265625" style="3"/>
    <col min="8" max="8" width="17.453125" style="3" customWidth="1"/>
    <col min="9" max="12" width="8.7265625" style="3"/>
    <col min="13" max="13" width="57.1796875" style="3" customWidth="1"/>
    <col min="14" max="16384" width="8.7265625" style="3"/>
  </cols>
  <sheetData>
    <row r="1" spans="1:18" ht="18.5" x14ac:dyDescent="0.45">
      <c r="A1" s="25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35">
      <c r="B4" s="5"/>
      <c r="C4" s="5"/>
      <c r="D4" s="5"/>
      <c r="E4" s="5"/>
      <c r="F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35">
      <c r="A5" s="22" t="s">
        <v>239</v>
      </c>
      <c r="B5" s="4"/>
      <c r="C5" s="4"/>
      <c r="D5" s="4"/>
      <c r="E5" s="4"/>
      <c r="F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35">
      <c r="M6" s="132" t="s">
        <v>32</v>
      </c>
      <c r="N6" s="40">
        <v>2017</v>
      </c>
      <c r="O6" s="40">
        <v>2018</v>
      </c>
      <c r="P6" s="40">
        <v>2019</v>
      </c>
      <c r="Q6" s="40">
        <v>2020</v>
      </c>
      <c r="R6" s="40">
        <v>2021</v>
      </c>
    </row>
    <row r="7" spans="1:18" x14ac:dyDescent="0.35">
      <c r="M7" s="41" t="s">
        <v>33</v>
      </c>
      <c r="N7" s="5">
        <v>376</v>
      </c>
      <c r="O7" s="5">
        <v>405</v>
      </c>
      <c r="P7" s="5">
        <v>1015</v>
      </c>
      <c r="Q7" s="5">
        <v>385</v>
      </c>
      <c r="R7" s="5">
        <v>707</v>
      </c>
    </row>
    <row r="8" spans="1:18" x14ac:dyDescent="0.35">
      <c r="M8" s="24" t="s">
        <v>34</v>
      </c>
      <c r="N8" s="4">
        <v>581</v>
      </c>
      <c r="O8" s="4">
        <v>458</v>
      </c>
      <c r="P8" s="4">
        <v>613</v>
      </c>
      <c r="Q8" s="4">
        <v>565</v>
      </c>
      <c r="R8" s="4">
        <v>530</v>
      </c>
    </row>
    <row r="9" spans="1:18" x14ac:dyDescent="0.35">
      <c r="M9" s="24" t="s">
        <v>35</v>
      </c>
      <c r="N9" s="4">
        <v>304</v>
      </c>
      <c r="O9" s="4">
        <v>295</v>
      </c>
      <c r="P9" s="4">
        <v>533</v>
      </c>
      <c r="Q9" s="4">
        <v>1179</v>
      </c>
      <c r="R9" s="4">
        <v>1263</v>
      </c>
    </row>
    <row r="10" spans="1:18" x14ac:dyDescent="0.35">
      <c r="M10" s="30" t="s">
        <v>36</v>
      </c>
      <c r="N10" s="6">
        <v>1352</v>
      </c>
      <c r="O10" s="6">
        <v>1477</v>
      </c>
      <c r="P10" s="6">
        <v>1844</v>
      </c>
      <c r="Q10" s="6"/>
      <c r="R10" s="6"/>
    </row>
    <row r="33" spans="1:18" s="6" customFormat="1" x14ac:dyDescent="0.35"/>
    <row r="35" spans="1:18" x14ac:dyDescent="0.35">
      <c r="A35" s="22" t="s">
        <v>240</v>
      </c>
    </row>
    <row r="36" spans="1:18" x14ac:dyDescent="0.35">
      <c r="M36" s="132" t="s">
        <v>32</v>
      </c>
      <c r="N36" s="40">
        <v>2017</v>
      </c>
      <c r="O36" s="40">
        <v>2018</v>
      </c>
      <c r="P36" s="40">
        <v>2019</v>
      </c>
      <c r="Q36" s="40">
        <v>2020</v>
      </c>
      <c r="R36" s="40">
        <v>2021</v>
      </c>
    </row>
    <row r="37" spans="1:18" x14ac:dyDescent="0.35">
      <c r="M37" s="41" t="s">
        <v>37</v>
      </c>
      <c r="N37" s="5">
        <v>608</v>
      </c>
      <c r="O37" s="5">
        <v>189</v>
      </c>
      <c r="P37" s="5">
        <v>720</v>
      </c>
      <c r="Q37" s="5">
        <v>483</v>
      </c>
      <c r="R37" s="5">
        <v>865</v>
      </c>
    </row>
    <row r="38" spans="1:18" x14ac:dyDescent="0.35">
      <c r="M38" s="24" t="s">
        <v>38</v>
      </c>
      <c r="N38" s="4">
        <v>69</v>
      </c>
      <c r="O38" s="4">
        <v>50</v>
      </c>
      <c r="P38" s="4">
        <v>129</v>
      </c>
      <c r="Q38" s="4">
        <v>243</v>
      </c>
      <c r="R38" s="4">
        <v>232</v>
      </c>
    </row>
    <row r="39" spans="1:18" x14ac:dyDescent="0.35">
      <c r="M39" s="30" t="s">
        <v>39</v>
      </c>
      <c r="N39" s="6">
        <v>584</v>
      </c>
      <c r="O39" s="6">
        <v>919</v>
      </c>
      <c r="P39" s="6">
        <v>1311</v>
      </c>
      <c r="Q39" s="6">
        <v>1453</v>
      </c>
      <c r="R39" s="6">
        <v>1403</v>
      </c>
    </row>
    <row r="63" s="6" customFormat="1" x14ac:dyDescent="0.35"/>
    <row r="71" s="4" customFormat="1" x14ac:dyDescent="0.3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Intro</vt:lpstr>
      <vt:lpstr>Kap. 2</vt:lpstr>
      <vt:lpstr>Kap. 3</vt:lpstr>
      <vt:lpstr>Kap. 4</vt:lpstr>
      <vt:lpstr>Kap. 6</vt:lpstr>
      <vt:lpstr>'Kap. 2'!_Ref66305874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Grønhøj</dc:creator>
  <cp:lastModifiedBy>Jakob Stenby Lundsager</cp:lastModifiedBy>
  <dcterms:created xsi:type="dcterms:W3CDTF">2021-01-26T13:16:21Z</dcterms:created>
  <dcterms:modified xsi:type="dcterms:W3CDTF">2021-05-06T08:52:26Z</dcterms:modified>
</cp:coreProperties>
</file>