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046732\Documents\Filkassen\Teknologikatalog\1. Hjemmeside opdateringer\20210211 - REfuels. Grøn Ammoniak\"/>
    </mc:Choice>
  </mc:AlternateContent>
  <bookViews>
    <workbookView xWindow="720" yWindow="336" windowWidth="18480" windowHeight="6480" tabRatio="737"/>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SOEC" sheetId="29" r:id="rId9"/>
    <sheet name="87 PEM Electrolyser" sheetId="30" r:id="rId10"/>
    <sheet name="88 Alkaline Electrolyser" sheetId="31" r:id="rId11"/>
    <sheet name="89 Vegetable oil FAME" sheetId="32" r:id="rId12"/>
    <sheet name="90 UCO &amp; animal fat FAME" sheetId="34" r:id="rId13"/>
    <sheet name="91 Hydrogenated veg oil" sheetId="35" r:id="rId14"/>
    <sheet name="92 HVO jet fuel" sheetId="36" r:id="rId15"/>
    <sheet name="93 1st generation ethanol" sheetId="37" r:id="rId16"/>
    <sheet name="94 Pyrolysis oils" sheetId="38" r:id="rId17"/>
    <sheet name="95 Cellulosic ethanol" sheetId="39" r:id="rId18"/>
    <sheet name="97 Methanol from biomass gasif." sheetId="41" r:id="rId19"/>
    <sheet name="98 Methanol from power" sheetId="42" r:id="rId20"/>
    <sheet name="99 SNG from methan. of biogas" sheetId="43" r:id="rId21"/>
    <sheet name="100 Hydrothermal liquifaction" sheetId="45" r:id="rId22"/>
    <sheet name="101 Catalytic Hydropyrolysis 2" sheetId="46" r:id="rId23"/>
    <sheet name="101 Catalytic Hydropyrolysis 1" sheetId="47" r:id="rId24"/>
    <sheet name="102 Hydrogen to Jet" sheetId="48" r:id="rId25"/>
    <sheet name="102 Power to Jet" sheetId="49" r:id="rId26"/>
    <sheet name="103 Hydrogen to Ammonia" sheetId="51" r:id="rId27"/>
  </sheets>
  <definedNames>
    <definedName name="_Ref27922520" localSheetId="24">'102 Hydrogen to Jet'!$B$51</definedName>
    <definedName name="_Ref27922536" localSheetId="24">'102 Hydrogen to Jet'!$B$50</definedName>
    <definedName name="_Ref27922576" localSheetId="24">'102 Hydrogen to Jet'!$B$49</definedName>
    <definedName name="_Ref27922596" localSheetId="24">'102 Hydrogen to Jet'!$B$48</definedName>
    <definedName name="_Ref27922635" localSheetId="24">'102 Hydrogen to Jet'!$B$47</definedName>
    <definedName name="_Toc520721030" localSheetId="11">'89 Vegetable oil FAME'!#REF!</definedName>
    <definedName name="_Toc520721076" localSheetId="13">'91 Hydrogenated veg oil'!$B$57</definedName>
    <definedName name="_Toc520721099" localSheetId="14">'92 HVO jet fuel'!$B$57</definedName>
    <definedName name="_Toc520721122" localSheetId="15">'93 1st generation ethanol'!$B$51</definedName>
    <definedName name="_Toc520721145" localSheetId="16">'94 Pyrolysis oils'!$B$46</definedName>
    <definedName name="_Toc520721168" localSheetId="17">'95 Cellulosic ethanol'!$B$46</definedName>
    <definedName name="_Toc520721214" localSheetId="18">'97 Methanol from biomass gasif.'!$B$44</definedName>
    <definedName name="_Toc520721237" localSheetId="26">'103 Hydrogen to Ammonia'!$B$51</definedName>
    <definedName name="_Toc520721237" localSheetId="19">'98 Methanol from power'!$B$49</definedName>
    <definedName name="_Toc520721259" localSheetId="20">'99 SNG from methan. of biogas'!$B$48</definedName>
    <definedName name="_Toc520721282" localSheetId="21">'100 Hydrothermal liquifaction'!$B$47</definedName>
    <definedName name="index" localSheetId="26">#REF!</definedName>
    <definedName name="index">Index!$A$1</definedName>
    <definedName name="Sheet" localSheetId="26">#REF!</definedName>
    <definedName name="Sheet">Index!$A$1</definedName>
    <definedName name="sheet10" localSheetId="26">#REF!</definedName>
    <definedName name="sheet10">'87 PEM Electrolyser'!$C$3</definedName>
    <definedName name="sheet11" localSheetId="26">#REF!</definedName>
    <definedName name="sheet11">'88 Alkaline Electrolyser'!$C$3</definedName>
    <definedName name="sheet12" localSheetId="26">#REF!</definedName>
    <definedName name="sheet12">'89 Vegetable oil FAME'!$C$3</definedName>
    <definedName name="sheet13" localSheetId="26">#REF!</definedName>
    <definedName name="sheet13">'90 UCO &amp; animal fat FAME'!$C$3</definedName>
    <definedName name="sheet14" localSheetId="26">#REF!</definedName>
    <definedName name="sheet14">'91 Hydrogenated veg oil'!$C$3</definedName>
    <definedName name="sheet15" localSheetId="26">#REF!</definedName>
    <definedName name="sheet15">'92 HVO jet fuel'!$C$3</definedName>
    <definedName name="sheet16" localSheetId="26">#REF!</definedName>
    <definedName name="sheet16">'93 1st generation ethanol'!$C$3</definedName>
    <definedName name="sheet17" localSheetId="26">#REF!</definedName>
    <definedName name="sheet17">'94 Pyrolysis oils'!$C$3</definedName>
    <definedName name="sheet18" localSheetId="26">#REF!</definedName>
    <definedName name="sheet18">'95 Cellulosic ethanol'!$C$3</definedName>
    <definedName name="sheet19" localSheetId="26">#REF!</definedName>
    <definedName name="sheet19">'97 Methanol from biomass gasif.'!$C$3</definedName>
    <definedName name="sheet2" localSheetId="26">#REF!</definedName>
    <definedName name="sheet2">'81 Biogas Plant, Basic conf.'!$C$3</definedName>
    <definedName name="sheet20" localSheetId="26">'103 Hydrogen to Ammonia'!#REF!</definedName>
    <definedName name="sheet20">'98 Methanol from power'!$C$3</definedName>
    <definedName name="sheet21" localSheetId="26">#REF!</definedName>
    <definedName name="sheet21">'99 SNG from methan. of biogas'!$C$3</definedName>
    <definedName name="sheet22" localSheetId="26">#REF!</definedName>
    <definedName name="sheet22">'100 Hydrothermal liquifaction'!$C$3</definedName>
    <definedName name="sheet23" localSheetId="26">#REF!</definedName>
    <definedName name="sheet23">'101 Catalytic Hydropyrolysis 2'!$C$3</definedName>
    <definedName name="sheet24" localSheetId="26">#REF!</definedName>
    <definedName name="sheet24">'101 Catalytic Hydropyrolysis 1'!$C$3</definedName>
    <definedName name="sheet25" localSheetId="26">#REF!</definedName>
    <definedName name="sheet25">'102 Hydrogen to Jet'!$C$3</definedName>
    <definedName name="sheet26" localSheetId="26">#REF!</definedName>
    <definedName name="sheet26">'102 Power to Jet'!$C$3</definedName>
    <definedName name="sheet3" localSheetId="26">#REF!</definedName>
    <definedName name="sheet3">'81 Biogas Plant, Add. Straw'!$C$3</definedName>
    <definedName name="sheet4" localSheetId="26">#REF!</definedName>
    <definedName name="sheet4">'81 Biogas Plant, Add. Org Waste'!$C$3</definedName>
    <definedName name="sheet5" localSheetId="26">#REF!</definedName>
    <definedName name="sheet5">'82 Biogas, upgrading'!$C$3</definedName>
    <definedName name="sheet6" localSheetId="26">#REF!</definedName>
    <definedName name="sheet6">'83 Gasif. Fixed Bed, Producer '!$C$3</definedName>
    <definedName name="sheet7" localSheetId="26">#REF!</definedName>
    <definedName name="sheet7">'84 Gasif. CFB, Bio-SNG'!$C$3</definedName>
    <definedName name="sheet8" localSheetId="26">#REF!</definedName>
    <definedName name="sheet8">'85 Gasif. Ent. Flow FT, liq fu '!$C$3</definedName>
    <definedName name="sheet9" localSheetId="26">#REF!</definedName>
    <definedName name="sheet9">'86 SOEC'!$C$3</definedName>
    <definedName name="Start10" localSheetId="26">#REF!</definedName>
    <definedName name="Start10">'87 PEM Electrolyser'!#REF!</definedName>
    <definedName name="Start11" localSheetId="26">#REF!</definedName>
    <definedName name="Start11">'88 Alkaline Electrolyser'!#REF!</definedName>
    <definedName name="Start12" localSheetId="26">#REF!</definedName>
    <definedName name="Start12">'89 Vegetable oil FAME'!#REF!</definedName>
    <definedName name="Start13" localSheetId="26">#REF!</definedName>
    <definedName name="Start13">'90 UCO &amp; animal fat FAME'!#REF!</definedName>
    <definedName name="Start14" localSheetId="26">#REF!</definedName>
    <definedName name="Start14">'91 Hydrogenated veg oil'!#REF!</definedName>
    <definedName name="Start15" localSheetId="26">#REF!</definedName>
    <definedName name="Start15">'92 HVO jet fuel'!#REF!</definedName>
    <definedName name="Start16" localSheetId="26">#REF!</definedName>
    <definedName name="Start16">'93 1st generation ethanol'!#REF!</definedName>
    <definedName name="Start17" localSheetId="26">#REF!</definedName>
    <definedName name="Start17">'94 Pyrolysis oils'!#REF!</definedName>
    <definedName name="Start18" localSheetId="26">#REF!</definedName>
    <definedName name="Start18">'95 Cellulosic ethanol'!#REF!</definedName>
    <definedName name="Start19" localSheetId="26">#REF!</definedName>
    <definedName name="Start19">'97 Methanol from biomass gasif.'!#REF!</definedName>
    <definedName name="Start2" localSheetId="26">#REF!</definedName>
    <definedName name="Start2">'81 Biogas Plant, Basic conf.'!#REF!</definedName>
    <definedName name="Start20" localSheetId="26">'103 Hydrogen to Ammonia'!#REF!</definedName>
    <definedName name="Start20">'98 Methanol from power'!#REF!</definedName>
    <definedName name="Start21" localSheetId="26">#REF!</definedName>
    <definedName name="Start21">'99 SNG from methan. of biogas'!#REF!</definedName>
    <definedName name="Start22" localSheetId="26">#REF!</definedName>
    <definedName name="Start22">'100 Hydrothermal liquifaction'!#REF!</definedName>
    <definedName name="Start23" localSheetId="26">#REF!</definedName>
    <definedName name="Start23">'101 Catalytic Hydropyrolysis 2'!#REF!</definedName>
    <definedName name="Start24" localSheetId="26">#REF!</definedName>
    <definedName name="Start24">'101 Catalytic Hydropyrolysis 1'!#REF!</definedName>
    <definedName name="Start25" localSheetId="26">#REF!</definedName>
    <definedName name="Start25">'102 Hydrogen to Jet'!#REF!</definedName>
    <definedName name="Start26" localSheetId="26">#REF!</definedName>
    <definedName name="Start26">'102 Power to Jet'!#REF!</definedName>
    <definedName name="Start3" localSheetId="26">#REF!</definedName>
    <definedName name="Start3">'81 Biogas Plant, Add. Straw'!#REF!</definedName>
    <definedName name="Start4" localSheetId="26">#REF!</definedName>
    <definedName name="Start4">'81 Biogas Plant, Add. Org Waste'!#REF!</definedName>
    <definedName name="Start5" localSheetId="26">#REF!</definedName>
    <definedName name="Start5">'82 Biogas, upgrading'!#REF!</definedName>
    <definedName name="Start6" localSheetId="26">#REF!</definedName>
    <definedName name="Start6">'83 Gasif. Fixed Bed, Producer '!#REF!</definedName>
    <definedName name="Start7" localSheetId="26">#REF!</definedName>
    <definedName name="Start7">'84 Gasif. CFB, Bio-SNG'!#REF!</definedName>
    <definedName name="Start8" localSheetId="26">#REF!</definedName>
    <definedName name="Start8">'85 Gasif. Ent. Flow FT, liq fu '!#REF!</definedName>
    <definedName name="Start9" localSheetId="26">#REF!</definedName>
    <definedName name="Start9">'86 SOEC'!#REF!</definedName>
  </definedNames>
  <calcPr calcId="162913"/>
</workbook>
</file>

<file path=xl/calcChain.xml><?xml version="1.0" encoding="utf-8"?>
<calcChain xmlns="http://schemas.openxmlformats.org/spreadsheetml/2006/main">
  <c r="J28" i="51" l="1"/>
  <c r="I28" i="51"/>
  <c r="H28" i="51"/>
  <c r="G28" i="51"/>
  <c r="J16" i="51" l="1"/>
  <c r="I16" i="51"/>
  <c r="J15" i="51"/>
  <c r="I15" i="51"/>
  <c r="J12" i="51"/>
  <c r="I12" i="51"/>
  <c r="J11" i="51"/>
  <c r="I11" i="51"/>
  <c r="J10" i="51"/>
  <c r="I10" i="51"/>
  <c r="D7" i="51"/>
  <c r="F7" i="51" s="1"/>
  <c r="E7" i="51" l="1"/>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J24" i="31" l="1"/>
  <c r="I24" i="31"/>
  <c r="H24" i="31"/>
  <c r="G24" i="31"/>
  <c r="F24" i="31"/>
  <c r="E24" i="31"/>
  <c r="D24" i="31"/>
  <c r="C24" i="31"/>
  <c r="J24" i="30"/>
  <c r="I24" i="30"/>
  <c r="H24" i="30"/>
  <c r="G24" i="30"/>
  <c r="F24" i="30"/>
  <c r="E24" i="30"/>
  <c r="D24" i="30"/>
  <c r="C24" i="30"/>
  <c r="C22" i="30"/>
  <c r="C23" i="30" s="1"/>
  <c r="J26" i="29"/>
  <c r="I26" i="29"/>
  <c r="H26" i="29"/>
  <c r="G26" i="29"/>
  <c r="F26" i="29"/>
  <c r="E26" i="29"/>
  <c r="D26" i="29"/>
  <c r="J13" i="29"/>
  <c r="I13" i="29"/>
  <c r="H13" i="29"/>
  <c r="G13" i="29"/>
  <c r="F33" i="27"/>
  <c r="E33" i="27"/>
  <c r="D33" i="27"/>
  <c r="D30" i="27" s="1"/>
  <c r="D29" i="27" s="1"/>
  <c r="C33" i="27"/>
  <c r="F32" i="27"/>
  <c r="F30" i="27" s="1"/>
  <c r="F29" i="27" s="1"/>
  <c r="E32" i="27"/>
  <c r="E30" i="27" s="1"/>
  <c r="E29" i="27" s="1"/>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C30" i="27" l="1"/>
  <c r="C29" i="27" s="1"/>
</calcChain>
</file>

<file path=xl/sharedStrings.xml><?xml version="1.0" encoding="utf-8"?>
<sst xmlns="http://schemas.openxmlformats.org/spreadsheetml/2006/main" count="2236" uniqueCount="916">
  <si>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</si>
  <si>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</si>
  <si>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</si>
  <si>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</si>
  <si>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</si>
  <si>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</si>
  <si>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</si>
  <si>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</si>
  <si>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</si>
  <si>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</si>
  <si>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</si>
  <si>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</si>
  <si>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</si>
  <si>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</si>
  <si>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</si>
  <si>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</si>
  <si>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</si>
  <si>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</si>
  <si>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</si>
  <si>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</si>
  <si>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</si>
  <si>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</si>
  <si>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</si>
  <si>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</si>
  <si>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</si>
  <si>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</si>
  <si>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</si>
  <si>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</si>
  <si>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</si>
  <si>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</si>
  <si>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</si>
  <si>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</si>
  <si>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</si>
  <si>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</si>
  <si>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</si>
  <si>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</si>
  <si>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</si>
  <si>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</si>
  <si>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</si>
  <si>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</si>
  <si>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</si>
  <si>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</si>
  <si>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</si>
  <si>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</si>
  <si>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</si>
  <si>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</si>
  <si>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</si>
  <si>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</si>
  <si>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</si>
  <si>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</si>
  <si>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</si>
  <si>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</si>
  <si>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</si>
  <si>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</si>
  <si>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</si>
  <si>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</si>
  <si>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</si>
  <si>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</si>
  <si>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</si>
  <si>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</si>
  <si>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</si>
  <si>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</si>
  <si>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</si>
  <si>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</si>
  <si>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</si>
  <si>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</si>
  <si>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</si>
  <si>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</si>
  <si>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</si>
  <si>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</si>
  <si>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</si>
  <si>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</si>
  <si>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</si>
  <si>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</si>
  <si>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</si>
  <si>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</si>
  <si>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</si>
  <si>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</si>
  <si>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</si>
  <si>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</si>
  <si>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</si>
  <si>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</si>
  <si>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</si>
  <si>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</si>
  <si>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</si>
  <si>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</si>
  <si>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</si>
  <si>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</si>
  <si>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</si>
  <si>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</si>
  <si>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</si>
  <si>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</si>
  <si>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</si>
  <si>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</si>
  <si>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</si>
  <si>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</si>
  <si>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</si>
  <si>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</si>
  <si>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</si>
  <si>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</si>
  <si>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</si>
  <si>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</si>
  <si>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</si>
  <si>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</si>
  <si>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</si>
  <si>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</si>
  <si>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</si>
  <si>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</si>
  <si>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</si>
  <si>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</si>
  <si>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</si>
  <si>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</si>
  <si>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</si>
  <si>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</si>
  <si>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</si>
  <si>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</si>
  <si>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</si>
  <si>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</si>
  <si>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</si>
  <si>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</si>
  <si>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</si>
  <si>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</si>
  <si>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</si>
  <si>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</si>
  <si>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</si>
  <si>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</si>
  <si>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</si>
  <si>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</si>
  <si>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</si>
  <si>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</si>
  <si>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</si>
  <si>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</si>
  <si>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</si>
  <si>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</si>
  <si>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</si>
  <si>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</si>
  <si>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</si>
  <si>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</si>
  <si>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</si>
  <si>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</si>
  <si>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</si>
  <si>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</si>
  <si>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</si>
  <si>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</si>
  <si>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</si>
  <si>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</si>
  <si>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</si>
  <si>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</si>
  <si>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</si>
  <si>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</si>
  <si>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</si>
  <si>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</si>
  <si>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</si>
  <si>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</si>
  <si>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</si>
  <si>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</si>
  <si>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</si>
  <si>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</si>
  <si>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</si>
  <si>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</si>
  <si>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</si>
  <si>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</si>
  <si>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</si>
  <si>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</si>
  <si>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</si>
  <si>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</si>
  <si>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</si>
  <si>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</si>
  <si>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</si>
  <si>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</si>
  <si>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</si>
  <si>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</si>
  <si>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</si>
  <si>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</si>
  <si>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</si>
  <si>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</si>
  <si>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</si>
  <si>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</si>
  <si>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</si>
  <si>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</si>
  <si>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</si>
  <si>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</si>
  <si>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</si>
  <si>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</si>
  <si>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</si>
  <si>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</si>
  <si>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</si>
  <si>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</si>
  <si>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</si>
  <si>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</si>
  <si>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</si>
  <si>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</si>
  <si>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</si>
  <si>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</si>
  <si>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</si>
  <si>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</si>
  <si>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</si>
  <si>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</si>
  <si>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</si>
  <si>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</si>
  <si>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</si>
  <si>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</si>
  <si>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</si>
  <si>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</si>
  <si>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</si>
  <si>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</si>
  <si>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</si>
  <si>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</si>
  <si>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</si>
  <si>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</si>
  <si>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</si>
  <si>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</si>
  <si>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</si>
  <si>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</si>
  <si>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</si>
  <si>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</si>
  <si>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</si>
  <si>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</si>
  <si>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</si>
  <si>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</si>
  <si>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</si>
  <si>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</si>
  <si>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</si>
  <si>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</si>
  <si>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</si>
  <si>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</si>
  <si>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</si>
  <si>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</si>
  <si>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</si>
  <si>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</si>
  <si>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</si>
  <si>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</si>
  <si>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</si>
  <si>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</si>
  <si>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</si>
  <si>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</si>
  <si>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</si>
  <si>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</si>
  <si>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</si>
  <si>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</si>
  <si>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</si>
  <si>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A) Electricity input (% total size)</t>
  </si>
  <si>
    <t>7, 18</t>
  </si>
  <si>
    <t>B) Heat input (% total size)</t>
  </si>
  <si>
    <t>Outputs</t>
  </si>
  <si>
    <t>A) Hydrogen output (% total size)</t>
  </si>
  <si>
    <t>1, *</t>
  </si>
  <si>
    <t>B) Heat output (% total size)</t>
  </si>
  <si>
    <t>NA</t>
  </si>
  <si>
    <t>DTU conservative estimate</t>
  </si>
  <si>
    <t>Specific investment (M€-2015 per MW input)</t>
  </si>
  <si>
    <t>4, 5, 6, 7, 11,13,14</t>
  </si>
  <si>
    <t xml:space="preserve"> - hereof equipment (%)</t>
  </si>
  <si>
    <t>H, I</t>
  </si>
  <si>
    <t xml:space="preserve"> - hereof installation (%)</t>
  </si>
  <si>
    <t>Fixed O&amp;M (€-2015 per MW input per year)</t>
  </si>
  <si>
    <t>K, L</t>
  </si>
  <si>
    <t>10, 13</t>
  </si>
  <si>
    <t>Variable O&amp;M (€-2015 per MWh input)</t>
  </si>
  <si>
    <t xml:space="preserve">Technology specific data                                 </t>
  </si>
  <si>
    <t>Operating temperature (degC)</t>
  </si>
  <si>
    <t>D, E</t>
  </si>
  <si>
    <t>1, 2</t>
  </si>
  <si>
    <t>Stack lifetime (years)</t>
  </si>
  <si>
    <t>Ramp up time, linear to full load (minutes)</t>
  </si>
  <si>
    <t>Ramp down time, linear to full load (minutes)</t>
  </si>
  <si>
    <t>Start-up time (minutes)</t>
  </si>
  <si>
    <t>A plant operating in thermoneutral mode is assumed. Heat input for vaporizing the water is assumed and electricity for the remaining input [7]. The heat supplied to an unpressurized stack should be &gt;100C. For a stack pressurized at 5 bar the heat should be supplied at &gt;150C.</t>
  </si>
  <si>
    <t>It is assumed that the best operating strategy is to maintain efficiency throughout the lifetime and to compensate the small resistance increase occurring over the lifetime of the stack by reducing the production rate. The drop in production capacity can be reduced by allowing operation at increased temperature towards the end of life of the stacks.</t>
  </si>
  <si>
    <t>If the supplied water to the SOEC is in the form of steam at 150°C the electrical efficiency of electrolysis is increased by approximately ~17% (relative). This is relevant since waste heat at this temperature would be available, e.g. if the electrolysis is run together with a methanation or a methanol plant.</t>
  </si>
  <si>
    <t xml:space="preserve">Most of the ohmic heat created in the stack will be consumed by the electrolysis reaction, which is endothermic. By running the SOEC stack very close to thermo-neutral voltage only little heat can be extracted. The value for 2015 is predicted after communication with Haldor Topose. </t>
  </si>
  <si>
    <t>Increasing temperature may be necessary during operation in order to circumvent decreasing production rate due to degradation. In general the preferred operation temperature is expected to go down as technology improves towards 2050.</t>
  </si>
  <si>
    <t>For 250kW module construction time (stack production, mounting) is approximately 6 months (Sunfire: Danilo Schimanke, date: 22/01-2015).</t>
  </si>
  <si>
    <t>The turnkey price is made from estimates of the following cost factors; SOEC stack, heat exchangers, blower, pump, piping, electronics, delivery, land, contingency, contractors, legal fees, construction, engineering, yard improvements, buildings, electrics, piping, instrumentation and installation and grid connection (as described in ref 13), using the same assumptions that are detailed in reference [9]. Additionally, estimates from [10] and [17] are considered as well. The cost associated with grid connection is assumed to be 0.05 k€/kW [6]. Due to the uncertainties related to overcoming the technical challenges in the short to medium term, and the uncertainty regarding the market and related economy of scale effects, the central price estimate for 2030 is higher than described in ref 13, namely, 1.0 million EUR/MW, which is in lign with the projection from ref 17.</t>
  </si>
  <si>
    <r>
      <t xml:space="preserve">The SOEC stack costs predicted here are based on the detailed cost assessments of SOFC modules reported in references [4,5]. It has been documented that SOEC’s can run at much higher power density compared to SOFC’s. Here it is assumed that the SOEC stacks can be operated at four times the power density used for SOFC in the reference material [4,5] and a production volume between 5 and 10 MW/year in 2020, that increases 25 times to between 100 and 250 MW/year in 2050. This gives a SOEC stack cost of </t>
    </r>
    <r>
      <rPr>
        <b/>
        <sz val="9"/>
        <rFont val="Arial"/>
        <family val="2"/>
      </rPr>
      <t>376</t>
    </r>
    <r>
      <rPr>
        <sz val="9"/>
        <rFont val="Arial"/>
        <family val="2"/>
      </rPr>
      <t xml:space="preserve"> €/kW in 2020, </t>
    </r>
    <r>
      <rPr>
        <b/>
        <sz val="9"/>
        <rFont val="Arial"/>
        <family val="2"/>
      </rPr>
      <t>43</t>
    </r>
    <r>
      <rPr>
        <sz val="9"/>
        <rFont val="Arial"/>
        <family val="2"/>
      </rPr>
      <t xml:space="preserve"> €/kW in 2030 and </t>
    </r>
    <r>
      <rPr>
        <b/>
        <sz val="9"/>
        <rFont val="Arial"/>
        <family val="2"/>
      </rPr>
      <t>36</t>
    </r>
    <r>
      <rPr>
        <sz val="9"/>
        <rFont val="Arial"/>
        <family val="2"/>
      </rPr>
      <t xml:space="preserve"> €/kW in 2050, where the dominating price reduction factor, between 2020 and 2050, comes from mass production of the stacks.</t>
    </r>
  </si>
  <si>
    <t>From the turnkey price the following expenses are included in the equipment cost: SOEC stack, heat exchangers, blower, pump, piping, electronics and delivery.</t>
  </si>
  <si>
    <t>The expenses not included in the equipment price are included in the installation cost, that is: land, contingency, contractors, legal fees, construction, engineering, yard improvements, buildings, electrics, piping, instrumentation and installation and grid connection.</t>
  </si>
  <si>
    <t xml:space="preserve">The O&amp;M is assumed to be 3% of the turnkey price per year. Included in this number is the replacement cost of SOEC stacks which is less than 1% of the turnkey price per year of the assumed lifetime of the system. A O&amp;M cost of 2% and 5% is assumed for lower and upper uncertainty, respectively. </t>
  </si>
  <si>
    <t>The O&amp;M cost is composed of 5%, 2% and 1.64% of the turnkey price per year for a plant size of 1 MW, 15 MW and 50 MW respectively [13], in addition to the cost of exchanging stacks over the technical lifetime of the plant.</t>
  </si>
  <si>
    <t>[1]</t>
  </si>
  <si>
    <t>Partnerskabet for brint og brændselsceller, Elektrolyse i Danmark, 2009</t>
  </si>
  <si>
    <t>[2]</t>
  </si>
  <si>
    <t>SOEC Roadmap Steam electrolysis, version 0.5, 2012 http://www.hydrogennet.dk/fileadmin/user_upload/PDF-filer/Partnerskabet/Strategier/SOEC-roadmap_steam_electrolysis_Final1.pdf</t>
  </si>
  <si>
    <t>[3]</t>
  </si>
  <si>
    <t>SOEC Roadmap Co- electrolysis, version 0.5, 2012 http://www.hydrogennet.dk/fileadmin/user_upload/PDF-filer/Partnerskabet/Strategier/SOEC-roadmap-co_electrolysis_Final1.pdf</t>
  </si>
  <si>
    <t>[4]</t>
  </si>
  <si>
    <t>Fuel Cell and Hydrogen Joint Undertaking: “Multi – Annual Work Plan 2014-2020”, adopted 2014-06-30</t>
  </si>
  <si>
    <t>[5]</t>
  </si>
  <si>
    <t>Thijssen, J. The Impact of Scale-Up and Production Volume on SOFC Manufacturing cost, National Energy Technology Laboratory and the US Department of Energy (DOE) 2007</t>
  </si>
  <si>
    <t>[6]</t>
  </si>
  <si>
    <t>Thijssen, J. Natural Gas-Fueled Distributed Generation Solid Oxide Fuel Cell Systems, US Department of Energy, National Energy Technology Laboratory, and RDS 2009.</t>
  </si>
  <si>
    <t>[7]</t>
  </si>
  <si>
    <t>TECHNOLOGY DATA FOR HIGH TEMPERATURE SOLID OXIDE ELECTROLYSER CELLS, ALKALI AND PEM ELECTROLYSERS, Aalborg University, 2013, Brian Vad Mathiesen et al.</t>
  </si>
  <si>
    <t>[8]</t>
  </si>
  <si>
    <t>Claus Friis Pedersen, Haldor Topsøe A/S, Personal communication.</t>
  </si>
  <si>
    <t>[9]</t>
  </si>
  <si>
    <t>"Capital cost scaling methodology - quality guidelines for energy systems studies" (National Energy Technology Laboratory, US, 2013)</t>
  </si>
  <si>
    <t>[10]</t>
  </si>
  <si>
    <t>S. L. Ebbehøj, Integration of CO2 air capture and solid oxide electrolysis for methane production,  2015, DTU Energy, Technical University of Denmark.</t>
  </si>
  <si>
    <t>[13]</t>
  </si>
  <si>
    <t>Mýrdal J.S.G., Hendriksen P.V., Graves C., Jensen S.H. and Nielsen E.R., DTU Energy, Technical University of Denmark, October 2016. “Predicting the price of solid oxide electrolysers (SOECs)“</t>
  </si>
  <si>
    <t>[14]</t>
  </si>
  <si>
    <t>"Technology Roadmap - Hydrogen and Fuel Cells", 2015, International Energy Agency*</t>
  </si>
  <si>
    <t>[17]</t>
  </si>
  <si>
    <t>"Development of Water Electrolysis in the European Union", 2014, E4tech with Element Energy Ltd. for the Fuel Cells and Hydrogen Joint Undertaking</t>
  </si>
  <si>
    <t>Lasse Røngaard Clausen and Peter Vang Hendriksen, DTU, Personal communication.</t>
  </si>
  <si>
    <t>An asterisk in the reference indicate high uncertainty or "guesstimate", where more certain data where not available</t>
  </si>
  <si>
    <t>Typical total plant size (MWe)</t>
  </si>
  <si>
    <t>4, 5, 6, 7, 8</t>
  </si>
  <si>
    <t>A) Hydrogen output (% total size) (LHV)</t>
  </si>
  <si>
    <t>B, C, K</t>
  </si>
  <si>
    <t>14, 15</t>
  </si>
  <si>
    <t>Specific investment (M€-2015 per MWe)</t>
  </si>
  <si>
    <t>E, F</t>
  </si>
  <si>
    <t>Fixed O&amp;M (€-2015 per MWe a year)</t>
  </si>
  <si>
    <t xml:space="preserve"> G, B</t>
  </si>
  <si>
    <t>Variable O&amp;M (€-2015 per MWel)</t>
  </si>
  <si>
    <t>Operating temperature</t>
  </si>
  <si>
    <t>The stack size is expected to be up to 1.5 MWe by 2020</t>
  </si>
  <si>
    <t>O&amp;M cost are estimated to be 5 % of investment cost in accordance with [15]. It has not been possible to distribute O&amp;M cost between fixed and variable elements.  All O&amp;M costs are therefore allocated to fixed cost which are assumed to be dominating.</t>
  </si>
  <si>
    <t>LHV considered (10,797.05 kJ/Nm3)</t>
  </si>
  <si>
    <t>The waste heat is presently not utilised in large commercial systems, but IRD has proven that it is possible to utilise the waste heat in a simple design. The 2030 and 2050 numbers are estimates based on the average hydrogen production lifetime efficiencies. Improvements in efficiency will entail less waste heat to utilise. Values specified are for the beginning of the lifetime</t>
  </si>
  <si>
    <t>Cost estimates and uncertainties are based on the review of different literature sources in the technology description, section: Prediction of cost and performance.</t>
  </si>
  <si>
    <t>Incl. power supply, system control, gas drying (purity above 99.4%); excl. grid connection, external compression, external purification and hydrogen storage. Central values are listed (2050 is estimated); although the range is rather large</t>
  </si>
  <si>
    <t>Including stack exchange cost</t>
  </si>
  <si>
    <t>Operational temperature and heat utilization temperature. The 2015 operational temperature is informed by Proton-On-Site 2013</t>
  </si>
  <si>
    <t>2014: Proven by IRD for a µPEMEC system</t>
  </si>
  <si>
    <t>Cold start-up time is approx. 5 minutes for state of the art plants today. Future expectations are based on [20]</t>
  </si>
  <si>
    <t>Uncertainties for efficiencies based on [14] and [15]</t>
  </si>
  <si>
    <t xml:space="preserve">Bertuccioli, L; Chan, A; Hart, D; Lehner, F; Madden, B &amp; Standen, E (2014): Development of Water Electrolysis in the European Union. Final report. Available on-line at  http://www.fch-ju.eu/sites/default/files/study%20electrolyser_0-Logos_0.pdf </t>
  </si>
  <si>
    <t>Arico A. S., Briguglio N., Siracusano S. et al., 2013: Polymer electrolyte membrane water electrolysis: status of technologies and potential applications in combination with renewable power sources. Journal of Applied Electrochemistry 43 (2) 107-118</t>
  </si>
  <si>
    <r>
      <t xml:space="preserve">2015: PEMEC is available in various sizes ranging from </t>
    </r>
    <r>
      <rPr>
        <sz val="9"/>
        <color rgb="FF000000"/>
        <rFont val="Arial"/>
        <family val="2"/>
      </rPr>
      <t>0.00011 MW</t>
    </r>
    <r>
      <rPr>
        <vertAlign val="subscript"/>
        <sz val="9"/>
        <color rgb="FF000000"/>
        <rFont val="Arial"/>
        <family val="2"/>
      </rPr>
      <t>e</t>
    </r>
    <r>
      <rPr>
        <sz val="9"/>
        <color rgb="FF000000"/>
        <rFont val="Arial"/>
        <family val="2"/>
      </rPr>
      <t xml:space="preserve"> to +1 MW</t>
    </r>
    <r>
      <rPr>
        <vertAlign val="subscript"/>
        <sz val="9"/>
        <color rgb="FF000000"/>
        <rFont val="Arial"/>
        <family val="2"/>
      </rPr>
      <t>e</t>
    </r>
    <r>
      <rPr>
        <sz val="9"/>
        <color rgb="FF000000"/>
        <rFont val="Arial"/>
        <family val="2"/>
      </rPr>
      <t>, cf. Ref.5-8</t>
    </r>
  </si>
  <si>
    <t xml:space="preserve">Protonon site, http://protononsite.com/, 2013 </t>
  </si>
  <si>
    <t>Itm-power, http://www.itm-power.com/products/, 2013</t>
  </si>
  <si>
    <t>http://www.ceth.fr/products-PEM-electrolyser.php, 2013</t>
  </si>
  <si>
    <t xml:space="preserve">Mathiesen Brian Vad  et al., Aalborg University, 2013, "TECHNOLOGY DATA FOR HIGH TEMPERATURE SOLID OXIDE ELECTROLYSER CELLS, ALKALI AND PEM ELECTROLYSERS" </t>
  </si>
  <si>
    <t>[15]</t>
  </si>
  <si>
    <t>International Energy Agency, 2015, "Technology Roadmap - Hydrogen and Fuel Cells"</t>
  </si>
  <si>
    <t>[20]</t>
  </si>
  <si>
    <t>New Energy World,, 2014. FUEL CELLS AND HYDROGEN JOINT UNDERTAKING (FCH JU) Multi - Annual Work Plan 2014 - 2020. Adopted by the FCH2 JU Governing Board on 30/06/2014, http://www.fch.europa.eu/sites/default/files/documents/FCH2%20JU%20-%20Multi%20Annual%20Work%20Plan%20-%20MAWP_en_0.pdf , accessed 26-09-2017</t>
  </si>
  <si>
    <t>*</t>
  </si>
  <si>
    <t>AEC - Alkaline Electrolyser</t>
  </si>
  <si>
    <t>A) Hydrogen output (% total size), at LHV</t>
  </si>
  <si>
    <t>1, 3, 4</t>
  </si>
  <si>
    <t>B, E</t>
  </si>
  <si>
    <t>1, 4</t>
  </si>
  <si>
    <t>1, 3</t>
  </si>
  <si>
    <t>B, C</t>
  </si>
  <si>
    <t>Variable O&amp;M (€-2015 per MWe)</t>
  </si>
  <si>
    <t>Since electricity is the only input, the typical capacity plant size can be equally referred to as MJ/s or MWe</t>
  </si>
  <si>
    <t>Considering the recent drop in observed prices we consider a price of 0.6 mill EUR/MWe realistic for a medium scale plant (10 MW) by 2020 including installation and grid connection. Only a moderate cost reduction is assumed thereafter. For large scale electrolysers cost may be lower.</t>
  </si>
  <si>
    <t>O&amp;M cost are estimated to be 5 % of investment cost in accordance with [7]</t>
  </si>
  <si>
    <t>Efficiencies at lower heating value (LHV). Efficiencies for 2015 and 2020 are based on a commercial atmospherics system from NEL according to [7]. Efficiencies for 2030 and 2050 are based on expectations from GreenHydrogen according to [7]. Uncertainties for efficiencies estimated from [4] and the concepts mentioned in "Example of market standard technology".</t>
  </si>
  <si>
    <t>E Uncertainties for specific investments estimated from the concepts mentioned in "Example of market standard technology" and [5] for 2050.</t>
  </si>
  <si>
    <t>Ramping data for 2015 and 2020 are based on a commercial atmospherics system from NEL according to [7]. Ramping data for 2030 and 2050 are based on expectations from GreenHydrogen according to [7], assuming the electrolysers are pressurised. Uncertainties for efficiencies estimated from [4] and the concepts mentioned in "Example of market standard technology".</t>
  </si>
  <si>
    <t>DGC Customer report December 2013, Update of technology data for energy plants; page 12</t>
  </si>
  <si>
    <t>Nel-hydrogen.com</t>
  </si>
  <si>
    <t>Study on development of water electrolysis in the EU February 2014</t>
  </si>
  <si>
    <t>DNV KEMA Energy &amp; Sustainability; Systems Analyses Power to Gas – Deliverable 1: Technology Review, June 2013</t>
  </si>
  <si>
    <t>Technology Data for Hydrogen Technologies”. Prepared as part of the project  “Analysis for Commercialization of Hydrogen Technologies”  under the Danish Energy Technology Development and Demonstration Program (EUDP) (Ea Energianalyse, 2016).</t>
  </si>
  <si>
    <t xml:space="preserve">Technology Data for Energy Carrier Generation and Conversion June 2017
</t>
  </si>
  <si>
    <t>SOEC (Solid Oxide Electrolyzer Cell)</t>
  </si>
  <si>
    <t>LT PEM EC (Low Temperature Proton Exchange Membrane Electrolyser Cell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</si>
  <si>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</si>
  <si>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</si>
  <si>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</si>
  <si>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</si>
  <si>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</si>
  <si>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</si>
  <si>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</si>
  <si>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</si>
  <si>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</si>
  <si>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</si>
  <si>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</si>
  <si>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</si>
  <si>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</si>
  <si>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</si>
  <si>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</si>
  <si>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</si>
  <si>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</si>
  <si>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</si>
  <si>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</si>
  <si>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</si>
  <si>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</si>
  <si>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</si>
  <si>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</si>
  <si>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</si>
  <si>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</si>
  <si>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</si>
  <si>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</si>
  <si>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</si>
  <si>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</si>
  <si>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</si>
  <si>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</si>
  <si>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</si>
  <si>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</si>
  <si>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</si>
  <si>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</si>
  <si>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</si>
  <si>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</si>
  <si>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</si>
  <si>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</si>
  <si>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</si>
  <si>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</si>
  <si>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</si>
  <si>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</si>
  <si>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</si>
  <si>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</si>
  <si>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</si>
  <si>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</si>
  <si>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</si>
  <si>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</si>
  <si>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</si>
  <si>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</si>
  <si>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</si>
  <si>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</si>
  <si>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</si>
  <si>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</si>
  <si>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</si>
  <si>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</si>
  <si>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</si>
  <si>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</si>
  <si>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</si>
  <si>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</si>
  <si>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</si>
  <si>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</si>
  <si>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</si>
  <si>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</si>
  <si>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</si>
  <si>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</si>
  <si>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</si>
  <si>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</si>
  <si>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</si>
  <si>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</si>
  <si>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</si>
  <si>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</si>
  <si>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</si>
  <si>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</si>
  <si>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</si>
  <si>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</si>
  <si>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</si>
  <si>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</si>
  <si>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</si>
  <si>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</si>
  <si>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</si>
  <si>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</si>
  <si>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</si>
  <si>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</si>
  <si>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</si>
  <si>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</si>
  <si>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</si>
  <si>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</si>
  <si>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</si>
  <si>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</si>
  <si>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</si>
  <si>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</si>
  <si>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</si>
  <si>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</si>
  <si>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</si>
  <si>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</si>
  <si>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</si>
  <si>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</si>
  <si>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</si>
  <si>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</si>
  <si>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</si>
  <si>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</si>
  <si>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</si>
  <si>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</si>
  <si>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</si>
  <si>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</si>
  <si>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</si>
  <si>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</si>
  <si>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</si>
  <si>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</si>
  <si>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</si>
  <si>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</si>
  <si>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</si>
  <si>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</si>
  <si>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</si>
  <si>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</si>
  <si>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</si>
  <si>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</si>
  <si>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</si>
  <si>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</si>
  <si>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</si>
  <si>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</si>
  <si>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</si>
  <si>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</si>
  <si>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</si>
  <si>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</si>
  <si>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</si>
  <si>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</si>
  <si>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</si>
  <si>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</si>
  <si>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</si>
  <si>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</si>
  <si>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</si>
  <si>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</si>
  <si>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</si>
  <si>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</si>
  <si>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</si>
  <si>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</si>
  <si>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</si>
  <si>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</si>
  <si>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</si>
  <si>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</si>
  <si>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</si>
  <si>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</si>
  <si>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</si>
  <si>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</si>
  <si>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</si>
  <si>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</si>
  <si>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</si>
  <si>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</si>
  <si>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</si>
  <si>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</si>
  <si>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</si>
  <si>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</si>
  <si>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</si>
  <si>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</si>
  <si>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</si>
  <si>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</si>
  <si>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</si>
  <si>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</si>
  <si>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</si>
  <si>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</si>
  <si>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</si>
  <si>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</si>
  <si>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</si>
  <si>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</si>
  <si>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</si>
  <si>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</si>
  <si>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</si>
  <si>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</si>
  <si>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</si>
  <si>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</si>
  <si>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</si>
  <si>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</si>
  <si>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</si>
  <si>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</si>
  <si>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</si>
  <si>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</si>
  <si>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</si>
  <si>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</si>
  <si>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</si>
  <si>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</si>
  <si>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</si>
  <si>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</si>
  <si>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</si>
  <si>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</si>
  <si>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</si>
  <si>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</si>
  <si>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</si>
  <si>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</si>
  <si>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</si>
  <si>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</si>
  <si>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</si>
  <si>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</si>
  <si>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</si>
  <si>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</si>
  <si>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</si>
  <si>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</si>
  <si>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</si>
  <si>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</si>
  <si>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</si>
  <si>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</si>
  <si>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</si>
  <si>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</si>
  <si>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</si>
  <si>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</si>
  <si>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</si>
  <si>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</si>
  <si>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</si>
  <si>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</si>
  <si>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</si>
  <si>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</si>
  <si>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</si>
  <si>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</si>
  <si>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</si>
  <si>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</si>
  <si>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</si>
  <si>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</si>
  <si>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</si>
  <si>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</si>
  <si>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</si>
  <si>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</si>
  <si>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</si>
  <si>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</si>
  <si>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</si>
  <si>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</si>
  <si>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</si>
  <si>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</si>
  <si>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</si>
  <si>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</si>
  <si>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</si>
  <si>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</si>
  <si>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</si>
  <si>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</si>
  <si>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</si>
  <si>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</si>
  <si>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</si>
  <si>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</si>
  <si>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</si>
  <si>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</si>
  <si>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</si>
  <si>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</si>
  <si>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</si>
  <si>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</si>
  <si>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</si>
  <si>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</si>
  <si>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</si>
  <si>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</si>
  <si>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</si>
  <si>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</si>
  <si>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</si>
  <si>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</si>
  <si>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</si>
  <si>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</si>
  <si>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</si>
  <si>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</si>
  <si>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</si>
  <si>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</si>
  <si>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</si>
  <si>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</si>
  <si>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</si>
  <si>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</si>
  <si>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</si>
  <si>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</si>
  <si>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</si>
  <si>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</si>
  <si>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</si>
  <si>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</si>
  <si>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</si>
  <si>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</si>
  <si>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</si>
  <si>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</si>
  <si>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</si>
  <si>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</si>
  <si>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</si>
  <si>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</si>
  <si>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</si>
  <si>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</si>
  <si>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</si>
  <si>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</si>
  <si>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</si>
  <si>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</si>
  <si>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</si>
  <si>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</si>
  <si>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</si>
  <si>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</si>
  <si>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</si>
  <si>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</si>
  <si>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</si>
  <si>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</si>
  <si>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</si>
  <si>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</si>
  <si>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</si>
  <si>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</si>
  <si>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</si>
  <si>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</si>
  <si>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</si>
  <si>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</si>
  <si>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</si>
  <si>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</si>
  <si>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</si>
  <si>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</si>
  <si>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</si>
  <si>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</si>
  <si>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</si>
  <si>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</si>
  <si>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</si>
  <si>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</si>
  <si>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</si>
  <si>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</si>
  <si>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</si>
  <si>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</si>
  <si>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</si>
  <si>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</si>
  <si>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</si>
  <si>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</si>
  <si>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</si>
  <si>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</si>
  <si>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</si>
  <si>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</si>
  <si>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</si>
  <si>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</si>
  <si>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</si>
  <si>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</si>
  <si>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</si>
  <si>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</si>
  <si>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</si>
  <si>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</si>
  <si>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</si>
  <si>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</si>
  <si>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</si>
  <si>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</si>
  <si>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</si>
  <si>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</si>
  <si>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</si>
  <si>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</si>
  <si>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</si>
  <si>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</si>
  <si>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</si>
  <si>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</si>
  <si>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</si>
  <si>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</si>
  <si>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</si>
  <si>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</si>
  <si>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</si>
  <si>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</si>
  <si>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</si>
  <si>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</si>
  <si>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</si>
  <si>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</si>
  <si>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</si>
  <si>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</si>
  <si>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</si>
  <si>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</si>
  <si>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</si>
  <si>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</si>
  <si>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</si>
  <si>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</si>
  <si>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</si>
  <si>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</si>
  <si>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</si>
  <si>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</si>
  <si>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</si>
  <si>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</si>
  <si>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</si>
  <si>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</si>
  <si>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</si>
  <si>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</si>
  <si>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</si>
  <si>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</si>
  <si>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</si>
  <si>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</si>
  <si>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</si>
  <si>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</si>
  <si>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</si>
  <si>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</si>
  <si>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</si>
  <si>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</si>
  <si>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</si>
  <si>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</si>
  <si>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</si>
  <si>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</si>
  <si>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</si>
  <si>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</si>
  <si>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</si>
  <si>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</si>
  <si>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</si>
  <si>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</si>
  <si>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</si>
  <si>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</si>
  <si>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</si>
  <si>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</si>
  <si>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</si>
  <si>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</si>
  <si>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</si>
  <si>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</si>
  <si>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</si>
  <si>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</si>
  <si>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</si>
  <si>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</si>
  <si>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</si>
  <si>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</si>
  <si>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</si>
  <si>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</si>
  <si>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</si>
  <si>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</si>
  <si>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</si>
  <si>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</si>
  <si>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</si>
  <si>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</si>
  <si>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</si>
  <si>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</si>
  <si>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</si>
  <si>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</si>
  <si>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</si>
  <si>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</si>
  <si>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</si>
  <si>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</si>
  <si>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</si>
  <si>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</si>
  <si>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</si>
  <si>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</si>
  <si>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</si>
  <si>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</si>
  <si>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</si>
  <si>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</si>
  <si>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</si>
  <si>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</si>
  <si>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</si>
  <si>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</si>
  <si>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</si>
  <si>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</si>
  <si>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</si>
  <si>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</si>
  <si>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</si>
  <si>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</si>
  <si>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</si>
  <si>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</si>
  <si>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</si>
  <si>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</si>
  <si>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</si>
  <si>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</si>
  <si>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</si>
  <si>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</si>
  <si>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</si>
  <si>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</si>
  <si>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</si>
  <si>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</si>
  <si>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</si>
  <si>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</si>
  <si>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</si>
  <si>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</si>
  <si>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</si>
  <si>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</si>
  <si>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</si>
  <si>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</si>
  <si>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</si>
  <si>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</si>
  <si>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</si>
  <si>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</si>
  <si>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</si>
  <si>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</si>
  <si>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</si>
  <si>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</si>
  <si>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</si>
  <si>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</si>
  <si>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</si>
  <si>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</si>
  <si>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</si>
  <si>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</si>
  <si>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</si>
  <si>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</si>
  <si>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</si>
  <si>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</si>
  <si>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</si>
  <si>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</si>
  <si>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</si>
  <si>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86 SOEC</t>
  </si>
  <si>
    <t>87 PEM Electrolyser</t>
  </si>
  <si>
    <t>88 Alkaline Electrolyser</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</si>
  <si>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</si>
  <si>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</si>
  <si>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</si>
  <si>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</si>
  <si>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</si>
  <si>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</si>
  <si>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</si>
  <si>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</si>
  <si>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</si>
  <si>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</si>
  <si>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</si>
  <si>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</si>
  <si>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</si>
  <si>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</si>
  <si>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</si>
  <si>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</si>
  <si>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</si>
  <si>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</si>
  <si>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</si>
  <si>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</si>
  <si>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</si>
  <si>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</si>
  <si>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</si>
  <si>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</si>
  <si>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</si>
  <si>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</si>
  <si>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</si>
  <si>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</si>
  <si>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</si>
  <si>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</si>
  <si>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</si>
  <si>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</si>
  <si>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</si>
  <si>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</si>
  <si>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</si>
  <si>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Version 0005</t>
  </si>
  <si>
    <t>Green Ammonia plant (excl. electrolyzer and excl. ASU)</t>
  </si>
  <si>
    <t>Typical total plant size, MW (Ammonia output)</t>
  </si>
  <si>
    <t>N2 Consumption, t/t Ammonia</t>
  </si>
  <si>
    <t>Hydrogen Consumption, t/t Ammonia</t>
  </si>
  <si>
    <r>
      <t xml:space="preserve">Ammonia Output, MWh/MWh </t>
    </r>
    <r>
      <rPr>
        <sz val="8"/>
        <rFont val="Calibri"/>
        <family val="2"/>
        <scheme val="minor"/>
      </rPr>
      <t xml:space="preserve">total </t>
    </r>
    <r>
      <rPr>
        <sz val="8"/>
        <color theme="1"/>
        <rFont val="Calibri"/>
        <family val="2"/>
        <scheme val="minor"/>
      </rPr>
      <t>Input</t>
    </r>
  </si>
  <si>
    <t>High value heat MWh/MWH total input</t>
  </si>
  <si>
    <t>Forced outage (%), unplanned shutdown</t>
  </si>
  <si>
    <t>Operation capacity</t>
  </si>
  <si>
    <t>20-100%</t>
  </si>
  <si>
    <t>Specific investment (M€ /MW Ammonia)</t>
  </si>
  <si>
    <t>F, I</t>
  </si>
  <si>
    <t>Fixed O&amp;M (k€/MW ammonia/year)</t>
  </si>
  <si>
    <t>Variable O&amp;M (€/MWh ammonia)</t>
  </si>
  <si>
    <t>Start up (M€ /1,000 t Ammonia)</t>
  </si>
  <si>
    <t>N.A.</t>
  </si>
  <si>
    <t>Specific investment mark-up factor optional ASU</t>
  </si>
  <si>
    <t>Specific energy content (GJ/ton) Ammonia)</t>
  </si>
  <si>
    <r>
      <t xml:space="preserve">Specific density  (kg/l) or (ton/m3) </t>
    </r>
    <r>
      <rPr>
        <sz val="8"/>
        <rFont val="Calibri"/>
        <family val="2"/>
        <scheme val="minor"/>
      </rPr>
      <t>Ammonia</t>
    </r>
  </si>
  <si>
    <t>Variable O&amp;M (€ /t Ammonia)</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</si>
  <si>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</si>
  <si>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</si>
  <si>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</si>
  <si>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</si>
  <si>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r>
      <t xml:space="preserve">E: Heat available at </t>
    </r>
    <r>
      <rPr>
        <sz val="8"/>
        <rFont val="Arial"/>
        <family val="2"/>
      </rPr>
      <t>30-60</t>
    </r>
    <r>
      <rPr>
        <sz val="8"/>
        <color theme="1"/>
        <rFont val="Arial"/>
        <family val="2"/>
      </rPr>
      <t>°C and requires heat pump for use for district heating.</t>
    </r>
  </si>
  <si>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</si>
  <si>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</si>
  <si>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</si>
  <si>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</si>
  <si>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</si>
  <si>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</si>
  <si>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</si>
  <si>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</si>
  <si>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</si>
  <si>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Specific investment (M€ /TPD Ammonia)</t>
  </si>
  <si>
    <t>Fixed O&amp;M (M€ /TPD Ammonia)</t>
  </si>
  <si>
    <t>Start up (M€ /TPD Ammonia)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</si>
</sst>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
    <numFmt numFmtId="171" formatCode="0.000"/>
  </numFmts>
  <fonts count="77"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10"/>
      <color theme="1"/>
      <name val="Arial"/>
      <family val="2"/>
    </font>
    <font>
      <b/>
      <sz val="8"/>
      <color theme="1"/>
      <name val="Arial"/>
      <family val="2"/>
    </font>
    <font>
      <b/>
      <sz val="9"/>
      <color theme="1"/>
      <name val="Arial"/>
      <family val="2"/>
    </font>
    <font>
      <i/>
      <sz val="9"/>
      <color theme="1"/>
      <name val="Arial"/>
      <family val="2"/>
    </font>
    <font>
      <b/>
      <sz val="11"/>
      <color theme="1"/>
      <name val="Calibri Light"/>
      <family val="2"/>
    </font>
    <font>
      <i/>
      <sz val="11"/>
      <color theme="1"/>
      <name val="Calibri"/>
      <family val="2"/>
      <scheme val="minor"/>
    </font>
    <font>
      <sz val="8"/>
      <color rgb="FFFF0000"/>
      <name val="Arial"/>
      <family val="2"/>
    </font>
    <font>
      <sz val="8"/>
      <color theme="1"/>
      <name val="Times New Roman"/>
      <family val="1"/>
    </font>
    <font>
      <sz val="9"/>
      <color rgb="FF000000"/>
      <name val="Arial"/>
      <family val="2"/>
    </font>
    <font>
      <vertAlign val="subscript"/>
      <sz val="9"/>
      <color rgb="FF000000"/>
      <name val="Arial"/>
      <family val="2"/>
    </font>
    <font>
      <i/>
      <sz val="9"/>
      <color indexed="8"/>
      <name val="Arial"/>
      <family val="2"/>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
      <sz val="11"/>
      <color rgb="FFFF0000"/>
      <name val="Calibri"/>
      <family val="2"/>
      <scheme val="minor"/>
    </font>
    <font>
      <b/>
      <sz val="8"/>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1">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51" fillId="0" borderId="0"/>
    <xf numFmtId="0" fontId="51"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52" fillId="5" borderId="22" applyNumberFormat="0" applyAlignment="0" applyProtection="0"/>
    <xf numFmtId="43" fontId="12" fillId="0" borderId="0" applyFont="0" applyFill="0" applyBorder="0" applyAlignment="0" applyProtection="0"/>
    <xf numFmtId="164" fontId="51" fillId="0" borderId="0" applyFont="0" applyFill="0" applyBorder="0" applyAlignment="0" applyProtection="0"/>
    <xf numFmtId="0" fontId="53" fillId="6" borderId="0" applyNumberFormat="0" applyBorder="0" applyAlignment="0" applyProtection="0"/>
    <xf numFmtId="0" fontId="51" fillId="0" borderId="0"/>
    <xf numFmtId="0" fontId="8" fillId="0" borderId="0"/>
    <xf numFmtId="0" fontId="8" fillId="0" borderId="0"/>
    <xf numFmtId="0" fontId="54" fillId="7" borderId="23" applyNumberFormat="0" applyAlignment="0" applyProtection="0"/>
    <xf numFmtId="0" fontId="51" fillId="0" borderId="0"/>
    <xf numFmtId="9" fontId="8" fillId="0" borderId="0" applyFont="0" applyFill="0" applyBorder="0" applyAlignment="0" applyProtection="0"/>
    <xf numFmtId="9" fontId="8" fillId="0" borderId="0" applyFont="0" applyFill="0" applyBorder="0" applyAlignment="0" applyProtection="0"/>
    <xf numFmtId="0" fontId="55" fillId="0" borderId="24" applyNumberFormat="0" applyFill="0" applyAlignment="0" applyProtection="0"/>
    <xf numFmtId="0" fontId="52" fillId="5" borderId="25" applyNumberFormat="0" applyAlignment="0" applyProtection="0"/>
    <xf numFmtId="0" fontId="54" fillId="7" borderId="26" applyNumberFormat="0" applyAlignment="0" applyProtection="0"/>
    <xf numFmtId="0" fontId="55" fillId="0" borderId="27" applyNumberFormat="0" applyFill="0" applyAlignment="0" applyProtection="0"/>
  </cellStyleXfs>
  <cellXfs count="760">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0" fillId="2" borderId="0" xfId="0" applyFill="1" applyAlignment="1"/>
    <xf numFmtId="0" fontId="28" fillId="2" borderId="19" xfId="0" applyFont="1" applyFill="1" applyBorder="1" applyAlignment="1">
      <alignment vertical="center" wrapText="1"/>
    </xf>
    <xf numFmtId="0" fontId="13" fillId="2" borderId="11" xfId="0" applyFont="1" applyFill="1" applyBorder="1" applyAlignment="1">
      <alignment vertical="center" wrapText="1"/>
    </xf>
    <xf numFmtId="0" fontId="29" fillId="2" borderId="10"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11" xfId="0" applyFont="1" applyFill="1" applyBorder="1" applyAlignment="1">
      <alignment vertical="center" wrapText="1"/>
    </xf>
    <xf numFmtId="0" fontId="29" fillId="2" borderId="13" xfId="0" applyFont="1" applyFill="1" applyBorder="1" applyAlignment="1">
      <alignment vertical="center" wrapText="1"/>
    </xf>
    <xf numFmtId="0" fontId="29" fillId="2" borderId="12" xfId="0" applyFont="1" applyFill="1" applyBorder="1" applyAlignment="1">
      <alignment vertical="center" wrapText="1"/>
    </xf>
    <xf numFmtId="0" fontId="30" fillId="2" borderId="11" xfId="0" applyFont="1" applyFill="1" applyBorder="1" applyAlignment="1">
      <alignment vertical="center" wrapText="1"/>
    </xf>
    <xf numFmtId="0" fontId="13" fillId="0" borderId="21" xfId="0" applyFont="1" applyFill="1" applyBorder="1" applyAlignment="1">
      <alignment vertical="center" wrapText="1"/>
    </xf>
    <xf numFmtId="0" fontId="13" fillId="0"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1" xfId="0" applyFont="1" applyFill="1" applyBorder="1" applyAlignment="1">
      <alignment vertical="center" wrapText="1"/>
    </xf>
    <xf numFmtId="1" fontId="13" fillId="2" borderId="14" xfId="0" applyNumberFormat="1" applyFont="1" applyFill="1" applyBorder="1" applyAlignment="1">
      <alignment horizontal="center" vertical="center" wrapText="1"/>
    </xf>
    <xf numFmtId="0" fontId="13" fillId="2" borderId="8" xfId="0" applyFont="1" applyFill="1" applyBorder="1" applyAlignment="1">
      <alignment vertical="center" wrapText="1"/>
    </xf>
    <xf numFmtId="1" fontId="13" fillId="2" borderId="10" xfId="0" applyNumberFormat="1" applyFont="1" applyFill="1" applyBorder="1" applyAlignment="1">
      <alignment horizontal="center" vertical="center" wrapText="1"/>
    </xf>
    <xf numFmtId="0" fontId="16" fillId="2" borderId="8" xfId="0" applyFont="1" applyFill="1" applyBorder="1" applyAlignment="1">
      <alignment vertical="center" wrapText="1"/>
    </xf>
    <xf numFmtId="0" fontId="30" fillId="2" borderId="10" xfId="0" applyFont="1" applyFill="1" applyBorder="1" applyAlignment="1">
      <alignment vertical="center" wrapText="1"/>
    </xf>
    <xf numFmtId="3" fontId="13" fillId="2" borderId="14" xfId="0" applyNumberFormat="1" applyFont="1" applyFill="1" applyBorder="1" applyAlignment="1">
      <alignment horizontal="center" vertical="center" wrapText="1"/>
    </xf>
    <xf numFmtId="4" fontId="16" fillId="2" borderId="14" xfId="0" applyNumberFormat="1" applyFont="1" applyFill="1" applyBorder="1" applyAlignment="1">
      <alignment horizontal="center" vertical="center" wrapText="1"/>
    </xf>
    <xf numFmtId="4" fontId="16" fillId="2" borderId="21"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165" fontId="13" fillId="2" borderId="14" xfId="0" applyNumberFormat="1" applyFont="1" applyFill="1" applyBorder="1" applyAlignment="1">
      <alignment horizontal="center" vertical="center" wrapText="1"/>
    </xf>
    <xf numFmtId="3" fontId="13" fillId="2" borderId="10" xfId="0" applyNumberFormat="1"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3" fillId="2" borderId="10" xfId="0" applyFont="1" applyFill="1" applyBorder="1" applyAlignment="1">
      <alignment vertical="center" wrapText="1"/>
    </xf>
    <xf numFmtId="3" fontId="16" fillId="2" borderId="14" xfId="0" applyNumberFormat="1" applyFont="1" applyFill="1" applyBorder="1" applyAlignment="1">
      <alignment horizontal="center" vertical="center" wrapText="1"/>
    </xf>
    <xf numFmtId="0" fontId="13" fillId="0" borderId="8" xfId="0" applyFont="1" applyFill="1" applyBorder="1" applyAlignment="1">
      <alignment vertical="center" wrapText="1"/>
    </xf>
    <xf numFmtId="9" fontId="13" fillId="2" borderId="10" xfId="2" applyFont="1" applyFill="1" applyBorder="1" applyAlignment="1">
      <alignment horizontal="center" vertical="center" wrapText="1"/>
    </xf>
    <xf numFmtId="0" fontId="13" fillId="2" borderId="8" xfId="0" applyFont="1" applyFill="1" applyBorder="1" applyAlignment="1">
      <alignment horizontal="center" vertical="center" wrapText="1"/>
    </xf>
    <xf numFmtId="0" fontId="6" fillId="2" borderId="0" xfId="0" applyFont="1" applyFill="1"/>
    <xf numFmtId="0" fontId="18" fillId="2" borderId="0" xfId="0" applyFont="1" applyFill="1" applyAlignment="1">
      <alignment horizontal="right"/>
    </xf>
    <xf numFmtId="0" fontId="18" fillId="2" borderId="0" xfId="0" applyFont="1" applyFill="1" applyAlignment="1">
      <alignment horizontal="left" vertical="center"/>
    </xf>
    <xf numFmtId="0" fontId="18" fillId="0" borderId="0" xfId="0" applyFont="1" applyFill="1"/>
    <xf numFmtId="0" fontId="32" fillId="2" borderId="0" xfId="0" applyFont="1" applyFill="1" applyAlignment="1">
      <alignment vertical="center"/>
    </xf>
    <xf numFmtId="0" fontId="31" fillId="2" borderId="0" xfId="0" applyFont="1" applyFill="1"/>
    <xf numFmtId="0" fontId="31" fillId="2" borderId="0" xfId="0" applyFont="1" applyFill="1" applyAlignment="1">
      <alignment horizontal="left"/>
    </xf>
    <xf numFmtId="0" fontId="33" fillId="2" borderId="0" xfId="0" applyFont="1" applyFill="1"/>
    <xf numFmtId="0" fontId="28" fillId="0" borderId="19" xfId="0" applyFont="1" applyFill="1" applyBorder="1" applyAlignment="1">
      <alignment vertical="center" wrapText="1"/>
    </xf>
    <xf numFmtId="0" fontId="13" fillId="0" borderId="11" xfId="0" applyFont="1" applyFill="1" applyBorder="1" applyAlignment="1">
      <alignment vertical="center" wrapText="1"/>
    </xf>
    <xf numFmtId="0" fontId="29" fillId="0" borderId="1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1" xfId="0" applyFont="1" applyFill="1" applyBorder="1" applyAlignment="1">
      <alignment vertical="center" wrapText="1"/>
    </xf>
    <xf numFmtId="0" fontId="29" fillId="0" borderId="13" xfId="0" applyFont="1" applyFill="1" applyBorder="1" applyAlignment="1">
      <alignment vertical="center" wrapText="1"/>
    </xf>
    <xf numFmtId="0" fontId="29" fillId="0" borderId="12" xfId="0" applyFont="1" applyFill="1" applyBorder="1" applyAlignment="1">
      <alignment vertical="center" wrapText="1"/>
    </xf>
    <xf numFmtId="0" fontId="30" fillId="0" borderId="11" xfId="0" applyFont="1" applyFill="1" applyBorder="1" applyAlignment="1">
      <alignment vertical="center" wrapText="1"/>
    </xf>
    <xf numFmtId="0" fontId="13" fillId="0" borderId="1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1" xfId="0" applyFont="1" applyFill="1" applyBorder="1" applyAlignment="1">
      <alignment vertical="center" wrapText="1"/>
    </xf>
    <xf numFmtId="170" fontId="16" fillId="2" borderId="14" xfId="0" applyNumberFormat="1" applyFont="1" applyFill="1" applyBorder="1" applyAlignment="1">
      <alignment horizontal="center" vertical="center" wrapText="1"/>
    </xf>
    <xf numFmtId="170" fontId="16" fillId="2" borderId="21"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0" borderId="8" xfId="0" applyFont="1" applyFill="1" applyBorder="1" applyAlignment="1">
      <alignment vertical="center" wrapText="1"/>
    </xf>
    <xf numFmtId="3" fontId="16" fillId="0" borderId="10"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4" xfId="0" applyFont="1" applyFill="1" applyBorder="1" applyAlignment="1">
      <alignment horizontal="center" vertical="center" wrapText="1"/>
    </xf>
    <xf numFmtId="0" fontId="16" fillId="0" borderId="21" xfId="0" applyFont="1" applyFill="1" applyBorder="1" applyAlignment="1">
      <alignment vertical="center" wrapText="1"/>
    </xf>
    <xf numFmtId="3" fontId="16" fillId="0" borderId="14" xfId="0" applyNumberFormat="1" applyFont="1" applyFill="1" applyBorder="1" applyAlignment="1">
      <alignment horizontal="center" vertical="center" wrapText="1"/>
    </xf>
    <xf numFmtId="3" fontId="16" fillId="0" borderId="8"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35" fillId="2" borderId="0" xfId="0" applyFont="1" applyFill="1" applyAlignment="1">
      <alignment vertical="center"/>
    </xf>
    <xf numFmtId="0" fontId="18" fillId="2" borderId="0" xfId="0" applyFont="1" applyFill="1" applyAlignment="1">
      <alignment horizontal="right" vertical="top"/>
    </xf>
    <xf numFmtId="0" fontId="18" fillId="0" borderId="0" xfId="0" applyFont="1" applyFill="1" applyAlignment="1">
      <alignment vertical="top"/>
    </xf>
    <xf numFmtId="0" fontId="18" fillId="2" borderId="0" xfId="0" applyFont="1" applyFill="1" applyAlignment="1">
      <alignment horizontal="left" vertical="top"/>
    </xf>
    <xf numFmtId="0" fontId="18" fillId="0" borderId="0" xfId="0" applyFont="1" applyAlignment="1">
      <alignment vertical="top"/>
    </xf>
    <xf numFmtId="0" fontId="0" fillId="2" borderId="0" xfId="0" applyFill="1" applyAlignment="1">
      <alignment horizontal="right" vertical="top"/>
    </xf>
    <xf numFmtId="0" fontId="18" fillId="2" borderId="0" xfId="0" applyFont="1" applyFill="1" applyAlignment="1">
      <alignment vertical="top"/>
    </xf>
    <xf numFmtId="0" fontId="28" fillId="4" borderId="19" xfId="0" applyFont="1" applyFill="1" applyBorder="1" applyAlignment="1">
      <alignment vertical="center" wrapText="1"/>
    </xf>
    <xf numFmtId="0" fontId="13" fillId="4" borderId="11" xfId="0" applyFont="1" applyFill="1" applyBorder="1" applyAlignment="1">
      <alignment vertical="center" wrapText="1"/>
    </xf>
    <xf numFmtId="0" fontId="29" fillId="4" borderId="10"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1" xfId="0" applyFont="1" applyFill="1" applyBorder="1" applyAlignment="1">
      <alignment vertical="center" wrapText="1"/>
    </xf>
    <xf numFmtId="0" fontId="29" fillId="4" borderId="13" xfId="0" applyFont="1" applyFill="1" applyBorder="1" applyAlignment="1">
      <alignment vertical="center" wrapText="1"/>
    </xf>
    <xf numFmtId="0" fontId="29" fillId="4" borderId="12" xfId="0" applyFont="1" applyFill="1" applyBorder="1" applyAlignment="1">
      <alignment vertical="center" wrapText="1"/>
    </xf>
    <xf numFmtId="0" fontId="30" fillId="4" borderId="11" xfId="0" applyFont="1" applyFill="1" applyBorder="1" applyAlignment="1">
      <alignment vertical="center" wrapText="1"/>
    </xf>
    <xf numFmtId="0" fontId="13" fillId="4" borderId="21" xfId="0" applyFont="1" applyFill="1" applyBorder="1" applyAlignment="1">
      <alignment vertical="center" wrapText="1"/>
    </xf>
    <xf numFmtId="0" fontId="13" fillId="4" borderId="14" xfId="0" applyFont="1" applyFill="1" applyBorder="1" applyAlignment="1">
      <alignment horizontal="center" vertical="center" wrapText="1"/>
    </xf>
    <xf numFmtId="0" fontId="13" fillId="4" borderId="10" xfId="0"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3" fontId="16" fillId="2" borderId="10" xfId="0" applyNumberFormat="1" applyFont="1" applyFill="1" applyBorder="1" applyAlignment="1">
      <alignment horizontal="center" vertical="center" wrapText="1"/>
    </xf>
    <xf numFmtId="0" fontId="16" fillId="2" borderId="10" xfId="0" applyFont="1" applyFill="1" applyBorder="1" applyAlignment="1">
      <alignment vertical="center" wrapText="1"/>
    </xf>
    <xf numFmtId="0" fontId="16" fillId="2" borderId="11" xfId="0" applyFont="1" applyFill="1" applyBorder="1" applyAlignment="1">
      <alignment horizontal="center" vertical="center" wrapText="1"/>
    </xf>
    <xf numFmtId="0" fontId="13" fillId="4" borderId="10" xfId="0" applyFont="1" applyFill="1" applyBorder="1" applyAlignment="1">
      <alignment vertical="center" wrapText="1"/>
    </xf>
    <xf numFmtId="0" fontId="13" fillId="4" borderId="8" xfId="0" applyFont="1" applyFill="1" applyBorder="1" applyAlignment="1">
      <alignment vertical="center" wrapText="1"/>
    </xf>
    <xf numFmtId="0" fontId="2" fillId="2" borderId="0" xfId="0" applyFont="1" applyFill="1" applyAlignment="1">
      <alignment vertical="top"/>
    </xf>
    <xf numFmtId="0" fontId="18" fillId="0" borderId="0" xfId="0" applyFont="1"/>
    <xf numFmtId="0" fontId="1" fillId="2" borderId="0" xfId="6" applyFont="1" applyFill="1" applyAlignment="1">
      <alignment horizontal="left" vertical="center"/>
    </xf>
    <xf numFmtId="0" fontId="18" fillId="2" borderId="0" xfId="0" applyFont="1" applyFill="1" applyAlignment="1">
      <alignment horizontal="left"/>
    </xf>
    <xf numFmtId="0" fontId="0" fillId="2" borderId="0" xfId="0" applyFill="1" applyAlignment="1">
      <alignment horizontal="right"/>
    </xf>
    <xf numFmtId="0" fontId="42" fillId="0" borderId="0" xfId="0" applyFont="1" applyAlignment="1">
      <alignment horizontal="justify" vertical="center"/>
    </xf>
    <xf numFmtId="0" fontId="13" fillId="0" borderId="0" xfId="0" applyFont="1" applyAlignment="1">
      <alignment horizontal="left" vertical="center"/>
    </xf>
    <xf numFmtId="0" fontId="29" fillId="0" borderId="0" xfId="0" applyFont="1" applyAlignment="1">
      <alignment horizontal="left" vertical="center"/>
    </xf>
    <xf numFmtId="0" fontId="4" fillId="0" borderId="0" xfId="1" applyFill="1" applyAlignment="1" applyProtection="1"/>
    <xf numFmtId="0" fontId="0" fillId="0" borderId="0" xfId="0" applyAlignment="1"/>
    <xf numFmtId="0" fontId="4" fillId="0" borderId="0" xfId="1" applyAlignment="1" applyProtection="1"/>
    <xf numFmtId="0" fontId="29" fillId="0" borderId="10" xfId="0" applyFont="1" applyBorder="1" applyAlignment="1">
      <alignment horizontal="left" vertical="center"/>
    </xf>
    <xf numFmtId="0" fontId="13" fillId="0" borderId="10" xfId="0" applyFont="1" applyBorder="1"/>
    <xf numFmtId="0" fontId="29" fillId="0" borderId="10" xfId="0" applyFont="1" applyBorder="1" applyAlignment="1">
      <alignment horizontal="center"/>
    </xf>
    <xf numFmtId="0" fontId="29" fillId="0" borderId="11" xfId="0" applyFont="1" applyBorder="1" applyAlignment="1">
      <alignment horizontal="center"/>
    </xf>
    <xf numFmtId="0" fontId="29"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9"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1" fontId="13" fillId="0" borderId="10" xfId="0" applyNumberFormat="1" applyFont="1" applyBorder="1"/>
    <xf numFmtId="0" fontId="29"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1" fontId="13" fillId="0" borderId="11" xfId="0" applyNumberFormat="1" applyFont="1" applyBorder="1"/>
    <xf numFmtId="0" fontId="39" fillId="0" borderId="10" xfId="0" applyFont="1" applyBorder="1"/>
    <xf numFmtId="0" fontId="39" fillId="0" borderId="10" xfId="0" applyFont="1" applyBorder="1" applyAlignment="1">
      <alignment horizontal="center"/>
    </xf>
    <xf numFmtId="0" fontId="39" fillId="0" borderId="8" xfId="0" applyFont="1" applyBorder="1"/>
    <xf numFmtId="0" fontId="39" fillId="0" borderId="8" xfId="0" applyFont="1" applyBorder="1" applyAlignment="1">
      <alignment horizontal="center"/>
    </xf>
    <xf numFmtId="0" fontId="39" fillId="0" borderId="11" xfId="0" applyFont="1" applyBorder="1" applyAlignment="1">
      <alignment wrapText="1"/>
    </xf>
    <xf numFmtId="0" fontId="40" fillId="0" borderId="13" xfId="0" applyFont="1" applyBorder="1"/>
    <xf numFmtId="0" fontId="40" fillId="0" borderId="13" xfId="0" applyFont="1" applyBorder="1" applyAlignment="1">
      <alignment horizontal="center"/>
    </xf>
    <xf numFmtId="0" fontId="40" fillId="0" borderId="12" xfId="0" applyFont="1" applyBorder="1" applyAlignment="1">
      <alignment horizontal="center"/>
    </xf>
    <xf numFmtId="0" fontId="40" fillId="0" borderId="14" xfId="0" applyFont="1" applyBorder="1" applyAlignment="1">
      <alignment wrapText="1"/>
    </xf>
    <xf numFmtId="0" fontId="40" fillId="0" borderId="14" xfId="0" applyFont="1" applyBorder="1"/>
    <xf numFmtId="9" fontId="40" fillId="0" borderId="14" xfId="2" applyFont="1" applyBorder="1"/>
    <xf numFmtId="0" fontId="40" fillId="0" borderId="14" xfId="0" applyFont="1" applyBorder="1" applyAlignment="1">
      <alignment horizontal="center"/>
    </xf>
    <xf numFmtId="0" fontId="40" fillId="0" borderId="10" xfId="0" applyFont="1" applyBorder="1" applyAlignment="1">
      <alignment wrapText="1"/>
    </xf>
    <xf numFmtId="0" fontId="40" fillId="0" borderId="10" xfId="0" applyFont="1" applyBorder="1"/>
    <xf numFmtId="9" fontId="40" fillId="0" borderId="10" xfId="2" applyFont="1" applyBorder="1"/>
    <xf numFmtId="0" fontId="40" fillId="0" borderId="10" xfId="0" applyFont="1" applyBorder="1" applyAlignment="1">
      <alignment horizontal="center"/>
    </xf>
    <xf numFmtId="9" fontId="40" fillId="0" borderId="10" xfId="0" applyNumberFormat="1" applyFont="1" applyBorder="1"/>
    <xf numFmtId="0" fontId="40" fillId="0" borderId="10" xfId="0" applyFont="1" applyBorder="1" applyAlignment="1"/>
    <xf numFmtId="2" fontId="40" fillId="0" borderId="10" xfId="0" applyNumberFormat="1" applyFont="1" applyBorder="1" applyAlignment="1">
      <alignment horizontal="right"/>
    </xf>
    <xf numFmtId="2" fontId="40" fillId="0" borderId="10" xfId="0" applyNumberFormat="1" applyFont="1" applyBorder="1"/>
    <xf numFmtId="0" fontId="40" fillId="0" borderId="10" xfId="0" applyFont="1" applyBorder="1" applyAlignment="1">
      <alignment horizontal="right"/>
    </xf>
    <xf numFmtId="171" fontId="40" fillId="0" borderId="10" xfId="0" applyNumberFormat="1" applyFont="1" applyBorder="1"/>
    <xf numFmtId="165" fontId="40" fillId="0" borderId="10" xfId="0" applyNumberFormat="1" applyFont="1" applyBorder="1" applyAlignment="1"/>
    <xf numFmtId="2" fontId="40" fillId="0" borderId="10" xfId="0" applyNumberFormat="1" applyFont="1" applyBorder="1" applyAlignment="1"/>
    <xf numFmtId="9" fontId="40" fillId="0" borderId="10" xfId="2" applyFont="1" applyBorder="1" applyAlignment="1"/>
    <xf numFmtId="0" fontId="40" fillId="0" borderId="10" xfId="0" applyFont="1" applyBorder="1" applyAlignment="1">
      <alignment horizontal="center"/>
    </xf>
    <xf numFmtId="0" fontId="40" fillId="0" borderId="8" xfId="0" applyFont="1" applyBorder="1"/>
    <xf numFmtId="0" fontId="40" fillId="0" borderId="8" xfId="0" applyFont="1" applyBorder="1" applyAlignment="1">
      <alignment horizontal="center"/>
    </xf>
    <xf numFmtId="0" fontId="39" fillId="0" borderId="11" xfId="0" applyFont="1" applyBorder="1"/>
    <xf numFmtId="0" fontId="40" fillId="0" borderId="10" xfId="0" applyFont="1" applyFill="1" applyBorder="1"/>
    <xf numFmtId="171" fontId="40" fillId="0" borderId="10" xfId="0" applyNumberFormat="1" applyFont="1" applyFill="1" applyBorder="1"/>
    <xf numFmtId="9" fontId="40" fillId="0" borderId="8" xfId="0" applyNumberFormat="1" applyFont="1" applyBorder="1"/>
    <xf numFmtId="9" fontId="40" fillId="0" borderId="13" xfId="0" applyNumberFormat="1" applyFont="1" applyBorder="1"/>
    <xf numFmtId="9" fontId="40" fillId="0" borderId="14" xfId="0" applyNumberFormat="1" applyFont="1" applyBorder="1"/>
    <xf numFmtId="0" fontId="40" fillId="0" borderId="11" xfId="0" applyFont="1" applyBorder="1"/>
    <xf numFmtId="0" fontId="40" fillId="0" borderId="8" xfId="0" applyFont="1" applyBorder="1" applyAlignment="1"/>
    <xf numFmtId="0" fontId="40" fillId="0" borderId="13" xfId="0" applyFont="1" applyBorder="1" applyAlignment="1">
      <alignment horizontal="right"/>
    </xf>
    <xf numFmtId="0" fontId="40" fillId="0" borderId="7" xfId="0" applyFont="1" applyBorder="1"/>
    <xf numFmtId="165" fontId="40" fillId="0" borderId="14" xfId="0" applyNumberFormat="1" applyFont="1" applyBorder="1"/>
    <xf numFmtId="171" fontId="40" fillId="0" borderId="10" xfId="0" applyNumberFormat="1" applyFont="1" applyBorder="1" applyAlignment="1"/>
    <xf numFmtId="171" fontId="40" fillId="0" borderId="8" xfId="0" applyNumberFormat="1" applyFont="1" applyBorder="1"/>
    <xf numFmtId="9" fontId="40" fillId="0" borderId="8" xfId="2" applyFont="1" applyBorder="1"/>
    <xf numFmtId="0" fontId="40" fillId="0" borderId="21" xfId="0" applyFont="1" applyBorder="1"/>
    <xf numFmtId="1" fontId="40" fillId="0" borderId="21" xfId="0" applyNumberFormat="1" applyFont="1" applyBorder="1"/>
    <xf numFmtId="9" fontId="40" fillId="0" borderId="21" xfId="0" applyNumberFormat="1" applyFont="1" applyBorder="1"/>
    <xf numFmtId="0" fontId="40" fillId="0" borderId="21" xfId="0" applyFont="1" applyBorder="1" applyAlignment="1">
      <alignment horizontal="center"/>
    </xf>
    <xf numFmtId="0" fontId="40" fillId="0" borderId="14" xfId="0" applyFont="1" applyFill="1" applyBorder="1"/>
    <xf numFmtId="2" fontId="40" fillId="0" borderId="14" xfId="0" applyNumberFormat="1" applyFont="1" applyFill="1" applyBorder="1"/>
    <xf numFmtId="9" fontId="40" fillId="0" borderId="14" xfId="0" applyNumberFormat="1" applyFont="1" applyFill="1" applyBorder="1"/>
    <xf numFmtId="0" fontId="40" fillId="0" borderId="14" xfId="0" applyFont="1" applyFill="1" applyBorder="1" applyAlignment="1">
      <alignment horizontal="center"/>
    </xf>
    <xf numFmtId="0" fontId="40" fillId="0" borderId="8" xfId="0" applyFont="1" applyFill="1" applyBorder="1"/>
    <xf numFmtId="9" fontId="40" fillId="0" borderId="8" xfId="0" applyNumberFormat="1" applyFont="1" applyFill="1" applyBorder="1"/>
    <xf numFmtId="0" fontId="40" fillId="0" borderId="8" xfId="0" applyFont="1" applyFill="1" applyBorder="1" applyAlignment="1">
      <alignment horizontal="center"/>
    </xf>
    <xf numFmtId="0" fontId="40" fillId="0" borderId="13" xfId="0" applyFont="1" applyBorder="1" applyAlignment="1"/>
    <xf numFmtId="2" fontId="40" fillId="0" borderId="14" xfId="0" applyNumberFormat="1" applyFont="1" applyBorder="1"/>
    <xf numFmtId="1" fontId="40" fillId="0" borderId="10" xfId="0" applyNumberFormat="1" applyFont="1" applyBorder="1" applyAlignment="1">
      <alignment horizontal="right"/>
    </xf>
    <xf numFmtId="1" fontId="40" fillId="0" borderId="10" xfId="0" applyNumberFormat="1" applyFont="1" applyBorder="1"/>
    <xf numFmtId="165" fontId="40" fillId="0" borderId="10" xfId="0" applyNumberFormat="1" applyFont="1" applyBorder="1"/>
    <xf numFmtId="0" fontId="40" fillId="0" borderId="8" xfId="0" applyFont="1" applyBorder="1" applyAlignment="1">
      <alignment horizontal="right"/>
    </xf>
    <xf numFmtId="0" fontId="40" fillId="0" borderId="14" xfId="0" applyFont="1" applyBorder="1" applyAlignment="1"/>
    <xf numFmtId="0" fontId="40" fillId="0" borderId="12" xfId="0" applyFont="1" applyBorder="1"/>
    <xf numFmtId="0" fontId="40" fillId="0" borderId="29" xfId="0" applyFont="1" applyBorder="1" applyAlignment="1">
      <alignment horizontal="right"/>
    </xf>
    <xf numFmtId="0" fontId="40" fillId="0" borderId="14" xfId="0" applyFont="1" applyBorder="1" applyAlignment="1">
      <alignment horizontal="right"/>
    </xf>
    <xf numFmtId="9" fontId="40" fillId="0" borderId="14" xfId="2" applyFont="1" applyBorder="1" applyAlignment="1">
      <alignment horizontal="right"/>
    </xf>
    <xf numFmtId="9" fontId="40" fillId="0" borderId="8" xfId="2" applyFont="1" applyBorder="1" applyAlignment="1">
      <alignment horizontal="right"/>
    </xf>
    <xf numFmtId="0" fontId="40" fillId="0" borderId="21" xfId="0" applyFont="1" applyBorder="1" applyAlignment="1">
      <alignment horizontal="right"/>
    </xf>
    <xf numFmtId="9" fontId="40" fillId="0" borderId="21" xfId="0" applyNumberFormat="1" applyFont="1" applyBorder="1" applyAlignment="1">
      <alignment horizontal="right"/>
    </xf>
    <xf numFmtId="9" fontId="40" fillId="0" borderId="13" xfId="0" applyNumberFormat="1" applyFont="1" applyBorder="1" applyAlignment="1">
      <alignment horizontal="right"/>
    </xf>
    <xf numFmtId="9" fontId="40" fillId="0" borderId="14" xfId="0" applyNumberFormat="1" applyFont="1" applyBorder="1" applyAlignment="1">
      <alignment horizontal="right"/>
    </xf>
    <xf numFmtId="0" fontId="40" fillId="0" borderId="10" xfId="0" applyFont="1" applyFill="1" applyBorder="1" applyAlignment="1">
      <alignment horizontal="right"/>
    </xf>
    <xf numFmtId="9" fontId="40" fillId="0" borderId="10" xfId="0" applyNumberFormat="1" applyFont="1" applyFill="1" applyBorder="1" applyAlignment="1">
      <alignment horizontal="right"/>
    </xf>
    <xf numFmtId="0" fontId="40" fillId="0" borderId="10" xfId="0" applyFont="1" applyFill="1" applyBorder="1" applyAlignment="1"/>
    <xf numFmtId="0" fontId="40" fillId="0" borderId="10" xfId="0" applyFont="1" applyFill="1" applyBorder="1" applyAlignment="1">
      <alignment horizontal="center"/>
    </xf>
    <xf numFmtId="0" fontId="40" fillId="0" borderId="8" xfId="0" applyFont="1" applyFill="1" applyBorder="1" applyAlignment="1">
      <alignment horizontal="right"/>
    </xf>
    <xf numFmtId="9" fontId="40" fillId="0" borderId="8" xfId="0" applyNumberFormat="1" applyFont="1" applyFill="1" applyBorder="1" applyAlignment="1">
      <alignment horizontal="right"/>
    </xf>
    <xf numFmtId="0" fontId="40" fillId="0" borderId="8" xfId="0" applyFont="1" applyFill="1" applyBorder="1" applyAlignment="1"/>
    <xf numFmtId="0" fontId="40" fillId="0" borderId="11" xfId="0" applyFont="1" applyFill="1" applyBorder="1"/>
    <xf numFmtId="0" fontId="40" fillId="0" borderId="13" xfId="0" applyFont="1" applyFill="1" applyBorder="1" applyAlignment="1">
      <alignment horizontal="right"/>
    </xf>
    <xf numFmtId="9" fontId="40" fillId="0" borderId="13" xfId="0" applyNumberFormat="1" applyFont="1" applyFill="1" applyBorder="1" applyAlignment="1">
      <alignment horizontal="right"/>
    </xf>
    <xf numFmtId="0" fontId="40" fillId="0" borderId="12" xfId="0" applyFont="1" applyFill="1" applyBorder="1" applyAlignment="1">
      <alignment horizontal="center"/>
    </xf>
    <xf numFmtId="9" fontId="40" fillId="0" borderId="10" xfId="0" applyNumberFormat="1" applyFont="1" applyBorder="1" applyAlignment="1">
      <alignment horizontal="right"/>
    </xf>
    <xf numFmtId="16" fontId="40" fillId="0" borderId="8" xfId="0" quotePrefix="1" applyNumberFormat="1" applyFont="1" applyBorder="1" applyAlignment="1">
      <alignment horizontal="right"/>
    </xf>
    <xf numFmtId="2" fontId="40" fillId="0" borderId="14" xfId="0" applyNumberFormat="1" applyFont="1" applyBorder="1" applyAlignment="1">
      <alignment horizontal="right"/>
    </xf>
    <xf numFmtId="9" fontId="40" fillId="0" borderId="10" xfId="2" applyFont="1" applyBorder="1" applyAlignment="1">
      <alignment horizontal="right"/>
    </xf>
    <xf numFmtId="171" fontId="40" fillId="0" borderId="10" xfId="0" applyNumberFormat="1" applyFont="1" applyBorder="1" applyAlignment="1">
      <alignment horizontal="right"/>
    </xf>
    <xf numFmtId="165" fontId="40" fillId="0" borderId="10" xfId="0" applyNumberFormat="1" applyFont="1" applyBorder="1" applyAlignment="1">
      <alignment horizontal="right"/>
    </xf>
    <xf numFmtId="9" fontId="40" fillId="0" borderId="13" xfId="2" applyFont="1" applyBorder="1" applyAlignment="1">
      <alignment horizontal="right"/>
    </xf>
    <xf numFmtId="9" fontId="40" fillId="0" borderId="14" xfId="2" applyFont="1" applyBorder="1" applyAlignment="1">
      <alignment horizontal="center"/>
    </xf>
    <xf numFmtId="9" fontId="40" fillId="0" borderId="8" xfId="2" applyFont="1" applyBorder="1" applyAlignment="1">
      <alignment horizontal="center"/>
    </xf>
    <xf numFmtId="9" fontId="40" fillId="0" borderId="13" xfId="2" applyFont="1" applyBorder="1"/>
    <xf numFmtId="165" fontId="40" fillId="0" borderId="8" xfId="0" applyNumberFormat="1" applyFont="1" applyBorder="1"/>
    <xf numFmtId="2" fontId="40" fillId="0" borderId="8" xfId="0" applyNumberFormat="1" applyFont="1" applyBorder="1"/>
    <xf numFmtId="0" fontId="40" fillId="0" borderId="10" xfId="0" applyFont="1" applyBorder="1" applyAlignment="1">
      <alignment horizontal="right" vertical="center"/>
    </xf>
    <xf numFmtId="2" fontId="40" fillId="0" borderId="10" xfId="0" applyNumberFormat="1" applyFont="1" applyBorder="1" applyAlignment="1">
      <alignment horizontal="right" vertical="center"/>
    </xf>
    <xf numFmtId="171" fontId="40" fillId="0" borderId="10" xfId="0" applyNumberFormat="1" applyFont="1" applyBorder="1" applyAlignment="1">
      <alignment horizontal="right" vertical="center"/>
    </xf>
    <xf numFmtId="9" fontId="40" fillId="0" borderId="10" xfId="2" applyFont="1" applyBorder="1" applyAlignment="1">
      <alignment horizontal="center"/>
    </xf>
    <xf numFmtId="9" fontId="40"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40" fillId="0" borderId="8" xfId="0" applyNumberFormat="1" applyFont="1" applyBorder="1" applyAlignment="1">
      <alignment horizontal="center"/>
    </xf>
    <xf numFmtId="2" fontId="40" fillId="0" borderId="14" xfId="0" applyNumberFormat="1" applyFont="1" applyBorder="1" applyAlignment="1">
      <alignment horizontal="center"/>
    </xf>
    <xf numFmtId="171" fontId="40" fillId="0" borderId="10" xfId="0" applyNumberFormat="1" applyFont="1" applyBorder="1" applyAlignment="1">
      <alignment horizontal="center"/>
    </xf>
    <xf numFmtId="2" fontId="40" fillId="0" borderId="10" xfId="0" applyNumberFormat="1" applyFont="1" applyBorder="1" applyAlignment="1">
      <alignment horizontal="center"/>
    </xf>
    <xf numFmtId="9" fontId="40"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30"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30"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1" fontId="18" fillId="0" borderId="14" xfId="0" applyNumberFormat="1" applyFont="1" applyBorder="1"/>
    <xf numFmtId="171" fontId="18" fillId="0" borderId="14" xfId="0" applyNumberFormat="1" applyFont="1" applyFill="1" applyBorder="1"/>
    <xf numFmtId="9" fontId="18" fillId="0" borderId="14" xfId="0" applyNumberFormat="1" applyFont="1" applyBorder="1"/>
    <xf numFmtId="171" fontId="18" fillId="0" borderId="10" xfId="0" applyNumberFormat="1" applyFont="1" applyBorder="1"/>
    <xf numFmtId="171" fontId="18" fillId="0" borderId="10" xfId="0" applyNumberFormat="1" applyFont="1" applyFill="1" applyBorder="1"/>
    <xf numFmtId="9" fontId="18" fillId="0" borderId="10" xfId="0" applyNumberFormat="1" applyFont="1" applyBorder="1"/>
    <xf numFmtId="171" fontId="18" fillId="0" borderId="8" xfId="0" applyNumberFormat="1" applyFont="1" applyBorder="1"/>
    <xf numFmtId="171"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9" fillId="0" borderId="0" xfId="0" applyFont="1" applyAlignment="1">
      <alignment horizontal="justify" vertical="center"/>
    </xf>
    <xf numFmtId="0" fontId="60" fillId="0" borderId="0" xfId="0" applyFont="1" applyAlignment="1">
      <alignment horizontal="justify" vertical="center"/>
    </xf>
    <xf numFmtId="0" fontId="39" fillId="0" borderId="10" xfId="0" applyFont="1" applyBorder="1" applyAlignment="1">
      <alignment horizontal="center" vertical="center" wrapText="1"/>
    </xf>
    <xf numFmtId="0" fontId="0" fillId="0" borderId="10" xfId="0" applyBorder="1" applyAlignment="1">
      <alignment vertical="top" wrapText="1"/>
    </xf>
    <xf numFmtId="0" fontId="40" fillId="0" borderId="10" xfId="0" applyFont="1" applyBorder="1" applyAlignment="1">
      <alignment horizontal="left" vertical="center" wrapText="1"/>
    </xf>
    <xf numFmtId="0" fontId="40" fillId="0" borderId="10" xfId="0" applyFont="1" applyBorder="1" applyAlignment="1">
      <alignment horizontal="center" vertical="center" wrapText="1"/>
    </xf>
    <xf numFmtId="9" fontId="40" fillId="0" borderId="10" xfId="0" applyNumberFormat="1" applyFont="1" applyBorder="1" applyAlignment="1">
      <alignment horizontal="center" vertical="center" wrapText="1"/>
    </xf>
    <xf numFmtId="0" fontId="57" fillId="0" borderId="10" xfId="0" applyFont="1" applyBorder="1" applyAlignment="1">
      <alignment horizontal="justify" vertical="center" wrapText="1"/>
    </xf>
    <xf numFmtId="0" fontId="57" fillId="0" borderId="10" xfId="0" applyFont="1" applyBorder="1" applyAlignment="1">
      <alignment horizontal="center" vertical="center" wrapText="1"/>
    </xf>
    <xf numFmtId="9" fontId="57" fillId="0" borderId="10" xfId="0" applyNumberFormat="1" applyFont="1" applyBorder="1" applyAlignment="1">
      <alignment horizontal="center" vertical="center" wrapText="1"/>
    </xf>
    <xf numFmtId="0" fontId="39" fillId="0" borderId="10" xfId="0" applyFont="1" applyBorder="1" applyAlignment="1">
      <alignment horizontal="justify" vertical="center" wrapText="1"/>
    </xf>
    <xf numFmtId="0" fontId="40" fillId="0" borderId="10" xfId="0" applyFont="1" applyBorder="1" applyAlignment="1">
      <alignment horizontal="justify" vertical="center" wrapText="1"/>
    </xf>
    <xf numFmtId="0" fontId="22" fillId="0" borderId="0" xfId="0" applyFont="1" applyAlignment="1">
      <alignment vertical="center" wrapText="1"/>
    </xf>
    <xf numFmtId="0" fontId="39"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9"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9" fillId="4" borderId="11" xfId="0" applyFont="1" applyFill="1" applyBorder="1" applyAlignment="1">
      <alignment vertical="center" wrapText="1"/>
    </xf>
    <xf numFmtId="0" fontId="39" fillId="4" borderId="13" xfId="0" applyFont="1" applyFill="1" applyBorder="1" applyAlignment="1">
      <alignment vertical="center" wrapText="1"/>
    </xf>
    <xf numFmtId="0" fontId="39" fillId="4" borderId="12" xfId="0" applyFont="1" applyFill="1" applyBorder="1" applyAlignment="1">
      <alignment vertical="center" wrapText="1"/>
    </xf>
    <xf numFmtId="0" fontId="40" fillId="4" borderId="14" xfId="0" applyFont="1" applyFill="1" applyBorder="1" applyAlignment="1">
      <alignment vertical="center" wrapText="1"/>
    </xf>
    <xf numFmtId="0" fontId="40" fillId="4" borderId="14" xfId="0" applyFont="1" applyFill="1" applyBorder="1" applyAlignment="1">
      <alignment horizontal="center" vertical="center" wrapText="1"/>
    </xf>
    <xf numFmtId="9" fontId="40" fillId="4" borderId="14" xfId="0" applyNumberFormat="1" applyFont="1" applyFill="1" applyBorder="1" applyAlignment="1">
      <alignment horizontal="center" vertical="center" wrapText="1"/>
    </xf>
    <xf numFmtId="0" fontId="40" fillId="4" borderId="8" xfId="0" applyFont="1" applyFill="1" applyBorder="1" applyAlignment="1">
      <alignment vertical="center" wrapText="1"/>
    </xf>
    <xf numFmtId="0" fontId="40" fillId="4" borderId="8" xfId="0" applyFont="1" applyFill="1" applyBorder="1" applyAlignment="1">
      <alignment horizontal="center" vertical="center" wrapText="1"/>
    </xf>
    <xf numFmtId="9" fontId="40" fillId="4" borderId="8" xfId="0" applyNumberFormat="1" applyFont="1" applyFill="1" applyBorder="1" applyAlignment="1">
      <alignment horizontal="center" vertical="center" wrapText="1"/>
    </xf>
    <xf numFmtId="0" fontId="39" fillId="4" borderId="11" xfId="0" applyFont="1" applyFill="1" applyBorder="1" applyAlignment="1">
      <alignment vertical="center"/>
    </xf>
    <xf numFmtId="0" fontId="39" fillId="4" borderId="13" xfId="0" applyFont="1" applyFill="1" applyBorder="1" applyAlignment="1">
      <alignment horizontal="center" vertical="center" wrapText="1"/>
    </xf>
    <xf numFmtId="0" fontId="40" fillId="4" borderId="10" xfId="0" applyFont="1" applyFill="1" applyBorder="1" applyAlignment="1">
      <alignment vertical="center" wrapText="1"/>
    </xf>
    <xf numFmtId="0" fontId="40" fillId="4" borderId="10" xfId="0" applyFont="1" applyFill="1" applyBorder="1" applyAlignment="1">
      <alignment horizontal="center" vertical="center" wrapText="1"/>
    </xf>
    <xf numFmtId="9" fontId="40" fillId="4" borderId="10" xfId="0" applyNumberFormat="1" applyFont="1" applyFill="1" applyBorder="1" applyAlignment="1">
      <alignment horizontal="center" vertical="center" wrapText="1"/>
    </xf>
    <xf numFmtId="0" fontId="57"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7" fillId="4" borderId="10" xfId="0" applyFont="1" applyFill="1" applyBorder="1" applyAlignment="1">
      <alignment horizontal="center" vertical="center" wrapText="1"/>
    </xf>
    <xf numFmtId="0" fontId="40" fillId="4" borderId="13" xfId="0" applyFont="1" applyFill="1" applyBorder="1" applyAlignment="1">
      <alignment vertical="center" wrapText="1"/>
    </xf>
    <xf numFmtId="0" fontId="40" fillId="4" borderId="12" xfId="0" applyFont="1" applyFill="1" applyBorder="1" applyAlignment="1">
      <alignment vertical="center" wrapText="1"/>
    </xf>
    <xf numFmtId="0" fontId="66" fillId="0" borderId="0" xfId="0" applyFont="1"/>
    <xf numFmtId="0" fontId="62" fillId="4" borderId="10" xfId="0" applyFont="1" applyFill="1" applyBorder="1" applyAlignment="1">
      <alignment vertical="center" wrapText="1"/>
    </xf>
    <xf numFmtId="0" fontId="49" fillId="4" borderId="10" xfId="0" applyFont="1" applyFill="1" applyBorder="1" applyAlignment="1">
      <alignment horizontal="center" vertical="center" wrapText="1"/>
    </xf>
    <xf numFmtId="9" fontId="49" fillId="4" borderId="10" xfId="0" applyNumberFormat="1" applyFont="1" applyFill="1" applyBorder="1" applyAlignment="1">
      <alignment horizontal="center" vertical="center" wrapText="1"/>
    </xf>
    <xf numFmtId="0" fontId="49" fillId="4" borderId="10" xfId="0" applyFont="1" applyFill="1" applyBorder="1" applyAlignment="1">
      <alignment vertical="center" wrapText="1"/>
    </xf>
    <xf numFmtId="0" fontId="47" fillId="4" borderId="10"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9" fillId="4" borderId="10" xfId="0" applyFont="1" applyFill="1" applyBorder="1" applyAlignment="1">
      <alignment vertical="center" wrapText="1"/>
    </xf>
    <xf numFmtId="0" fontId="62"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2" fillId="0" borderId="10" xfId="0" applyFont="1" applyBorder="1" applyAlignment="1">
      <alignment horizontal="center" vertical="center"/>
    </xf>
    <xf numFmtId="0" fontId="0" fillId="0" borderId="0" xfId="0" applyAlignment="1"/>
    <xf numFmtId="0" fontId="4" fillId="2" borderId="0" xfId="1" applyFill="1" applyAlignment="1" applyProtection="1"/>
    <xf numFmtId="0" fontId="49" fillId="4" borderId="10" xfId="0" applyFont="1" applyFill="1" applyBorder="1" applyAlignment="1">
      <alignment horizontal="center" vertical="center" wrapText="1"/>
    </xf>
    <xf numFmtId="0" fontId="69" fillId="0" borderId="0" xfId="0" applyFont="1" applyAlignment="1"/>
    <xf numFmtId="0" fontId="70" fillId="0" borderId="0" xfId="1" applyFont="1" applyAlignment="1" applyProtection="1"/>
    <xf numFmtId="0" fontId="71" fillId="0" borderId="0" xfId="0" applyFont="1" applyAlignment="1"/>
    <xf numFmtId="0" fontId="25" fillId="0" borderId="0" xfId="0" applyFont="1"/>
    <xf numFmtId="0" fontId="39" fillId="0" borderId="10" xfId="0" applyFont="1" applyBorder="1" applyAlignment="1">
      <alignment horizontal="center"/>
    </xf>
    <xf numFmtId="0" fontId="40" fillId="0" borderId="10" xfId="0" applyFont="1" applyBorder="1" applyAlignment="1">
      <alignment horizontal="center"/>
    </xf>
    <xf numFmtId="0" fontId="40" fillId="0" borderId="10" xfId="0" applyFont="1" applyBorder="1" applyAlignment="1">
      <alignment horizontal="right"/>
    </xf>
    <xf numFmtId="0" fontId="72" fillId="0" borderId="0" xfId="0" applyFont="1" applyAlignment="1"/>
    <xf numFmtId="0" fontId="73" fillId="0" borderId="0" xfId="0" applyFont="1"/>
    <xf numFmtId="0" fontId="39" fillId="0" borderId="30" xfId="0" applyFont="1" applyBorder="1"/>
    <xf numFmtId="0" fontId="40" fillId="0" borderId="31" xfId="0" applyFont="1" applyBorder="1"/>
    <xf numFmtId="0" fontId="40" fillId="0" borderId="31" xfId="0" applyFont="1" applyBorder="1" applyAlignment="1">
      <alignment horizontal="center"/>
    </xf>
    <xf numFmtId="0" fontId="40" fillId="0" borderId="32" xfId="0" applyFont="1" applyBorder="1" applyAlignment="1">
      <alignment horizontal="center"/>
    </xf>
    <xf numFmtId="0" fontId="76" fillId="0" borderId="14" xfId="0" applyFont="1" applyBorder="1"/>
    <xf numFmtId="0" fontId="76" fillId="0" borderId="8" xfId="0" applyFont="1" applyBorder="1"/>
    <xf numFmtId="0" fontId="76" fillId="0" borderId="10" xfId="0" applyFont="1" applyBorder="1"/>
    <xf numFmtId="2" fontId="76" fillId="0" borderId="10" xfId="0" applyNumberFormat="1" applyFont="1" applyBorder="1"/>
    <xf numFmtId="0" fontId="74" fillId="0" borderId="0" xfId="0" applyFont="1"/>
    <xf numFmtId="2" fontId="40" fillId="0" borderId="31" xfId="0" applyNumberFormat="1" applyFont="1" applyBorder="1"/>
    <xf numFmtId="9" fontId="40" fillId="0" borderId="31" xfId="0" applyNumberFormat="1" applyFont="1" applyBorder="1"/>
    <xf numFmtId="2" fontId="40" fillId="2" borderId="14" xfId="0" applyNumberFormat="1" applyFont="1" applyFill="1" applyBorder="1"/>
    <xf numFmtId="2" fontId="40" fillId="2" borderId="21" xfId="0" applyNumberFormat="1" applyFont="1" applyFill="1" applyBorder="1"/>
    <xf numFmtId="2" fontId="40" fillId="0" borderId="21" xfId="0" applyNumberFormat="1" applyFont="1" applyBorder="1"/>
    <xf numFmtId="2" fontId="40" fillId="2" borderId="8" xfId="0" applyNumberFormat="1" applyFont="1" applyFill="1" applyBorder="1"/>
    <xf numFmtId="0" fontId="40" fillId="0" borderId="30" xfId="0" applyFont="1" applyBorder="1"/>
    <xf numFmtId="9" fontId="40" fillId="0" borderId="10" xfId="0" applyNumberFormat="1" applyFont="1" applyBorder="1" applyAlignment="1"/>
    <xf numFmtId="0" fontId="40" fillId="0" borderId="31" xfId="0" applyFont="1" applyBorder="1" applyAlignment="1"/>
    <xf numFmtId="165" fontId="40" fillId="0" borderId="14" xfId="2" applyNumberFormat="1" applyFont="1" applyBorder="1"/>
    <xf numFmtId="9" fontId="40" fillId="0" borderId="31" xfId="2" applyFont="1" applyBorder="1"/>
    <xf numFmtId="0" fontId="76" fillId="4" borderId="10" xfId="0" applyFont="1" applyFill="1" applyBorder="1" applyAlignment="1">
      <alignment vertical="center" wrapText="1"/>
    </xf>
    <xf numFmtId="0" fontId="76" fillId="0" borderId="14" xfId="0" applyFont="1" applyBorder="1" applyAlignment="1"/>
    <xf numFmtId="9" fontId="76" fillId="0" borderId="14" xfId="2" applyFont="1" applyBorder="1"/>
    <xf numFmtId="0" fontId="76" fillId="0" borderId="14" xfId="0" applyFont="1" applyBorder="1" applyAlignment="1">
      <alignment horizontal="center"/>
    </xf>
    <xf numFmtId="0" fontId="16" fillId="0" borderId="0" xfId="0" applyFont="1" applyAlignment="1">
      <alignment horizontal="left" vertical="center"/>
    </xf>
    <xf numFmtId="0" fontId="13" fillId="0" borderId="0" xfId="0" applyFont="1" applyFill="1" applyAlignment="1">
      <alignment horizontal="left" vertical="center"/>
    </xf>
    <xf numFmtId="0" fontId="22" fillId="0" borderId="0" xfId="0" applyFont="1" applyAlignment="1">
      <alignment horizontal="left" vertical="top" wrapText="1"/>
    </xf>
    <xf numFmtId="0" fontId="0" fillId="0" borderId="0" xfId="0" applyAlignment="1">
      <alignment horizontal="left" vertical="center"/>
    </xf>
    <xf numFmtId="164" fontId="1" fillId="2" borderId="0" xfId="3" applyFont="1" applyFill="1" applyBorder="1" applyAlignment="1">
      <alignment vertical="top" wrapText="1"/>
    </xf>
    <xf numFmtId="0" fontId="22" fillId="0" borderId="0" xfId="0" applyFont="1" applyAlignment="1"/>
    <xf numFmtId="0" fontId="0" fillId="0" borderId="0" xfId="0" applyAlignment="1"/>
    <xf numFmtId="0" fontId="1" fillId="2" borderId="0" xfId="0" applyFont="1" applyFill="1" applyBorder="1" applyAlignment="1">
      <alignment vertical="top" wrapText="1"/>
    </xf>
    <xf numFmtId="0" fontId="23" fillId="0" borderId="0" xfId="0" applyFont="1" applyBorder="1" applyAlignment="1">
      <alignment vertical="top" wrapText="1"/>
    </xf>
    <xf numFmtId="0" fontId="68"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0" xfId="2" applyFont="1" applyBorder="1" applyAlignment="1">
      <alignment horizontal="center"/>
    </xf>
    <xf numFmtId="9" fontId="0" fillId="0" borderId="10" xfId="2" applyFont="1" applyBorder="1" applyAlignment="1">
      <alignment horizontal="center"/>
    </xf>
    <xf numFmtId="0" fontId="68"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0" fillId="2" borderId="0" xfId="0" applyFill="1" applyAlignment="1">
      <alignment horizontal="left" vertical="center"/>
    </xf>
    <xf numFmtId="49" fontId="1" fillId="2" borderId="0" xfId="3" quotePrefix="1" applyNumberFormat="1" applyFont="1" applyFill="1" applyBorder="1" applyAlignment="1">
      <alignment horizontal="left"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0" borderId="0" xfId="0" applyAlignment="1">
      <alignment vertical="top" wrapText="1"/>
    </xf>
    <xf numFmtId="0" fontId="68"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49" fontId="0" fillId="0" borderId="0" xfId="0" applyNumberFormat="1" applyAlignment="1">
      <alignment vertical="top" wrapText="1"/>
    </xf>
    <xf numFmtId="0" fontId="1" fillId="2" borderId="0" xfId="0" applyFont="1" applyFill="1" applyAlignment="1">
      <alignment vertical="top" wrapText="1"/>
    </xf>
    <xf numFmtId="0" fontId="15" fillId="0" borderId="0" xfId="0" applyFont="1" applyAlignment="1">
      <alignment vertical="top" wrapText="1"/>
    </xf>
    <xf numFmtId="0" fontId="68"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8" fillId="0" borderId="10" xfId="1" applyFont="1" applyBorder="1" applyAlignment="1" applyProtection="1">
      <alignment horizontal="center"/>
    </xf>
    <xf numFmtId="0" fontId="30" fillId="0" borderId="10" xfId="0" applyFont="1" applyBorder="1" applyAlignment="1">
      <alignment horizontal="center"/>
    </xf>
    <xf numFmtId="0" fontId="18" fillId="0" borderId="10" xfId="0" applyFont="1" applyBorder="1" applyAlignment="1">
      <alignment horizontal="center"/>
    </xf>
    <xf numFmtId="0" fontId="1" fillId="0" borderId="0" xfId="0" applyFont="1" applyFill="1" applyAlignment="1">
      <alignment horizontal="left" vertical="top" wrapText="1"/>
    </xf>
    <xf numFmtId="0" fontId="1" fillId="2" borderId="0" xfId="0" applyFont="1" applyFill="1" applyAlignment="1">
      <alignment horizontal="left" vertical="top" wrapText="1"/>
    </xf>
    <xf numFmtId="0" fontId="68" fillId="2" borderId="11" xfId="1" applyFont="1" applyFill="1" applyBorder="1" applyAlignment="1" applyProtection="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1" fillId="2" borderId="11" xfId="0" applyFont="1" applyFill="1" applyBorder="1" applyAlignment="1">
      <alignment vertical="center" wrapText="1"/>
    </xf>
    <xf numFmtId="0" fontId="31" fillId="2" borderId="13" xfId="0" applyFont="1" applyFill="1" applyBorder="1" applyAlignment="1">
      <alignment vertical="center" wrapText="1"/>
    </xf>
    <xf numFmtId="0" fontId="31" fillId="2" borderId="12" xfId="0" applyFont="1" applyFill="1" applyBorder="1" applyAlignment="1">
      <alignment vertical="center" wrapText="1"/>
    </xf>
    <xf numFmtId="0" fontId="30" fillId="2" borderId="11" xfId="0" applyFont="1" applyFill="1" applyBorder="1" applyAlignment="1">
      <alignment vertical="center" wrapText="1"/>
    </xf>
    <xf numFmtId="0" fontId="30" fillId="2" borderId="13" xfId="0" applyFont="1" applyFill="1" applyBorder="1" applyAlignment="1">
      <alignment vertical="center" wrapText="1"/>
    </xf>
    <xf numFmtId="0" fontId="30" fillId="2" borderId="12" xfId="0" applyFont="1" applyFill="1" applyBorder="1" applyAlignment="1">
      <alignment vertical="center" wrapText="1"/>
    </xf>
    <xf numFmtId="0" fontId="3" fillId="0" borderId="11"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Fill="1" applyBorder="1" applyAlignment="1">
      <alignment vertical="center" wrapText="1"/>
    </xf>
    <xf numFmtId="0" fontId="68" fillId="0" borderId="11" xfId="1" applyFont="1" applyFill="1" applyBorder="1" applyAlignment="1" applyProtection="1">
      <alignment horizontal="center" vertical="center" wrapText="1"/>
    </xf>
    <xf numFmtId="0" fontId="29" fillId="0" borderId="13"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1" fillId="0" borderId="11" xfId="0" applyFont="1" applyFill="1" applyBorder="1" applyAlignment="1">
      <alignment vertical="center" wrapText="1"/>
    </xf>
    <xf numFmtId="0" fontId="31" fillId="0" borderId="13" xfId="0" applyFont="1" applyFill="1" applyBorder="1" applyAlignment="1">
      <alignment vertical="center" wrapText="1"/>
    </xf>
    <xf numFmtId="0" fontId="31" fillId="0" borderId="12" xfId="0" applyFont="1" applyFill="1" applyBorder="1" applyAlignment="1">
      <alignment vertical="center" wrapText="1"/>
    </xf>
    <xf numFmtId="0" fontId="31" fillId="4" borderId="11" xfId="0" applyFont="1" applyFill="1" applyBorder="1" applyAlignment="1">
      <alignment vertical="center" wrapText="1"/>
    </xf>
    <xf numFmtId="0" fontId="31" fillId="4" borderId="13" xfId="0" applyFont="1" applyFill="1" applyBorder="1" applyAlignment="1">
      <alignment vertical="center" wrapText="1"/>
    </xf>
    <xf numFmtId="0" fontId="31" fillId="4" borderId="12" xfId="0" applyFont="1" applyFill="1" applyBorder="1" applyAlignment="1">
      <alignment vertical="center" wrapText="1"/>
    </xf>
    <xf numFmtId="0" fontId="30" fillId="4" borderId="11" xfId="0" applyFont="1" applyFill="1" applyBorder="1" applyAlignment="1">
      <alignment vertical="center" wrapText="1"/>
    </xf>
    <xf numFmtId="0" fontId="30" fillId="4" borderId="13" xfId="0" applyFont="1" applyFill="1" applyBorder="1" applyAlignment="1">
      <alignment vertical="center" wrapText="1"/>
    </xf>
    <xf numFmtId="0" fontId="30" fillId="4" borderId="12" xfId="0" applyFont="1" applyFill="1" applyBorder="1" applyAlignment="1">
      <alignment vertical="center" wrapText="1"/>
    </xf>
    <xf numFmtId="0" fontId="68" fillId="4" borderId="11" xfId="1" applyFont="1" applyFill="1" applyBorder="1" applyAlignment="1" applyProtection="1">
      <alignment horizontal="center" vertical="center" wrapText="1"/>
    </xf>
    <xf numFmtId="0" fontId="29" fillId="4" borderId="13"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8" fillId="4" borderId="11" xfId="0" applyFont="1" applyFill="1" applyBorder="1" applyAlignment="1">
      <alignment vertical="center" wrapText="1"/>
    </xf>
    <xf numFmtId="0" fontId="38" fillId="4" borderId="13" xfId="0" applyFont="1" applyFill="1" applyBorder="1" applyAlignment="1">
      <alignment vertical="center" wrapText="1"/>
    </xf>
    <xf numFmtId="0" fontId="38" fillId="4" borderId="12"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68" fillId="0" borderId="11" xfId="1" applyFont="1" applyBorder="1" applyAlignment="1" applyProtection="1">
      <alignment horizontal="center"/>
    </xf>
    <xf numFmtId="0" fontId="29" fillId="0" borderId="13" xfId="0" applyFont="1" applyBorder="1" applyAlignment="1">
      <alignment horizontal="center"/>
    </xf>
    <xf numFmtId="0" fontId="29" fillId="0" borderId="12" xfId="0" applyFont="1" applyBorder="1" applyAlignment="1">
      <alignment horizontal="center"/>
    </xf>
    <xf numFmtId="0" fontId="29" fillId="0" borderId="10" xfId="0" applyFont="1" applyBorder="1" applyAlignment="1">
      <alignment horizontal="center"/>
    </xf>
    <xf numFmtId="0" fontId="39" fillId="0" borderId="10" xfId="0" applyFont="1" applyBorder="1" applyAlignment="1">
      <alignment horizontal="center"/>
    </xf>
    <xf numFmtId="0" fontId="40" fillId="0" borderId="10" xfId="0" applyFont="1" applyBorder="1" applyAlignment="1">
      <alignment horizontal="center"/>
    </xf>
    <xf numFmtId="0" fontId="39" fillId="0" borderId="13" xfId="0" applyFont="1" applyBorder="1" applyAlignment="1">
      <alignment horizontal="center"/>
    </xf>
    <xf numFmtId="0" fontId="39" fillId="0" borderId="12" xfId="0" applyFont="1" applyBorder="1" applyAlignment="1">
      <alignment horizontal="center"/>
    </xf>
    <xf numFmtId="0" fontId="39" fillId="0" borderId="11" xfId="0" applyFont="1" applyBorder="1" applyAlignment="1">
      <alignment horizontal="center"/>
    </xf>
    <xf numFmtId="0" fontId="40" fillId="0" borderId="10" xfId="0" applyFont="1" applyBorder="1" applyAlignment="1">
      <alignment horizontal="right"/>
    </xf>
    <xf numFmtId="9" fontId="40" fillId="0" borderId="10" xfId="0" applyNumberFormat="1" applyFont="1" applyBorder="1" applyAlignment="1">
      <alignment horizontal="center" vertical="center" wrapText="1"/>
    </xf>
    <xf numFmtId="0" fontId="40"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39" fillId="0" borderId="10" xfId="0" applyFont="1" applyBorder="1" applyAlignment="1">
      <alignment horizontal="justify" vertical="center" wrapText="1"/>
    </xf>
    <xf numFmtId="0" fontId="39" fillId="0" borderId="10" xfId="0" applyFont="1" applyBorder="1" applyAlignment="1">
      <alignment horizontal="center" vertical="center" wrapText="1"/>
    </xf>
    <xf numFmtId="0" fontId="68" fillId="0" borderId="30" xfId="1" applyFont="1" applyBorder="1" applyAlignment="1" applyProtection="1">
      <alignment horizontal="center" vertical="center" wrapText="1"/>
    </xf>
    <xf numFmtId="0" fontId="39" fillId="0" borderId="31" xfId="0" applyFont="1" applyBorder="1" applyAlignment="1">
      <alignment horizontal="center" vertical="center" wrapText="1"/>
    </xf>
    <xf numFmtId="0" fontId="39" fillId="0" borderId="32" xfId="0" applyFont="1" applyBorder="1" applyAlignment="1">
      <alignment horizontal="center" vertical="center" wrapText="1"/>
    </xf>
    <xf numFmtId="0" fontId="56" fillId="0" borderId="10" xfId="0" applyFont="1" applyBorder="1" applyAlignment="1">
      <alignment horizontal="left" vertical="center" wrapText="1"/>
    </xf>
    <xf numFmtId="0" fontId="39" fillId="4" borderId="13"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63" fillId="4" borderId="10" xfId="0" applyFont="1" applyFill="1" applyBorder="1" applyAlignment="1">
      <alignment vertical="center" wrapText="1"/>
    </xf>
    <xf numFmtId="0" fontId="29" fillId="4" borderId="10" xfId="0" applyFont="1" applyFill="1" applyBorder="1" applyAlignment="1">
      <alignment vertical="center" wrapText="1"/>
    </xf>
    <xf numFmtId="0" fontId="68" fillId="4" borderId="10" xfId="1" applyFont="1" applyFill="1" applyBorder="1" applyAlignment="1" applyProtection="1">
      <alignment horizontal="center" vertical="center" wrapText="1"/>
    </xf>
    <xf numFmtId="0" fontId="29"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49" fillId="4" borderId="10" xfId="0" applyFont="1" applyFill="1" applyBorder="1" applyAlignment="1">
      <alignment horizontal="center" vertical="center" wrapText="1"/>
    </xf>
    <xf numFmtId="0" fontId="75" fillId="0" borderId="10" xfId="0" applyFont="1" applyBorder="1" applyAlignment="1">
      <alignment horizontal="center"/>
    </xf>
  </cellXfs>
  <cellStyles count="31">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6" xfId="21"/>
    <cellStyle name="Normal 6 2" xfId="22"/>
    <cellStyle name="Output 2" xfId="23"/>
    <cellStyle name="Output 2 2" xfId="29"/>
    <cellStyle name="Percen - Type1" xfId="24"/>
    <cellStyle name="Percent" xfId="2" builtinId="5"/>
    <cellStyle name="Percent 2" xfId="9"/>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14</xdr:row>
      <xdr:rowOff>9524</xdr:rowOff>
    </xdr:to>
    <xdr:sp macro="" textlink="">
      <xdr:nvSpPr>
        <xdr:cNvPr id="2" name="Tekstboks 2"/>
        <xdr:cNvSpPr txBox="1"/>
      </xdr:nvSpPr>
      <xdr:spPr>
        <a:xfrm>
          <a:off x="2171700" y="533399"/>
          <a:ext cx="6515100"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ceth.fr/products-PEM-electrolyser.php,%20201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4.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27"/>
  <sheetViews>
    <sheetView tabSelected="1" workbookViewId="0">
      <selection activeCell="A27" sqref="A27"/>
    </sheetView>
  </sheetViews>
  <sheetFormatPr defaultColWidth="10.88671875" defaultRowHeight="14.4" x14ac:dyDescent="0.3"/>
  <cols>
    <col min="1" max="1" width="27" style="601" bestFit="1" customWidth="1"/>
    <col min="2" max="16384" width="10.88671875" style="348"/>
  </cols>
  <sheetData>
    <row r="1" spans="1:4" s="603" customFormat="1" ht="19.8" x14ac:dyDescent="0.4">
      <c r="A1" s="608" t="s">
        <v>696</v>
      </c>
      <c r="D1" s="603" t="s">
        <v>360</v>
      </c>
    </row>
    <row r="2" spans="1:4" ht="21" customHeight="1" x14ac:dyDescent="0.3">
      <c r="A2" s="602" t="s">
        <v>834</v>
      </c>
    </row>
    <row r="3" spans="1:4" x14ac:dyDescent="0.3">
      <c r="A3" s="602" t="s">
        <v>835</v>
      </c>
    </row>
    <row r="4" spans="1:4" x14ac:dyDescent="0.3">
      <c r="A4" s="602" t="s">
        <v>836</v>
      </c>
    </row>
    <row r="5" spans="1:4" x14ac:dyDescent="0.3">
      <c r="A5" s="602" t="s">
        <v>837</v>
      </c>
    </row>
    <row r="6" spans="1:4" x14ac:dyDescent="0.3">
      <c r="A6" s="602" t="s">
        <v>838</v>
      </c>
    </row>
    <row r="7" spans="1:4" x14ac:dyDescent="0.3">
      <c r="A7" s="602" t="s">
        <v>839</v>
      </c>
    </row>
    <row r="8" spans="1:4" x14ac:dyDescent="0.3">
      <c r="A8" s="602" t="s">
        <v>840</v>
      </c>
    </row>
    <row r="9" spans="1:4" x14ac:dyDescent="0.3">
      <c r="A9" s="602" t="s">
        <v>841</v>
      </c>
    </row>
    <row r="10" spans="1:4" x14ac:dyDescent="0.3">
      <c r="A10" s="602" t="s">
        <v>842</v>
      </c>
    </row>
    <row r="11" spans="1:4" x14ac:dyDescent="0.3">
      <c r="A11" s="602" t="s">
        <v>843</v>
      </c>
    </row>
    <row r="12" spans="1:4" x14ac:dyDescent="0.3">
      <c r="A12" s="602" t="s">
        <v>844</v>
      </c>
    </row>
    <row r="13" spans="1:4" x14ac:dyDescent="0.3">
      <c r="A13" s="602" t="s">
        <v>845</v>
      </c>
    </row>
    <row r="14" spans="1:4" x14ac:dyDescent="0.3">
      <c r="A14" s="602" t="s">
        <v>846</v>
      </c>
    </row>
    <row r="15" spans="1:4" x14ac:dyDescent="0.3">
      <c r="A15" s="602" t="s">
        <v>847</v>
      </c>
    </row>
    <row r="16" spans="1:4" x14ac:dyDescent="0.3">
      <c r="A16" s="602" t="s">
        <v>848</v>
      </c>
      <c r="D16" s="348" t="s">
        <v>879</v>
      </c>
    </row>
    <row r="17" spans="1:6" x14ac:dyDescent="0.3">
      <c r="A17" s="602" t="s">
        <v>849</v>
      </c>
    </row>
    <row r="18" spans="1:6" x14ac:dyDescent="0.3">
      <c r="A18" s="602" t="s">
        <v>850</v>
      </c>
    </row>
    <row r="19" spans="1:6" x14ac:dyDescent="0.3">
      <c r="A19" s="602" t="s">
        <v>851</v>
      </c>
    </row>
    <row r="20" spans="1:6" x14ac:dyDescent="0.3">
      <c r="A20" s="602" t="s">
        <v>852</v>
      </c>
      <c r="F20" s="609"/>
    </row>
    <row r="21" spans="1:6" x14ac:dyDescent="0.3">
      <c r="A21" s="602" t="s">
        <v>853</v>
      </c>
    </row>
    <row r="22" spans="1:6" x14ac:dyDescent="0.3">
      <c r="A22" s="602" t="s">
        <v>854</v>
      </c>
    </row>
    <row r="23" spans="1:6" x14ac:dyDescent="0.3">
      <c r="A23" s="602" t="s">
        <v>855</v>
      </c>
    </row>
    <row r="24" spans="1:6" x14ac:dyDescent="0.3">
      <c r="A24" s="602" t="s">
        <v>856</v>
      </c>
    </row>
    <row r="25" spans="1:6" x14ac:dyDescent="0.3">
      <c r="A25" s="602" t="s">
        <v>857</v>
      </c>
    </row>
    <row r="26" spans="1:6" x14ac:dyDescent="0.3">
      <c r="A26" s="602" t="s">
        <v>858</v>
      </c>
    </row>
    <row r="27" spans="1:6" x14ac:dyDescent="0.3">
      <c r="A27" s="602" t="s">
        <v>911</v>
      </c>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9" location="sheet9" display="86 SOEC"/>
    <hyperlink ref="A10" location="sheet10" display="87 PEM Electrolyser"/>
    <hyperlink ref="A11" location="sheet11" display="88 Alkaline Electrolyser"/>
    <hyperlink ref="A12" location="sheet12" display="89 Vegetable oil FAME"/>
    <hyperlink ref="A13" location="sheet13" display="90 UCO &amp; animal fat FAME"/>
    <hyperlink ref="A14" location="sheet14" display="91 Hydrogenated veg oil"/>
    <hyperlink ref="A15" location="sheet15" display="92 HVO jet fuel"/>
    <hyperlink ref="A16" location="sheet16" display="93 1st generation ethanol"/>
    <hyperlink ref="A17" location="sheet17" display="94 Pyrolysis oils"/>
    <hyperlink ref="A18" location="sheet18" display="95 Cellulosic ethanol"/>
    <hyperlink ref="A19" location="sheet19" display="97 Methanol from biomass gasif."/>
    <hyperlink ref="A20" location="sheet20" display="98 Methanol from power"/>
    <hyperlink ref="A21" location="sheet21" display="99 SNG from methan. of biogas"/>
    <hyperlink ref="A22" location="sheet22" display="100 Hydrothermal liquifaction"/>
    <hyperlink ref="A23" location="sheet23" display="101 Catalytic Hydropyrolysis 2"/>
    <hyperlink ref="A24" location="sheet24" display="101 Catalytic Hydropyrolysis 1"/>
    <hyperlink ref="A25" location="sheet25" display="102 Hydrogen to Jet"/>
    <hyperlink ref="A26" location="sheet26" display="102 Power to Jet"/>
    <hyperlink ref="A27" location="'103 Hydrogen to Ammonia'!A1" display="102 Power to Jet"/>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L56"/>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1" width="5.6640625" bestFit="1" customWidth="1"/>
    <col min="12" max="12" width="8.6640625" bestFit="1" customWidth="1"/>
  </cols>
  <sheetData>
    <row r="2" spans="2:12" x14ac:dyDescent="0.3">
      <c r="B2" s="194"/>
      <c r="C2" s="194"/>
      <c r="D2" s="194"/>
      <c r="E2" s="194"/>
      <c r="F2" s="194"/>
      <c r="G2" s="194"/>
      <c r="H2" s="347"/>
      <c r="I2" s="194"/>
      <c r="J2" s="194"/>
      <c r="K2" s="194"/>
      <c r="L2" s="194"/>
    </row>
    <row r="3" spans="2:12" x14ac:dyDescent="0.3">
      <c r="B3" s="287" t="s">
        <v>20</v>
      </c>
      <c r="C3" s="706" t="s">
        <v>362</v>
      </c>
      <c r="D3" s="707"/>
      <c r="E3" s="707"/>
      <c r="F3" s="707"/>
      <c r="G3" s="707"/>
      <c r="H3" s="707"/>
      <c r="I3" s="707"/>
      <c r="J3" s="707"/>
      <c r="K3" s="707"/>
      <c r="L3" s="708"/>
    </row>
    <row r="4" spans="2:12" x14ac:dyDescent="0.3">
      <c r="B4" s="288"/>
      <c r="C4" s="289">
        <v>2015</v>
      </c>
      <c r="D4" s="290">
        <v>2020</v>
      </c>
      <c r="E4" s="289">
        <v>2030</v>
      </c>
      <c r="F4" s="291">
        <v>2050</v>
      </c>
      <c r="G4" s="709" t="s">
        <v>25</v>
      </c>
      <c r="H4" s="708"/>
      <c r="I4" s="709" t="s">
        <v>24</v>
      </c>
      <c r="J4" s="708"/>
      <c r="K4" s="289" t="s">
        <v>19</v>
      </c>
      <c r="L4" s="292" t="s">
        <v>18</v>
      </c>
    </row>
    <row r="5" spans="2:12" x14ac:dyDescent="0.3">
      <c r="B5" s="288"/>
      <c r="C5" s="293"/>
      <c r="D5" s="294"/>
      <c r="E5" s="294"/>
      <c r="F5" s="294"/>
      <c r="G5" s="290" t="s">
        <v>17</v>
      </c>
      <c r="H5" s="290" t="s">
        <v>16</v>
      </c>
      <c r="I5" s="290" t="s">
        <v>17</v>
      </c>
      <c r="J5" s="290" t="s">
        <v>16</v>
      </c>
      <c r="K5" s="294"/>
      <c r="L5" s="295"/>
    </row>
    <row r="6" spans="2:12" x14ac:dyDescent="0.3">
      <c r="B6" s="296" t="s">
        <v>15</v>
      </c>
      <c r="C6" s="294"/>
      <c r="D6" s="294"/>
      <c r="E6" s="294"/>
      <c r="F6" s="294"/>
      <c r="G6" s="294"/>
      <c r="H6" s="294"/>
      <c r="I6" s="294"/>
      <c r="J6" s="294"/>
      <c r="K6" s="294"/>
      <c r="L6" s="295"/>
    </row>
    <row r="7" spans="2:12" x14ac:dyDescent="0.3">
      <c r="B7" s="257" t="s">
        <v>307</v>
      </c>
      <c r="C7" s="258">
        <v>1</v>
      </c>
      <c r="D7" s="258">
        <v>10</v>
      </c>
      <c r="E7" s="258">
        <v>10</v>
      </c>
      <c r="F7" s="258">
        <v>10</v>
      </c>
      <c r="G7" s="258"/>
      <c r="H7" s="258"/>
      <c r="I7" s="258"/>
      <c r="J7" s="258"/>
      <c r="K7" s="258" t="s">
        <v>5</v>
      </c>
      <c r="L7" s="258" t="s">
        <v>308</v>
      </c>
    </row>
    <row r="8" spans="2:12" x14ac:dyDescent="0.3">
      <c r="B8" s="297"/>
      <c r="C8" s="297"/>
      <c r="D8" s="297"/>
      <c r="E8" s="297"/>
      <c r="F8" s="297"/>
      <c r="G8" s="297"/>
      <c r="H8" s="297"/>
      <c r="I8" s="297"/>
      <c r="J8" s="297"/>
      <c r="K8" s="297"/>
      <c r="L8" s="297"/>
    </row>
    <row r="9" spans="2:12" x14ac:dyDescent="0.3">
      <c r="B9" s="710" t="s">
        <v>240</v>
      </c>
      <c r="C9" s="711"/>
      <c r="D9" s="711"/>
      <c r="E9" s="711"/>
      <c r="F9" s="711"/>
      <c r="G9" s="711"/>
      <c r="H9" s="711"/>
      <c r="I9" s="711"/>
      <c r="J9" s="711"/>
      <c r="K9" s="711"/>
      <c r="L9" s="712"/>
    </row>
    <row r="10" spans="2:12" x14ac:dyDescent="0.3">
      <c r="B10" s="257" t="s">
        <v>241</v>
      </c>
      <c r="C10" s="258">
        <v>100</v>
      </c>
      <c r="D10" s="258">
        <v>100</v>
      </c>
      <c r="E10" s="258">
        <v>100</v>
      </c>
      <c r="F10" s="258">
        <v>100</v>
      </c>
      <c r="G10" s="258"/>
      <c r="H10" s="258"/>
      <c r="I10" s="258"/>
      <c r="J10" s="258"/>
      <c r="K10" s="258"/>
      <c r="L10" s="258"/>
    </row>
    <row r="11" spans="2:12" x14ac:dyDescent="0.3">
      <c r="B11" s="713" t="s">
        <v>244</v>
      </c>
      <c r="C11" s="714"/>
      <c r="D11" s="714"/>
      <c r="E11" s="714"/>
      <c r="F11" s="714"/>
      <c r="G11" s="714"/>
      <c r="H11" s="714"/>
      <c r="I11" s="714"/>
      <c r="J11" s="714"/>
      <c r="K11" s="714"/>
      <c r="L11" s="715"/>
    </row>
    <row r="12" spans="2:12" x14ac:dyDescent="0.3">
      <c r="B12" s="261" t="s">
        <v>309</v>
      </c>
      <c r="C12" s="259">
        <v>54</v>
      </c>
      <c r="D12" s="259">
        <v>58</v>
      </c>
      <c r="E12" s="259">
        <v>62</v>
      </c>
      <c r="F12" s="259">
        <v>67</v>
      </c>
      <c r="G12" s="259">
        <v>55</v>
      </c>
      <c r="H12" s="259">
        <v>60</v>
      </c>
      <c r="I12" s="259">
        <v>63</v>
      </c>
      <c r="J12" s="259">
        <v>72</v>
      </c>
      <c r="K12" s="259" t="s">
        <v>310</v>
      </c>
      <c r="L12" s="259" t="s">
        <v>311</v>
      </c>
    </row>
    <row r="13" spans="2:12" x14ac:dyDescent="0.3">
      <c r="B13" s="263" t="s">
        <v>247</v>
      </c>
      <c r="C13" s="298"/>
      <c r="D13" s="298"/>
      <c r="E13" s="299">
        <v>12</v>
      </c>
      <c r="F13" s="299">
        <v>10</v>
      </c>
      <c r="G13" s="260"/>
      <c r="H13" s="260"/>
      <c r="I13" s="260"/>
      <c r="J13" s="260"/>
      <c r="K13" s="260" t="s">
        <v>2</v>
      </c>
      <c r="L13" s="260"/>
    </row>
    <row r="14" spans="2:12" x14ac:dyDescent="0.3">
      <c r="B14" s="263"/>
      <c r="C14" s="260"/>
      <c r="D14" s="260"/>
      <c r="E14" s="260"/>
      <c r="F14" s="260"/>
      <c r="G14" s="260"/>
      <c r="H14" s="260"/>
      <c r="I14" s="260"/>
      <c r="J14" s="260"/>
      <c r="K14" s="260"/>
      <c r="L14" s="260"/>
    </row>
    <row r="15" spans="2:12" x14ac:dyDescent="0.3">
      <c r="B15" s="265" t="s">
        <v>99</v>
      </c>
      <c r="C15" s="260"/>
      <c r="D15" s="260"/>
      <c r="E15" s="260"/>
      <c r="F15" s="260"/>
      <c r="G15" s="259"/>
      <c r="H15" s="259"/>
      <c r="I15" s="259"/>
      <c r="J15" s="259"/>
      <c r="K15" s="260"/>
      <c r="L15" s="260"/>
    </row>
    <row r="16" spans="2:12" x14ac:dyDescent="0.3">
      <c r="B16" s="265" t="s">
        <v>23</v>
      </c>
      <c r="C16" s="260"/>
      <c r="D16" s="260"/>
      <c r="E16" s="260"/>
      <c r="F16" s="260"/>
      <c r="G16" s="260"/>
      <c r="H16" s="260"/>
      <c r="I16" s="260"/>
      <c r="J16" s="260"/>
      <c r="K16" s="260"/>
      <c r="L16" s="260"/>
    </row>
    <row r="17" spans="1:12" x14ac:dyDescent="0.3">
      <c r="B17" s="265" t="s">
        <v>14</v>
      </c>
      <c r="C17" s="260">
        <v>15</v>
      </c>
      <c r="D17" s="260">
        <v>15</v>
      </c>
      <c r="E17" s="260">
        <v>15</v>
      </c>
      <c r="F17" s="260">
        <v>15</v>
      </c>
      <c r="G17" s="259"/>
      <c r="H17" s="259"/>
      <c r="I17" s="259"/>
      <c r="J17" s="259"/>
      <c r="K17" s="260"/>
      <c r="L17" s="260"/>
    </row>
    <row r="18" spans="1:12" x14ac:dyDescent="0.3">
      <c r="B18" s="263" t="s">
        <v>12</v>
      </c>
      <c r="C18" s="260">
        <v>0.5</v>
      </c>
      <c r="D18" s="260">
        <v>0.5</v>
      </c>
      <c r="E18" s="260">
        <v>0.5</v>
      </c>
      <c r="F18" s="260">
        <v>0.5</v>
      </c>
      <c r="G18" s="260"/>
      <c r="H18" s="260"/>
      <c r="I18" s="260"/>
      <c r="J18" s="260"/>
      <c r="K18" s="260"/>
      <c r="L18" s="260"/>
    </row>
    <row r="19" spans="1:12" x14ac:dyDescent="0.3">
      <c r="B19" s="263"/>
      <c r="C19" s="260"/>
      <c r="D19" s="260"/>
      <c r="E19" s="260"/>
      <c r="F19" s="260"/>
      <c r="G19" s="260"/>
      <c r="H19" s="260"/>
      <c r="I19" s="260"/>
      <c r="J19" s="260"/>
      <c r="K19" s="260"/>
      <c r="L19" s="260"/>
    </row>
    <row r="20" spans="1:12" x14ac:dyDescent="0.3">
      <c r="B20" s="700" t="s">
        <v>9</v>
      </c>
      <c r="C20" s="701"/>
      <c r="D20" s="701"/>
      <c r="E20" s="701"/>
      <c r="F20" s="701"/>
      <c r="G20" s="701"/>
      <c r="H20" s="701"/>
      <c r="I20" s="701"/>
      <c r="J20" s="701"/>
      <c r="K20" s="701"/>
      <c r="L20" s="702"/>
    </row>
    <row r="21" spans="1:12" x14ac:dyDescent="0.3">
      <c r="B21" s="300" t="s">
        <v>312</v>
      </c>
      <c r="C21" s="301">
        <v>1.9</v>
      </c>
      <c r="D21" s="301">
        <v>1.1000000000000001</v>
      </c>
      <c r="E21" s="301">
        <v>0.6</v>
      </c>
      <c r="F21" s="302">
        <v>0.4</v>
      </c>
      <c r="G21" s="303">
        <v>0.8</v>
      </c>
      <c r="H21" s="303">
        <v>1.5</v>
      </c>
      <c r="I21" s="303">
        <v>0.2</v>
      </c>
      <c r="J21" s="303">
        <v>0.8</v>
      </c>
      <c r="K21" s="303" t="s">
        <v>313</v>
      </c>
      <c r="L21" s="303"/>
    </row>
    <row r="22" spans="1:12" x14ac:dyDescent="0.3">
      <c r="B22" s="304" t="s">
        <v>252</v>
      </c>
      <c r="C22" s="305">
        <f>1.6/C21*100</f>
        <v>84.21052631578948</v>
      </c>
      <c r="D22" s="305">
        <v>75</v>
      </c>
      <c r="E22" s="305">
        <v>67</v>
      </c>
      <c r="F22" s="305">
        <v>50</v>
      </c>
      <c r="G22" s="306"/>
      <c r="H22" s="306"/>
      <c r="I22" s="306"/>
      <c r="J22" s="306"/>
      <c r="K22" s="306" t="s">
        <v>0</v>
      </c>
      <c r="L22" s="306">
        <v>1</v>
      </c>
    </row>
    <row r="23" spans="1:12" x14ac:dyDescent="0.3">
      <c r="B23" s="307" t="s">
        <v>254</v>
      </c>
      <c r="C23" s="305">
        <f>100-C22</f>
        <v>15.78947368421052</v>
      </c>
      <c r="D23" s="305">
        <v>25</v>
      </c>
      <c r="E23" s="305">
        <v>33</v>
      </c>
      <c r="F23" s="305">
        <v>50</v>
      </c>
      <c r="G23" s="308"/>
      <c r="H23" s="308"/>
      <c r="I23" s="308"/>
      <c r="J23" s="308"/>
      <c r="K23" s="306"/>
      <c r="L23" s="306"/>
    </row>
    <row r="24" spans="1:12" x14ac:dyDescent="0.3">
      <c r="B24" s="309" t="s">
        <v>314</v>
      </c>
      <c r="C24" s="310">
        <f t="shared" ref="C24:J24" si="0">C21*0.05*1000000</f>
        <v>95000</v>
      </c>
      <c r="D24" s="310">
        <f t="shared" si="0"/>
        <v>55000.000000000007</v>
      </c>
      <c r="E24" s="310">
        <f t="shared" si="0"/>
        <v>30000</v>
      </c>
      <c r="F24" s="310">
        <f t="shared" si="0"/>
        <v>20000.000000000004</v>
      </c>
      <c r="G24" s="310">
        <f t="shared" si="0"/>
        <v>40000.000000000007</v>
      </c>
      <c r="H24" s="310">
        <f t="shared" si="0"/>
        <v>75000.000000000015</v>
      </c>
      <c r="I24" s="310">
        <f t="shared" si="0"/>
        <v>10000.000000000002</v>
      </c>
      <c r="J24" s="310">
        <f t="shared" si="0"/>
        <v>40000.000000000007</v>
      </c>
      <c r="K24" s="308" t="s">
        <v>315</v>
      </c>
      <c r="L24" s="308">
        <v>15</v>
      </c>
    </row>
    <row r="25" spans="1:12" x14ac:dyDescent="0.3">
      <c r="B25" s="304" t="s">
        <v>316</v>
      </c>
      <c r="C25" s="305">
        <v>0</v>
      </c>
      <c r="D25" s="305">
        <v>0</v>
      </c>
      <c r="E25" s="305">
        <v>0</v>
      </c>
      <c r="F25" s="311">
        <v>0</v>
      </c>
      <c r="G25" s="306">
        <v>0</v>
      </c>
      <c r="H25" s="306">
        <v>0</v>
      </c>
      <c r="I25" s="306">
        <v>0</v>
      </c>
      <c r="J25" s="306">
        <v>0</v>
      </c>
      <c r="K25" s="306" t="s">
        <v>4</v>
      </c>
      <c r="L25" s="306"/>
    </row>
    <row r="26" spans="1:12" x14ac:dyDescent="0.3">
      <c r="B26" s="304"/>
      <c r="C26" s="306"/>
      <c r="D26" s="306"/>
      <c r="E26" s="306"/>
      <c r="F26" s="304"/>
      <c r="G26" s="306"/>
      <c r="H26" s="306"/>
      <c r="I26" s="306"/>
      <c r="J26" s="304"/>
      <c r="K26" s="306"/>
      <c r="L26" s="306"/>
    </row>
    <row r="27" spans="1:12" x14ac:dyDescent="0.3">
      <c r="B27" s="703" t="s">
        <v>259</v>
      </c>
      <c r="C27" s="704"/>
      <c r="D27" s="704"/>
      <c r="E27" s="704"/>
      <c r="F27" s="704"/>
      <c r="G27" s="704"/>
      <c r="H27" s="704"/>
      <c r="I27" s="704"/>
      <c r="J27" s="704"/>
      <c r="K27" s="704"/>
      <c r="L27" s="705"/>
    </row>
    <row r="28" spans="1:12" x14ac:dyDescent="0.3">
      <c r="B28" s="304" t="s">
        <v>317</v>
      </c>
      <c r="C28" s="306">
        <v>67</v>
      </c>
      <c r="D28" s="306">
        <v>80</v>
      </c>
      <c r="E28" s="306">
        <v>85</v>
      </c>
      <c r="F28" s="312">
        <v>90</v>
      </c>
      <c r="G28" s="308"/>
      <c r="H28" s="308"/>
      <c r="I28" s="308"/>
      <c r="J28" s="308"/>
      <c r="K28" s="306" t="s">
        <v>41</v>
      </c>
      <c r="L28" s="306"/>
    </row>
    <row r="29" spans="1:12" x14ac:dyDescent="0.3">
      <c r="B29" s="304" t="s">
        <v>264</v>
      </c>
      <c r="C29" s="306">
        <v>1</v>
      </c>
      <c r="D29" s="306">
        <v>0.03</v>
      </c>
      <c r="E29" s="306">
        <v>0.01</v>
      </c>
      <c r="F29" s="312">
        <v>0.01</v>
      </c>
      <c r="G29" s="306"/>
      <c r="H29" s="306"/>
      <c r="I29" s="306"/>
      <c r="J29" s="306"/>
      <c r="K29" s="306"/>
      <c r="L29" s="306"/>
    </row>
    <row r="30" spans="1:12" x14ac:dyDescent="0.3">
      <c r="B30" s="304" t="s">
        <v>265</v>
      </c>
      <c r="C30" s="306">
        <v>0.02</v>
      </c>
      <c r="D30" s="306">
        <v>0.02</v>
      </c>
      <c r="E30" s="306">
        <v>0.02</v>
      </c>
      <c r="F30" s="306">
        <v>0.02</v>
      </c>
      <c r="G30" s="308"/>
      <c r="H30" s="308"/>
      <c r="I30" s="308"/>
      <c r="J30" s="308"/>
      <c r="K30" s="306" t="s">
        <v>127</v>
      </c>
      <c r="L30" s="306"/>
    </row>
    <row r="31" spans="1:12" x14ac:dyDescent="0.3">
      <c r="B31" s="307" t="s">
        <v>266</v>
      </c>
      <c r="C31" s="306">
        <v>5</v>
      </c>
      <c r="D31" s="306">
        <v>0.5</v>
      </c>
      <c r="E31" s="306">
        <v>0.15</v>
      </c>
      <c r="F31" s="306">
        <v>0.15</v>
      </c>
      <c r="G31" s="306"/>
      <c r="H31" s="306"/>
      <c r="I31" s="306"/>
      <c r="J31" s="306"/>
      <c r="K31" s="306" t="s">
        <v>98</v>
      </c>
      <c r="L31" s="306"/>
    </row>
    <row r="32" spans="1:12" x14ac:dyDescent="0.3">
      <c r="A32" s="211"/>
      <c r="B32" s="313"/>
      <c r="C32" s="211"/>
      <c r="D32" s="211"/>
      <c r="E32" s="211"/>
      <c r="F32" s="211"/>
      <c r="G32" s="211"/>
      <c r="H32" s="211"/>
      <c r="I32" s="211"/>
      <c r="J32" s="211"/>
      <c r="K32" s="211"/>
      <c r="L32" s="211"/>
    </row>
    <row r="33" spans="1:12" x14ac:dyDescent="0.3">
      <c r="B33" s="279" t="s">
        <v>6</v>
      </c>
      <c r="C33" s="5"/>
      <c r="D33" s="5"/>
      <c r="E33" s="5"/>
      <c r="F33" s="5"/>
      <c r="G33" s="5"/>
      <c r="H33" s="5"/>
      <c r="I33" s="5"/>
      <c r="J33" s="5"/>
      <c r="K33" s="5"/>
      <c r="L33" s="5"/>
    </row>
    <row r="34" spans="1:12" x14ac:dyDescent="0.3">
      <c r="A34" s="4" t="s">
        <v>5</v>
      </c>
      <c r="B34" s="23" t="s">
        <v>318</v>
      </c>
      <c r="C34" s="23"/>
      <c r="D34" s="23"/>
      <c r="E34" s="23"/>
      <c r="F34" s="23"/>
      <c r="G34" s="23"/>
      <c r="H34" s="23"/>
      <c r="I34" s="23"/>
      <c r="J34" s="23"/>
      <c r="K34" s="23"/>
      <c r="L34" s="23"/>
    </row>
    <row r="35" spans="1:12" x14ac:dyDescent="0.3">
      <c r="A35" s="4" t="s">
        <v>4</v>
      </c>
      <c r="B35" s="23" t="s">
        <v>319</v>
      </c>
      <c r="C35" s="23"/>
      <c r="D35" s="23"/>
      <c r="E35" s="23"/>
      <c r="F35" s="23"/>
      <c r="G35" s="23"/>
      <c r="H35" s="23"/>
      <c r="I35" s="23"/>
      <c r="J35" s="23"/>
      <c r="K35" s="23"/>
      <c r="L35" s="23"/>
    </row>
    <row r="36" spans="1:12" x14ac:dyDescent="0.3">
      <c r="A36" s="4" t="s">
        <v>3</v>
      </c>
      <c r="B36" s="23" t="s">
        <v>320</v>
      </c>
      <c r="C36" s="23"/>
      <c r="D36" s="23"/>
      <c r="E36" s="23"/>
      <c r="F36" s="23"/>
      <c r="G36" s="23"/>
      <c r="H36" s="23"/>
      <c r="I36" s="23"/>
      <c r="J36" s="23"/>
      <c r="K36" s="23"/>
      <c r="L36" s="23"/>
    </row>
    <row r="37" spans="1:12" x14ac:dyDescent="0.3">
      <c r="A37" s="4" t="s">
        <v>2</v>
      </c>
      <c r="B37" s="23" t="s">
        <v>321</v>
      </c>
      <c r="C37" s="23"/>
      <c r="D37" s="23"/>
      <c r="E37" s="23"/>
      <c r="F37" s="23"/>
      <c r="G37" s="23"/>
      <c r="H37" s="23"/>
      <c r="I37" s="23"/>
      <c r="J37" s="23"/>
      <c r="K37" s="23"/>
      <c r="L37" s="23"/>
    </row>
    <row r="38" spans="1:12" x14ac:dyDescent="0.3">
      <c r="A38" s="4" t="s">
        <v>1</v>
      </c>
      <c r="B38" s="23" t="s">
        <v>322</v>
      </c>
      <c r="C38" s="23"/>
      <c r="D38" s="23"/>
      <c r="E38" s="23"/>
      <c r="F38" s="23"/>
      <c r="G38" s="23"/>
      <c r="H38" s="23"/>
      <c r="I38" s="23"/>
      <c r="J38" s="23"/>
      <c r="K38" s="23"/>
      <c r="L38" s="23"/>
    </row>
    <row r="39" spans="1:12" x14ac:dyDescent="0.3">
      <c r="A39" s="4" t="s">
        <v>0</v>
      </c>
      <c r="B39" s="23" t="s">
        <v>323</v>
      </c>
      <c r="C39" s="23"/>
      <c r="D39" s="23"/>
      <c r="E39" s="23"/>
      <c r="F39" s="23"/>
      <c r="G39" s="23"/>
      <c r="H39" s="23"/>
      <c r="I39" s="23"/>
      <c r="J39" s="23"/>
      <c r="K39" s="23"/>
      <c r="L39" s="23"/>
    </row>
    <row r="40" spans="1:12" x14ac:dyDescent="0.3">
      <c r="A40" s="4" t="s">
        <v>40</v>
      </c>
      <c r="B40" s="23" t="s">
        <v>324</v>
      </c>
      <c r="C40" s="23"/>
      <c r="D40" s="23"/>
      <c r="E40" s="23"/>
      <c r="F40" s="23"/>
      <c r="G40" s="23"/>
      <c r="H40" s="23"/>
      <c r="I40" s="23"/>
      <c r="J40" s="23"/>
      <c r="K40" s="23"/>
      <c r="L40" s="23"/>
    </row>
    <row r="41" spans="1:12" x14ac:dyDescent="0.3">
      <c r="A41" s="4" t="s">
        <v>41</v>
      </c>
      <c r="B41" s="23" t="s">
        <v>325</v>
      </c>
      <c r="C41" s="23"/>
      <c r="D41" s="23"/>
      <c r="E41" s="23"/>
      <c r="F41" s="23"/>
      <c r="G41" s="23"/>
      <c r="H41" s="23"/>
      <c r="I41" s="23"/>
      <c r="J41" s="23"/>
      <c r="K41" s="23"/>
      <c r="L41" s="23"/>
    </row>
    <row r="42" spans="1:12" x14ac:dyDescent="0.3">
      <c r="A42" s="4" t="s">
        <v>127</v>
      </c>
      <c r="B42" s="23" t="s">
        <v>326</v>
      </c>
      <c r="C42" s="23"/>
      <c r="D42" s="23"/>
      <c r="E42" s="23"/>
      <c r="F42" s="23"/>
      <c r="G42" s="23"/>
      <c r="H42" s="23"/>
      <c r="I42" s="23"/>
      <c r="J42" s="23"/>
      <c r="K42" s="23"/>
      <c r="L42" s="23"/>
    </row>
    <row r="43" spans="1:12" x14ac:dyDescent="0.3">
      <c r="A43" s="4" t="s">
        <v>98</v>
      </c>
      <c r="B43" s="23" t="s">
        <v>327</v>
      </c>
      <c r="C43" s="23"/>
      <c r="D43" s="23"/>
      <c r="E43" s="23"/>
      <c r="F43" s="23"/>
      <c r="G43" s="23"/>
      <c r="H43" s="23"/>
      <c r="I43" s="23"/>
      <c r="J43" s="23"/>
      <c r="K43" s="23"/>
      <c r="L43" s="23"/>
    </row>
    <row r="44" spans="1:12" x14ac:dyDescent="0.3">
      <c r="A44" s="4" t="s">
        <v>110</v>
      </c>
      <c r="B44" s="23" t="s">
        <v>328</v>
      </c>
      <c r="C44" s="23"/>
      <c r="D44" s="23"/>
      <c r="E44" s="23"/>
      <c r="F44" s="23"/>
      <c r="G44" s="23"/>
      <c r="H44" s="23"/>
      <c r="I44" s="23"/>
      <c r="J44" s="23"/>
      <c r="K44" s="23"/>
      <c r="L44" s="23"/>
    </row>
    <row r="45" spans="1:12" x14ac:dyDescent="0.3">
      <c r="A45" s="4"/>
      <c r="B45" s="244"/>
      <c r="C45" s="211"/>
      <c r="D45" s="211"/>
      <c r="E45" s="211"/>
      <c r="F45" s="211"/>
      <c r="G45" s="211"/>
      <c r="H45" s="211"/>
      <c r="I45" s="211"/>
      <c r="J45" s="211"/>
      <c r="K45" s="211"/>
      <c r="L45" s="211"/>
    </row>
    <row r="46" spans="1:12" x14ac:dyDescent="0.3">
      <c r="B46" s="279" t="s">
        <v>27</v>
      </c>
      <c r="C46" s="244"/>
      <c r="D46" s="244"/>
      <c r="E46" s="211"/>
      <c r="F46" s="211"/>
      <c r="G46" s="211"/>
      <c r="H46" s="211"/>
      <c r="I46" s="211"/>
      <c r="J46" s="211"/>
      <c r="K46" s="211"/>
      <c r="L46" s="211"/>
    </row>
    <row r="47" spans="1:12" x14ac:dyDescent="0.3">
      <c r="A47" s="314" t="s">
        <v>279</v>
      </c>
      <c r="B47" s="315" t="s">
        <v>329</v>
      </c>
      <c r="C47" s="244"/>
      <c r="D47" s="244"/>
      <c r="E47" s="211"/>
      <c r="F47" s="211"/>
      <c r="G47" s="211"/>
      <c r="H47" s="211"/>
      <c r="I47" s="211"/>
      <c r="J47" s="211"/>
      <c r="K47" s="211"/>
      <c r="L47" s="211"/>
    </row>
    <row r="48" spans="1:12" x14ac:dyDescent="0.3">
      <c r="A48" s="314" t="s">
        <v>285</v>
      </c>
      <c r="B48" s="316" t="s">
        <v>330</v>
      </c>
      <c r="C48" s="244"/>
      <c r="D48" s="244"/>
      <c r="E48" s="211"/>
      <c r="F48" s="211"/>
      <c r="G48" s="211"/>
      <c r="H48" s="211"/>
      <c r="I48" s="211"/>
      <c r="J48" s="211"/>
      <c r="K48" s="211"/>
      <c r="L48" s="211"/>
    </row>
    <row r="49" spans="1:12" ht="15" x14ac:dyDescent="0.3">
      <c r="A49" s="314" t="s">
        <v>287</v>
      </c>
      <c r="B49" s="316" t="s">
        <v>331</v>
      </c>
      <c r="C49" s="244"/>
      <c r="D49" s="244"/>
      <c r="E49" s="211"/>
      <c r="F49" s="211"/>
      <c r="G49" s="211"/>
      <c r="H49" s="211"/>
      <c r="I49" s="211"/>
      <c r="J49" s="211"/>
      <c r="K49" s="211"/>
      <c r="L49" s="211"/>
    </row>
    <row r="50" spans="1:12" x14ac:dyDescent="0.3">
      <c r="A50" s="314" t="s">
        <v>289</v>
      </c>
      <c r="B50" s="315" t="s">
        <v>332</v>
      </c>
      <c r="C50" s="211"/>
      <c r="D50" s="211"/>
      <c r="E50" s="211"/>
      <c r="F50" s="211"/>
      <c r="G50" s="211"/>
      <c r="H50" s="211"/>
      <c r="I50" s="211"/>
      <c r="J50" s="211"/>
      <c r="K50" s="211"/>
      <c r="L50" s="211"/>
    </row>
    <row r="51" spans="1:12" x14ac:dyDescent="0.3">
      <c r="A51" s="314" t="s">
        <v>291</v>
      </c>
      <c r="B51" s="315" t="s">
        <v>333</v>
      </c>
    </row>
    <row r="52" spans="1:12" x14ac:dyDescent="0.3">
      <c r="A52" s="314" t="s">
        <v>293</v>
      </c>
      <c r="B52" s="315" t="s">
        <v>334</v>
      </c>
    </row>
    <row r="53" spans="1:12" x14ac:dyDescent="0.3">
      <c r="A53" s="314" t="s">
        <v>301</v>
      </c>
      <c r="B53" s="316" t="s">
        <v>335</v>
      </c>
    </row>
    <row r="54" spans="1:12" x14ac:dyDescent="0.3">
      <c r="A54" s="314" t="s">
        <v>336</v>
      </c>
      <c r="B54" s="317" t="s">
        <v>337</v>
      </c>
    </row>
    <row r="55" spans="1:12" x14ac:dyDescent="0.3">
      <c r="A55" s="314" t="s">
        <v>338</v>
      </c>
      <c r="B55" s="317" t="s">
        <v>339</v>
      </c>
    </row>
    <row r="56" spans="1:12" x14ac:dyDescent="0.3">
      <c r="A56" s="318" t="s">
        <v>340</v>
      </c>
      <c r="B56" s="319" t="s">
        <v>306</v>
      </c>
    </row>
  </sheetData>
  <mergeCells count="7">
    <mergeCell ref="B27:L27"/>
    <mergeCell ref="C3:L3"/>
    <mergeCell ref="G4:H4"/>
    <mergeCell ref="I4:J4"/>
    <mergeCell ref="B9:L9"/>
    <mergeCell ref="B11:L11"/>
    <mergeCell ref="B20:L20"/>
  </mergeCells>
  <hyperlinks>
    <hyperlink ref="B52" r:id="rId1"/>
    <hyperlink ref="C3" location="INDEX" display="LT PEM EC (Low Temperature Proton Exchange Membrane Electrolyser Cell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L49"/>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0" width="5.6640625" bestFit="1" customWidth="1"/>
    <col min="11" max="11" width="4.5546875" bestFit="1" customWidth="1"/>
    <col min="12" max="12" width="5.33203125" bestFit="1" customWidth="1"/>
  </cols>
  <sheetData>
    <row r="2" spans="2:12" x14ac:dyDescent="0.3">
      <c r="H2" s="349"/>
    </row>
    <row r="3" spans="2:12" x14ac:dyDescent="0.3">
      <c r="B3" s="320" t="s">
        <v>20</v>
      </c>
      <c r="C3" s="719" t="s">
        <v>341</v>
      </c>
      <c r="D3" s="720"/>
      <c r="E3" s="720"/>
      <c r="F3" s="720"/>
      <c r="G3" s="720"/>
      <c r="H3" s="720"/>
      <c r="I3" s="720"/>
      <c r="J3" s="720"/>
      <c r="K3" s="720"/>
      <c r="L3" s="721"/>
    </row>
    <row r="4" spans="2:12" x14ac:dyDescent="0.3">
      <c r="B4" s="321"/>
      <c r="C4" s="322">
        <v>2015</v>
      </c>
      <c r="D4" s="323">
        <v>2020</v>
      </c>
      <c r="E4" s="322">
        <v>2030</v>
      </c>
      <c r="F4" s="324">
        <v>2050</v>
      </c>
      <c r="G4" s="722" t="s">
        <v>25</v>
      </c>
      <c r="H4" s="723"/>
      <c r="I4" s="724" t="s">
        <v>24</v>
      </c>
      <c r="J4" s="721"/>
      <c r="K4" s="322" t="s">
        <v>19</v>
      </c>
      <c r="L4" s="325" t="s">
        <v>18</v>
      </c>
    </row>
    <row r="5" spans="2:12" x14ac:dyDescent="0.3">
      <c r="B5" s="321"/>
      <c r="C5" s="326"/>
      <c r="D5" s="327"/>
      <c r="E5" s="327"/>
      <c r="F5" s="327"/>
      <c r="G5" s="323" t="s">
        <v>17</v>
      </c>
      <c r="H5" s="323" t="s">
        <v>16</v>
      </c>
      <c r="I5" s="323" t="s">
        <v>17</v>
      </c>
      <c r="J5" s="323" t="s">
        <v>16</v>
      </c>
      <c r="K5" s="327"/>
      <c r="L5" s="328"/>
    </row>
    <row r="6" spans="2:12" x14ac:dyDescent="0.3">
      <c r="B6" s="329" t="s">
        <v>15</v>
      </c>
      <c r="C6" s="327"/>
      <c r="D6" s="327"/>
      <c r="E6" s="327"/>
      <c r="F6" s="327"/>
      <c r="G6" s="327"/>
      <c r="H6" s="327"/>
      <c r="I6" s="327"/>
      <c r="J6" s="327"/>
      <c r="K6" s="327"/>
      <c r="L6" s="328"/>
    </row>
    <row r="7" spans="2:12" x14ac:dyDescent="0.3">
      <c r="B7" s="330" t="s">
        <v>307</v>
      </c>
      <c r="C7" s="331">
        <v>10</v>
      </c>
      <c r="D7" s="331">
        <v>10</v>
      </c>
      <c r="E7" s="331">
        <v>10</v>
      </c>
      <c r="F7" s="331">
        <v>10</v>
      </c>
      <c r="G7" s="331"/>
      <c r="H7" s="331"/>
      <c r="I7" s="331"/>
      <c r="J7" s="331"/>
      <c r="K7" s="331" t="s">
        <v>5</v>
      </c>
      <c r="L7" s="331" t="s">
        <v>262</v>
      </c>
    </row>
    <row r="8" spans="2:12" x14ac:dyDescent="0.3">
      <c r="B8" s="332"/>
      <c r="C8" s="332"/>
      <c r="D8" s="332"/>
      <c r="E8" s="332"/>
      <c r="F8" s="332"/>
      <c r="G8" s="332"/>
      <c r="H8" s="332"/>
      <c r="I8" s="332"/>
      <c r="J8" s="332"/>
      <c r="K8" s="332"/>
      <c r="L8" s="332"/>
    </row>
    <row r="9" spans="2:12" x14ac:dyDescent="0.3">
      <c r="B9" s="725" t="s">
        <v>240</v>
      </c>
      <c r="C9" s="726"/>
      <c r="D9" s="726"/>
      <c r="E9" s="726"/>
      <c r="F9" s="726"/>
      <c r="G9" s="726"/>
      <c r="H9" s="726"/>
      <c r="I9" s="726"/>
      <c r="J9" s="726"/>
      <c r="K9" s="726"/>
      <c r="L9" s="727"/>
    </row>
    <row r="10" spans="2:12" x14ac:dyDescent="0.3">
      <c r="B10" s="330" t="s">
        <v>241</v>
      </c>
      <c r="C10" s="331">
        <v>100</v>
      </c>
      <c r="D10" s="331">
        <v>100</v>
      </c>
      <c r="E10" s="331">
        <v>100</v>
      </c>
      <c r="F10" s="331">
        <v>100</v>
      </c>
      <c r="G10" s="331"/>
      <c r="H10" s="331"/>
      <c r="I10" s="331"/>
      <c r="J10" s="331"/>
      <c r="K10" s="331"/>
      <c r="L10" s="331"/>
    </row>
    <row r="11" spans="2:12" x14ac:dyDescent="0.3">
      <c r="B11" s="725" t="s">
        <v>244</v>
      </c>
      <c r="C11" s="726"/>
      <c r="D11" s="726"/>
      <c r="E11" s="726"/>
      <c r="F11" s="726"/>
      <c r="G11" s="726"/>
      <c r="H11" s="726"/>
      <c r="I11" s="726"/>
      <c r="J11" s="726"/>
      <c r="K11" s="726"/>
      <c r="L11" s="727"/>
    </row>
    <row r="12" spans="2:12" x14ac:dyDescent="0.3">
      <c r="B12" s="300" t="s">
        <v>342</v>
      </c>
      <c r="C12" s="333">
        <v>61.2</v>
      </c>
      <c r="D12" s="333">
        <v>63.6</v>
      </c>
      <c r="E12" s="333">
        <v>65.900000000000006</v>
      </c>
      <c r="F12" s="299">
        <v>69.2</v>
      </c>
      <c r="G12" s="299">
        <v>62</v>
      </c>
      <c r="H12" s="299">
        <v>65</v>
      </c>
      <c r="I12" s="299">
        <v>66</v>
      </c>
      <c r="J12" s="299">
        <v>70</v>
      </c>
      <c r="K12" s="303" t="s">
        <v>2</v>
      </c>
      <c r="L12" s="303" t="s">
        <v>343</v>
      </c>
    </row>
    <row r="13" spans="2:12" x14ac:dyDescent="0.3">
      <c r="B13" s="265" t="s">
        <v>247</v>
      </c>
      <c r="C13" s="299">
        <v>0</v>
      </c>
      <c r="D13" s="299">
        <v>14</v>
      </c>
      <c r="E13" s="299">
        <v>12</v>
      </c>
      <c r="F13" s="299">
        <v>8</v>
      </c>
      <c r="G13" s="299"/>
      <c r="H13" s="299"/>
      <c r="I13" s="299"/>
      <c r="J13" s="299"/>
      <c r="K13" s="299"/>
      <c r="L13" s="299"/>
    </row>
    <row r="14" spans="2:12" x14ac:dyDescent="0.3">
      <c r="B14" s="265"/>
      <c r="C14" s="299"/>
      <c r="D14" s="112"/>
      <c r="E14" s="112"/>
      <c r="F14" s="112"/>
      <c r="G14" s="299"/>
      <c r="H14" s="299"/>
      <c r="I14" s="299"/>
      <c r="J14" s="299"/>
      <c r="K14" s="299"/>
      <c r="L14" s="299"/>
    </row>
    <row r="15" spans="2:12" x14ac:dyDescent="0.3">
      <c r="B15" s="265" t="s">
        <v>99</v>
      </c>
      <c r="C15" s="299"/>
      <c r="D15" s="299"/>
      <c r="E15" s="299"/>
      <c r="F15" s="299"/>
      <c r="G15" s="299"/>
      <c r="H15" s="299"/>
      <c r="I15" s="299"/>
      <c r="J15" s="299"/>
      <c r="K15" s="299"/>
      <c r="L15" s="299"/>
    </row>
    <row r="16" spans="2:12" x14ac:dyDescent="0.3">
      <c r="B16" s="265" t="s">
        <v>23</v>
      </c>
      <c r="C16" s="299"/>
      <c r="D16" s="299"/>
      <c r="E16" s="299"/>
      <c r="F16" s="299"/>
      <c r="G16" s="299"/>
      <c r="H16" s="299"/>
      <c r="I16" s="299"/>
      <c r="J16" s="299"/>
      <c r="K16" s="299"/>
      <c r="L16" s="299"/>
    </row>
    <row r="17" spans="1:12" x14ac:dyDescent="0.3">
      <c r="B17" s="265" t="s">
        <v>14</v>
      </c>
      <c r="C17" s="299">
        <v>25</v>
      </c>
      <c r="D17" s="299">
        <v>25</v>
      </c>
      <c r="E17" s="299">
        <v>25</v>
      </c>
      <c r="F17" s="299">
        <v>25</v>
      </c>
      <c r="G17" s="299"/>
      <c r="H17" s="299"/>
      <c r="I17" s="299"/>
      <c r="J17" s="299"/>
      <c r="K17" s="299"/>
      <c r="L17" s="299"/>
    </row>
    <row r="18" spans="1:12" x14ac:dyDescent="0.3">
      <c r="B18" s="265" t="s">
        <v>12</v>
      </c>
      <c r="C18" s="299">
        <v>0.5</v>
      </c>
      <c r="D18" s="299">
        <v>0.5</v>
      </c>
      <c r="E18" s="299">
        <v>0.5</v>
      </c>
      <c r="F18" s="299">
        <v>0.5</v>
      </c>
      <c r="G18" s="299"/>
      <c r="H18" s="299"/>
      <c r="I18" s="299"/>
      <c r="J18" s="299"/>
      <c r="K18" s="299"/>
      <c r="L18" s="299"/>
    </row>
    <row r="19" spans="1:12" x14ac:dyDescent="0.3">
      <c r="B19" s="265"/>
      <c r="C19" s="299"/>
      <c r="D19" s="299"/>
      <c r="E19" s="299"/>
      <c r="F19" s="299"/>
      <c r="G19" s="299"/>
      <c r="H19" s="299"/>
      <c r="I19" s="299"/>
      <c r="J19" s="299"/>
      <c r="K19" s="299"/>
      <c r="L19" s="299"/>
    </row>
    <row r="20" spans="1:12" x14ac:dyDescent="0.3">
      <c r="B20" s="728" t="s">
        <v>9</v>
      </c>
      <c r="C20" s="729"/>
      <c r="D20" s="729"/>
      <c r="E20" s="729"/>
      <c r="F20" s="729"/>
      <c r="G20" s="729"/>
      <c r="H20" s="729"/>
      <c r="I20" s="729"/>
      <c r="J20" s="729"/>
      <c r="K20" s="729"/>
      <c r="L20" s="730"/>
    </row>
    <row r="21" spans="1:12" x14ac:dyDescent="0.3">
      <c r="B21" s="300" t="s">
        <v>312</v>
      </c>
      <c r="C21" s="268">
        <v>1.07</v>
      </c>
      <c r="D21" s="268">
        <v>0.6</v>
      </c>
      <c r="E21" s="268">
        <v>0.55000000000000004</v>
      </c>
      <c r="F21" s="269">
        <v>0.5</v>
      </c>
      <c r="G21" s="299">
        <v>0.4</v>
      </c>
      <c r="H21" s="299">
        <v>0.8</v>
      </c>
      <c r="I21" s="299">
        <v>0.35</v>
      </c>
      <c r="J21" s="299">
        <v>0.7</v>
      </c>
      <c r="K21" s="303" t="s">
        <v>344</v>
      </c>
      <c r="L21" s="303" t="s">
        <v>345</v>
      </c>
    </row>
    <row r="22" spans="1:12" x14ac:dyDescent="0.3">
      <c r="B22" s="265" t="s">
        <v>252</v>
      </c>
      <c r="C22" s="334">
        <v>66</v>
      </c>
      <c r="D22" s="334">
        <v>63</v>
      </c>
      <c r="E22" s="334">
        <v>73</v>
      </c>
      <c r="F22" s="299">
        <v>77</v>
      </c>
      <c r="G22" s="299"/>
      <c r="H22" s="299"/>
      <c r="I22" s="299"/>
      <c r="J22" s="265"/>
      <c r="K22" s="299"/>
      <c r="L22" s="299" t="s">
        <v>346</v>
      </c>
    </row>
    <row r="23" spans="1:12" x14ac:dyDescent="0.3">
      <c r="B23" s="335" t="s">
        <v>254</v>
      </c>
      <c r="C23" s="334">
        <v>34</v>
      </c>
      <c r="D23" s="334">
        <v>37</v>
      </c>
      <c r="E23" s="334">
        <v>27</v>
      </c>
      <c r="F23" s="299">
        <v>23</v>
      </c>
      <c r="G23" s="299"/>
      <c r="H23" s="299"/>
      <c r="I23" s="299"/>
      <c r="J23" s="335"/>
      <c r="K23" s="299"/>
      <c r="L23" s="299">
        <v>1</v>
      </c>
    </row>
    <row r="24" spans="1:12" x14ac:dyDescent="0.3">
      <c r="B24" s="300" t="s">
        <v>314</v>
      </c>
      <c r="C24" s="275">
        <f t="shared" ref="C24:J24" si="0">C21*0.05*1000000</f>
        <v>53500.000000000007</v>
      </c>
      <c r="D24" s="275">
        <f t="shared" si="0"/>
        <v>30000</v>
      </c>
      <c r="E24" s="275">
        <f t="shared" si="0"/>
        <v>27500.000000000004</v>
      </c>
      <c r="F24" s="275">
        <f t="shared" si="0"/>
        <v>25000</v>
      </c>
      <c r="G24" s="275">
        <f t="shared" si="0"/>
        <v>20000.000000000004</v>
      </c>
      <c r="H24" s="275">
        <f t="shared" si="0"/>
        <v>40000.000000000007</v>
      </c>
      <c r="I24" s="275">
        <f t="shared" si="0"/>
        <v>17500</v>
      </c>
      <c r="J24" s="275">
        <f t="shared" si="0"/>
        <v>35000</v>
      </c>
      <c r="K24" s="299" t="s">
        <v>347</v>
      </c>
      <c r="L24" s="303"/>
    </row>
    <row r="25" spans="1:12" x14ac:dyDescent="0.3">
      <c r="B25" s="265" t="s">
        <v>348</v>
      </c>
      <c r="C25" s="336">
        <v>0</v>
      </c>
      <c r="D25" s="336">
        <v>0</v>
      </c>
      <c r="E25" s="336">
        <v>0</v>
      </c>
      <c r="F25" s="336">
        <v>0</v>
      </c>
      <c r="G25" s="299"/>
      <c r="H25" s="299"/>
      <c r="I25" s="299"/>
      <c r="J25" s="265"/>
      <c r="K25" s="299" t="s">
        <v>3</v>
      </c>
      <c r="L25" s="299"/>
    </row>
    <row r="26" spans="1:12" x14ac:dyDescent="0.3">
      <c r="B26" s="265"/>
      <c r="C26" s="299"/>
      <c r="D26" s="299"/>
      <c r="E26" s="299"/>
      <c r="F26" s="265"/>
      <c r="G26" s="299"/>
      <c r="H26" s="299"/>
      <c r="I26" s="299"/>
      <c r="J26" s="265"/>
      <c r="K26" s="299"/>
      <c r="L26" s="299"/>
    </row>
    <row r="27" spans="1:12" x14ac:dyDescent="0.3">
      <c r="B27" s="716" t="s">
        <v>259</v>
      </c>
      <c r="C27" s="717"/>
      <c r="D27" s="717"/>
      <c r="E27" s="717"/>
      <c r="F27" s="717"/>
      <c r="G27" s="717"/>
      <c r="H27" s="717"/>
      <c r="I27" s="717"/>
      <c r="J27" s="717"/>
      <c r="K27" s="717"/>
      <c r="L27" s="718"/>
    </row>
    <row r="28" spans="1:12" x14ac:dyDescent="0.3">
      <c r="B28" s="337" t="s">
        <v>317</v>
      </c>
      <c r="C28" s="299">
        <v>80</v>
      </c>
      <c r="D28" s="299">
        <v>80</v>
      </c>
      <c r="E28" s="299">
        <v>80</v>
      </c>
      <c r="F28" s="299">
        <v>80</v>
      </c>
      <c r="G28" s="332"/>
      <c r="H28" s="332"/>
      <c r="I28" s="332"/>
      <c r="J28" s="337"/>
      <c r="K28" s="332"/>
      <c r="L28" s="332">
        <v>2</v>
      </c>
    </row>
    <row r="29" spans="1:12" x14ac:dyDescent="0.3">
      <c r="B29" s="338" t="s">
        <v>264</v>
      </c>
      <c r="C29" s="332">
        <v>8</v>
      </c>
      <c r="D29" s="332">
        <v>8</v>
      </c>
      <c r="E29" s="332">
        <v>0.5</v>
      </c>
      <c r="F29" s="332">
        <v>0.5</v>
      </c>
      <c r="G29" s="332"/>
      <c r="H29" s="332"/>
      <c r="I29" s="332"/>
      <c r="J29" s="338"/>
      <c r="K29" s="332" t="s">
        <v>0</v>
      </c>
      <c r="L29" s="332"/>
    </row>
    <row r="30" spans="1:12" x14ac:dyDescent="0.3">
      <c r="B30" s="338" t="s">
        <v>265</v>
      </c>
      <c r="C30" s="332">
        <v>8</v>
      </c>
      <c r="D30" s="332">
        <v>8</v>
      </c>
      <c r="E30" s="332">
        <v>0.08</v>
      </c>
      <c r="F30" s="332">
        <v>0.08</v>
      </c>
      <c r="G30" s="332"/>
      <c r="H30" s="332"/>
      <c r="I30" s="332"/>
      <c r="J30" s="338"/>
      <c r="K30" s="332" t="s">
        <v>0</v>
      </c>
      <c r="L30" s="332"/>
    </row>
    <row r="31" spans="1:12" x14ac:dyDescent="0.3">
      <c r="B31" s="337"/>
      <c r="C31" s="332"/>
      <c r="D31" s="332"/>
      <c r="E31" s="332"/>
      <c r="F31" s="332"/>
      <c r="G31" s="332"/>
      <c r="H31" s="332"/>
      <c r="I31" s="332"/>
      <c r="J31" s="337"/>
      <c r="K31" s="332"/>
      <c r="L31" s="332"/>
    </row>
    <row r="32" spans="1:12" x14ac:dyDescent="0.3">
      <c r="A32" s="99"/>
      <c r="B32" s="99"/>
      <c r="C32" s="240"/>
      <c r="D32" s="240"/>
      <c r="E32" s="240"/>
      <c r="F32" s="240"/>
      <c r="G32" s="240"/>
      <c r="H32" s="240"/>
      <c r="I32" s="240"/>
      <c r="J32" s="240"/>
      <c r="K32" s="12"/>
      <c r="L32" s="12"/>
    </row>
    <row r="33" spans="1:12" x14ac:dyDescent="0.3">
      <c r="B33" s="279" t="s">
        <v>6</v>
      </c>
      <c r="C33" s="5"/>
      <c r="D33" s="5"/>
      <c r="E33" s="5"/>
      <c r="F33" s="5"/>
      <c r="G33" s="5"/>
      <c r="H33" s="5"/>
      <c r="I33" s="5"/>
      <c r="J33" s="5"/>
      <c r="K33" s="5"/>
      <c r="L33" s="5"/>
    </row>
    <row r="34" spans="1:12" x14ac:dyDescent="0.3">
      <c r="A34" s="4" t="s">
        <v>5</v>
      </c>
      <c r="B34" s="23" t="s">
        <v>349</v>
      </c>
      <c r="C34" s="23"/>
      <c r="D34" s="23"/>
      <c r="E34" s="23"/>
      <c r="F34" s="23"/>
      <c r="G34" s="23"/>
      <c r="H34" s="23"/>
      <c r="I34" s="23"/>
      <c r="J34" s="23"/>
      <c r="K34" s="23"/>
      <c r="L34" s="23"/>
    </row>
    <row r="35" spans="1:12" x14ac:dyDescent="0.3">
      <c r="A35" s="4" t="s">
        <v>4</v>
      </c>
      <c r="B35" s="339" t="s">
        <v>350</v>
      </c>
      <c r="C35" s="23"/>
      <c r="D35" s="23"/>
      <c r="E35" s="23"/>
      <c r="F35" s="23"/>
      <c r="G35" s="23"/>
      <c r="H35" s="23"/>
      <c r="I35" s="23"/>
      <c r="J35" s="23"/>
      <c r="K35" s="23"/>
      <c r="L35" s="23"/>
    </row>
    <row r="36" spans="1:12" x14ac:dyDescent="0.3">
      <c r="A36" s="4" t="s">
        <v>3</v>
      </c>
      <c r="B36" s="23" t="s">
        <v>351</v>
      </c>
      <c r="C36" s="23"/>
      <c r="D36" s="23"/>
      <c r="E36" s="23"/>
      <c r="F36" s="23"/>
      <c r="G36" s="23"/>
      <c r="H36" s="23"/>
      <c r="I36" s="23"/>
      <c r="J36" s="23"/>
      <c r="K36" s="23"/>
      <c r="L36" s="23"/>
    </row>
    <row r="37" spans="1:12" x14ac:dyDescent="0.3">
      <c r="A37" s="4" t="s">
        <v>2</v>
      </c>
      <c r="B37" s="23" t="s">
        <v>352</v>
      </c>
      <c r="C37" s="23"/>
      <c r="D37" s="23"/>
      <c r="E37" s="23"/>
      <c r="F37" s="23"/>
      <c r="G37" s="23"/>
      <c r="H37" s="23"/>
      <c r="I37" s="23"/>
      <c r="J37" s="23"/>
      <c r="K37" s="23"/>
      <c r="L37" s="23"/>
    </row>
    <row r="38" spans="1:12" x14ac:dyDescent="0.3">
      <c r="A38" s="4" t="s">
        <v>1</v>
      </c>
      <c r="B38" s="23" t="s">
        <v>353</v>
      </c>
      <c r="C38" s="23"/>
      <c r="D38" s="23"/>
      <c r="E38" s="23"/>
      <c r="F38" s="23"/>
      <c r="G38" s="23"/>
      <c r="H38" s="23"/>
      <c r="I38" s="23"/>
      <c r="J38" s="23"/>
      <c r="K38" s="23"/>
      <c r="L38" s="246"/>
    </row>
    <row r="39" spans="1:12" x14ac:dyDescent="0.3">
      <c r="A39" s="4" t="s">
        <v>0</v>
      </c>
      <c r="B39" s="23" t="s">
        <v>354</v>
      </c>
      <c r="C39" s="23"/>
      <c r="D39" s="23"/>
      <c r="E39" s="23"/>
      <c r="F39" s="23"/>
      <c r="G39" s="23"/>
      <c r="H39" s="23"/>
      <c r="I39" s="23"/>
      <c r="J39" s="23"/>
      <c r="K39" s="243"/>
      <c r="L39" s="246"/>
    </row>
    <row r="40" spans="1:12" x14ac:dyDescent="0.3">
      <c r="C40" s="211"/>
      <c r="D40" s="211"/>
      <c r="E40" s="211"/>
      <c r="F40" s="211"/>
      <c r="G40" s="211"/>
      <c r="H40" s="211"/>
      <c r="I40" s="211"/>
      <c r="J40" s="211"/>
      <c r="K40" s="211"/>
      <c r="L40" s="211"/>
    </row>
    <row r="41" spans="1:12" x14ac:dyDescent="0.3">
      <c r="B41" s="279" t="s">
        <v>27</v>
      </c>
      <c r="D41" s="211"/>
      <c r="E41" s="211"/>
      <c r="F41" s="211"/>
      <c r="G41" s="211"/>
      <c r="H41" s="211"/>
      <c r="I41" s="211"/>
      <c r="J41" s="211"/>
      <c r="K41" s="211"/>
      <c r="L41" s="211"/>
    </row>
    <row r="42" spans="1:12" x14ac:dyDescent="0.3">
      <c r="A42" s="280" t="s">
        <v>279</v>
      </c>
      <c r="B42" s="340" t="s">
        <v>355</v>
      </c>
      <c r="C42" s="211"/>
      <c r="D42" s="211"/>
      <c r="E42" s="211"/>
      <c r="F42" s="211"/>
      <c r="G42" s="211"/>
      <c r="H42" s="211"/>
      <c r="I42" s="211"/>
      <c r="J42" s="211"/>
      <c r="K42" s="211"/>
      <c r="L42" s="211"/>
    </row>
    <row r="43" spans="1:12" x14ac:dyDescent="0.3">
      <c r="A43" s="280" t="s">
        <v>281</v>
      </c>
      <c r="B43" s="341" t="s">
        <v>356</v>
      </c>
      <c r="C43" s="211"/>
      <c r="D43" s="211"/>
      <c r="E43" s="211"/>
      <c r="F43" s="211"/>
      <c r="G43" s="211"/>
      <c r="H43" s="211"/>
      <c r="I43" s="211"/>
      <c r="J43" s="211"/>
      <c r="K43" s="211"/>
      <c r="L43" s="211"/>
    </row>
    <row r="44" spans="1:12" x14ac:dyDescent="0.3">
      <c r="A44" s="280" t="s">
        <v>283</v>
      </c>
      <c r="B44" s="341" t="s">
        <v>357</v>
      </c>
      <c r="C44" s="211"/>
      <c r="D44" s="211"/>
      <c r="E44" s="211"/>
      <c r="F44" s="211"/>
      <c r="G44" s="211"/>
      <c r="H44" s="211"/>
      <c r="I44" s="211"/>
      <c r="J44" s="211"/>
      <c r="K44" s="211"/>
      <c r="L44" s="211"/>
    </row>
    <row r="45" spans="1:12" x14ac:dyDescent="0.3">
      <c r="A45" s="280" t="s">
        <v>285</v>
      </c>
      <c r="B45" s="281" t="s">
        <v>335</v>
      </c>
      <c r="C45" s="340"/>
    </row>
    <row r="46" spans="1:12" x14ac:dyDescent="0.3">
      <c r="A46" s="280" t="s">
        <v>287</v>
      </c>
      <c r="B46" s="340" t="s">
        <v>337</v>
      </c>
    </row>
    <row r="47" spans="1:12" x14ac:dyDescent="0.3">
      <c r="A47" s="280" t="s">
        <v>289</v>
      </c>
      <c r="B47" s="342" t="s">
        <v>358</v>
      </c>
    </row>
    <row r="48" spans="1:12" x14ac:dyDescent="0.3">
      <c r="A48" s="280" t="s">
        <v>291</v>
      </c>
      <c r="B48" s="342" t="s">
        <v>359</v>
      </c>
    </row>
    <row r="49" spans="1:2" x14ac:dyDescent="0.3">
      <c r="A49" s="343" t="s">
        <v>340</v>
      </c>
      <c r="B49" s="244" t="s">
        <v>306</v>
      </c>
    </row>
  </sheetData>
  <mergeCells count="7">
    <mergeCell ref="B27:L27"/>
    <mergeCell ref="C3:L3"/>
    <mergeCell ref="G4:H4"/>
    <mergeCell ref="I4:J4"/>
    <mergeCell ref="B9:L9"/>
    <mergeCell ref="B11:L11"/>
    <mergeCell ref="B20:L20"/>
  </mergeCells>
  <hyperlinks>
    <hyperlink ref="C3" location="INDEX" display="AEC - Alkaline Electrolyser"/>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50" t="s">
        <v>20</v>
      </c>
      <c r="C3" s="731" t="s">
        <v>363</v>
      </c>
      <c r="D3" s="732"/>
      <c r="E3" s="732"/>
      <c r="F3" s="732"/>
      <c r="G3" s="732"/>
      <c r="H3" s="732"/>
      <c r="I3" s="732"/>
      <c r="J3" s="732"/>
      <c r="K3" s="732"/>
      <c r="L3" s="732"/>
      <c r="M3" s="733"/>
    </row>
    <row r="4" spans="2:13" ht="24" customHeight="1" x14ac:dyDescent="0.3">
      <c r="B4" s="351"/>
      <c r="C4" s="352">
        <v>2015</v>
      </c>
      <c r="D4" s="352">
        <v>2020</v>
      </c>
      <c r="E4" s="352">
        <v>2030</v>
      </c>
      <c r="F4" s="352">
        <v>2040</v>
      </c>
      <c r="G4" s="353">
        <v>2050</v>
      </c>
      <c r="H4" s="734" t="s">
        <v>25</v>
      </c>
      <c r="I4" s="734"/>
      <c r="J4" s="734" t="s">
        <v>24</v>
      </c>
      <c r="K4" s="734"/>
      <c r="L4" s="352" t="s">
        <v>19</v>
      </c>
      <c r="M4" s="352" t="s">
        <v>18</v>
      </c>
    </row>
    <row r="5" spans="2:13" x14ac:dyDescent="0.3">
      <c r="B5" s="351"/>
      <c r="C5" s="352"/>
      <c r="D5" s="352"/>
      <c r="E5" s="352"/>
      <c r="F5" s="352"/>
      <c r="G5" s="353"/>
      <c r="H5" s="352" t="s">
        <v>17</v>
      </c>
      <c r="I5" s="352" t="s">
        <v>16</v>
      </c>
      <c r="J5" s="352" t="s">
        <v>17</v>
      </c>
      <c r="K5" s="352" t="s">
        <v>16</v>
      </c>
      <c r="L5" s="352"/>
      <c r="M5" s="352"/>
    </row>
    <row r="6" spans="2:13" x14ac:dyDescent="0.3">
      <c r="B6" s="354" t="s">
        <v>15</v>
      </c>
      <c r="C6" s="355"/>
      <c r="D6" s="355"/>
      <c r="E6" s="355"/>
      <c r="F6" s="355"/>
      <c r="G6" s="355"/>
      <c r="H6" s="356"/>
      <c r="I6" s="355"/>
      <c r="J6" s="355"/>
      <c r="K6" s="355"/>
      <c r="L6" s="357"/>
      <c r="M6" s="358"/>
    </row>
    <row r="7" spans="2:13" x14ac:dyDescent="0.3">
      <c r="B7" s="359" t="s">
        <v>364</v>
      </c>
      <c r="C7" s="351">
        <v>100</v>
      </c>
      <c r="D7" s="351">
        <v>100</v>
      </c>
      <c r="E7" s="351">
        <v>100</v>
      </c>
      <c r="F7" s="351">
        <v>100</v>
      </c>
      <c r="G7" s="360">
        <v>100</v>
      </c>
      <c r="H7" s="361">
        <v>0.5</v>
      </c>
      <c r="I7" s="361">
        <v>2</v>
      </c>
      <c r="J7" s="361">
        <v>0.5</v>
      </c>
      <c r="K7" s="361">
        <v>2</v>
      </c>
      <c r="L7" s="362" t="s">
        <v>5</v>
      </c>
      <c r="M7" s="362">
        <v>1</v>
      </c>
    </row>
    <row r="8" spans="2:13" x14ac:dyDescent="0.3">
      <c r="B8" s="363" t="s">
        <v>697</v>
      </c>
      <c r="C8" s="364">
        <v>125</v>
      </c>
      <c r="D8" s="364">
        <v>125</v>
      </c>
      <c r="E8" s="364">
        <v>125</v>
      </c>
      <c r="F8" s="364">
        <v>125</v>
      </c>
      <c r="G8" s="365">
        <v>125</v>
      </c>
      <c r="H8" s="366">
        <v>0.5</v>
      </c>
      <c r="I8" s="366">
        <v>2</v>
      </c>
      <c r="J8" s="366">
        <v>0.5</v>
      </c>
      <c r="K8" s="366">
        <v>2</v>
      </c>
      <c r="L8" s="367" t="s">
        <v>365</v>
      </c>
      <c r="M8" s="367"/>
    </row>
    <row r="9" spans="2:13" x14ac:dyDescent="0.3">
      <c r="B9" s="368" t="s">
        <v>240</v>
      </c>
      <c r="C9" s="369"/>
      <c r="D9" s="369"/>
      <c r="E9" s="369"/>
      <c r="F9" s="369"/>
      <c r="G9" s="369"/>
      <c r="H9" s="360"/>
      <c r="I9" s="369"/>
      <c r="J9" s="369"/>
      <c r="K9" s="369"/>
      <c r="L9" s="370"/>
      <c r="M9" s="371"/>
    </row>
    <row r="10" spans="2:13" x14ac:dyDescent="0.3">
      <c r="B10" s="372" t="s">
        <v>367</v>
      </c>
      <c r="C10" s="373">
        <v>0.92500000000000004</v>
      </c>
      <c r="D10" s="373">
        <v>0.92600000000000005</v>
      </c>
      <c r="E10" s="373">
        <v>0.92900000000000005</v>
      </c>
      <c r="F10" s="373">
        <v>0.93100000000000005</v>
      </c>
      <c r="G10" s="374">
        <v>0.93300000000000005</v>
      </c>
      <c r="H10" s="375">
        <v>0.99</v>
      </c>
      <c r="I10" s="375">
        <v>1.01</v>
      </c>
      <c r="J10" s="375">
        <v>0.99</v>
      </c>
      <c r="K10" s="375">
        <v>1.01</v>
      </c>
      <c r="L10" s="376" t="s">
        <v>368</v>
      </c>
      <c r="M10" s="376">
        <v>4</v>
      </c>
    </row>
    <row r="11" spans="2:13" x14ac:dyDescent="0.3">
      <c r="B11" s="359" t="s">
        <v>369</v>
      </c>
      <c r="C11" s="351">
        <v>4.5999999999999999E-2</v>
      </c>
      <c r="D11" s="351">
        <v>4.5999999999999999E-2</v>
      </c>
      <c r="E11" s="351">
        <v>4.5999999999999999E-2</v>
      </c>
      <c r="F11" s="351">
        <v>4.5999999999999999E-2</v>
      </c>
      <c r="G11" s="360">
        <v>4.5999999999999999E-2</v>
      </c>
      <c r="H11" s="377">
        <v>0.93</v>
      </c>
      <c r="I11" s="377">
        <v>1.07</v>
      </c>
      <c r="J11" s="377">
        <v>0.93</v>
      </c>
      <c r="K11" s="377">
        <v>1.07</v>
      </c>
      <c r="L11" s="362" t="s">
        <v>370</v>
      </c>
      <c r="M11" s="362">
        <v>4</v>
      </c>
    </row>
    <row r="12" spans="2:13" x14ac:dyDescent="0.3">
      <c r="B12" s="359" t="s">
        <v>371</v>
      </c>
      <c r="C12" s="351">
        <v>4.0000000000000001E-3</v>
      </c>
      <c r="D12" s="351">
        <v>4.0000000000000001E-3</v>
      </c>
      <c r="E12" s="351">
        <v>3.0000000000000001E-3</v>
      </c>
      <c r="F12" s="378">
        <v>2.5000000000000001E-3</v>
      </c>
      <c r="G12" s="360">
        <v>2E-3</v>
      </c>
      <c r="H12" s="377">
        <v>0.5</v>
      </c>
      <c r="I12" s="377">
        <v>1.5</v>
      </c>
      <c r="J12" s="377">
        <v>0.75</v>
      </c>
      <c r="K12" s="377">
        <v>1.25</v>
      </c>
      <c r="L12" s="362" t="s">
        <v>368</v>
      </c>
      <c r="M12" s="362">
        <v>4</v>
      </c>
    </row>
    <row r="13" spans="2:13" x14ac:dyDescent="0.3">
      <c r="B13" s="359" t="s">
        <v>372</v>
      </c>
      <c r="C13" s="351">
        <v>2.5000000000000001E-2</v>
      </c>
      <c r="D13" s="351">
        <v>2.4E-2</v>
      </c>
      <c r="E13" s="351">
        <v>2.1999999999999999E-2</v>
      </c>
      <c r="F13" s="351">
        <v>0.02</v>
      </c>
      <c r="G13" s="360">
        <v>1.7999999999999999E-2</v>
      </c>
      <c r="H13" s="377">
        <v>0.5</v>
      </c>
      <c r="I13" s="377">
        <v>1.5</v>
      </c>
      <c r="J13" s="377">
        <v>0.75</v>
      </c>
      <c r="K13" s="377">
        <v>1.25</v>
      </c>
      <c r="L13" s="362" t="s">
        <v>368</v>
      </c>
      <c r="M13" s="362">
        <v>4</v>
      </c>
    </row>
    <row r="14" spans="2:13" x14ac:dyDescent="0.3">
      <c r="B14" s="379" t="s">
        <v>244</v>
      </c>
      <c r="C14" s="351"/>
      <c r="D14" s="351"/>
      <c r="E14" s="351"/>
      <c r="F14" s="351"/>
      <c r="G14" s="360"/>
      <c r="H14" s="351"/>
      <c r="I14" s="351"/>
      <c r="J14" s="351"/>
      <c r="K14" s="351"/>
      <c r="L14" s="362"/>
      <c r="M14" s="362"/>
    </row>
    <row r="15" spans="2:13" x14ac:dyDescent="0.3">
      <c r="B15" s="359" t="s">
        <v>373</v>
      </c>
      <c r="C15" s="351">
        <v>0.90300000000000002</v>
      </c>
      <c r="D15" s="351">
        <v>0.90300000000000002</v>
      </c>
      <c r="E15" s="351">
        <v>0.90300000000000002</v>
      </c>
      <c r="F15" s="351">
        <v>0.90300000000000002</v>
      </c>
      <c r="G15" s="360">
        <v>0.90300000000000002</v>
      </c>
      <c r="H15" s="377">
        <v>0.99</v>
      </c>
      <c r="I15" s="377">
        <v>1.01</v>
      </c>
      <c r="J15" s="377">
        <v>0.99</v>
      </c>
      <c r="K15" s="377">
        <v>1.01</v>
      </c>
      <c r="L15" s="362" t="s">
        <v>0</v>
      </c>
      <c r="M15" s="362">
        <v>4</v>
      </c>
    </row>
    <row r="16" spans="2:13" x14ac:dyDescent="0.3">
      <c r="B16" s="359" t="s">
        <v>374</v>
      </c>
      <c r="C16" s="351">
        <v>3.9E-2</v>
      </c>
      <c r="D16" s="351">
        <v>3.9E-2</v>
      </c>
      <c r="E16" s="351">
        <v>3.9E-2</v>
      </c>
      <c r="F16" s="351">
        <v>3.9E-2</v>
      </c>
      <c r="G16" s="360">
        <v>3.9E-2</v>
      </c>
      <c r="H16" s="377">
        <v>0.99</v>
      </c>
      <c r="I16" s="377">
        <v>1.01</v>
      </c>
      <c r="J16" s="377">
        <v>0.99</v>
      </c>
      <c r="K16" s="377">
        <v>1.01</v>
      </c>
      <c r="L16" s="362" t="s">
        <v>0</v>
      </c>
      <c r="M16" s="362">
        <v>4</v>
      </c>
    </row>
    <row r="17" spans="2:13" x14ac:dyDescent="0.3">
      <c r="B17" s="368"/>
      <c r="C17" s="369"/>
      <c r="D17" s="369"/>
      <c r="E17" s="369"/>
      <c r="F17" s="369"/>
      <c r="G17" s="369"/>
      <c r="H17" s="360"/>
      <c r="I17" s="369"/>
      <c r="J17" s="369"/>
      <c r="K17" s="369"/>
      <c r="L17" s="370"/>
      <c r="M17" s="371"/>
    </row>
    <row r="18" spans="2:13" x14ac:dyDescent="0.3">
      <c r="B18" s="359" t="s">
        <v>99</v>
      </c>
      <c r="C18" s="351">
        <v>0</v>
      </c>
      <c r="D18" s="351">
        <v>0</v>
      </c>
      <c r="E18" s="351">
        <v>0</v>
      </c>
      <c r="F18" s="351">
        <v>0</v>
      </c>
      <c r="G18" s="360">
        <v>0</v>
      </c>
      <c r="H18" s="351"/>
      <c r="I18" s="351"/>
      <c r="J18" s="351"/>
      <c r="K18" s="351"/>
      <c r="L18" s="362" t="s">
        <v>41</v>
      </c>
      <c r="M18" s="362"/>
    </row>
    <row r="19" spans="2:13" x14ac:dyDescent="0.3">
      <c r="B19" s="359" t="s">
        <v>23</v>
      </c>
      <c r="C19" s="380">
        <v>2</v>
      </c>
      <c r="D19" s="380">
        <v>2</v>
      </c>
      <c r="E19" s="380">
        <v>2</v>
      </c>
      <c r="F19" s="380">
        <v>2</v>
      </c>
      <c r="G19" s="381">
        <v>2</v>
      </c>
      <c r="H19" s="351"/>
      <c r="I19" s="351"/>
      <c r="J19" s="351"/>
      <c r="K19" s="362"/>
      <c r="L19" s="362"/>
      <c r="M19" s="351"/>
    </row>
    <row r="20" spans="2:13" x14ac:dyDescent="0.3">
      <c r="B20" s="359" t="s">
        <v>14</v>
      </c>
      <c r="C20" s="380">
        <v>25</v>
      </c>
      <c r="D20" s="380">
        <v>25</v>
      </c>
      <c r="E20" s="380">
        <v>25</v>
      </c>
      <c r="F20" s="380">
        <v>25</v>
      </c>
      <c r="G20" s="381">
        <v>25</v>
      </c>
      <c r="H20" s="351"/>
      <c r="I20" s="351"/>
      <c r="J20" s="351"/>
      <c r="K20" s="362"/>
      <c r="L20" s="362"/>
      <c r="M20" s="351"/>
    </row>
    <row r="21" spans="2:13" x14ac:dyDescent="0.3">
      <c r="B21" s="359" t="s">
        <v>12</v>
      </c>
      <c r="C21" s="380">
        <v>1.5</v>
      </c>
      <c r="D21" s="380">
        <v>1.5</v>
      </c>
      <c r="E21" s="380">
        <v>1.5</v>
      </c>
      <c r="F21" s="380">
        <v>1.5</v>
      </c>
      <c r="G21" s="381">
        <v>1.5</v>
      </c>
      <c r="H21" s="351"/>
      <c r="I21" s="351"/>
      <c r="J21" s="351"/>
      <c r="K21" s="362"/>
      <c r="L21" s="362"/>
      <c r="M21" s="351"/>
    </row>
    <row r="22" spans="2:13" x14ac:dyDescent="0.3">
      <c r="B22" s="368" t="s">
        <v>9</v>
      </c>
      <c r="C22" s="369"/>
      <c r="D22" s="369"/>
      <c r="E22" s="369"/>
      <c r="F22" s="369"/>
      <c r="G22" s="369"/>
      <c r="H22" s="360"/>
      <c r="I22" s="369"/>
      <c r="J22" s="369"/>
      <c r="K22" s="369"/>
      <c r="L22" s="370"/>
      <c r="M22" s="371"/>
    </row>
    <row r="23" spans="2:13" x14ac:dyDescent="0.3">
      <c r="B23" s="359" t="s">
        <v>698</v>
      </c>
      <c r="C23" s="382">
        <f>C32/1.25</f>
        <v>0.51200000000000001</v>
      </c>
      <c r="D23" s="382">
        <f t="shared" ref="D23:E23" si="0">D32/1.25</f>
        <v>0.504</v>
      </c>
      <c r="E23" s="382">
        <f t="shared" si="0"/>
        <v>0.496</v>
      </c>
      <c r="F23" s="382">
        <v>0.49</v>
      </c>
      <c r="G23" s="383">
        <f>G32/1.25</f>
        <v>0.48</v>
      </c>
      <c r="H23" s="377">
        <v>0.9</v>
      </c>
      <c r="I23" s="377">
        <v>1.1000000000000001</v>
      </c>
      <c r="J23" s="377">
        <v>0.9</v>
      </c>
      <c r="K23" s="377">
        <v>1.1000000000000001</v>
      </c>
      <c r="L23" s="362" t="s">
        <v>376</v>
      </c>
      <c r="M23" s="362"/>
    </row>
    <row r="24" spans="2:13" x14ac:dyDescent="0.3">
      <c r="B24" s="359" t="s">
        <v>377</v>
      </c>
      <c r="C24" s="384" t="s">
        <v>378</v>
      </c>
      <c r="D24" s="351">
        <v>75</v>
      </c>
      <c r="E24" s="351">
        <v>75</v>
      </c>
      <c r="F24" s="351">
        <v>75</v>
      </c>
      <c r="G24" s="360">
        <v>75</v>
      </c>
      <c r="H24" s="351"/>
      <c r="I24" s="351"/>
      <c r="J24" s="351"/>
      <c r="K24" s="351"/>
      <c r="L24" s="362" t="s">
        <v>40</v>
      </c>
      <c r="M24" s="362"/>
    </row>
    <row r="25" spans="2:13" x14ac:dyDescent="0.3">
      <c r="B25" s="359" t="s">
        <v>379</v>
      </c>
      <c r="C25" s="384" t="s">
        <v>380</v>
      </c>
      <c r="D25" s="351">
        <v>25</v>
      </c>
      <c r="E25" s="351">
        <v>25</v>
      </c>
      <c r="F25" s="351">
        <v>25</v>
      </c>
      <c r="G25" s="360">
        <v>25</v>
      </c>
      <c r="H25" s="351"/>
      <c r="I25" s="351"/>
      <c r="J25" s="351"/>
      <c r="K25" s="351"/>
      <c r="L25" s="362" t="s">
        <v>40</v>
      </c>
      <c r="M25" s="362"/>
    </row>
    <row r="26" spans="2:13" x14ac:dyDescent="0.3">
      <c r="B26" s="359" t="s">
        <v>699</v>
      </c>
      <c r="C26" s="378">
        <v>1.7600000000000001E-2</v>
      </c>
      <c r="D26" s="378">
        <v>1.7600000000000001E-2</v>
      </c>
      <c r="E26" s="378">
        <v>1.7600000000000001E-2</v>
      </c>
      <c r="F26" s="378">
        <v>1.7600000000000001E-2</v>
      </c>
      <c r="G26" s="385">
        <v>1.7600000000000001E-2</v>
      </c>
      <c r="H26" s="377">
        <v>0.9</v>
      </c>
      <c r="I26" s="377">
        <v>1.1000000000000001</v>
      </c>
      <c r="J26" s="377">
        <v>0.9</v>
      </c>
      <c r="K26" s="377">
        <v>1.1000000000000001</v>
      </c>
      <c r="L26" s="362" t="s">
        <v>382</v>
      </c>
      <c r="M26" s="362"/>
    </row>
    <row r="27" spans="2:13" x14ac:dyDescent="0.3">
      <c r="B27" s="359" t="s">
        <v>700</v>
      </c>
      <c r="C27" s="382">
        <v>6.77</v>
      </c>
      <c r="D27" s="382">
        <v>6.77</v>
      </c>
      <c r="E27" s="382">
        <v>6.77</v>
      </c>
      <c r="F27" s="382">
        <v>6.77</v>
      </c>
      <c r="G27" s="383">
        <v>6.77</v>
      </c>
      <c r="H27" s="377">
        <v>0.9</v>
      </c>
      <c r="I27" s="377">
        <v>1.1000000000000001</v>
      </c>
      <c r="J27" s="377">
        <v>0.9</v>
      </c>
      <c r="K27" s="377">
        <v>1.1000000000000001</v>
      </c>
      <c r="L27" s="362" t="s">
        <v>382</v>
      </c>
      <c r="M27" s="362"/>
    </row>
    <row r="28" spans="2:13" x14ac:dyDescent="0.3">
      <c r="B28" s="359" t="s">
        <v>701</v>
      </c>
      <c r="C28" s="351">
        <v>0</v>
      </c>
      <c r="D28" s="351">
        <v>0</v>
      </c>
      <c r="E28" s="351">
        <v>0</v>
      </c>
      <c r="F28" s="351">
        <v>0</v>
      </c>
      <c r="G28" s="360">
        <v>0</v>
      </c>
      <c r="H28" s="351"/>
      <c r="I28" s="351"/>
      <c r="J28" s="351"/>
      <c r="K28" s="351"/>
      <c r="L28" s="362"/>
      <c r="M28" s="362"/>
    </row>
    <row r="29" spans="2:13" x14ac:dyDescent="0.3">
      <c r="B29" s="368" t="s">
        <v>259</v>
      </c>
      <c r="C29" s="369"/>
      <c r="D29" s="369"/>
      <c r="E29" s="369"/>
      <c r="F29" s="369"/>
      <c r="G29" s="369"/>
      <c r="H29" s="360"/>
      <c r="I29" s="369"/>
      <c r="J29" s="369"/>
      <c r="K29" s="369"/>
      <c r="L29" s="370"/>
      <c r="M29" s="371"/>
    </row>
    <row r="30" spans="2:13" x14ac:dyDescent="0.3">
      <c r="B30" s="359" t="s">
        <v>384</v>
      </c>
      <c r="C30" s="380">
        <v>37.200000000000003</v>
      </c>
      <c r="D30" s="380">
        <v>37.200000000000003</v>
      </c>
      <c r="E30" s="380">
        <v>37.200000000000003</v>
      </c>
      <c r="F30" s="380">
        <v>37.200000000000003</v>
      </c>
      <c r="G30" s="381">
        <v>37.200000000000003</v>
      </c>
      <c r="H30" s="351"/>
      <c r="I30" s="351"/>
      <c r="J30" s="351"/>
      <c r="K30" s="362"/>
      <c r="L30" s="362"/>
      <c r="M30" s="351"/>
    </row>
    <row r="31" spans="2:13" x14ac:dyDescent="0.3">
      <c r="B31" s="359" t="s">
        <v>702</v>
      </c>
      <c r="C31" s="380">
        <v>0.88500000000000001</v>
      </c>
      <c r="D31" s="380">
        <v>0.88500000000000001</v>
      </c>
      <c r="E31" s="380">
        <v>0.88500000000000001</v>
      </c>
      <c r="F31" s="380">
        <v>0.88500000000000001</v>
      </c>
      <c r="G31" s="381">
        <v>0.88500000000000001</v>
      </c>
      <c r="H31" s="351"/>
      <c r="I31" s="351"/>
      <c r="J31" s="351"/>
      <c r="K31" s="351"/>
      <c r="L31" s="351"/>
      <c r="M31" s="351"/>
    </row>
    <row r="32" spans="2:13" x14ac:dyDescent="0.3">
      <c r="B32" s="359" t="s">
        <v>375</v>
      </c>
      <c r="C32" s="384">
        <v>0.64</v>
      </c>
      <c r="D32" s="351">
        <v>0.63</v>
      </c>
      <c r="E32" s="351">
        <v>0.62</v>
      </c>
      <c r="F32" s="351">
        <v>0.61</v>
      </c>
      <c r="G32" s="383">
        <v>0.6</v>
      </c>
      <c r="H32" s="377">
        <v>0.9</v>
      </c>
      <c r="I32" s="377">
        <v>1.1000000000000001</v>
      </c>
      <c r="J32" s="377">
        <v>0.9</v>
      </c>
      <c r="K32" s="377">
        <v>1.1000000000000001</v>
      </c>
      <c r="L32" s="362" t="s">
        <v>703</v>
      </c>
      <c r="M32" s="362"/>
    </row>
    <row r="33" spans="2:13" x14ac:dyDescent="0.3">
      <c r="B33" s="359" t="s">
        <v>377</v>
      </c>
      <c r="C33" s="384" t="s">
        <v>378</v>
      </c>
      <c r="D33" s="351">
        <v>75</v>
      </c>
      <c r="E33" s="351">
        <v>75</v>
      </c>
      <c r="F33" s="351">
        <v>75</v>
      </c>
      <c r="G33" s="360">
        <v>75</v>
      </c>
      <c r="H33" s="351"/>
      <c r="I33" s="351"/>
      <c r="J33" s="351"/>
      <c r="K33" s="351"/>
      <c r="L33" s="362" t="s">
        <v>40</v>
      </c>
      <c r="M33" s="362"/>
    </row>
    <row r="34" spans="2:13" x14ac:dyDescent="0.3">
      <c r="B34" s="359" t="s">
        <v>379</v>
      </c>
      <c r="C34" s="384" t="s">
        <v>380</v>
      </c>
      <c r="D34" s="351">
        <v>25</v>
      </c>
      <c r="E34" s="351">
        <v>25</v>
      </c>
      <c r="F34" s="351">
        <v>25</v>
      </c>
      <c r="G34" s="360">
        <v>25</v>
      </c>
      <c r="H34" s="351"/>
      <c r="I34" s="351"/>
      <c r="J34" s="351"/>
      <c r="K34" s="351"/>
      <c r="L34" s="362" t="s">
        <v>40</v>
      </c>
      <c r="M34" s="362"/>
    </row>
    <row r="35" spans="2:13" x14ac:dyDescent="0.3">
      <c r="B35" s="359" t="s">
        <v>381</v>
      </c>
      <c r="C35" s="378">
        <v>2.1999999999999999E-2</v>
      </c>
      <c r="D35" s="378">
        <v>2.1999999999999999E-2</v>
      </c>
      <c r="E35" s="378">
        <v>2.1999999999999999E-2</v>
      </c>
      <c r="F35" s="378">
        <v>2.1999999999999999E-2</v>
      </c>
      <c r="G35" s="385">
        <v>2.1999999999999999E-2</v>
      </c>
      <c r="H35" s="377">
        <v>0.9</v>
      </c>
      <c r="I35" s="377">
        <v>1.1000000000000001</v>
      </c>
      <c r="J35" s="377">
        <v>0.9</v>
      </c>
      <c r="K35" s="377">
        <v>1.1000000000000001</v>
      </c>
      <c r="L35" s="362" t="s">
        <v>382</v>
      </c>
      <c r="M35" s="362"/>
    </row>
    <row r="36" spans="2:13" x14ac:dyDescent="0.3">
      <c r="B36" s="359" t="s">
        <v>383</v>
      </c>
      <c r="C36" s="378">
        <v>7.0000000000000007E-2</v>
      </c>
      <c r="D36" s="378">
        <v>7.0000000000000007E-2</v>
      </c>
      <c r="E36" s="378">
        <v>7.0000000000000007E-2</v>
      </c>
      <c r="F36" s="378">
        <v>7.0000000000000007E-2</v>
      </c>
      <c r="G36" s="385">
        <v>7.0000000000000007E-2</v>
      </c>
      <c r="H36" s="377">
        <v>0.9</v>
      </c>
      <c r="I36" s="377">
        <v>1.1000000000000001</v>
      </c>
      <c r="J36" s="377">
        <v>0.9</v>
      </c>
      <c r="K36" s="377">
        <v>1.1000000000000001</v>
      </c>
      <c r="L36" s="362" t="s">
        <v>382</v>
      </c>
      <c r="M36" s="362"/>
    </row>
    <row r="39" spans="2:13" x14ac:dyDescent="0.3">
      <c r="B39" s="346" t="s">
        <v>6</v>
      </c>
    </row>
    <row r="40" spans="2:13" x14ac:dyDescent="0.3">
      <c r="B40" s="345" t="s">
        <v>385</v>
      </c>
    </row>
    <row r="41" spans="2:13" x14ac:dyDescent="0.3">
      <c r="B41" s="345" t="s">
        <v>386</v>
      </c>
    </row>
    <row r="42" spans="2:13" x14ac:dyDescent="0.3">
      <c r="B42" s="345" t="s">
        <v>387</v>
      </c>
    </row>
    <row r="43" spans="2:13" x14ac:dyDescent="0.3">
      <c r="B43" s="345" t="s">
        <v>388</v>
      </c>
    </row>
    <row r="44" spans="2:13" x14ac:dyDescent="0.3">
      <c r="B44" s="345" t="s">
        <v>389</v>
      </c>
    </row>
    <row r="45" spans="2:13" x14ac:dyDescent="0.3">
      <c r="B45" s="345" t="s">
        <v>390</v>
      </c>
    </row>
    <row r="46" spans="2:13" x14ac:dyDescent="0.3">
      <c r="B46" s="345" t="s">
        <v>391</v>
      </c>
    </row>
    <row r="47" spans="2:13" x14ac:dyDescent="0.3">
      <c r="B47" s="345" t="s">
        <v>392</v>
      </c>
    </row>
    <row r="48" spans="2:13" x14ac:dyDescent="0.3">
      <c r="B48" s="345" t="s">
        <v>393</v>
      </c>
    </row>
    <row r="49" spans="2:2" x14ac:dyDescent="0.3">
      <c r="B49" s="345" t="s">
        <v>394</v>
      </c>
    </row>
    <row r="50" spans="2:2" x14ac:dyDescent="0.3">
      <c r="B50" s="345" t="s">
        <v>395</v>
      </c>
    </row>
    <row r="51" spans="2:2" x14ac:dyDescent="0.3">
      <c r="B51" s="345" t="s">
        <v>396</v>
      </c>
    </row>
    <row r="52" spans="2:2" x14ac:dyDescent="0.3">
      <c r="B52" s="345" t="s">
        <v>397</v>
      </c>
    </row>
    <row r="54" spans="2:2" x14ac:dyDescent="0.3">
      <c r="B54" s="346" t="s">
        <v>398</v>
      </c>
    </row>
    <row r="55" spans="2:2" x14ac:dyDescent="0.3">
      <c r="B55" s="345" t="s">
        <v>690</v>
      </c>
    </row>
    <row r="56" spans="2:2" x14ac:dyDescent="0.3">
      <c r="B56" s="345" t="s">
        <v>399</v>
      </c>
    </row>
    <row r="57" spans="2:2" x14ac:dyDescent="0.3">
      <c r="B57" s="345" t="s">
        <v>400</v>
      </c>
    </row>
    <row r="58" spans="2:2" x14ac:dyDescent="0.3">
      <c r="B58" s="345" t="s">
        <v>401</v>
      </c>
    </row>
    <row r="59" spans="2:2" x14ac:dyDescent="0.3">
      <c r="B59" s="345" t="s">
        <v>402</v>
      </c>
    </row>
    <row r="60" spans="2:2" x14ac:dyDescent="0.3">
      <c r="B60" s="345" t="s">
        <v>403</v>
      </c>
    </row>
    <row r="61" spans="2:2" x14ac:dyDescent="0.3">
      <c r="B61" s="345" t="s">
        <v>404</v>
      </c>
    </row>
    <row r="62" spans="2:2" x14ac:dyDescent="0.3">
      <c r="B62" s="345" t="s">
        <v>405</v>
      </c>
    </row>
    <row r="63" spans="2:2" x14ac:dyDescent="0.3">
      <c r="B63" s="345" t="s">
        <v>406</v>
      </c>
    </row>
    <row r="64" spans="2:2" x14ac:dyDescent="0.3">
      <c r="B64" s="345" t="s">
        <v>407</v>
      </c>
    </row>
    <row r="65" spans="2:2" x14ac:dyDescent="0.3">
      <c r="B65" s="345" t="s">
        <v>408</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349"/>
    </row>
    <row r="3" spans="2:13" ht="15" customHeight="1" x14ac:dyDescent="0.3">
      <c r="B3" s="386" t="s">
        <v>20</v>
      </c>
      <c r="C3" s="686" t="s">
        <v>704</v>
      </c>
      <c r="D3" s="735"/>
      <c r="E3" s="735"/>
      <c r="F3" s="735"/>
      <c r="G3" s="735"/>
      <c r="H3" s="735"/>
      <c r="I3" s="735"/>
      <c r="J3" s="735"/>
      <c r="K3" s="735"/>
      <c r="L3" s="735"/>
      <c r="M3" s="735"/>
    </row>
    <row r="4" spans="2:13" ht="22.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390" t="s">
        <v>15</v>
      </c>
      <c r="C6" s="391"/>
      <c r="D6" s="391"/>
      <c r="E6" s="391"/>
      <c r="F6" s="391"/>
      <c r="G6" s="391"/>
      <c r="H6" s="391"/>
      <c r="I6" s="391"/>
      <c r="J6" s="391"/>
      <c r="K6" s="391"/>
      <c r="L6" s="392"/>
      <c r="M6" s="393"/>
    </row>
    <row r="7" spans="2:13" x14ac:dyDescent="0.3">
      <c r="B7" s="394" t="s">
        <v>364</v>
      </c>
      <c r="C7" s="395">
        <v>50</v>
      </c>
      <c r="D7" s="395">
        <v>50</v>
      </c>
      <c r="E7" s="395">
        <v>50</v>
      </c>
      <c r="F7" s="395">
        <v>50</v>
      </c>
      <c r="G7" s="395">
        <v>50</v>
      </c>
      <c r="H7" s="396">
        <v>0.5</v>
      </c>
      <c r="I7" s="396">
        <v>2</v>
      </c>
      <c r="J7" s="396">
        <v>0.5</v>
      </c>
      <c r="K7" s="396">
        <v>2</v>
      </c>
      <c r="L7" s="397" t="s">
        <v>5</v>
      </c>
      <c r="M7" s="397">
        <v>1</v>
      </c>
    </row>
    <row r="8" spans="2:13" x14ac:dyDescent="0.3">
      <c r="B8" s="398" t="s">
        <v>705</v>
      </c>
      <c r="C8" s="399">
        <v>60</v>
      </c>
      <c r="D8" s="399">
        <v>60</v>
      </c>
      <c r="E8" s="399">
        <v>60</v>
      </c>
      <c r="F8" s="399">
        <v>60</v>
      </c>
      <c r="G8" s="399">
        <v>60</v>
      </c>
      <c r="H8" s="400">
        <v>0.5</v>
      </c>
      <c r="I8" s="400">
        <v>2</v>
      </c>
      <c r="J8" s="400">
        <v>0.5</v>
      </c>
      <c r="K8" s="400">
        <v>2</v>
      </c>
      <c r="L8" s="401" t="s">
        <v>365</v>
      </c>
      <c r="M8" s="401"/>
    </row>
    <row r="9" spans="2:13" x14ac:dyDescent="0.3">
      <c r="B9" s="390" t="s">
        <v>366</v>
      </c>
      <c r="C9" s="391"/>
      <c r="D9" s="391"/>
      <c r="E9" s="391"/>
      <c r="F9" s="391"/>
      <c r="G9" s="391"/>
      <c r="H9" s="391"/>
      <c r="I9" s="391"/>
      <c r="J9" s="391"/>
      <c r="K9" s="391"/>
      <c r="L9" s="392"/>
      <c r="M9" s="393"/>
    </row>
    <row r="10" spans="2:13" x14ac:dyDescent="0.3">
      <c r="B10" s="398" t="s">
        <v>367</v>
      </c>
      <c r="C10" s="399">
        <v>0.90600000000000003</v>
      </c>
      <c r="D10" s="399">
        <v>0.90900000000000003</v>
      </c>
      <c r="E10" s="399">
        <v>0.91200000000000003</v>
      </c>
      <c r="F10" s="399">
        <v>0.91200000000000003</v>
      </c>
      <c r="G10" s="399">
        <v>0.91200000000000003</v>
      </c>
      <c r="H10" s="402">
        <v>0.99</v>
      </c>
      <c r="I10" s="402">
        <v>1.01</v>
      </c>
      <c r="J10" s="402">
        <v>0.99</v>
      </c>
      <c r="K10" s="402">
        <v>1.01</v>
      </c>
      <c r="L10" s="401" t="s">
        <v>368</v>
      </c>
      <c r="M10" s="401">
        <v>1</v>
      </c>
    </row>
    <row r="11" spans="2:13" x14ac:dyDescent="0.3">
      <c r="B11" s="398" t="s">
        <v>369</v>
      </c>
      <c r="C11" s="399">
        <v>4.3999999999999997E-2</v>
      </c>
      <c r="D11" s="399">
        <v>4.3999999999999997E-2</v>
      </c>
      <c r="E11" s="399">
        <v>4.3999999999999997E-2</v>
      </c>
      <c r="F11" s="399">
        <v>4.3999999999999997E-2</v>
      </c>
      <c r="G11" s="399">
        <v>4.3999999999999997E-2</v>
      </c>
      <c r="H11" s="402">
        <v>0.93</v>
      </c>
      <c r="I11" s="402">
        <v>1.07</v>
      </c>
      <c r="J11" s="402">
        <v>0.93</v>
      </c>
      <c r="K11" s="402">
        <v>1.07</v>
      </c>
      <c r="L11" s="401" t="s">
        <v>370</v>
      </c>
      <c r="M11" s="401">
        <v>1</v>
      </c>
    </row>
    <row r="12" spans="2:13" x14ac:dyDescent="0.3">
      <c r="B12" s="398" t="s">
        <v>371</v>
      </c>
      <c r="C12" s="399">
        <v>7.0000000000000001E-3</v>
      </c>
      <c r="D12" s="399">
        <v>6.0000000000000001E-3</v>
      </c>
      <c r="E12" s="399">
        <v>5.0000000000000001E-3</v>
      </c>
      <c r="F12" s="399">
        <v>5.0000000000000001E-3</v>
      </c>
      <c r="G12" s="399">
        <v>4.0000000000000001E-3</v>
      </c>
      <c r="H12" s="402">
        <v>0.5</v>
      </c>
      <c r="I12" s="402">
        <v>1.5</v>
      </c>
      <c r="J12" s="402">
        <v>0.5</v>
      </c>
      <c r="K12" s="402">
        <v>1.5</v>
      </c>
      <c r="L12" s="401" t="s">
        <v>368</v>
      </c>
      <c r="M12" s="401">
        <v>1</v>
      </c>
    </row>
    <row r="13" spans="2:13" x14ac:dyDescent="0.3">
      <c r="B13" s="398" t="s">
        <v>372</v>
      </c>
      <c r="C13" s="399">
        <v>4.3999999999999997E-2</v>
      </c>
      <c r="D13" s="399">
        <v>0.04</v>
      </c>
      <c r="E13" s="399">
        <v>3.5999999999999997E-2</v>
      </c>
      <c r="F13" s="399">
        <v>3.4000000000000002E-2</v>
      </c>
      <c r="G13" s="399">
        <v>3.2000000000000001E-2</v>
      </c>
      <c r="H13" s="402">
        <v>0.5</v>
      </c>
      <c r="I13" s="402">
        <v>0.5</v>
      </c>
      <c r="J13" s="402">
        <v>0.5</v>
      </c>
      <c r="K13" s="402">
        <v>0.5</v>
      </c>
      <c r="L13" s="401" t="s">
        <v>368</v>
      </c>
      <c r="M13" s="401">
        <v>1</v>
      </c>
    </row>
    <row r="14" spans="2:13" x14ac:dyDescent="0.3">
      <c r="B14" s="390" t="s">
        <v>244</v>
      </c>
      <c r="C14" s="391"/>
      <c r="D14" s="391"/>
      <c r="E14" s="391"/>
      <c r="F14" s="391"/>
      <c r="G14" s="391"/>
      <c r="H14" s="391"/>
      <c r="I14" s="391"/>
      <c r="J14" s="391"/>
      <c r="K14" s="391"/>
      <c r="L14" s="392"/>
      <c r="M14" s="393"/>
    </row>
    <row r="15" spans="2:13" x14ac:dyDescent="0.3">
      <c r="B15" s="398" t="s">
        <v>706</v>
      </c>
      <c r="C15" s="399">
        <v>0.84</v>
      </c>
      <c r="D15" s="399">
        <v>0.85</v>
      </c>
      <c r="E15" s="399">
        <v>0.86</v>
      </c>
      <c r="F15" s="399">
        <v>0.86</v>
      </c>
      <c r="G15" s="399">
        <v>0.87</v>
      </c>
      <c r="H15" s="402">
        <v>0.99</v>
      </c>
      <c r="I15" s="402">
        <v>1.01</v>
      </c>
      <c r="J15" s="402">
        <v>0.99</v>
      </c>
      <c r="K15" s="402">
        <v>1.01</v>
      </c>
      <c r="L15" s="401" t="s">
        <v>0</v>
      </c>
      <c r="M15" s="401">
        <v>1</v>
      </c>
    </row>
    <row r="16" spans="2:13" x14ac:dyDescent="0.3">
      <c r="B16" s="398" t="s">
        <v>707</v>
      </c>
      <c r="C16" s="399">
        <v>0.04</v>
      </c>
      <c r="D16" s="399">
        <v>0.04</v>
      </c>
      <c r="E16" s="399">
        <v>0.04</v>
      </c>
      <c r="F16" s="399">
        <v>0.04</v>
      </c>
      <c r="G16" s="399">
        <v>0.04</v>
      </c>
      <c r="H16" s="402">
        <v>0.99</v>
      </c>
      <c r="I16" s="402">
        <v>1.01</v>
      </c>
      <c r="J16" s="402">
        <v>0.99</v>
      </c>
      <c r="K16" s="402">
        <v>1.01</v>
      </c>
      <c r="L16" s="401" t="s">
        <v>0</v>
      </c>
      <c r="M16" s="401">
        <v>1</v>
      </c>
    </row>
    <row r="17" spans="2:13" x14ac:dyDescent="0.3">
      <c r="B17" s="390"/>
      <c r="C17" s="391"/>
      <c r="D17" s="391"/>
      <c r="E17" s="391"/>
      <c r="F17" s="391"/>
      <c r="G17" s="391"/>
      <c r="H17" s="391"/>
      <c r="I17" s="391"/>
      <c r="J17" s="391"/>
      <c r="K17" s="391"/>
      <c r="L17" s="392"/>
      <c r="M17" s="393"/>
    </row>
    <row r="18" spans="2:13" x14ac:dyDescent="0.3">
      <c r="B18" s="398" t="s">
        <v>99</v>
      </c>
      <c r="C18" s="399">
        <v>0</v>
      </c>
      <c r="D18" s="399">
        <v>0</v>
      </c>
      <c r="E18" s="399">
        <v>0</v>
      </c>
      <c r="F18" s="399">
        <v>0</v>
      </c>
      <c r="G18" s="399">
        <v>0</v>
      </c>
      <c r="H18" s="399"/>
      <c r="I18" s="399"/>
      <c r="J18" s="399"/>
      <c r="K18" s="399"/>
      <c r="L18" s="401" t="s">
        <v>41</v>
      </c>
      <c r="M18" s="401"/>
    </row>
    <row r="19" spans="2:13" x14ac:dyDescent="0.3">
      <c r="B19" s="398" t="s">
        <v>23</v>
      </c>
      <c r="C19" s="403">
        <v>2</v>
      </c>
      <c r="D19" s="403">
        <v>2</v>
      </c>
      <c r="E19" s="403">
        <v>2</v>
      </c>
      <c r="F19" s="403">
        <v>2</v>
      </c>
      <c r="G19" s="403">
        <v>2</v>
      </c>
      <c r="H19" s="399"/>
      <c r="I19" s="399"/>
      <c r="J19" s="399"/>
      <c r="K19" s="399"/>
      <c r="L19" s="401"/>
      <c r="M19" s="401"/>
    </row>
    <row r="20" spans="2:13" x14ac:dyDescent="0.3">
      <c r="B20" s="398" t="s">
        <v>14</v>
      </c>
      <c r="C20" s="403">
        <v>25</v>
      </c>
      <c r="D20" s="403">
        <v>25</v>
      </c>
      <c r="E20" s="403">
        <v>25</v>
      </c>
      <c r="F20" s="403">
        <v>25</v>
      </c>
      <c r="G20" s="403">
        <v>25</v>
      </c>
      <c r="H20" s="399"/>
      <c r="I20" s="399"/>
      <c r="J20" s="399"/>
      <c r="K20" s="399"/>
      <c r="L20" s="401"/>
      <c r="M20" s="401"/>
    </row>
    <row r="21" spans="2:13" x14ac:dyDescent="0.3">
      <c r="B21" s="398" t="s">
        <v>12</v>
      </c>
      <c r="C21" s="403">
        <v>1.5</v>
      </c>
      <c r="D21" s="403">
        <v>1.5</v>
      </c>
      <c r="E21" s="403">
        <v>1.5</v>
      </c>
      <c r="F21" s="403">
        <v>1.5</v>
      </c>
      <c r="G21" s="403">
        <v>1.5</v>
      </c>
      <c r="H21" s="399"/>
      <c r="I21" s="399"/>
      <c r="J21" s="399"/>
      <c r="K21" s="399"/>
      <c r="L21" s="401"/>
      <c r="M21" s="401"/>
    </row>
    <row r="22" spans="2:13" x14ac:dyDescent="0.3">
      <c r="B22" s="390" t="s">
        <v>9</v>
      </c>
      <c r="C22" s="391"/>
      <c r="D22" s="391"/>
      <c r="E22" s="391"/>
      <c r="F22" s="391"/>
      <c r="G22" s="391"/>
      <c r="H22" s="391"/>
      <c r="I22" s="391"/>
      <c r="J22" s="391"/>
      <c r="K22" s="391"/>
      <c r="L22" s="392"/>
      <c r="M22" s="393"/>
    </row>
    <row r="23" spans="2:13" x14ac:dyDescent="0.3">
      <c r="B23" s="398" t="s">
        <v>698</v>
      </c>
      <c r="C23" s="404">
        <v>1.0811526411014516</v>
      </c>
      <c r="D23" s="405">
        <v>1.016120903290838</v>
      </c>
      <c r="E23" s="405">
        <v>0.93483123102757082</v>
      </c>
      <c r="F23" s="405">
        <v>0.89418639489593754</v>
      </c>
      <c r="G23" s="405">
        <v>0.84</v>
      </c>
      <c r="H23" s="400">
        <v>0.8</v>
      </c>
      <c r="I23" s="400">
        <v>1.2</v>
      </c>
      <c r="J23" s="400">
        <v>0.9</v>
      </c>
      <c r="K23" s="400">
        <v>1.1000000000000001</v>
      </c>
      <c r="L23" s="401" t="s">
        <v>376</v>
      </c>
      <c r="M23" s="401">
        <v>3</v>
      </c>
    </row>
    <row r="24" spans="2:13" x14ac:dyDescent="0.3">
      <c r="B24" s="398" t="s">
        <v>377</v>
      </c>
      <c r="C24" s="406">
        <v>75</v>
      </c>
      <c r="D24" s="399">
        <v>75</v>
      </c>
      <c r="E24" s="399">
        <v>75</v>
      </c>
      <c r="F24" s="399">
        <v>75</v>
      </c>
      <c r="G24" s="399">
        <v>75</v>
      </c>
      <c r="H24" s="399"/>
      <c r="I24" s="399"/>
      <c r="J24" s="399"/>
      <c r="K24" s="399"/>
      <c r="L24" s="401" t="s">
        <v>40</v>
      </c>
      <c r="M24" s="401"/>
    </row>
    <row r="25" spans="2:13" x14ac:dyDescent="0.3">
      <c r="B25" s="398" t="s">
        <v>379</v>
      </c>
      <c r="C25" s="399">
        <v>25</v>
      </c>
      <c r="D25" s="399">
        <v>25</v>
      </c>
      <c r="E25" s="399">
        <v>25</v>
      </c>
      <c r="F25" s="399">
        <v>25</v>
      </c>
      <c r="G25" s="399">
        <v>25</v>
      </c>
      <c r="H25" s="402"/>
      <c r="I25" s="402"/>
      <c r="J25" s="402"/>
      <c r="K25" s="402"/>
      <c r="L25" s="401" t="s">
        <v>40</v>
      </c>
      <c r="M25" s="401"/>
    </row>
    <row r="26" spans="2:13" x14ac:dyDescent="0.3">
      <c r="B26" s="398" t="s">
        <v>699</v>
      </c>
      <c r="C26" s="407">
        <v>0.1224105461393597</v>
      </c>
      <c r="D26" s="407">
        <v>0.1224105461393597</v>
      </c>
      <c r="E26" s="407">
        <v>0.1224105461393597</v>
      </c>
      <c r="F26" s="407">
        <v>0.1224105461393597</v>
      </c>
      <c r="G26" s="407">
        <v>0.1224105461393597</v>
      </c>
      <c r="H26" s="402">
        <v>0.9</v>
      </c>
      <c r="I26" s="402">
        <v>1.1000000000000001</v>
      </c>
      <c r="J26" s="402">
        <v>0.9</v>
      </c>
      <c r="K26" s="402">
        <v>1.1000000000000001</v>
      </c>
      <c r="L26" s="401" t="s">
        <v>382</v>
      </c>
      <c r="M26" s="401">
        <v>4</v>
      </c>
    </row>
    <row r="27" spans="2:13" x14ac:dyDescent="0.3">
      <c r="B27" s="398" t="s">
        <v>700</v>
      </c>
      <c r="C27" s="405">
        <v>7.6543947517200612</v>
      </c>
      <c r="D27" s="405">
        <v>7.6543947517200612</v>
      </c>
      <c r="E27" s="405">
        <v>7.6543947517200612</v>
      </c>
      <c r="F27" s="405">
        <v>7.6543947517200612</v>
      </c>
      <c r="G27" s="405">
        <v>7.6543947517200612</v>
      </c>
      <c r="H27" s="402">
        <v>0.9</v>
      </c>
      <c r="I27" s="402">
        <v>1.1000000000000001</v>
      </c>
      <c r="J27" s="402">
        <v>0.9</v>
      </c>
      <c r="K27" s="402">
        <v>1.1000000000000001</v>
      </c>
      <c r="L27" s="401" t="s">
        <v>382</v>
      </c>
      <c r="M27" s="401">
        <v>4</v>
      </c>
    </row>
    <row r="28" spans="2:13" x14ac:dyDescent="0.3">
      <c r="B28" s="398" t="s">
        <v>701</v>
      </c>
      <c r="C28" s="405">
        <v>0</v>
      </c>
      <c r="D28" s="405">
        <v>0</v>
      </c>
      <c r="E28" s="405">
        <v>0</v>
      </c>
      <c r="F28" s="405">
        <v>0</v>
      </c>
      <c r="G28" s="405">
        <v>0</v>
      </c>
      <c r="H28" s="399"/>
      <c r="I28" s="399"/>
      <c r="J28" s="399"/>
      <c r="K28" s="399"/>
      <c r="L28" s="401"/>
      <c r="M28" s="401"/>
    </row>
    <row r="29" spans="2:13" x14ac:dyDescent="0.3">
      <c r="B29" s="390" t="s">
        <v>259</v>
      </c>
      <c r="C29" s="391"/>
      <c r="D29" s="391"/>
      <c r="E29" s="391"/>
      <c r="F29" s="391"/>
      <c r="G29" s="391"/>
      <c r="H29" s="391"/>
      <c r="I29" s="391"/>
      <c r="J29" s="391"/>
      <c r="K29" s="391"/>
      <c r="L29" s="392"/>
      <c r="M29" s="393"/>
    </row>
    <row r="30" spans="2:13" x14ac:dyDescent="0.3">
      <c r="B30" s="398" t="s">
        <v>384</v>
      </c>
      <c r="C30" s="403">
        <v>37.200000000000003</v>
      </c>
      <c r="D30" s="403">
        <v>37.200000000000003</v>
      </c>
      <c r="E30" s="403">
        <v>37.200000000000003</v>
      </c>
      <c r="F30" s="403">
        <v>37.200000000000003</v>
      </c>
      <c r="G30" s="403">
        <v>37.200000000000003</v>
      </c>
      <c r="H30" s="399"/>
      <c r="I30" s="399"/>
      <c r="J30" s="399"/>
      <c r="K30" s="399"/>
      <c r="L30" s="401"/>
      <c r="M30" s="401"/>
    </row>
    <row r="31" spans="2:13" x14ac:dyDescent="0.3">
      <c r="B31" s="398" t="s">
        <v>702</v>
      </c>
      <c r="C31" s="403">
        <v>0.88500000000000001</v>
      </c>
      <c r="D31" s="403">
        <v>0.88500000000000001</v>
      </c>
      <c r="E31" s="403">
        <v>0.88500000000000001</v>
      </c>
      <c r="F31" s="403">
        <v>0.88500000000000001</v>
      </c>
      <c r="G31" s="403">
        <v>0.88500000000000001</v>
      </c>
      <c r="H31" s="399"/>
      <c r="I31" s="399"/>
      <c r="J31" s="399"/>
      <c r="K31" s="399"/>
      <c r="L31" s="399"/>
      <c r="M31" s="399"/>
    </row>
    <row r="32" spans="2:13" x14ac:dyDescent="0.3">
      <c r="B32" s="398" t="s">
        <v>375</v>
      </c>
      <c r="C32" s="403">
        <v>1.33</v>
      </c>
      <c r="D32" s="403">
        <v>1.25</v>
      </c>
      <c r="E32" s="403">
        <v>1.1499999999999999</v>
      </c>
      <c r="F32" s="409">
        <v>1.1000000000000001</v>
      </c>
      <c r="G32" s="409">
        <v>1</v>
      </c>
      <c r="H32" s="410">
        <v>0.8</v>
      </c>
      <c r="I32" s="410">
        <v>1.2</v>
      </c>
      <c r="J32" s="410">
        <v>0.9</v>
      </c>
      <c r="K32" s="410">
        <v>1.1000000000000001</v>
      </c>
      <c r="L32" s="399"/>
      <c r="M32" s="399"/>
    </row>
    <row r="33" spans="2:13" x14ac:dyDescent="0.3">
      <c r="B33" s="398" t="s">
        <v>377</v>
      </c>
      <c r="C33" s="406">
        <v>75</v>
      </c>
      <c r="D33" s="399">
        <v>75</v>
      </c>
      <c r="E33" s="399">
        <v>75</v>
      </c>
      <c r="F33" s="399">
        <v>75</v>
      </c>
      <c r="G33" s="399">
        <v>75</v>
      </c>
      <c r="H33" s="399"/>
      <c r="I33" s="399"/>
      <c r="J33" s="399"/>
      <c r="K33" s="399"/>
      <c r="L33" s="401" t="s">
        <v>40</v>
      </c>
      <c r="M33" s="399"/>
    </row>
    <row r="34" spans="2:13" x14ac:dyDescent="0.3">
      <c r="B34" s="398" t="s">
        <v>379</v>
      </c>
      <c r="C34" s="399">
        <v>25</v>
      </c>
      <c r="D34" s="399">
        <v>25</v>
      </c>
      <c r="E34" s="399">
        <v>25</v>
      </c>
      <c r="F34" s="399">
        <v>25</v>
      </c>
      <c r="G34" s="399">
        <v>25</v>
      </c>
      <c r="H34" s="399"/>
      <c r="I34" s="399"/>
      <c r="J34" s="399"/>
      <c r="K34" s="399"/>
      <c r="L34" s="401" t="s">
        <v>40</v>
      </c>
      <c r="M34" s="399"/>
    </row>
    <row r="35" spans="2:13" x14ac:dyDescent="0.3">
      <c r="B35" s="398" t="s">
        <v>381</v>
      </c>
      <c r="C35" s="405">
        <v>0.14689265536723164</v>
      </c>
      <c r="D35" s="405">
        <v>0.14689265536723164</v>
      </c>
      <c r="E35" s="405">
        <v>0.14689265536723164</v>
      </c>
      <c r="F35" s="405">
        <v>0.14689265536723164</v>
      </c>
      <c r="G35" s="405">
        <v>0.14689265536723164</v>
      </c>
      <c r="H35" s="400">
        <v>0.9</v>
      </c>
      <c r="I35" s="400">
        <v>1.1000000000000001</v>
      </c>
      <c r="J35" s="400">
        <v>0.9</v>
      </c>
      <c r="K35" s="400">
        <v>1.1000000000000001</v>
      </c>
      <c r="L35" s="401" t="s">
        <v>382</v>
      </c>
      <c r="M35" s="399"/>
    </row>
    <row r="36" spans="2:13" x14ac:dyDescent="0.3">
      <c r="B36" s="398" t="s">
        <v>383</v>
      </c>
      <c r="C36" s="405">
        <v>7.909604519774012E-2</v>
      </c>
      <c r="D36" s="405">
        <v>7.909604519774012E-2</v>
      </c>
      <c r="E36" s="405">
        <v>7.909604519774012E-2</v>
      </c>
      <c r="F36" s="405">
        <v>7.909604519774012E-2</v>
      </c>
      <c r="G36" s="405">
        <v>7.909604519774012E-2</v>
      </c>
      <c r="H36" s="400">
        <v>0.9</v>
      </c>
      <c r="I36" s="400">
        <v>1.1000000000000001</v>
      </c>
      <c r="J36" s="400">
        <v>0.9</v>
      </c>
      <c r="K36" s="400">
        <v>1.1000000000000001</v>
      </c>
      <c r="L36" s="401" t="s">
        <v>382</v>
      </c>
      <c r="M36" s="399"/>
    </row>
    <row r="38" spans="2:13" x14ac:dyDescent="0.3">
      <c r="B38" s="346" t="s">
        <v>6</v>
      </c>
    </row>
    <row r="39" spans="2:13" x14ac:dyDescent="0.3">
      <c r="B39" s="345" t="s">
        <v>385</v>
      </c>
    </row>
    <row r="40" spans="2:13" x14ac:dyDescent="0.3">
      <c r="B40" s="345" t="s">
        <v>386</v>
      </c>
    </row>
    <row r="41" spans="2:13" x14ac:dyDescent="0.3">
      <c r="B41" s="345" t="s">
        <v>387</v>
      </c>
    </row>
    <row r="42" spans="2:13" x14ac:dyDescent="0.3">
      <c r="B42" s="345" t="s">
        <v>388</v>
      </c>
    </row>
    <row r="43" spans="2:13" x14ac:dyDescent="0.3">
      <c r="B43" s="345" t="s">
        <v>389</v>
      </c>
    </row>
    <row r="44" spans="2:13" x14ac:dyDescent="0.3">
      <c r="B44" s="345" t="s">
        <v>390</v>
      </c>
    </row>
    <row r="45" spans="2:13" x14ac:dyDescent="0.3">
      <c r="B45" s="345" t="s">
        <v>391</v>
      </c>
    </row>
    <row r="46" spans="2:13" x14ac:dyDescent="0.3">
      <c r="B46" s="345" t="s">
        <v>392</v>
      </c>
    </row>
    <row r="47" spans="2:13" x14ac:dyDescent="0.3">
      <c r="B47" s="345" t="s">
        <v>393</v>
      </c>
    </row>
    <row r="48" spans="2:13" x14ac:dyDescent="0.3">
      <c r="B48" s="345" t="s">
        <v>394</v>
      </c>
    </row>
    <row r="49" spans="2:2" x14ac:dyDescent="0.3">
      <c r="B49" s="345" t="s">
        <v>395</v>
      </c>
    </row>
    <row r="50" spans="2:2" x14ac:dyDescent="0.3">
      <c r="B50" s="345" t="s">
        <v>396</v>
      </c>
    </row>
    <row r="51" spans="2:2" x14ac:dyDescent="0.3">
      <c r="B51" s="345" t="s">
        <v>397</v>
      </c>
    </row>
    <row r="53" spans="2:2" x14ac:dyDescent="0.3">
      <c r="B53" s="346" t="s">
        <v>398</v>
      </c>
    </row>
    <row r="54" spans="2:2" x14ac:dyDescent="0.3">
      <c r="B54" s="345" t="s">
        <v>690</v>
      </c>
    </row>
    <row r="55" spans="2:2" x14ac:dyDescent="0.3">
      <c r="B55" s="345" t="s">
        <v>399</v>
      </c>
    </row>
    <row r="56" spans="2:2" x14ac:dyDescent="0.3">
      <c r="B56" s="345" t="s">
        <v>400</v>
      </c>
    </row>
    <row r="57" spans="2:2" x14ac:dyDescent="0.3">
      <c r="B57" s="345" t="s">
        <v>401</v>
      </c>
    </row>
    <row r="58" spans="2:2" x14ac:dyDescent="0.3">
      <c r="B58" s="345" t="s">
        <v>402</v>
      </c>
    </row>
    <row r="59" spans="2:2" x14ac:dyDescent="0.3">
      <c r="B59" s="345" t="s">
        <v>403</v>
      </c>
    </row>
    <row r="60" spans="2:2" x14ac:dyDescent="0.3">
      <c r="B60" s="345" t="s">
        <v>404</v>
      </c>
    </row>
    <row r="61" spans="2:2" x14ac:dyDescent="0.3">
      <c r="B61" s="345" t="s">
        <v>405</v>
      </c>
    </row>
    <row r="62" spans="2:2" x14ac:dyDescent="0.3">
      <c r="B62" s="345" t="s">
        <v>406</v>
      </c>
    </row>
    <row r="63" spans="2:2" x14ac:dyDescent="0.3">
      <c r="B63" s="345" t="s">
        <v>407</v>
      </c>
    </row>
    <row r="64" spans="2:2" x14ac:dyDescent="0.3">
      <c r="B64" s="345" t="s">
        <v>408</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D18" sqref="D18"/>
    </sheetView>
  </sheetViews>
  <sheetFormatPr defaultRowHeight="14.4" x14ac:dyDescent="0.3"/>
  <cols>
    <col min="1" max="1" width="2.109375" customWidth="1"/>
    <col min="2" max="2" width="39.88671875" customWidth="1"/>
    <col min="3" max="12" width="8" customWidth="1"/>
  </cols>
  <sheetData>
    <row r="2" spans="2:13" x14ac:dyDescent="0.3">
      <c r="H2" s="349"/>
    </row>
    <row r="3" spans="2:13" x14ac:dyDescent="0.3">
      <c r="B3" s="386" t="s">
        <v>20</v>
      </c>
      <c r="C3" s="686" t="s">
        <v>775</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01" t="s">
        <v>19</v>
      </c>
      <c r="M4" s="40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409</v>
      </c>
      <c r="C7" s="395">
        <v>500</v>
      </c>
      <c r="D7" s="395">
        <v>500</v>
      </c>
      <c r="E7" s="395">
        <v>750</v>
      </c>
      <c r="F7" s="395">
        <v>850</v>
      </c>
      <c r="G7" s="395">
        <v>1000</v>
      </c>
      <c r="H7" s="396">
        <v>0.5</v>
      </c>
      <c r="I7" s="396">
        <v>2</v>
      </c>
      <c r="J7" s="396">
        <v>0.5</v>
      </c>
      <c r="K7" s="396">
        <v>1</v>
      </c>
      <c r="L7" s="397" t="s">
        <v>410</v>
      </c>
      <c r="M7" s="397"/>
    </row>
    <row r="8" spans="2:13" x14ac:dyDescent="0.3">
      <c r="B8" s="399" t="s">
        <v>411</v>
      </c>
      <c r="C8" s="399">
        <v>730</v>
      </c>
      <c r="D8" s="399">
        <v>730</v>
      </c>
      <c r="E8" s="399">
        <v>1100</v>
      </c>
      <c r="F8" s="399">
        <v>1250</v>
      </c>
      <c r="G8" s="399">
        <v>1460</v>
      </c>
      <c r="H8" s="400">
        <v>0.5</v>
      </c>
      <c r="I8" s="400">
        <v>2</v>
      </c>
      <c r="J8" s="400">
        <v>0.5</v>
      </c>
      <c r="K8" s="400">
        <v>1</v>
      </c>
      <c r="L8" s="401" t="s">
        <v>412</v>
      </c>
      <c r="M8" s="401"/>
    </row>
    <row r="9" spans="2:13" x14ac:dyDescent="0.3">
      <c r="B9" s="414" t="s">
        <v>240</v>
      </c>
      <c r="C9" s="391"/>
      <c r="D9" s="391"/>
      <c r="E9" s="391"/>
      <c r="F9" s="391"/>
      <c r="G9" s="391"/>
      <c r="H9" s="391"/>
      <c r="I9" s="391"/>
      <c r="J9" s="391"/>
      <c r="K9" s="391"/>
      <c r="L9" s="392"/>
      <c r="M9" s="393"/>
    </row>
    <row r="10" spans="2:13" x14ac:dyDescent="0.3">
      <c r="B10" s="399" t="s">
        <v>413</v>
      </c>
      <c r="C10" s="399">
        <v>0.88100000000000001</v>
      </c>
      <c r="D10" s="399">
        <v>0.88100000000000001</v>
      </c>
      <c r="E10" s="399">
        <v>0.88100000000000001</v>
      </c>
      <c r="F10" s="399">
        <v>0.88100000000000001</v>
      </c>
      <c r="G10" s="399">
        <v>0.88100000000000001</v>
      </c>
      <c r="H10" s="402">
        <v>0.99</v>
      </c>
      <c r="I10" s="402">
        <v>1.01</v>
      </c>
      <c r="J10" s="402">
        <v>0.99</v>
      </c>
      <c r="K10" s="402">
        <v>1.01</v>
      </c>
      <c r="L10" s="401" t="s">
        <v>3</v>
      </c>
      <c r="M10" s="401" t="s">
        <v>414</v>
      </c>
    </row>
    <row r="11" spans="2:13" x14ac:dyDescent="0.3">
      <c r="B11" s="399" t="s">
        <v>415</v>
      </c>
      <c r="C11" s="399">
        <v>0.105</v>
      </c>
      <c r="D11" s="399">
        <v>0.105</v>
      </c>
      <c r="E11" s="399">
        <v>0.105</v>
      </c>
      <c r="F11" s="399">
        <v>0.105</v>
      </c>
      <c r="G11" s="399">
        <v>0.105</v>
      </c>
      <c r="H11" s="402">
        <v>0.93</v>
      </c>
      <c r="I11" s="402">
        <v>1.07</v>
      </c>
      <c r="J11" s="402">
        <v>0.93</v>
      </c>
      <c r="K11" s="402">
        <v>1.07</v>
      </c>
      <c r="L11" s="401" t="s">
        <v>416</v>
      </c>
      <c r="M11" s="401" t="s">
        <v>414</v>
      </c>
    </row>
    <row r="12" spans="2:13" x14ac:dyDescent="0.3">
      <c r="B12" s="399" t="s">
        <v>417</v>
      </c>
      <c r="C12" s="399">
        <v>8.0000000000000002E-3</v>
      </c>
      <c r="D12" s="399">
        <v>8.0000000000000002E-3</v>
      </c>
      <c r="E12" s="399">
        <v>8.0000000000000002E-3</v>
      </c>
      <c r="F12" s="399">
        <v>8.0000000000000002E-3</v>
      </c>
      <c r="G12" s="399">
        <v>8.0000000000000002E-3</v>
      </c>
      <c r="H12" s="402">
        <v>0.5</v>
      </c>
      <c r="I12" s="402">
        <v>1.5</v>
      </c>
      <c r="J12" s="402">
        <v>0.5</v>
      </c>
      <c r="K12" s="402">
        <v>1.5</v>
      </c>
      <c r="L12" s="401" t="s">
        <v>3</v>
      </c>
      <c r="M12" s="401" t="s">
        <v>414</v>
      </c>
    </row>
    <row r="13" spans="2:13" x14ac:dyDescent="0.3">
      <c r="B13" s="399" t="s">
        <v>418</v>
      </c>
      <c r="C13" s="399">
        <v>7.0000000000000001E-3</v>
      </c>
      <c r="D13" s="399">
        <v>7.0000000000000001E-3</v>
      </c>
      <c r="E13" s="399">
        <v>7.0000000000000001E-3</v>
      </c>
      <c r="F13" s="399">
        <v>7.0000000000000001E-3</v>
      </c>
      <c r="G13" s="399">
        <v>7.0000000000000001E-3</v>
      </c>
      <c r="H13" s="402">
        <v>0.5</v>
      </c>
      <c r="I13" s="402">
        <v>0.5</v>
      </c>
      <c r="J13" s="402">
        <v>0.5</v>
      </c>
      <c r="K13" s="402">
        <v>0.5</v>
      </c>
      <c r="L13" s="401" t="s">
        <v>3</v>
      </c>
      <c r="M13" s="401" t="s">
        <v>414</v>
      </c>
    </row>
    <row r="14" spans="2:13" x14ac:dyDescent="0.3">
      <c r="B14" s="414" t="s">
        <v>244</v>
      </c>
      <c r="C14" s="391"/>
      <c r="D14" s="391"/>
      <c r="E14" s="391"/>
      <c r="F14" s="391"/>
      <c r="G14" s="391"/>
      <c r="H14" s="391"/>
      <c r="I14" s="391"/>
      <c r="J14" s="391"/>
      <c r="K14" s="391"/>
      <c r="L14" s="392"/>
      <c r="M14" s="393"/>
    </row>
    <row r="15" spans="2:13" x14ac:dyDescent="0.3">
      <c r="B15" s="399" t="s">
        <v>419</v>
      </c>
      <c r="C15" s="407">
        <v>0.85</v>
      </c>
      <c r="D15" s="407">
        <v>0.85</v>
      </c>
      <c r="E15" s="407">
        <v>0.85</v>
      </c>
      <c r="F15" s="407">
        <v>0.85</v>
      </c>
      <c r="G15" s="407">
        <v>0.85</v>
      </c>
      <c r="H15" s="402">
        <v>0.99</v>
      </c>
      <c r="I15" s="402">
        <v>1.01</v>
      </c>
      <c r="J15" s="402">
        <v>0.99</v>
      </c>
      <c r="K15" s="402">
        <v>1.01</v>
      </c>
      <c r="L15" s="401" t="s">
        <v>420</v>
      </c>
      <c r="M15" s="401"/>
    </row>
    <row r="16" spans="2:13" x14ac:dyDescent="0.3">
      <c r="B16" s="399" t="s">
        <v>708</v>
      </c>
      <c r="C16" s="407">
        <v>6.6000000000000003E-2</v>
      </c>
      <c r="D16" s="407">
        <v>6.6000000000000003E-2</v>
      </c>
      <c r="E16" s="407">
        <v>6.6000000000000003E-2</v>
      </c>
      <c r="F16" s="407">
        <v>6.6000000000000003E-2</v>
      </c>
      <c r="G16" s="407">
        <v>6.6000000000000003E-2</v>
      </c>
      <c r="H16" s="402">
        <v>0.99</v>
      </c>
      <c r="I16" s="402">
        <v>1.01</v>
      </c>
      <c r="J16" s="402">
        <v>0.99</v>
      </c>
      <c r="K16" s="402">
        <v>1.01</v>
      </c>
      <c r="L16" s="401" t="s">
        <v>420</v>
      </c>
      <c r="M16" s="401"/>
    </row>
    <row r="17" spans="2:13" x14ac:dyDescent="0.3">
      <c r="B17" s="399" t="s">
        <v>709</v>
      </c>
      <c r="C17" s="407">
        <v>3.3000000000000002E-2</v>
      </c>
      <c r="D17" s="407">
        <v>3.3000000000000002E-2</v>
      </c>
      <c r="E17" s="407">
        <v>3.3000000000000002E-2</v>
      </c>
      <c r="F17" s="407">
        <v>3.3000000000000002E-2</v>
      </c>
      <c r="G17" s="407">
        <v>3.3000000000000002E-2</v>
      </c>
      <c r="H17" s="402">
        <v>0.99</v>
      </c>
      <c r="I17" s="402">
        <v>1.01</v>
      </c>
      <c r="J17" s="402">
        <v>0.99</v>
      </c>
      <c r="K17" s="402">
        <v>1.01</v>
      </c>
      <c r="L17" s="401" t="s">
        <v>420</v>
      </c>
      <c r="M17" s="401"/>
    </row>
    <row r="18" spans="2:13" x14ac:dyDescent="0.3">
      <c r="B18" s="399" t="s">
        <v>710</v>
      </c>
      <c r="C18" s="407">
        <v>2.75E-2</v>
      </c>
      <c r="D18" s="407">
        <v>2.75E-2</v>
      </c>
      <c r="E18" s="407">
        <v>2.75E-2</v>
      </c>
      <c r="F18" s="407">
        <v>2.75E-2</v>
      </c>
      <c r="G18" s="407">
        <v>2.75E-2</v>
      </c>
      <c r="H18" s="402">
        <v>0.99</v>
      </c>
      <c r="I18" s="402">
        <v>1.01</v>
      </c>
      <c r="J18" s="402">
        <v>0.99</v>
      </c>
      <c r="K18" s="402">
        <v>1.01</v>
      </c>
      <c r="L18" s="401" t="s">
        <v>420</v>
      </c>
      <c r="M18" s="401"/>
    </row>
    <row r="19" spans="2:13" x14ac:dyDescent="0.3">
      <c r="B19" s="399" t="s">
        <v>711</v>
      </c>
      <c r="C19" s="407">
        <f>0.0237*0.15</f>
        <v>3.5549999999999996E-3</v>
      </c>
      <c r="D19" s="407">
        <f t="shared" ref="D19:G19" si="0">0.0237*0.15</f>
        <v>3.5549999999999996E-3</v>
      </c>
      <c r="E19" s="407">
        <f t="shared" si="0"/>
        <v>3.5549999999999996E-3</v>
      </c>
      <c r="F19" s="407">
        <f t="shared" si="0"/>
        <v>3.5549999999999996E-3</v>
      </c>
      <c r="G19" s="407">
        <f t="shared" si="0"/>
        <v>3.5549999999999996E-3</v>
      </c>
      <c r="H19" s="402">
        <v>0.99</v>
      </c>
      <c r="I19" s="402">
        <v>1.01</v>
      </c>
      <c r="J19" s="402">
        <v>0.99</v>
      </c>
      <c r="K19" s="402">
        <v>1.01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399">
        <v>2</v>
      </c>
      <c r="D22" s="399">
        <v>2</v>
      </c>
      <c r="E22" s="399">
        <v>2</v>
      </c>
      <c r="F22" s="399">
        <v>2</v>
      </c>
      <c r="G22" s="399">
        <v>2</v>
      </c>
      <c r="H22" s="399"/>
      <c r="I22" s="399"/>
      <c r="J22" s="399"/>
      <c r="K22" s="399"/>
      <c r="L22" s="401"/>
      <c r="M22" s="401">
        <v>7</v>
      </c>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698</v>
      </c>
      <c r="C26" s="405">
        <v>0.76498843622131285</v>
      </c>
      <c r="D26" s="405">
        <v>0.75609322184664662</v>
      </c>
      <c r="E26" s="405">
        <v>0.63754427390791024</v>
      </c>
      <c r="F26" s="405">
        <v>0.59840000000000004</v>
      </c>
      <c r="G26" s="405">
        <v>0.57818893435331797</v>
      </c>
      <c r="H26" s="402">
        <v>0.9</v>
      </c>
      <c r="I26" s="402">
        <v>1.1000000000000001</v>
      </c>
      <c r="J26" s="402">
        <v>0.9</v>
      </c>
      <c r="K26" s="402">
        <v>1.1000000000000001</v>
      </c>
      <c r="L26" s="401" t="s">
        <v>422</v>
      </c>
      <c r="M26" s="401" t="s">
        <v>423</v>
      </c>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399">
        <v>25</v>
      </c>
      <c r="D28" s="399">
        <v>25</v>
      </c>
      <c r="E28" s="399">
        <v>25</v>
      </c>
      <c r="F28" s="399">
        <v>25</v>
      </c>
      <c r="G28" s="399">
        <v>25</v>
      </c>
      <c r="H28" s="399"/>
      <c r="I28" s="399"/>
      <c r="J28" s="399"/>
      <c r="K28" s="399"/>
      <c r="L28" s="401"/>
      <c r="M28" s="401"/>
    </row>
    <row r="29" spans="2:13" x14ac:dyDescent="0.3">
      <c r="B29" s="399" t="s">
        <v>699</v>
      </c>
      <c r="C29" s="407">
        <v>3.558085749866572E-2</v>
      </c>
      <c r="D29" s="407">
        <v>3.558085749866572E-2</v>
      </c>
      <c r="E29" s="407">
        <v>3.5419126328217233E-2</v>
      </c>
      <c r="F29" s="407">
        <v>3.5324675324675321E-2</v>
      </c>
      <c r="G29" s="407">
        <v>3.558085749866572E-2</v>
      </c>
      <c r="H29" s="402">
        <v>0.9</v>
      </c>
      <c r="I29" s="402">
        <v>1.1000000000000001</v>
      </c>
      <c r="J29" s="402">
        <v>0.9</v>
      </c>
      <c r="K29" s="402">
        <v>1.1000000000000001</v>
      </c>
      <c r="L29" s="401" t="s">
        <v>427</v>
      </c>
      <c r="M29" s="401">
        <v>7</v>
      </c>
    </row>
    <row r="30" spans="2:13" x14ac:dyDescent="0.3">
      <c r="B30" s="399" t="s">
        <v>700</v>
      </c>
      <c r="C30" s="405">
        <v>8.4812467537895504</v>
      </c>
      <c r="D30" s="405">
        <v>8.4812467537895504</v>
      </c>
      <c r="E30" s="405">
        <v>8.4812467537895539</v>
      </c>
      <c r="F30" s="405">
        <v>8.4812467537895522</v>
      </c>
      <c r="G30" s="405">
        <v>8.4812467537895504</v>
      </c>
      <c r="H30" s="402">
        <v>0.9</v>
      </c>
      <c r="I30" s="402">
        <v>1.1000000000000001</v>
      </c>
      <c r="J30" s="402">
        <v>0.9</v>
      </c>
      <c r="K30" s="402">
        <v>1.1000000000000001</v>
      </c>
      <c r="L30" s="401" t="s">
        <v>427</v>
      </c>
      <c r="M30" s="401">
        <v>7</v>
      </c>
    </row>
    <row r="31" spans="2:13" x14ac:dyDescent="0.3">
      <c r="B31" s="399" t="s">
        <v>712</v>
      </c>
      <c r="C31" s="399">
        <v>0</v>
      </c>
      <c r="D31" s="399">
        <v>0</v>
      </c>
      <c r="E31" s="399">
        <v>0</v>
      </c>
      <c r="F31" s="399">
        <v>0</v>
      </c>
      <c r="G31" s="399">
        <v>0</v>
      </c>
      <c r="H31" s="402"/>
      <c r="I31" s="402"/>
      <c r="J31" s="402"/>
      <c r="K31" s="402"/>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8">
        <v>44.1</v>
      </c>
      <c r="D33" s="408">
        <v>44.1</v>
      </c>
      <c r="E33" s="408">
        <v>44.1</v>
      </c>
      <c r="F33" s="408">
        <v>44.1</v>
      </c>
      <c r="G33" s="408">
        <v>44.1</v>
      </c>
      <c r="H33" s="399"/>
      <c r="I33" s="399"/>
      <c r="J33" s="399"/>
      <c r="K33" s="399"/>
      <c r="L33" s="399"/>
      <c r="M33" s="399"/>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421</v>
      </c>
      <c r="C35" s="405">
        <v>1.1168831168831168</v>
      </c>
      <c r="D35" s="405">
        <v>1.1038961038961039</v>
      </c>
      <c r="E35" s="405">
        <v>0.93506493506493504</v>
      </c>
      <c r="F35" s="405">
        <v>0.88</v>
      </c>
      <c r="G35" s="405">
        <v>0.84415584415584421</v>
      </c>
      <c r="H35" s="402">
        <v>0.9</v>
      </c>
      <c r="I35" s="402">
        <v>1.1000000000000001</v>
      </c>
      <c r="J35" s="402">
        <v>0.9</v>
      </c>
      <c r="K35" s="402">
        <v>1.1000000000000001</v>
      </c>
      <c r="L35" s="401" t="s">
        <v>422</v>
      </c>
      <c r="M35" s="401" t="s">
        <v>423</v>
      </c>
    </row>
    <row r="36" spans="2:13" x14ac:dyDescent="0.3">
      <c r="B36" s="399" t="s">
        <v>424</v>
      </c>
      <c r="C36" s="406">
        <v>75</v>
      </c>
      <c r="D36" s="399">
        <v>75</v>
      </c>
      <c r="E36" s="399">
        <v>75</v>
      </c>
      <c r="F36" s="399">
        <v>75</v>
      </c>
      <c r="G36" s="399">
        <v>75</v>
      </c>
      <c r="H36" s="399"/>
      <c r="I36" s="399"/>
      <c r="J36" s="399"/>
      <c r="K36" s="399"/>
      <c r="L36" s="399"/>
      <c r="M36" s="399"/>
    </row>
    <row r="37" spans="2:13" x14ac:dyDescent="0.3">
      <c r="B37" s="399" t="s">
        <v>425</v>
      </c>
      <c r="C37" s="399">
        <v>25</v>
      </c>
      <c r="D37" s="399">
        <v>25</v>
      </c>
      <c r="E37" s="399">
        <v>25</v>
      </c>
      <c r="F37" s="399">
        <v>25</v>
      </c>
      <c r="G37" s="399">
        <v>25</v>
      </c>
      <c r="H37" s="399"/>
      <c r="I37" s="399"/>
      <c r="J37" s="399"/>
      <c r="K37" s="399"/>
      <c r="L37" s="399"/>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401">
        <v>7</v>
      </c>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401">
        <v>7</v>
      </c>
    </row>
    <row r="40" spans="2:13" x14ac:dyDescent="0.3">
      <c r="B40" s="399" t="s">
        <v>713</v>
      </c>
      <c r="C40" s="399">
        <v>0</v>
      </c>
      <c r="D40" s="399">
        <v>0</v>
      </c>
      <c r="E40" s="399">
        <v>0</v>
      </c>
      <c r="F40" s="399">
        <v>0</v>
      </c>
      <c r="G40" s="399">
        <v>0</v>
      </c>
      <c r="H40" s="399"/>
      <c r="I40" s="399"/>
      <c r="J40" s="399"/>
      <c r="K40" s="399"/>
      <c r="L40" s="399"/>
      <c r="M40" s="399"/>
    </row>
    <row r="41" spans="2:13" x14ac:dyDescent="0.3">
      <c r="C41" s="344"/>
    </row>
    <row r="42" spans="2:13" x14ac:dyDescent="0.3">
      <c r="B42" s="346" t="s">
        <v>6</v>
      </c>
      <c r="C42" s="344"/>
    </row>
    <row r="43" spans="2:13" x14ac:dyDescent="0.3">
      <c r="B43" s="345" t="s">
        <v>430</v>
      </c>
      <c r="C43" s="344"/>
    </row>
    <row r="44" spans="2:13" x14ac:dyDescent="0.3">
      <c r="B44" s="345" t="s">
        <v>431</v>
      </c>
      <c r="C44" s="344"/>
    </row>
    <row r="45" spans="2:13" x14ac:dyDescent="0.3">
      <c r="B45" s="345" t="s">
        <v>432</v>
      </c>
      <c r="C45" s="344"/>
    </row>
    <row r="46" spans="2:13" x14ac:dyDescent="0.3">
      <c r="B46" s="345" t="s">
        <v>433</v>
      </c>
      <c r="C46" s="344"/>
    </row>
    <row r="47" spans="2:13" x14ac:dyDescent="0.3">
      <c r="B47" s="345" t="s">
        <v>434</v>
      </c>
    </row>
    <row r="48" spans="2:13" x14ac:dyDescent="0.3">
      <c r="B48" s="345" t="s">
        <v>435</v>
      </c>
    </row>
    <row r="49" spans="1:2" x14ac:dyDescent="0.3">
      <c r="B49" s="345" t="s">
        <v>436</v>
      </c>
    </row>
    <row r="50" spans="1:2" x14ac:dyDescent="0.3">
      <c r="B50" s="345" t="s">
        <v>437</v>
      </c>
    </row>
    <row r="51" spans="1:2" x14ac:dyDescent="0.3">
      <c r="B51" s="345" t="s">
        <v>438</v>
      </c>
    </row>
    <row r="52" spans="1:2" x14ac:dyDescent="0.3">
      <c r="B52" s="345" t="s">
        <v>439</v>
      </c>
    </row>
    <row r="53" spans="1:2" x14ac:dyDescent="0.3">
      <c r="B53" s="345" t="s">
        <v>440</v>
      </c>
    </row>
    <row r="54" spans="1:2" x14ac:dyDescent="0.3">
      <c r="B54" s="345" t="s">
        <v>441</v>
      </c>
    </row>
    <row r="55" spans="1:2" x14ac:dyDescent="0.3">
      <c r="B55" s="345" t="s">
        <v>442</v>
      </c>
    </row>
    <row r="57" spans="1:2" x14ac:dyDescent="0.3">
      <c r="B57" s="346" t="s">
        <v>398</v>
      </c>
    </row>
    <row r="58" spans="1:2" x14ac:dyDescent="0.3">
      <c r="B58" s="345" t="s">
        <v>443</v>
      </c>
    </row>
    <row r="59" spans="1:2" x14ac:dyDescent="0.3">
      <c r="B59" s="345" t="s">
        <v>444</v>
      </c>
    </row>
    <row r="60" spans="1:2" x14ac:dyDescent="0.3">
      <c r="B60" s="345" t="s">
        <v>445</v>
      </c>
    </row>
    <row r="61" spans="1:2" x14ac:dyDescent="0.3">
      <c r="B61" s="345" t="s">
        <v>446</v>
      </c>
    </row>
    <row r="62" spans="1:2" x14ac:dyDescent="0.3">
      <c r="A62" s="345"/>
      <c r="B62" s="345" t="s">
        <v>447</v>
      </c>
    </row>
    <row r="63" spans="1:2" x14ac:dyDescent="0.3">
      <c r="B63" s="345" t="s">
        <v>448</v>
      </c>
    </row>
    <row r="64" spans="1:2" x14ac:dyDescent="0.3">
      <c r="B64" s="345" t="s">
        <v>449</v>
      </c>
    </row>
    <row r="65" spans="2:2" x14ac:dyDescent="0.3">
      <c r="B65" s="345" t="s">
        <v>450</v>
      </c>
    </row>
    <row r="66" spans="2:2" x14ac:dyDescent="0.3">
      <c r="B66" s="345" t="s">
        <v>451</v>
      </c>
    </row>
    <row r="67" spans="2:2" x14ac:dyDescent="0.3">
      <c r="B67" s="345" t="s">
        <v>452</v>
      </c>
    </row>
    <row r="68" spans="2:2" x14ac:dyDescent="0.3">
      <c r="B68" s="345" t="s">
        <v>453</v>
      </c>
    </row>
    <row r="69" spans="2:2" x14ac:dyDescent="0.3">
      <c r="B69" s="345" t="s">
        <v>454</v>
      </c>
    </row>
    <row r="70" spans="2:2" x14ac:dyDescent="0.3">
      <c r="B70" s="345" t="s">
        <v>455</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349"/>
    </row>
    <row r="3" spans="2:13" ht="15" customHeight="1" x14ac:dyDescent="0.3">
      <c r="B3" s="386" t="s">
        <v>20</v>
      </c>
      <c r="C3" s="686" t="s">
        <v>456</v>
      </c>
      <c r="D3" s="735"/>
      <c r="E3" s="735"/>
      <c r="F3" s="735"/>
      <c r="G3" s="735"/>
      <c r="H3" s="735"/>
      <c r="I3" s="735"/>
      <c r="J3" s="735"/>
      <c r="K3" s="735"/>
      <c r="L3" s="735"/>
      <c r="M3" s="735"/>
    </row>
    <row r="4" spans="2:13" ht="1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409</v>
      </c>
      <c r="C7" s="395">
        <v>400</v>
      </c>
      <c r="D7" s="395">
        <v>400</v>
      </c>
      <c r="E7" s="395">
        <v>600</v>
      </c>
      <c r="F7" s="395">
        <v>700</v>
      </c>
      <c r="G7" s="395">
        <v>800</v>
      </c>
      <c r="H7" s="396">
        <v>0.5</v>
      </c>
      <c r="I7" s="396">
        <v>2</v>
      </c>
      <c r="J7" s="396">
        <v>0.5</v>
      </c>
      <c r="K7" s="396">
        <v>1</v>
      </c>
      <c r="L7" s="397" t="s">
        <v>410</v>
      </c>
      <c r="M7" s="397"/>
    </row>
    <row r="8" spans="2:13" x14ac:dyDescent="0.3">
      <c r="B8" s="399" t="s">
        <v>411</v>
      </c>
      <c r="C8" s="399">
        <v>580</v>
      </c>
      <c r="D8" s="399">
        <v>580</v>
      </c>
      <c r="E8" s="399">
        <v>875</v>
      </c>
      <c r="F8" s="399">
        <v>1020</v>
      </c>
      <c r="G8" s="399">
        <v>1165</v>
      </c>
      <c r="H8" s="400">
        <v>0.5</v>
      </c>
      <c r="I8" s="400">
        <v>2</v>
      </c>
      <c r="J8" s="400">
        <v>0.5</v>
      </c>
      <c r="K8" s="400">
        <v>1</v>
      </c>
      <c r="L8" s="401" t="s">
        <v>412</v>
      </c>
      <c r="M8" s="401"/>
    </row>
    <row r="9" spans="2:13" x14ac:dyDescent="0.3">
      <c r="B9" s="414" t="s">
        <v>366</v>
      </c>
      <c r="C9" s="391"/>
      <c r="D9" s="391"/>
      <c r="E9" s="391"/>
      <c r="F9" s="391"/>
      <c r="G9" s="391"/>
      <c r="H9" s="391"/>
      <c r="I9" s="391"/>
      <c r="J9" s="391"/>
      <c r="K9" s="391"/>
      <c r="L9" s="392"/>
      <c r="M9" s="393"/>
    </row>
    <row r="10" spans="2:13" x14ac:dyDescent="0.3">
      <c r="B10" s="399" t="s">
        <v>413</v>
      </c>
      <c r="C10" s="399">
        <v>0.77900000000000003</v>
      </c>
      <c r="D10" s="399">
        <v>0.77900000000000003</v>
      </c>
      <c r="E10" s="399">
        <v>0.77900000000000003</v>
      </c>
      <c r="F10" s="399">
        <v>0.77900000000000003</v>
      </c>
      <c r="G10" s="399">
        <v>0.77900000000000003</v>
      </c>
      <c r="H10" s="402">
        <v>0.9</v>
      </c>
      <c r="I10" s="402">
        <v>1.1000000000000001</v>
      </c>
      <c r="J10" s="402">
        <v>0.9</v>
      </c>
      <c r="K10" s="402">
        <v>1.1000000000000001</v>
      </c>
      <c r="L10" s="401" t="s">
        <v>457</v>
      </c>
      <c r="M10" s="401" t="s">
        <v>458</v>
      </c>
    </row>
    <row r="11" spans="2:13" x14ac:dyDescent="0.3">
      <c r="B11" s="399" t="s">
        <v>415</v>
      </c>
      <c r="C11" s="399">
        <v>9.9000000000000005E-2</v>
      </c>
      <c r="D11" s="399">
        <v>9.9000000000000005E-2</v>
      </c>
      <c r="E11" s="399">
        <v>9.9000000000000005E-2</v>
      </c>
      <c r="F11" s="399">
        <v>9.9000000000000005E-2</v>
      </c>
      <c r="G11" s="399">
        <v>9.9000000000000005E-2</v>
      </c>
      <c r="H11" s="402">
        <v>0.9</v>
      </c>
      <c r="I11" s="402">
        <v>1.1000000000000001</v>
      </c>
      <c r="J11" s="402">
        <v>0.9</v>
      </c>
      <c r="K11" s="402">
        <v>1.1000000000000001</v>
      </c>
      <c r="L11" s="401" t="s">
        <v>459</v>
      </c>
      <c r="M11" s="401" t="s">
        <v>458</v>
      </c>
    </row>
    <row r="12" spans="2:13" x14ac:dyDescent="0.3">
      <c r="B12" s="399" t="s">
        <v>417</v>
      </c>
      <c r="C12" s="399">
        <v>3.0000000000000001E-3</v>
      </c>
      <c r="D12" s="399">
        <v>3.0000000000000001E-3</v>
      </c>
      <c r="E12" s="399">
        <v>3.0000000000000001E-3</v>
      </c>
      <c r="F12" s="399">
        <v>3.0000000000000001E-3</v>
      </c>
      <c r="G12" s="399">
        <v>3.0000000000000001E-3</v>
      </c>
      <c r="H12" s="402">
        <v>0.9</v>
      </c>
      <c r="I12" s="402">
        <v>1.1000000000000001</v>
      </c>
      <c r="J12" s="402">
        <v>0.9</v>
      </c>
      <c r="K12" s="402">
        <v>1.1000000000000001</v>
      </c>
      <c r="L12" s="401" t="s">
        <v>457</v>
      </c>
      <c r="M12" s="401" t="s">
        <v>458</v>
      </c>
    </row>
    <row r="13" spans="2:13" x14ac:dyDescent="0.3">
      <c r="B13" s="399" t="s">
        <v>418</v>
      </c>
      <c r="C13" s="399">
        <v>0.11899999999999999</v>
      </c>
      <c r="D13" s="399">
        <v>0.11899999999999999</v>
      </c>
      <c r="E13" s="399">
        <v>0.11899999999999999</v>
      </c>
      <c r="F13" s="399">
        <v>0.11899999999999999</v>
      </c>
      <c r="G13" s="399">
        <v>0.11899999999999999</v>
      </c>
      <c r="H13" s="402">
        <v>0.9</v>
      </c>
      <c r="I13" s="402">
        <v>1.1000000000000001</v>
      </c>
      <c r="J13" s="402">
        <v>0.9</v>
      </c>
      <c r="K13" s="402">
        <v>1.1000000000000001</v>
      </c>
      <c r="L13" s="401" t="s">
        <v>457</v>
      </c>
      <c r="M13" s="401" t="s">
        <v>458</v>
      </c>
    </row>
    <row r="14" spans="2:13" x14ac:dyDescent="0.3">
      <c r="B14" s="414" t="s">
        <v>244</v>
      </c>
      <c r="C14" s="391"/>
      <c r="D14" s="391"/>
      <c r="E14" s="391"/>
      <c r="F14" s="391"/>
      <c r="G14" s="391"/>
      <c r="H14" s="391"/>
      <c r="I14" s="391"/>
      <c r="J14" s="391"/>
      <c r="K14" s="391"/>
      <c r="L14" s="392"/>
      <c r="M14" s="393"/>
    </row>
    <row r="15" spans="2:13" x14ac:dyDescent="0.3">
      <c r="B15" s="399" t="s">
        <v>460</v>
      </c>
      <c r="C15" s="399">
        <v>0.66</v>
      </c>
      <c r="D15" s="399">
        <v>0.66</v>
      </c>
      <c r="E15" s="399">
        <v>0.66</v>
      </c>
      <c r="F15" s="399">
        <v>0.66</v>
      </c>
      <c r="G15" s="399">
        <v>0.66</v>
      </c>
      <c r="H15" s="402">
        <v>0.9</v>
      </c>
      <c r="I15" s="402">
        <v>1.1000000000000001</v>
      </c>
      <c r="J15" s="402">
        <v>0.9</v>
      </c>
      <c r="K15" s="402">
        <v>1.1000000000000001</v>
      </c>
      <c r="L15" s="401" t="s">
        <v>420</v>
      </c>
      <c r="M15" s="401"/>
    </row>
    <row r="16" spans="2:13" x14ac:dyDescent="0.3">
      <c r="B16" s="415" t="s">
        <v>708</v>
      </c>
      <c r="C16" s="416">
        <v>6.5100000000000005E-2</v>
      </c>
      <c r="D16" s="416">
        <v>6.5100000000000005E-2</v>
      </c>
      <c r="E16" s="416">
        <v>6.5100000000000005E-2</v>
      </c>
      <c r="F16" s="416">
        <v>6.5100000000000005E-2</v>
      </c>
      <c r="G16" s="416">
        <v>6.5100000000000005E-2</v>
      </c>
      <c r="H16" s="402">
        <v>0.9</v>
      </c>
      <c r="I16" s="402">
        <v>1.1000000000000001</v>
      </c>
      <c r="J16" s="402">
        <v>0.9</v>
      </c>
      <c r="K16" s="402">
        <v>1.1000000000000001</v>
      </c>
      <c r="L16" s="401" t="s">
        <v>420</v>
      </c>
      <c r="M16" s="401"/>
    </row>
    <row r="17" spans="2:13" x14ac:dyDescent="0.3">
      <c r="B17" s="415" t="s">
        <v>710</v>
      </c>
      <c r="C17" s="416">
        <v>9.2399999999999996E-2</v>
      </c>
      <c r="D17" s="416">
        <v>9.2399999999999996E-2</v>
      </c>
      <c r="E17" s="416">
        <v>9.2399999999999996E-2</v>
      </c>
      <c r="F17" s="416">
        <v>9.2399999999999996E-2</v>
      </c>
      <c r="G17" s="416">
        <v>9.2399999999999996E-2</v>
      </c>
      <c r="H17" s="402">
        <v>0.9</v>
      </c>
      <c r="I17" s="402">
        <v>1.1000000000000001</v>
      </c>
      <c r="J17" s="402">
        <v>0.9</v>
      </c>
      <c r="K17" s="402">
        <v>1.1000000000000001</v>
      </c>
      <c r="L17" s="401" t="s">
        <v>420</v>
      </c>
      <c r="M17" s="401"/>
    </row>
    <row r="18" spans="2:13" x14ac:dyDescent="0.3">
      <c r="B18" s="415" t="s">
        <v>709</v>
      </c>
      <c r="C18" s="416">
        <v>0.1</v>
      </c>
      <c r="D18" s="416">
        <v>0.1</v>
      </c>
      <c r="E18" s="416">
        <v>0.1</v>
      </c>
      <c r="F18" s="416">
        <v>0.1</v>
      </c>
      <c r="G18" s="416">
        <v>0.1</v>
      </c>
      <c r="H18" s="402">
        <v>0.9</v>
      </c>
      <c r="I18" s="402">
        <v>1.1000000000000001</v>
      </c>
      <c r="J18" s="402">
        <v>0.9</v>
      </c>
      <c r="K18" s="402">
        <v>1.1000000000000001</v>
      </c>
      <c r="L18" s="401" t="s">
        <v>420</v>
      </c>
      <c r="M18" s="401"/>
    </row>
    <row r="19" spans="2:13" x14ac:dyDescent="0.3">
      <c r="B19" s="415" t="s">
        <v>711</v>
      </c>
      <c r="C19" s="416">
        <f t="shared" ref="C19:G19" si="0">0.177*0.15</f>
        <v>2.6549999999999997E-2</v>
      </c>
      <c r="D19" s="416">
        <f t="shared" si="0"/>
        <v>2.6549999999999997E-2</v>
      </c>
      <c r="E19" s="416">
        <f t="shared" si="0"/>
        <v>2.6549999999999997E-2</v>
      </c>
      <c r="F19" s="416">
        <f t="shared" si="0"/>
        <v>2.6549999999999997E-2</v>
      </c>
      <c r="G19" s="416">
        <f t="shared" si="0"/>
        <v>2.6549999999999997E-2</v>
      </c>
      <c r="H19" s="402">
        <v>0.9</v>
      </c>
      <c r="I19" s="402">
        <v>1.1000000000000001</v>
      </c>
      <c r="J19" s="402">
        <v>0.9</v>
      </c>
      <c r="K19" s="402">
        <v>1.1000000000000001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403">
        <v>2</v>
      </c>
      <c r="D22" s="403">
        <v>2</v>
      </c>
      <c r="E22" s="403">
        <v>2</v>
      </c>
      <c r="F22" s="403">
        <v>2</v>
      </c>
      <c r="G22" s="403">
        <v>2</v>
      </c>
      <c r="H22" s="399"/>
      <c r="I22" s="399"/>
      <c r="J22" s="399"/>
      <c r="K22" s="399"/>
      <c r="L22" s="401"/>
      <c r="M22" s="401"/>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714</v>
      </c>
      <c r="C26" s="405">
        <v>0.95835199283475159</v>
      </c>
      <c r="D26" s="405">
        <v>0.95835199283475159</v>
      </c>
      <c r="E26" s="405">
        <v>0.81038961038961044</v>
      </c>
      <c r="F26" s="405">
        <v>0.75490196078431382</v>
      </c>
      <c r="G26" s="405">
        <v>0.7134496404882672</v>
      </c>
      <c r="H26" s="400">
        <v>0.5</v>
      </c>
      <c r="I26" s="400">
        <v>1.5</v>
      </c>
      <c r="J26" s="400">
        <v>0.5</v>
      </c>
      <c r="K26" s="400">
        <v>1.5</v>
      </c>
      <c r="L26" s="401" t="s">
        <v>461</v>
      </c>
      <c r="M26" s="401"/>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406">
        <v>25</v>
      </c>
      <c r="D28" s="399">
        <v>25</v>
      </c>
      <c r="E28" s="399">
        <v>25</v>
      </c>
      <c r="F28" s="399">
        <v>25</v>
      </c>
      <c r="G28" s="399">
        <v>25</v>
      </c>
      <c r="H28" s="399"/>
      <c r="I28" s="399"/>
      <c r="J28" s="399"/>
      <c r="K28" s="399"/>
      <c r="L28" s="401"/>
      <c r="M28" s="401"/>
    </row>
    <row r="29" spans="2:13" x14ac:dyDescent="0.3">
      <c r="B29" s="399" t="s">
        <v>699</v>
      </c>
      <c r="C29" s="407">
        <v>3.5826242722794444E-2</v>
      </c>
      <c r="D29" s="407">
        <v>3.5826242722794444E-2</v>
      </c>
      <c r="E29" s="407">
        <v>3.5621521335807045E-2</v>
      </c>
      <c r="F29" s="407">
        <v>3.5650623885917998E-2</v>
      </c>
      <c r="G29" s="407">
        <v>3.5672482024413352E-2</v>
      </c>
      <c r="H29" s="402">
        <v>0.9</v>
      </c>
      <c r="I29" s="402">
        <v>1.1000000000000001</v>
      </c>
      <c r="J29" s="402">
        <v>0.9</v>
      </c>
      <c r="K29" s="402">
        <v>1.1000000000000001</v>
      </c>
      <c r="L29" s="401" t="s">
        <v>427</v>
      </c>
      <c r="M29" s="401"/>
    </row>
    <row r="30" spans="2:13" x14ac:dyDescent="0.3">
      <c r="B30" s="399" t="s">
        <v>700</v>
      </c>
      <c r="C30" s="407">
        <v>8.5005223145936188</v>
      </c>
      <c r="D30" s="407">
        <v>8.5005223145936188</v>
      </c>
      <c r="E30" s="407">
        <v>8.5005223145936188</v>
      </c>
      <c r="F30" s="407">
        <v>8.5005223145936188</v>
      </c>
      <c r="G30" s="407">
        <v>8.5005223145936188</v>
      </c>
      <c r="H30" s="402">
        <v>0.9</v>
      </c>
      <c r="I30" s="402">
        <v>1.1000000000000001</v>
      </c>
      <c r="J30" s="402">
        <v>0.9</v>
      </c>
      <c r="K30" s="402">
        <v>1.1000000000000001</v>
      </c>
      <c r="L30" s="401" t="s">
        <v>427</v>
      </c>
      <c r="M30" s="401"/>
    </row>
    <row r="31" spans="2:13" x14ac:dyDescent="0.3">
      <c r="B31" s="399" t="s">
        <v>462</v>
      </c>
      <c r="C31" s="399">
        <v>0</v>
      </c>
      <c r="D31" s="399">
        <v>0</v>
      </c>
      <c r="E31" s="399">
        <v>0</v>
      </c>
      <c r="F31" s="399"/>
      <c r="G31" s="399">
        <v>0</v>
      </c>
      <c r="H31" s="399"/>
      <c r="I31" s="399"/>
      <c r="J31" s="399"/>
      <c r="K31" s="399"/>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3">
        <v>44</v>
      </c>
      <c r="D33" s="403">
        <v>44</v>
      </c>
      <c r="E33" s="403">
        <v>44</v>
      </c>
      <c r="F33" s="403">
        <v>44</v>
      </c>
      <c r="G33" s="403">
        <v>44</v>
      </c>
      <c r="H33" s="399"/>
      <c r="I33" s="399"/>
      <c r="J33" s="399"/>
      <c r="K33" s="399"/>
      <c r="L33" s="401"/>
      <c r="M33" s="401"/>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715</v>
      </c>
      <c r="C35" s="405">
        <v>1.3896103896103897</v>
      </c>
      <c r="D35" s="405">
        <v>1.3896103896103897</v>
      </c>
      <c r="E35" s="405">
        <v>1.1818181818181819</v>
      </c>
      <c r="F35" s="405">
        <v>1.1000000000000001</v>
      </c>
      <c r="G35" s="405">
        <v>1.0389610389610391</v>
      </c>
      <c r="H35" s="400">
        <v>0.5</v>
      </c>
      <c r="I35" s="400">
        <v>1.5</v>
      </c>
      <c r="J35" s="400">
        <v>0.5</v>
      </c>
      <c r="K35" s="400">
        <v>1.5</v>
      </c>
      <c r="L35" s="401" t="s">
        <v>461</v>
      </c>
      <c r="M35" s="401"/>
    </row>
    <row r="36" spans="2:13" x14ac:dyDescent="0.3">
      <c r="B36" s="399" t="s">
        <v>716</v>
      </c>
      <c r="C36" s="406">
        <v>75</v>
      </c>
      <c r="D36" s="399">
        <v>75</v>
      </c>
      <c r="E36" s="399">
        <v>75</v>
      </c>
      <c r="F36" s="399">
        <v>75</v>
      </c>
      <c r="G36" s="399">
        <v>75</v>
      </c>
      <c r="H36" s="399"/>
      <c r="I36" s="399"/>
      <c r="J36" s="399"/>
      <c r="K36" s="399"/>
      <c r="L36" s="401"/>
      <c r="M36" s="399"/>
    </row>
    <row r="37" spans="2:13" x14ac:dyDescent="0.3">
      <c r="B37" s="399" t="s">
        <v>425</v>
      </c>
      <c r="C37" s="406">
        <v>25</v>
      </c>
      <c r="D37" s="399">
        <v>25</v>
      </c>
      <c r="E37" s="399">
        <v>25</v>
      </c>
      <c r="F37" s="399">
        <v>25</v>
      </c>
      <c r="G37" s="399">
        <v>25</v>
      </c>
      <c r="H37" s="399"/>
      <c r="I37" s="399"/>
      <c r="J37" s="399"/>
      <c r="K37" s="399"/>
      <c r="L37" s="401"/>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399"/>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399"/>
    </row>
    <row r="40" spans="2:13" x14ac:dyDescent="0.3">
      <c r="B40" s="399" t="s">
        <v>713</v>
      </c>
      <c r="C40" s="399">
        <v>0</v>
      </c>
      <c r="D40" s="399">
        <v>0</v>
      </c>
      <c r="E40" s="399">
        <v>0</v>
      </c>
      <c r="F40" s="399">
        <v>0</v>
      </c>
      <c r="G40" s="399">
        <v>0</v>
      </c>
      <c r="H40" s="399"/>
      <c r="I40" s="399"/>
      <c r="J40" s="399"/>
      <c r="K40" s="399"/>
      <c r="L40" s="401"/>
      <c r="M40" s="399"/>
    </row>
    <row r="42" spans="2:13" x14ac:dyDescent="0.3">
      <c r="B42" s="346" t="s">
        <v>6</v>
      </c>
    </row>
    <row r="43" spans="2:13" x14ac:dyDescent="0.3">
      <c r="B43" s="345" t="s">
        <v>463</v>
      </c>
    </row>
    <row r="44" spans="2:13" x14ac:dyDescent="0.3">
      <c r="B44" s="345" t="s">
        <v>431</v>
      </c>
    </row>
    <row r="45" spans="2:13" x14ac:dyDescent="0.3">
      <c r="B45" s="345" t="s">
        <v>432</v>
      </c>
    </row>
    <row r="46" spans="2:13" x14ac:dyDescent="0.3">
      <c r="B46" s="345" t="s">
        <v>464</v>
      </c>
    </row>
    <row r="47" spans="2:13" x14ac:dyDescent="0.3">
      <c r="B47" s="345" t="s">
        <v>434</v>
      </c>
    </row>
    <row r="48" spans="2:13" x14ac:dyDescent="0.3">
      <c r="B48" s="345" t="s">
        <v>435</v>
      </c>
    </row>
    <row r="49" spans="2:2" x14ac:dyDescent="0.3">
      <c r="B49" s="345" t="s">
        <v>436</v>
      </c>
    </row>
    <row r="50" spans="2:2" x14ac:dyDescent="0.3">
      <c r="B50" s="345" t="s">
        <v>437</v>
      </c>
    </row>
    <row r="51" spans="2:2" x14ac:dyDescent="0.3">
      <c r="B51" s="345" t="s">
        <v>438</v>
      </c>
    </row>
    <row r="52" spans="2:2" x14ac:dyDescent="0.3">
      <c r="B52" s="345" t="s">
        <v>439</v>
      </c>
    </row>
    <row r="53" spans="2:2" x14ac:dyDescent="0.3">
      <c r="B53" s="345" t="s">
        <v>440</v>
      </c>
    </row>
    <row r="54" spans="2:2" x14ac:dyDescent="0.3">
      <c r="B54" s="345" t="s">
        <v>441</v>
      </c>
    </row>
    <row r="55" spans="2:2" x14ac:dyDescent="0.3">
      <c r="B55" s="345" t="s">
        <v>465</v>
      </c>
    </row>
    <row r="57" spans="2:2" x14ac:dyDescent="0.3">
      <c r="B57" s="346" t="s">
        <v>398</v>
      </c>
    </row>
    <row r="58" spans="2:2" x14ac:dyDescent="0.3">
      <c r="B58" s="345" t="s">
        <v>466</v>
      </c>
    </row>
    <row r="59" spans="2:2" x14ac:dyDescent="0.3">
      <c r="B59" s="345" t="s">
        <v>467</v>
      </c>
    </row>
    <row r="60" spans="2:2" x14ac:dyDescent="0.3">
      <c r="B60" s="345" t="s">
        <v>468</v>
      </c>
    </row>
    <row r="61" spans="2:2" x14ac:dyDescent="0.3">
      <c r="B61" s="345" t="s">
        <v>469</v>
      </c>
    </row>
    <row r="62" spans="2:2" x14ac:dyDescent="0.3">
      <c r="B62" s="345" t="s">
        <v>470</v>
      </c>
    </row>
    <row r="63" spans="2:2" x14ac:dyDescent="0.3">
      <c r="B63" s="345" t="s">
        <v>471</v>
      </c>
    </row>
    <row r="64" spans="2:2" x14ac:dyDescent="0.3">
      <c r="B64" s="345" t="s">
        <v>472</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349"/>
    </row>
    <row r="3" spans="2:13" ht="15" customHeight="1" x14ac:dyDescent="0.3">
      <c r="B3" s="386" t="s">
        <v>20</v>
      </c>
      <c r="C3" s="686" t="s">
        <v>717</v>
      </c>
      <c r="D3" s="735"/>
      <c r="E3" s="735"/>
      <c r="F3" s="735"/>
      <c r="G3" s="735"/>
      <c r="H3" s="735"/>
      <c r="I3" s="735"/>
      <c r="J3" s="735"/>
      <c r="K3" s="735"/>
      <c r="L3" s="735"/>
      <c r="M3" s="735"/>
    </row>
    <row r="4" spans="2:13" ht="1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473</v>
      </c>
      <c r="C7" s="395">
        <v>320</v>
      </c>
      <c r="D7" s="395">
        <v>320</v>
      </c>
      <c r="E7" s="395">
        <v>400</v>
      </c>
      <c r="F7" s="395">
        <v>450</v>
      </c>
      <c r="G7" s="395">
        <v>500</v>
      </c>
      <c r="H7" s="396">
        <v>0.5</v>
      </c>
      <c r="I7" s="396">
        <v>1.2</v>
      </c>
      <c r="J7" s="396">
        <v>0.6</v>
      </c>
      <c r="K7" s="396">
        <v>1</v>
      </c>
      <c r="L7" s="397" t="s">
        <v>410</v>
      </c>
      <c r="M7" s="397">
        <v>11</v>
      </c>
    </row>
    <row r="8" spans="2:13" x14ac:dyDescent="0.3">
      <c r="B8" s="399" t="s">
        <v>474</v>
      </c>
      <c r="C8" s="399">
        <v>280</v>
      </c>
      <c r="D8" s="399">
        <v>280</v>
      </c>
      <c r="E8" s="399">
        <v>350</v>
      </c>
      <c r="F8" s="399">
        <v>400</v>
      </c>
      <c r="G8" s="399">
        <v>440</v>
      </c>
      <c r="H8" s="400">
        <v>0.5</v>
      </c>
      <c r="I8" s="400">
        <v>1.2</v>
      </c>
      <c r="J8" s="400">
        <v>0.6</v>
      </c>
      <c r="K8" s="400">
        <v>1</v>
      </c>
      <c r="L8" s="401" t="s">
        <v>410</v>
      </c>
      <c r="M8" s="401"/>
    </row>
    <row r="9" spans="2:13" x14ac:dyDescent="0.3">
      <c r="B9" s="414" t="s">
        <v>366</v>
      </c>
      <c r="C9" s="391"/>
      <c r="D9" s="391"/>
      <c r="E9" s="391"/>
      <c r="F9" s="391"/>
      <c r="G9" s="391"/>
      <c r="H9" s="391"/>
      <c r="I9" s="391"/>
      <c r="J9" s="391"/>
      <c r="K9" s="391"/>
      <c r="L9" s="392"/>
      <c r="M9" s="393"/>
    </row>
    <row r="10" spans="2:13" x14ac:dyDescent="0.3">
      <c r="B10" s="399" t="s">
        <v>475</v>
      </c>
      <c r="C10" s="399">
        <v>0.83</v>
      </c>
      <c r="D10" s="399">
        <v>0.83</v>
      </c>
      <c r="E10" s="399">
        <v>0.84</v>
      </c>
      <c r="F10" s="399">
        <v>0.85</v>
      </c>
      <c r="G10" s="399">
        <v>0.85</v>
      </c>
      <c r="H10" s="402">
        <v>0.98</v>
      </c>
      <c r="I10" s="402">
        <v>1.05</v>
      </c>
      <c r="J10" s="402">
        <v>0.98</v>
      </c>
      <c r="K10" s="402">
        <v>1.02</v>
      </c>
      <c r="L10" s="401" t="s">
        <v>3</v>
      </c>
      <c r="M10" s="401"/>
    </row>
    <row r="11" spans="2:13" x14ac:dyDescent="0.3">
      <c r="B11" s="399" t="s">
        <v>371</v>
      </c>
      <c r="C11" s="399">
        <v>0.02</v>
      </c>
      <c r="D11" s="399">
        <v>0.02</v>
      </c>
      <c r="E11" s="399">
        <v>0.02</v>
      </c>
      <c r="F11" s="399">
        <v>0.02</v>
      </c>
      <c r="G11" s="399">
        <v>0.02</v>
      </c>
      <c r="H11" s="402">
        <v>0.75</v>
      </c>
      <c r="I11" s="402">
        <v>1.25</v>
      </c>
      <c r="J11" s="402">
        <v>0.75</v>
      </c>
      <c r="K11" s="402">
        <v>1.25</v>
      </c>
      <c r="L11" s="401" t="s">
        <v>2</v>
      </c>
      <c r="M11" s="401"/>
    </row>
    <row r="12" spans="2:13" x14ac:dyDescent="0.3">
      <c r="B12" s="399" t="s">
        <v>372</v>
      </c>
      <c r="C12" s="399">
        <v>0.15</v>
      </c>
      <c r="D12" s="399">
        <v>0.15</v>
      </c>
      <c r="E12" s="399">
        <v>0.14000000000000001</v>
      </c>
      <c r="F12" s="399">
        <v>0.13</v>
      </c>
      <c r="G12" s="399">
        <v>0.13</v>
      </c>
      <c r="H12" s="402">
        <v>0.75</v>
      </c>
      <c r="I12" s="402">
        <v>1.25</v>
      </c>
      <c r="J12" s="402">
        <v>0.75</v>
      </c>
      <c r="K12" s="402">
        <v>1.25</v>
      </c>
      <c r="L12" s="401" t="s">
        <v>2</v>
      </c>
      <c r="M12" s="401"/>
    </row>
    <row r="13" spans="2:13" x14ac:dyDescent="0.3">
      <c r="B13" s="386" t="s">
        <v>244</v>
      </c>
      <c r="C13" s="399"/>
      <c r="D13" s="399"/>
      <c r="E13" s="399"/>
      <c r="F13" s="399"/>
      <c r="G13" s="399"/>
      <c r="H13" s="402"/>
      <c r="I13" s="402"/>
      <c r="J13" s="402"/>
      <c r="K13" s="402"/>
      <c r="L13" s="401"/>
      <c r="M13" s="401"/>
    </row>
    <row r="14" spans="2:13" x14ac:dyDescent="0.3">
      <c r="B14" s="399" t="s">
        <v>476</v>
      </c>
      <c r="C14" s="399">
        <v>0.46</v>
      </c>
      <c r="D14" s="399">
        <v>46</v>
      </c>
      <c r="E14" s="399">
        <v>0.47</v>
      </c>
      <c r="F14" s="399">
        <v>0.47</v>
      </c>
      <c r="G14" s="399">
        <v>0.47</v>
      </c>
      <c r="H14" s="399">
        <v>0.95</v>
      </c>
      <c r="I14" s="399">
        <v>1.02</v>
      </c>
      <c r="J14" s="399">
        <v>0.95</v>
      </c>
      <c r="K14" s="399">
        <v>1.02</v>
      </c>
      <c r="L14" s="401" t="s">
        <v>313</v>
      </c>
      <c r="M14" s="401"/>
    </row>
    <row r="15" spans="2:13" x14ac:dyDescent="0.3">
      <c r="B15" s="399" t="s">
        <v>477</v>
      </c>
      <c r="C15" s="399">
        <v>0.28999999999999998</v>
      </c>
      <c r="D15" s="399">
        <v>0.27</v>
      </c>
      <c r="E15" s="399">
        <v>0.28000000000000003</v>
      </c>
      <c r="F15" s="399">
        <v>0.25</v>
      </c>
      <c r="G15" s="399">
        <v>0.25</v>
      </c>
      <c r="H15" s="402">
        <v>0.98</v>
      </c>
      <c r="I15" s="402">
        <v>1.05</v>
      </c>
      <c r="J15" s="402">
        <v>0.98</v>
      </c>
      <c r="K15" s="402">
        <v>1.02</v>
      </c>
      <c r="L15" s="401" t="s">
        <v>313</v>
      </c>
      <c r="M15" s="401"/>
    </row>
    <row r="16" spans="2:13" x14ac:dyDescent="0.3">
      <c r="B16" s="414"/>
      <c r="C16" s="391"/>
      <c r="D16" s="391"/>
      <c r="E16" s="391"/>
      <c r="F16" s="391"/>
      <c r="G16" s="391"/>
      <c r="H16" s="391"/>
      <c r="I16" s="391"/>
      <c r="J16" s="391"/>
      <c r="K16" s="391"/>
      <c r="L16" s="392"/>
      <c r="M16" s="393"/>
    </row>
    <row r="17" spans="2:13" x14ac:dyDescent="0.3">
      <c r="B17" s="399" t="s">
        <v>99</v>
      </c>
      <c r="C17" s="399">
        <v>0</v>
      </c>
      <c r="D17" s="399">
        <v>0</v>
      </c>
      <c r="E17" s="399">
        <v>0</v>
      </c>
      <c r="F17" s="399">
        <v>0</v>
      </c>
      <c r="G17" s="399">
        <v>0</v>
      </c>
      <c r="H17" s="399"/>
      <c r="I17" s="399"/>
      <c r="J17" s="399"/>
      <c r="K17" s="399"/>
      <c r="L17" s="401"/>
      <c r="M17" s="401"/>
    </row>
    <row r="18" spans="2:13" x14ac:dyDescent="0.3">
      <c r="B18" s="399" t="s">
        <v>23</v>
      </c>
      <c r="C18" s="399">
        <v>2</v>
      </c>
      <c r="D18" s="399">
        <v>2</v>
      </c>
      <c r="E18" s="399">
        <v>2</v>
      </c>
      <c r="F18" s="399">
        <v>2</v>
      </c>
      <c r="G18" s="399">
        <v>2</v>
      </c>
      <c r="H18" s="399"/>
      <c r="I18" s="399"/>
      <c r="J18" s="399"/>
      <c r="K18" s="399"/>
      <c r="L18" s="401"/>
      <c r="M18" s="401"/>
    </row>
    <row r="19" spans="2:13" x14ac:dyDescent="0.3">
      <c r="B19" s="399" t="s">
        <v>14</v>
      </c>
      <c r="C19" s="403">
        <v>25</v>
      </c>
      <c r="D19" s="403">
        <v>25</v>
      </c>
      <c r="E19" s="403">
        <v>25</v>
      </c>
      <c r="F19" s="403">
        <v>25</v>
      </c>
      <c r="G19" s="403">
        <v>25</v>
      </c>
      <c r="H19" s="399"/>
      <c r="I19" s="399"/>
      <c r="J19" s="399"/>
      <c r="K19" s="399"/>
      <c r="L19" s="401"/>
      <c r="M19" s="401"/>
    </row>
    <row r="20" spans="2:13" x14ac:dyDescent="0.3">
      <c r="B20" s="399" t="s">
        <v>12</v>
      </c>
      <c r="C20" s="406">
        <v>2</v>
      </c>
      <c r="D20" s="406">
        <v>2</v>
      </c>
      <c r="E20" s="406">
        <v>2</v>
      </c>
      <c r="F20" s="406">
        <v>2</v>
      </c>
      <c r="G20" s="406">
        <v>2</v>
      </c>
      <c r="H20" s="399"/>
      <c r="I20" s="399"/>
      <c r="J20" s="399"/>
      <c r="K20" s="399"/>
      <c r="L20" s="401"/>
      <c r="M20" s="401"/>
    </row>
    <row r="21" spans="2:13" x14ac:dyDescent="0.3">
      <c r="B21" s="414" t="s">
        <v>9</v>
      </c>
      <c r="C21" s="391"/>
      <c r="D21" s="391"/>
      <c r="E21" s="391"/>
      <c r="F21" s="391"/>
      <c r="G21" s="391"/>
      <c r="H21" s="391"/>
      <c r="I21" s="391"/>
      <c r="J21" s="391"/>
      <c r="K21" s="391"/>
      <c r="L21" s="392"/>
      <c r="M21" s="393"/>
    </row>
    <row r="22" spans="2:13" x14ac:dyDescent="0.3">
      <c r="B22" s="399" t="s">
        <v>718</v>
      </c>
      <c r="C22" s="405">
        <v>0.73779385171790235</v>
      </c>
      <c r="D22" s="405">
        <v>0.72332730560578651</v>
      </c>
      <c r="E22" s="405">
        <v>0.69439421338155505</v>
      </c>
      <c r="F22" s="405">
        <v>0.66374999999999995</v>
      </c>
      <c r="G22" s="405">
        <v>0.6616800920598388</v>
      </c>
      <c r="H22" s="400">
        <v>0.95</v>
      </c>
      <c r="I22" s="400">
        <v>1.25</v>
      </c>
      <c r="J22" s="400">
        <v>0.95</v>
      </c>
      <c r="K22" s="400">
        <v>1.25</v>
      </c>
      <c r="L22" s="401" t="s">
        <v>479</v>
      </c>
      <c r="M22" s="401">
        <v>10</v>
      </c>
    </row>
    <row r="23" spans="2:13" x14ac:dyDescent="0.3">
      <c r="B23" s="399" t="s">
        <v>424</v>
      </c>
      <c r="C23" s="399">
        <v>75</v>
      </c>
      <c r="D23" s="399">
        <v>75</v>
      </c>
      <c r="E23" s="399">
        <v>75</v>
      </c>
      <c r="F23" s="403">
        <v>75</v>
      </c>
      <c r="G23" s="399">
        <v>75</v>
      </c>
      <c r="H23" s="399"/>
      <c r="I23" s="399"/>
      <c r="J23" s="399"/>
      <c r="K23" s="399"/>
      <c r="L23" s="401"/>
      <c r="M23" s="401"/>
    </row>
    <row r="24" spans="2:13" x14ac:dyDescent="0.3">
      <c r="B24" s="399" t="s">
        <v>425</v>
      </c>
      <c r="C24" s="406">
        <v>25</v>
      </c>
      <c r="D24" s="399">
        <v>25</v>
      </c>
      <c r="E24" s="399">
        <v>25</v>
      </c>
      <c r="F24" s="403">
        <v>25</v>
      </c>
      <c r="G24" s="399">
        <v>25</v>
      </c>
      <c r="H24" s="399"/>
      <c r="I24" s="399"/>
      <c r="J24" s="399"/>
      <c r="K24" s="399"/>
      <c r="L24" s="401"/>
      <c r="M24" s="401"/>
    </row>
    <row r="25" spans="2:13" x14ac:dyDescent="0.3">
      <c r="B25" s="399" t="s">
        <v>719</v>
      </c>
      <c r="C25" s="407">
        <v>6.0759493670886074E-2</v>
      </c>
      <c r="D25" s="407">
        <v>6.0759493670886074E-2</v>
      </c>
      <c r="E25" s="407">
        <v>6.0759493670886074E-2</v>
      </c>
      <c r="F25" s="407">
        <v>6.0759493670886074E-2</v>
      </c>
      <c r="G25" s="407">
        <v>6.0759493670886074E-2</v>
      </c>
      <c r="H25" s="400">
        <v>0.95</v>
      </c>
      <c r="I25" s="400">
        <v>1.25</v>
      </c>
      <c r="J25" s="400">
        <v>0.95</v>
      </c>
      <c r="K25" s="400">
        <v>1.25</v>
      </c>
      <c r="L25" s="401" t="s">
        <v>98</v>
      </c>
      <c r="M25" s="401">
        <v>8</v>
      </c>
    </row>
    <row r="26" spans="2:13" x14ac:dyDescent="0.3">
      <c r="B26" s="399" t="s">
        <v>700</v>
      </c>
      <c r="C26" s="407">
        <v>8.3007194396164632</v>
      </c>
      <c r="D26" s="407">
        <v>8.3007194396164632</v>
      </c>
      <c r="E26" s="407">
        <v>8.3007194396164632</v>
      </c>
      <c r="F26" s="407">
        <v>8.300719439616465</v>
      </c>
      <c r="G26" s="407">
        <v>8.300719439616465</v>
      </c>
      <c r="H26" s="402">
        <v>0.9</v>
      </c>
      <c r="I26" s="402">
        <v>1.1000000000000001</v>
      </c>
      <c r="J26" s="402">
        <v>0.9</v>
      </c>
      <c r="K26" s="402">
        <v>1.1000000000000001</v>
      </c>
      <c r="L26" s="401" t="s">
        <v>482</v>
      </c>
      <c r="M26" s="401">
        <v>8</v>
      </c>
    </row>
    <row r="27" spans="2:13" x14ac:dyDescent="0.3">
      <c r="B27" s="399" t="s">
        <v>483</v>
      </c>
      <c r="C27" s="399">
        <v>0</v>
      </c>
      <c r="D27" s="399">
        <v>0</v>
      </c>
      <c r="E27" s="399">
        <v>0</v>
      </c>
      <c r="F27" s="399">
        <v>0</v>
      </c>
      <c r="G27" s="399">
        <v>0</v>
      </c>
      <c r="H27" s="402"/>
      <c r="I27" s="402"/>
      <c r="J27" s="402"/>
      <c r="K27" s="402"/>
      <c r="L27" s="401" t="s">
        <v>41</v>
      </c>
      <c r="M27" s="401"/>
    </row>
    <row r="28" spans="2:13" x14ac:dyDescent="0.3">
      <c r="B28" s="414" t="s">
        <v>259</v>
      </c>
      <c r="C28" s="391"/>
      <c r="D28" s="391"/>
      <c r="E28" s="391"/>
      <c r="F28" s="391"/>
      <c r="G28" s="391"/>
      <c r="H28" s="391"/>
      <c r="I28" s="391"/>
      <c r="J28" s="391"/>
      <c r="K28" s="391"/>
      <c r="L28" s="392"/>
      <c r="M28" s="393"/>
    </row>
    <row r="29" spans="2:13" x14ac:dyDescent="0.3">
      <c r="B29" s="399" t="s">
        <v>429</v>
      </c>
      <c r="C29" s="403">
        <v>26.9</v>
      </c>
      <c r="D29" s="403">
        <v>26.9</v>
      </c>
      <c r="E29" s="403">
        <v>26.9</v>
      </c>
      <c r="F29" s="403">
        <v>26.9</v>
      </c>
      <c r="G29" s="403">
        <v>26.9</v>
      </c>
      <c r="H29" s="399"/>
      <c r="I29" s="399"/>
      <c r="J29" s="399"/>
      <c r="K29" s="399"/>
      <c r="L29" s="399"/>
      <c r="M29" s="399"/>
    </row>
    <row r="30" spans="2:13" x14ac:dyDescent="0.3">
      <c r="B30" s="399" t="s">
        <v>702</v>
      </c>
      <c r="C30" s="403">
        <v>0.79</v>
      </c>
      <c r="D30" s="403">
        <v>0.79</v>
      </c>
      <c r="E30" s="403">
        <v>0.79</v>
      </c>
      <c r="F30" s="403">
        <v>0.79</v>
      </c>
      <c r="G30" s="403">
        <v>0.79</v>
      </c>
      <c r="H30" s="399"/>
      <c r="I30" s="399"/>
      <c r="J30" s="399"/>
      <c r="K30" s="399"/>
      <c r="L30" s="399"/>
      <c r="M30" s="399"/>
    </row>
    <row r="31" spans="2:13" x14ac:dyDescent="0.3">
      <c r="B31" s="399" t="s">
        <v>478</v>
      </c>
      <c r="C31" s="405">
        <v>0.64556962025316456</v>
      </c>
      <c r="D31" s="405">
        <v>0.63291139240506322</v>
      </c>
      <c r="E31" s="405">
        <v>0.60759493670886067</v>
      </c>
      <c r="F31" s="405">
        <v>0.59</v>
      </c>
      <c r="G31" s="405">
        <v>0.58227848101265822</v>
      </c>
      <c r="H31" s="400">
        <v>0.95</v>
      </c>
      <c r="I31" s="400">
        <v>1.25</v>
      </c>
      <c r="J31" s="400">
        <v>0.95</v>
      </c>
      <c r="K31" s="400">
        <v>1.25</v>
      </c>
      <c r="L31" s="401" t="s">
        <v>479</v>
      </c>
      <c r="M31" s="401">
        <v>10</v>
      </c>
    </row>
    <row r="32" spans="2:13" x14ac:dyDescent="0.3">
      <c r="B32" s="399" t="s">
        <v>424</v>
      </c>
      <c r="C32" s="399">
        <v>75</v>
      </c>
      <c r="D32" s="399">
        <v>75</v>
      </c>
      <c r="E32" s="399">
        <v>75</v>
      </c>
      <c r="F32" s="399">
        <v>75</v>
      </c>
      <c r="G32" s="399">
        <v>75</v>
      </c>
      <c r="H32" s="399"/>
      <c r="I32" s="399"/>
      <c r="J32" s="399"/>
      <c r="K32" s="399"/>
      <c r="L32" s="401"/>
      <c r="M32" s="401"/>
    </row>
    <row r="33" spans="2:13" x14ac:dyDescent="0.3">
      <c r="B33" s="399" t="s">
        <v>425</v>
      </c>
      <c r="C33" s="406">
        <v>25</v>
      </c>
      <c r="D33" s="399">
        <v>25</v>
      </c>
      <c r="E33" s="399">
        <v>25</v>
      </c>
      <c r="F33" s="399">
        <v>25</v>
      </c>
      <c r="G33" s="399">
        <v>25</v>
      </c>
      <c r="H33" s="399"/>
      <c r="I33" s="399"/>
      <c r="J33" s="399"/>
      <c r="K33" s="399"/>
      <c r="L33" s="401"/>
      <c r="M33" s="401"/>
    </row>
    <row r="34" spans="2:13" x14ac:dyDescent="0.3">
      <c r="B34" s="399" t="s">
        <v>480</v>
      </c>
      <c r="C34" s="407">
        <v>6.0759493670886074E-2</v>
      </c>
      <c r="D34" s="407">
        <v>6.0759493670886074E-2</v>
      </c>
      <c r="E34" s="407">
        <v>6.0759493670886074E-2</v>
      </c>
      <c r="F34" s="407">
        <v>6.0759493670886074E-2</v>
      </c>
      <c r="G34" s="407">
        <v>6.0759493670886074E-2</v>
      </c>
      <c r="H34" s="399">
        <v>0.95</v>
      </c>
      <c r="I34" s="400">
        <v>1.25</v>
      </c>
      <c r="J34" s="400">
        <v>0.95</v>
      </c>
      <c r="K34" s="400">
        <v>1.25</v>
      </c>
      <c r="L34" s="401" t="s">
        <v>98</v>
      </c>
      <c r="M34" s="401">
        <v>8</v>
      </c>
    </row>
    <row r="35" spans="2:13" x14ac:dyDescent="0.3">
      <c r="B35" s="399" t="s">
        <v>481</v>
      </c>
      <c r="C35" s="407">
        <v>6.20253164556962E-2</v>
      </c>
      <c r="D35" s="407">
        <v>6.20253164556962E-2</v>
      </c>
      <c r="E35" s="407">
        <v>6.20253164556962E-2</v>
      </c>
      <c r="F35" s="407">
        <v>6.20253164556962E-2</v>
      </c>
      <c r="G35" s="407">
        <v>6.20253164556962E-2</v>
      </c>
      <c r="H35" s="402">
        <v>0.9</v>
      </c>
      <c r="I35" s="402">
        <v>1.1000000000000001</v>
      </c>
      <c r="J35" s="402">
        <v>0.9</v>
      </c>
      <c r="K35" s="402">
        <v>1.1000000000000001</v>
      </c>
      <c r="L35" s="401" t="s">
        <v>482</v>
      </c>
      <c r="M35" s="401">
        <v>8</v>
      </c>
    </row>
    <row r="36" spans="2:13" x14ac:dyDescent="0.3">
      <c r="B36" s="399" t="s">
        <v>483</v>
      </c>
      <c r="C36" s="399">
        <v>0</v>
      </c>
      <c r="D36" s="399">
        <v>0</v>
      </c>
      <c r="E36" s="399">
        <v>0</v>
      </c>
      <c r="F36" s="399">
        <v>0</v>
      </c>
      <c r="G36" s="399">
        <v>0</v>
      </c>
      <c r="H36" s="402"/>
      <c r="I36" s="402"/>
      <c r="J36" s="402"/>
      <c r="K36" s="402"/>
      <c r="L36" s="401" t="s">
        <v>41</v>
      </c>
      <c r="M36" s="401"/>
    </row>
    <row r="38" spans="2:13" x14ac:dyDescent="0.3">
      <c r="B38" s="346" t="s">
        <v>6</v>
      </c>
    </row>
    <row r="39" spans="2:13" x14ac:dyDescent="0.3">
      <c r="B39" s="345" t="s">
        <v>484</v>
      </c>
    </row>
    <row r="40" spans="2:13" x14ac:dyDescent="0.3">
      <c r="B40" s="345" t="s">
        <v>431</v>
      </c>
    </row>
    <row r="41" spans="2:13" x14ac:dyDescent="0.3">
      <c r="B41" s="345" t="s">
        <v>432</v>
      </c>
    </row>
    <row r="42" spans="2:13" x14ac:dyDescent="0.3">
      <c r="B42" s="345" t="s">
        <v>485</v>
      </c>
    </row>
    <row r="43" spans="2:13" x14ac:dyDescent="0.3">
      <c r="B43" s="345" t="s">
        <v>486</v>
      </c>
    </row>
    <row r="44" spans="2:13" x14ac:dyDescent="0.3">
      <c r="B44" s="345" t="s">
        <v>487</v>
      </c>
    </row>
    <row r="45" spans="2:13" x14ac:dyDescent="0.3">
      <c r="B45" s="345" t="s">
        <v>488</v>
      </c>
    </row>
    <row r="46" spans="2:13" x14ac:dyDescent="0.3">
      <c r="B46" s="345" t="s">
        <v>489</v>
      </c>
    </row>
    <row r="47" spans="2:13" x14ac:dyDescent="0.3">
      <c r="B47" s="345" t="s">
        <v>490</v>
      </c>
    </row>
    <row r="48" spans="2:13" x14ac:dyDescent="0.3">
      <c r="B48" s="345" t="s">
        <v>491</v>
      </c>
    </row>
    <row r="49" spans="2:2" x14ac:dyDescent="0.3">
      <c r="B49" s="345" t="s">
        <v>492</v>
      </c>
    </row>
    <row r="51" spans="2:2" x14ac:dyDescent="0.3">
      <c r="B51" s="346" t="s">
        <v>398</v>
      </c>
    </row>
    <row r="52" spans="2:2" x14ac:dyDescent="0.3">
      <c r="B52" s="345" t="s">
        <v>691</v>
      </c>
    </row>
    <row r="53" spans="2:2" x14ac:dyDescent="0.3">
      <c r="B53" s="345" t="s">
        <v>493</v>
      </c>
    </row>
    <row r="54" spans="2:2" x14ac:dyDescent="0.3">
      <c r="B54" s="345" t="s">
        <v>494</v>
      </c>
    </row>
    <row r="55" spans="2:2" x14ac:dyDescent="0.3">
      <c r="B55" s="345" t="s">
        <v>693</v>
      </c>
    </row>
    <row r="56" spans="2:2" x14ac:dyDescent="0.3">
      <c r="B56" s="345" t="s">
        <v>495</v>
      </c>
    </row>
    <row r="57" spans="2:2" x14ac:dyDescent="0.3">
      <c r="B57" s="345" t="s">
        <v>496</v>
      </c>
    </row>
    <row r="58" spans="2:2" x14ac:dyDescent="0.3">
      <c r="B58" s="345" t="s">
        <v>497</v>
      </c>
    </row>
    <row r="59" spans="2:2" x14ac:dyDescent="0.3">
      <c r="B59" s="345" t="s">
        <v>498</v>
      </c>
    </row>
    <row r="60" spans="2:2" x14ac:dyDescent="0.3">
      <c r="B60" s="345" t="s">
        <v>499</v>
      </c>
    </row>
    <row r="61" spans="2:2" x14ac:dyDescent="0.3">
      <c r="B61" s="345" t="s">
        <v>500</v>
      </c>
    </row>
    <row r="62" spans="2:2" x14ac:dyDescent="0.3">
      <c r="B62" s="345" t="s">
        <v>501</v>
      </c>
    </row>
    <row r="63" spans="2:2" x14ac:dyDescent="0.3">
      <c r="B63" s="345" t="s">
        <v>692</v>
      </c>
    </row>
    <row r="64" spans="2:2" x14ac:dyDescent="0.3">
      <c r="B64" s="345" t="s">
        <v>502</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86" t="s">
        <v>20</v>
      </c>
      <c r="C3" s="731" t="s">
        <v>503</v>
      </c>
      <c r="D3" s="737"/>
      <c r="E3" s="737"/>
      <c r="F3" s="737"/>
      <c r="G3" s="737"/>
      <c r="H3" s="737"/>
      <c r="I3" s="737"/>
      <c r="J3" s="737"/>
      <c r="K3" s="737"/>
      <c r="L3" s="737"/>
      <c r="M3" s="738"/>
    </row>
    <row r="4" spans="2:13" ht="15" customHeight="1" x14ac:dyDescent="0.3">
      <c r="B4" s="386"/>
      <c r="C4" s="386">
        <v>2015</v>
      </c>
      <c r="D4" s="386">
        <v>2020</v>
      </c>
      <c r="E4" s="386">
        <v>2030</v>
      </c>
      <c r="F4" s="386">
        <v>2040</v>
      </c>
      <c r="G4" s="386">
        <v>2050</v>
      </c>
      <c r="H4" s="739" t="s">
        <v>25</v>
      </c>
      <c r="I4" s="738"/>
      <c r="J4" s="739" t="s">
        <v>24</v>
      </c>
      <c r="K4" s="738"/>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504</v>
      </c>
      <c r="C7" s="395">
        <v>20</v>
      </c>
      <c r="D7" s="395">
        <v>80</v>
      </c>
      <c r="E7" s="395">
        <v>200</v>
      </c>
      <c r="F7" s="395">
        <v>500</v>
      </c>
      <c r="G7" s="395">
        <v>1000</v>
      </c>
      <c r="H7" s="396">
        <v>0.5</v>
      </c>
      <c r="I7" s="396">
        <v>1.25</v>
      </c>
      <c r="J7" s="396">
        <v>0.75</v>
      </c>
      <c r="K7" s="396">
        <v>1.25</v>
      </c>
      <c r="L7" s="397" t="s">
        <v>410</v>
      </c>
      <c r="M7" s="397" t="s">
        <v>505</v>
      </c>
    </row>
    <row r="8" spans="2:13" x14ac:dyDescent="0.3">
      <c r="B8" s="399" t="s">
        <v>506</v>
      </c>
      <c r="C8" s="399">
        <v>10</v>
      </c>
      <c r="D8" s="399">
        <v>40</v>
      </c>
      <c r="E8" s="399">
        <v>105</v>
      </c>
      <c r="F8" s="399">
        <v>265</v>
      </c>
      <c r="G8" s="399">
        <v>520</v>
      </c>
      <c r="H8" s="400">
        <v>0.5</v>
      </c>
      <c r="I8" s="400">
        <v>1.25</v>
      </c>
      <c r="J8" s="400">
        <v>0.75</v>
      </c>
      <c r="K8" s="400">
        <v>1.25</v>
      </c>
      <c r="L8" s="401" t="s">
        <v>412</v>
      </c>
      <c r="M8" s="401" t="s">
        <v>505</v>
      </c>
    </row>
    <row r="9" spans="2:13" x14ac:dyDescent="0.3">
      <c r="B9" s="414" t="s">
        <v>366</v>
      </c>
      <c r="C9" s="391"/>
      <c r="D9" s="391"/>
      <c r="E9" s="391"/>
      <c r="F9" s="391"/>
      <c r="G9" s="391"/>
      <c r="H9" s="391"/>
      <c r="I9" s="391"/>
      <c r="J9" s="391"/>
      <c r="K9" s="391"/>
      <c r="L9" s="392"/>
      <c r="M9" s="393"/>
    </row>
    <row r="10" spans="2:13" x14ac:dyDescent="0.3">
      <c r="B10" s="412" t="s">
        <v>475</v>
      </c>
      <c r="C10" s="412">
        <v>1</v>
      </c>
      <c r="D10" s="412">
        <v>1</v>
      </c>
      <c r="E10" s="412">
        <v>1</v>
      </c>
      <c r="F10" s="412">
        <v>1</v>
      </c>
      <c r="G10" s="412">
        <v>1</v>
      </c>
      <c r="H10" s="417">
        <v>0.9</v>
      </c>
      <c r="I10" s="417">
        <v>1.5</v>
      </c>
      <c r="J10" s="417">
        <v>0.9</v>
      </c>
      <c r="K10" s="417">
        <v>1.25</v>
      </c>
      <c r="L10" s="413" t="s">
        <v>1</v>
      </c>
      <c r="M10" s="413">
        <v>4</v>
      </c>
    </row>
    <row r="11" spans="2:13" x14ac:dyDescent="0.3">
      <c r="B11" s="414" t="s">
        <v>244</v>
      </c>
      <c r="C11" s="391"/>
      <c r="D11" s="391"/>
      <c r="E11" s="391"/>
      <c r="F11" s="391"/>
      <c r="G11" s="391"/>
      <c r="H11" s="418"/>
      <c r="I11" s="418"/>
      <c r="J11" s="418"/>
      <c r="K11" s="418"/>
      <c r="L11" s="392"/>
      <c r="M11" s="393"/>
    </row>
    <row r="12" spans="2:13" x14ac:dyDescent="0.3">
      <c r="B12" s="395" t="s">
        <v>507</v>
      </c>
      <c r="C12" s="395">
        <v>0.6</v>
      </c>
      <c r="D12" s="395">
        <v>0.6</v>
      </c>
      <c r="E12" s="395">
        <v>0.62</v>
      </c>
      <c r="F12" s="395">
        <v>0.64</v>
      </c>
      <c r="G12" s="395">
        <v>0.65</v>
      </c>
      <c r="H12" s="419">
        <v>0.9</v>
      </c>
      <c r="I12" s="419">
        <v>1.1000000000000001</v>
      </c>
      <c r="J12" s="419">
        <v>0.9</v>
      </c>
      <c r="K12" s="419">
        <v>1.1000000000000001</v>
      </c>
      <c r="L12" s="397" t="s">
        <v>1</v>
      </c>
      <c r="M12" s="397">
        <v>4</v>
      </c>
    </row>
    <row r="13" spans="2:13" x14ac:dyDescent="0.3">
      <c r="B13" s="399" t="s">
        <v>720</v>
      </c>
      <c r="C13" s="399">
        <v>0.23200000000000001</v>
      </c>
      <c r="D13" s="399">
        <v>0.23200000000000001</v>
      </c>
      <c r="E13" s="399">
        <v>0.23200000000000001</v>
      </c>
      <c r="F13" s="399">
        <v>0.23200000000000001</v>
      </c>
      <c r="G13" s="399">
        <v>0.23200000000000001</v>
      </c>
      <c r="H13" s="402">
        <v>0.9</v>
      </c>
      <c r="I13" s="402">
        <v>1.1000000000000001</v>
      </c>
      <c r="J13" s="402">
        <v>0.9</v>
      </c>
      <c r="K13" s="402">
        <v>1.1000000000000001</v>
      </c>
      <c r="L13" s="401" t="s">
        <v>1</v>
      </c>
      <c r="M13" s="401">
        <v>4</v>
      </c>
    </row>
    <row r="14" spans="2:13" x14ac:dyDescent="0.3">
      <c r="B14" s="412" t="s">
        <v>721</v>
      </c>
      <c r="C14" s="412">
        <v>1.6E-2</v>
      </c>
      <c r="D14" s="412">
        <v>1.6E-2</v>
      </c>
      <c r="E14" s="412">
        <v>1.6E-2</v>
      </c>
      <c r="F14" s="412">
        <v>1.6E-2</v>
      </c>
      <c r="G14" s="412">
        <v>1.6E-2</v>
      </c>
      <c r="H14" s="412">
        <v>0.9</v>
      </c>
      <c r="I14" s="412">
        <v>1.1000000000000001</v>
      </c>
      <c r="J14" s="412">
        <v>0.9</v>
      </c>
      <c r="K14" s="412">
        <v>1.1000000000000001</v>
      </c>
      <c r="L14" s="413" t="s">
        <v>1</v>
      </c>
      <c r="M14" s="413">
        <v>4</v>
      </c>
    </row>
    <row r="15" spans="2:13" x14ac:dyDescent="0.3">
      <c r="B15" s="420"/>
      <c r="C15" s="391"/>
      <c r="D15" s="391"/>
      <c r="E15" s="391"/>
      <c r="F15" s="391"/>
      <c r="G15" s="391"/>
      <c r="H15" s="418"/>
      <c r="I15" s="418"/>
      <c r="J15" s="418"/>
      <c r="K15" s="418"/>
      <c r="L15" s="392"/>
      <c r="M15" s="393"/>
    </row>
    <row r="16" spans="2:13" x14ac:dyDescent="0.3">
      <c r="B16" s="395" t="s">
        <v>99</v>
      </c>
      <c r="C16" s="395" t="s">
        <v>508</v>
      </c>
      <c r="D16" s="395">
        <v>4</v>
      </c>
      <c r="E16" s="395">
        <v>0</v>
      </c>
      <c r="F16" s="395">
        <v>0</v>
      </c>
      <c r="G16" s="395">
        <v>0</v>
      </c>
      <c r="H16" s="395"/>
      <c r="I16" s="395"/>
      <c r="J16" s="395"/>
      <c r="K16" s="395"/>
      <c r="L16" s="397"/>
      <c r="M16" s="397"/>
    </row>
    <row r="17" spans="2:13" x14ac:dyDescent="0.3">
      <c r="B17" s="399" t="s">
        <v>23</v>
      </c>
      <c r="C17" s="399">
        <v>4</v>
      </c>
      <c r="D17" s="399">
        <v>4</v>
      </c>
      <c r="E17" s="399">
        <v>4</v>
      </c>
      <c r="F17" s="399">
        <v>4</v>
      </c>
      <c r="G17" s="399">
        <v>4</v>
      </c>
      <c r="H17" s="399"/>
      <c r="I17" s="399"/>
      <c r="J17" s="399"/>
      <c r="K17" s="399"/>
      <c r="L17" s="401" t="s">
        <v>3</v>
      </c>
      <c r="M17" s="401">
        <v>8</v>
      </c>
    </row>
    <row r="18" spans="2:13" x14ac:dyDescent="0.3">
      <c r="B18" s="399" t="s">
        <v>14</v>
      </c>
      <c r="C18" s="399">
        <v>25</v>
      </c>
      <c r="D18" s="399">
        <v>25</v>
      </c>
      <c r="E18" s="399">
        <v>25</v>
      </c>
      <c r="F18" s="399">
        <v>25</v>
      </c>
      <c r="G18" s="399">
        <v>25</v>
      </c>
      <c r="H18" s="399"/>
      <c r="I18" s="399"/>
      <c r="J18" s="399"/>
      <c r="K18" s="399"/>
      <c r="L18" s="401"/>
      <c r="M18" s="401"/>
    </row>
    <row r="19" spans="2:13" x14ac:dyDescent="0.3">
      <c r="B19" s="412" t="s">
        <v>12</v>
      </c>
      <c r="C19" s="421">
        <v>2</v>
      </c>
      <c r="D19" s="421">
        <v>2</v>
      </c>
      <c r="E19" s="421">
        <v>2</v>
      </c>
      <c r="F19" s="421">
        <v>2</v>
      </c>
      <c r="G19" s="421">
        <v>2</v>
      </c>
      <c r="H19" s="412"/>
      <c r="I19" s="412"/>
      <c r="J19" s="412"/>
      <c r="K19" s="412"/>
      <c r="L19" s="413"/>
      <c r="M19" s="413"/>
    </row>
    <row r="20" spans="2:13" x14ac:dyDescent="0.3">
      <c r="B20" s="414" t="s">
        <v>9</v>
      </c>
      <c r="C20" s="422"/>
      <c r="D20" s="422"/>
      <c r="E20" s="422"/>
      <c r="F20" s="422"/>
      <c r="G20" s="422"/>
      <c r="H20" s="391"/>
      <c r="I20" s="391"/>
      <c r="J20" s="391"/>
      <c r="K20" s="391"/>
      <c r="L20" s="392"/>
      <c r="M20" s="393"/>
    </row>
    <row r="21" spans="2:13" x14ac:dyDescent="0.3">
      <c r="B21" s="423" t="s">
        <v>722</v>
      </c>
      <c r="C21" s="424">
        <v>2.4</v>
      </c>
      <c r="D21" s="424">
        <v>1.92</v>
      </c>
      <c r="E21" s="424">
        <v>1.1428571428571428</v>
      </c>
      <c r="F21" s="424">
        <v>0.84905660377358494</v>
      </c>
      <c r="G21" s="424">
        <v>0.69230769230769229</v>
      </c>
      <c r="H21" s="395">
        <v>0.75</v>
      </c>
      <c r="I21" s="395">
        <v>1.25</v>
      </c>
      <c r="J21" s="395">
        <v>0.75</v>
      </c>
      <c r="K21" s="395">
        <v>1.25</v>
      </c>
      <c r="L21" s="397" t="s">
        <v>510</v>
      </c>
      <c r="M21" s="397" t="s">
        <v>511</v>
      </c>
    </row>
    <row r="22" spans="2:13" x14ac:dyDescent="0.3">
      <c r="B22" s="399" t="s">
        <v>424</v>
      </c>
      <c r="C22" s="405">
        <v>75</v>
      </c>
      <c r="D22" s="405">
        <v>75</v>
      </c>
      <c r="E22" s="405">
        <v>75</v>
      </c>
      <c r="F22" s="405">
        <v>75</v>
      </c>
      <c r="G22" s="405">
        <v>75</v>
      </c>
      <c r="H22" s="400"/>
      <c r="I22" s="400"/>
      <c r="J22" s="400"/>
      <c r="K22" s="400"/>
      <c r="L22" s="401"/>
      <c r="M22" s="401"/>
    </row>
    <row r="23" spans="2:13" x14ac:dyDescent="0.3">
      <c r="B23" s="399" t="s">
        <v>425</v>
      </c>
      <c r="C23" s="399">
        <v>25</v>
      </c>
      <c r="D23" s="399">
        <v>25</v>
      </c>
      <c r="E23" s="399">
        <v>25</v>
      </c>
      <c r="F23" s="403">
        <v>25</v>
      </c>
      <c r="G23" s="399">
        <v>25</v>
      </c>
      <c r="H23" s="399"/>
      <c r="I23" s="399"/>
      <c r="J23" s="399"/>
      <c r="K23" s="399"/>
      <c r="L23" s="401"/>
      <c r="M23" s="401"/>
    </row>
    <row r="24" spans="2:13" x14ac:dyDescent="0.3">
      <c r="B24" s="399" t="s">
        <v>723</v>
      </c>
      <c r="C24" s="406">
        <v>7.1999999999999995E-2</v>
      </c>
      <c r="D24" s="399">
        <v>7.1999999999999995E-2</v>
      </c>
      <c r="E24" s="407">
        <v>6.8571428571428561E-2</v>
      </c>
      <c r="F24" s="425">
        <v>6.7924528301886791E-2</v>
      </c>
      <c r="G24" s="407">
        <v>6.9230769230769235E-2</v>
      </c>
      <c r="H24" s="399">
        <v>0.75</v>
      </c>
      <c r="I24" s="399">
        <v>1.25</v>
      </c>
      <c r="J24" s="399">
        <v>0.75</v>
      </c>
      <c r="K24" s="399">
        <v>1.25</v>
      </c>
      <c r="L24" s="401" t="s">
        <v>513</v>
      </c>
      <c r="M24" s="401">
        <v>6</v>
      </c>
    </row>
    <row r="25" spans="2:13" x14ac:dyDescent="0.3">
      <c r="B25" s="399" t="s">
        <v>724</v>
      </c>
      <c r="C25" s="405">
        <v>2.7</v>
      </c>
      <c r="D25" s="405">
        <v>2.7</v>
      </c>
      <c r="E25" s="405">
        <v>2.7</v>
      </c>
      <c r="F25" s="405">
        <v>2.7</v>
      </c>
      <c r="G25" s="405">
        <v>2.7</v>
      </c>
      <c r="H25" s="400">
        <v>0.75</v>
      </c>
      <c r="I25" s="400">
        <v>1.25</v>
      </c>
      <c r="J25" s="400">
        <v>0.75</v>
      </c>
      <c r="K25" s="400">
        <v>1.25</v>
      </c>
      <c r="L25" s="401" t="s">
        <v>513</v>
      </c>
      <c r="M25" s="401">
        <v>6</v>
      </c>
    </row>
    <row r="26" spans="2:13" x14ac:dyDescent="0.3">
      <c r="B26" s="412" t="s">
        <v>515</v>
      </c>
      <c r="C26" s="426" t="s">
        <v>508</v>
      </c>
      <c r="D26" s="426">
        <v>0</v>
      </c>
      <c r="E26" s="426">
        <v>0</v>
      </c>
      <c r="F26" s="426"/>
      <c r="G26" s="426">
        <v>0</v>
      </c>
      <c r="H26" s="417"/>
      <c r="I26" s="417"/>
      <c r="J26" s="417"/>
      <c r="K26" s="417"/>
      <c r="L26" s="413"/>
      <c r="M26" s="413"/>
    </row>
    <row r="27" spans="2:13" x14ac:dyDescent="0.3">
      <c r="B27" s="414" t="s">
        <v>259</v>
      </c>
      <c r="C27" s="391"/>
      <c r="D27" s="391"/>
      <c r="E27" s="391"/>
      <c r="F27" s="391"/>
      <c r="G27" s="391"/>
      <c r="H27" s="418"/>
      <c r="I27" s="418"/>
      <c r="J27" s="418"/>
      <c r="K27" s="418"/>
      <c r="L27" s="392"/>
      <c r="M27" s="393"/>
    </row>
    <row r="28" spans="2:13" x14ac:dyDescent="0.3">
      <c r="B28" s="395" t="s">
        <v>516</v>
      </c>
      <c r="C28" s="395">
        <v>16</v>
      </c>
      <c r="D28" s="395">
        <v>16</v>
      </c>
      <c r="E28" s="395">
        <v>16</v>
      </c>
      <c r="F28" s="395">
        <v>16</v>
      </c>
      <c r="G28" s="395">
        <v>16</v>
      </c>
      <c r="H28" s="395"/>
      <c r="I28" s="395"/>
      <c r="J28" s="395"/>
      <c r="K28" s="395"/>
      <c r="L28" s="397"/>
      <c r="M28" s="397"/>
    </row>
    <row r="29" spans="2:13" x14ac:dyDescent="0.3">
      <c r="B29" s="399" t="s">
        <v>702</v>
      </c>
      <c r="C29" s="403">
        <v>1.2</v>
      </c>
      <c r="D29" s="403">
        <v>1.2</v>
      </c>
      <c r="E29" s="403">
        <v>1.2</v>
      </c>
      <c r="F29" s="403">
        <v>1.2</v>
      </c>
      <c r="G29" s="403">
        <v>1.2</v>
      </c>
      <c r="H29" s="399"/>
      <c r="I29" s="399"/>
      <c r="J29" s="399"/>
      <c r="K29" s="399"/>
      <c r="L29" s="399"/>
      <c r="M29" s="399"/>
    </row>
    <row r="30" spans="2:13" x14ac:dyDescent="0.3">
      <c r="B30" s="399" t="s">
        <v>509</v>
      </c>
      <c r="C30" s="403">
        <v>1.2</v>
      </c>
      <c r="D30" s="403">
        <v>0.96</v>
      </c>
      <c r="E30" s="403">
        <v>0.6</v>
      </c>
      <c r="F30" s="403">
        <v>0.45</v>
      </c>
      <c r="G30" s="403">
        <v>0.36</v>
      </c>
      <c r="H30" s="399">
        <v>0.75</v>
      </c>
      <c r="I30" s="399">
        <v>1.25</v>
      </c>
      <c r="J30" s="399">
        <v>0.75</v>
      </c>
      <c r="K30" s="399">
        <v>1.25</v>
      </c>
      <c r="L30" s="399" t="s">
        <v>510</v>
      </c>
      <c r="M30" s="399" t="s">
        <v>511</v>
      </c>
    </row>
    <row r="31" spans="2:13" x14ac:dyDescent="0.3">
      <c r="B31" s="399" t="s">
        <v>424</v>
      </c>
      <c r="C31" s="405">
        <v>75</v>
      </c>
      <c r="D31" s="405">
        <v>75</v>
      </c>
      <c r="E31" s="405">
        <v>75</v>
      </c>
      <c r="F31" s="405">
        <v>75</v>
      </c>
      <c r="G31" s="405">
        <v>75</v>
      </c>
      <c r="H31" s="400"/>
      <c r="I31" s="400"/>
      <c r="J31" s="400"/>
      <c r="K31" s="400"/>
      <c r="L31" s="401"/>
      <c r="M31" s="401"/>
    </row>
    <row r="32" spans="2:13" x14ac:dyDescent="0.3">
      <c r="B32" s="399" t="s">
        <v>425</v>
      </c>
      <c r="C32" s="399">
        <v>25</v>
      </c>
      <c r="D32" s="399">
        <v>25</v>
      </c>
      <c r="E32" s="399">
        <v>25</v>
      </c>
      <c r="F32" s="399">
        <v>25</v>
      </c>
      <c r="G32" s="399">
        <v>25</v>
      </c>
      <c r="H32" s="399"/>
      <c r="I32" s="399"/>
      <c r="J32" s="399"/>
      <c r="K32" s="399"/>
      <c r="L32" s="401"/>
      <c r="M32" s="401"/>
    </row>
    <row r="33" spans="2:13" x14ac:dyDescent="0.3">
      <c r="B33" s="399" t="s">
        <v>512</v>
      </c>
      <c r="C33" s="406">
        <v>3.5999999999999997E-2</v>
      </c>
      <c r="D33" s="399">
        <v>3.5999999999999997E-2</v>
      </c>
      <c r="E33" s="399">
        <v>3.5999999999999997E-2</v>
      </c>
      <c r="F33" s="399">
        <v>3.5999999999999997E-2</v>
      </c>
      <c r="G33" s="399">
        <v>3.5999999999999997E-2</v>
      </c>
      <c r="H33" s="399">
        <v>0.75</v>
      </c>
      <c r="I33" s="399">
        <v>1.25</v>
      </c>
      <c r="J33" s="399">
        <v>0.75</v>
      </c>
      <c r="K33" s="399">
        <v>1.25</v>
      </c>
      <c r="L33" s="401" t="s">
        <v>513</v>
      </c>
      <c r="M33" s="401">
        <v>6</v>
      </c>
    </row>
    <row r="34" spans="2:13" x14ac:dyDescent="0.3">
      <c r="B34" s="399" t="s">
        <v>514</v>
      </c>
      <c r="C34" s="407">
        <v>1.2E-2</v>
      </c>
      <c r="D34" s="407">
        <v>1.2E-2</v>
      </c>
      <c r="E34" s="407">
        <v>1.2E-2</v>
      </c>
      <c r="F34" s="407">
        <v>1.2E-2</v>
      </c>
      <c r="G34" s="407">
        <v>1.2E-2</v>
      </c>
      <c r="H34" s="399">
        <v>0.75</v>
      </c>
      <c r="I34" s="400">
        <v>1.25</v>
      </c>
      <c r="J34" s="400">
        <v>0.75</v>
      </c>
      <c r="K34" s="400">
        <v>1.25</v>
      </c>
      <c r="L34" s="401" t="s">
        <v>513</v>
      </c>
      <c r="M34" s="401">
        <v>6</v>
      </c>
    </row>
    <row r="35" spans="2:13" x14ac:dyDescent="0.3">
      <c r="B35" s="399" t="s">
        <v>515</v>
      </c>
      <c r="C35" s="407" t="s">
        <v>508</v>
      </c>
      <c r="D35" s="407">
        <v>0</v>
      </c>
      <c r="E35" s="407">
        <v>0</v>
      </c>
      <c r="F35" s="407">
        <v>0</v>
      </c>
      <c r="G35" s="407">
        <v>0</v>
      </c>
      <c r="H35" s="402"/>
      <c r="I35" s="402"/>
      <c r="J35" s="402"/>
      <c r="K35" s="402"/>
      <c r="L35" s="401"/>
      <c r="M35" s="401"/>
    </row>
    <row r="36" spans="2:13" x14ac:dyDescent="0.3">
      <c r="B36" s="346" t="s">
        <v>6</v>
      </c>
    </row>
    <row r="37" spans="2:13" x14ac:dyDescent="0.3">
      <c r="B37" s="345" t="s">
        <v>517</v>
      </c>
    </row>
    <row r="38" spans="2:13" x14ac:dyDescent="0.3">
      <c r="B38" s="345" t="s">
        <v>431</v>
      </c>
    </row>
    <row r="39" spans="2:13" x14ac:dyDescent="0.3">
      <c r="B39" s="345" t="s">
        <v>518</v>
      </c>
    </row>
    <row r="40" spans="2:13" x14ac:dyDescent="0.3">
      <c r="B40" s="345" t="s">
        <v>519</v>
      </c>
    </row>
    <row r="41" spans="2:13" x14ac:dyDescent="0.3">
      <c r="B41" s="345" t="s">
        <v>520</v>
      </c>
    </row>
    <row r="42" spans="2:13" x14ac:dyDescent="0.3">
      <c r="B42" s="345" t="s">
        <v>521</v>
      </c>
    </row>
    <row r="43" spans="2:13" x14ac:dyDescent="0.3">
      <c r="B43" s="345" t="s">
        <v>522</v>
      </c>
    </row>
    <row r="44" spans="2:13" x14ac:dyDescent="0.3">
      <c r="B44" s="345" t="s">
        <v>523</v>
      </c>
    </row>
    <row r="46" spans="2:13" x14ac:dyDescent="0.3">
      <c r="B46" s="346" t="s">
        <v>398</v>
      </c>
    </row>
    <row r="47" spans="2:13" x14ac:dyDescent="0.3">
      <c r="B47" s="345" t="s">
        <v>524</v>
      </c>
    </row>
    <row r="48" spans="2:13" x14ac:dyDescent="0.3">
      <c r="B48" s="345" t="s">
        <v>525</v>
      </c>
    </row>
    <row r="49" spans="2:2" x14ac:dyDescent="0.3">
      <c r="B49" s="345" t="s">
        <v>526</v>
      </c>
    </row>
    <row r="50" spans="2:2" x14ac:dyDescent="0.3">
      <c r="B50" s="345" t="s">
        <v>527</v>
      </c>
    </row>
    <row r="51" spans="2:2" x14ac:dyDescent="0.3">
      <c r="B51" s="345" t="s">
        <v>528</v>
      </c>
    </row>
    <row r="52" spans="2:2" x14ac:dyDescent="0.3">
      <c r="B52" s="345" t="s">
        <v>529</v>
      </c>
    </row>
    <row r="53" spans="2:2" x14ac:dyDescent="0.3">
      <c r="B53" s="345" t="s">
        <v>530</v>
      </c>
    </row>
    <row r="54" spans="2:2" x14ac:dyDescent="0.3">
      <c r="B54" s="345" t="s">
        <v>531</v>
      </c>
    </row>
    <row r="55" spans="2:2" x14ac:dyDescent="0.3">
      <c r="B55" s="345" t="s">
        <v>532</v>
      </c>
    </row>
    <row r="56" spans="2:2" x14ac:dyDescent="0.3">
      <c r="B56" s="345" t="s">
        <v>533</v>
      </c>
    </row>
    <row r="57" spans="2:2" x14ac:dyDescent="0.3">
      <c r="B57" s="345" t="s">
        <v>534</v>
      </c>
    </row>
    <row r="58" spans="2:2" x14ac:dyDescent="0.3">
      <c r="B58" s="345" t="s">
        <v>535</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349"/>
    </row>
    <row r="3" spans="2:13" ht="15" customHeight="1" x14ac:dyDescent="0.3">
      <c r="B3" s="386" t="s">
        <v>20</v>
      </c>
      <c r="C3" s="686" t="s">
        <v>536</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537</v>
      </c>
      <c r="C7" s="395">
        <v>60</v>
      </c>
      <c r="D7" s="395">
        <v>60</v>
      </c>
      <c r="E7" s="395">
        <v>150</v>
      </c>
      <c r="F7" s="395">
        <v>175</v>
      </c>
      <c r="G7" s="395">
        <v>200</v>
      </c>
      <c r="H7" s="396">
        <v>0.5</v>
      </c>
      <c r="I7" s="396">
        <v>1.5</v>
      </c>
      <c r="J7" s="396">
        <v>0.5</v>
      </c>
      <c r="K7" s="396">
        <v>1.5</v>
      </c>
      <c r="L7" s="397" t="s">
        <v>410</v>
      </c>
      <c r="M7" s="397">
        <v>9</v>
      </c>
    </row>
    <row r="8" spans="2:13" x14ac:dyDescent="0.3">
      <c r="B8" s="412" t="s">
        <v>538</v>
      </c>
      <c r="C8" s="412">
        <v>55</v>
      </c>
      <c r="D8" s="412">
        <v>55</v>
      </c>
      <c r="E8" s="412">
        <v>130</v>
      </c>
      <c r="F8" s="412">
        <v>155</v>
      </c>
      <c r="G8" s="412">
        <v>180</v>
      </c>
      <c r="H8" s="427">
        <v>0.5</v>
      </c>
      <c r="I8" s="427">
        <v>1.5</v>
      </c>
      <c r="J8" s="427">
        <v>0.5</v>
      </c>
      <c r="K8" s="427">
        <v>1.5</v>
      </c>
      <c r="L8" s="413" t="s">
        <v>412</v>
      </c>
      <c r="M8" s="413">
        <v>9</v>
      </c>
    </row>
    <row r="9" spans="2:13" x14ac:dyDescent="0.3">
      <c r="B9" s="414" t="s">
        <v>366</v>
      </c>
      <c r="C9" s="391"/>
      <c r="D9" s="391"/>
      <c r="E9" s="391"/>
      <c r="F9" s="391"/>
      <c r="G9" s="391"/>
      <c r="H9" s="391"/>
      <c r="I9" s="391"/>
      <c r="J9" s="391"/>
      <c r="K9" s="391"/>
      <c r="L9" s="392"/>
      <c r="M9" s="393"/>
    </row>
    <row r="10" spans="2:13" x14ac:dyDescent="0.3">
      <c r="B10" s="428" t="s">
        <v>475</v>
      </c>
      <c r="C10" s="429">
        <v>1</v>
      </c>
      <c r="D10" s="429">
        <v>1</v>
      </c>
      <c r="E10" s="429">
        <v>1</v>
      </c>
      <c r="F10" s="429">
        <v>1</v>
      </c>
      <c r="G10" s="429">
        <v>1</v>
      </c>
      <c r="H10" s="430">
        <v>0.9</v>
      </c>
      <c r="I10" s="430">
        <v>1.5</v>
      </c>
      <c r="J10" s="430">
        <v>0.9</v>
      </c>
      <c r="K10" s="430">
        <v>1.5</v>
      </c>
      <c r="L10" s="431" t="s">
        <v>3</v>
      </c>
      <c r="M10" s="431">
        <v>1</v>
      </c>
    </row>
    <row r="11" spans="2:13" x14ac:dyDescent="0.3">
      <c r="B11" s="414" t="s">
        <v>244</v>
      </c>
      <c r="C11" s="391"/>
      <c r="D11" s="391"/>
      <c r="E11" s="391"/>
      <c r="F11" s="391"/>
      <c r="G11" s="391"/>
      <c r="H11" s="418"/>
      <c r="I11" s="418"/>
      <c r="J11" s="418"/>
      <c r="K11" s="418"/>
      <c r="L11" s="392"/>
      <c r="M11" s="393"/>
    </row>
    <row r="12" spans="2:13" x14ac:dyDescent="0.3">
      <c r="B12" s="432" t="s">
        <v>539</v>
      </c>
      <c r="C12" s="432">
        <v>0.28999999999999998</v>
      </c>
      <c r="D12" s="432">
        <v>0.28999999999999998</v>
      </c>
      <c r="E12" s="432">
        <v>0.37</v>
      </c>
      <c r="F12" s="432">
        <v>0.39</v>
      </c>
      <c r="G12" s="433">
        <v>0.4</v>
      </c>
      <c r="H12" s="434">
        <v>0.8</v>
      </c>
      <c r="I12" s="434">
        <v>1.2</v>
      </c>
      <c r="J12" s="434">
        <v>0.8</v>
      </c>
      <c r="K12" s="434">
        <v>1.2</v>
      </c>
      <c r="L12" s="435" t="s">
        <v>3</v>
      </c>
      <c r="M12" s="435">
        <v>1</v>
      </c>
    </row>
    <row r="13" spans="2:13" x14ac:dyDescent="0.3">
      <c r="B13" s="436" t="s">
        <v>725</v>
      </c>
      <c r="C13" s="436">
        <v>0.04</v>
      </c>
      <c r="D13" s="436">
        <v>0.04</v>
      </c>
      <c r="E13" s="436">
        <v>0.05</v>
      </c>
      <c r="F13" s="436">
        <v>0.05</v>
      </c>
      <c r="G13" s="436">
        <v>0.06</v>
      </c>
      <c r="H13" s="437">
        <v>0.8</v>
      </c>
      <c r="I13" s="437">
        <v>1.2</v>
      </c>
      <c r="J13" s="437">
        <v>0.8</v>
      </c>
      <c r="K13" s="437">
        <v>1.2</v>
      </c>
      <c r="L13" s="438" t="s">
        <v>3</v>
      </c>
      <c r="M13" s="438">
        <v>1</v>
      </c>
    </row>
    <row r="14" spans="2:13" x14ac:dyDescent="0.3">
      <c r="B14" s="420"/>
      <c r="C14" s="391"/>
      <c r="D14" s="391"/>
      <c r="E14" s="391"/>
      <c r="F14" s="391"/>
      <c r="G14" s="391"/>
      <c r="H14" s="391"/>
      <c r="I14" s="391"/>
      <c r="J14" s="391"/>
      <c r="K14" s="391"/>
      <c r="L14" s="392"/>
      <c r="M14" s="393"/>
    </row>
    <row r="15" spans="2:13" x14ac:dyDescent="0.3">
      <c r="B15" s="395" t="s">
        <v>99</v>
      </c>
      <c r="C15" s="395">
        <v>4</v>
      </c>
      <c r="D15" s="395">
        <v>4</v>
      </c>
      <c r="E15" s="395">
        <v>2</v>
      </c>
      <c r="F15" s="395">
        <v>0</v>
      </c>
      <c r="G15" s="395">
        <v>0</v>
      </c>
      <c r="H15" s="419"/>
      <c r="I15" s="419"/>
      <c r="J15" s="419"/>
      <c r="K15" s="419"/>
      <c r="L15" s="397"/>
      <c r="M15" s="397"/>
    </row>
    <row r="16" spans="2:13" x14ac:dyDescent="0.3">
      <c r="B16" s="399" t="s">
        <v>23</v>
      </c>
      <c r="C16" s="403">
        <v>2</v>
      </c>
      <c r="D16" s="403">
        <v>2</v>
      </c>
      <c r="E16" s="403">
        <v>2</v>
      </c>
      <c r="F16" s="403">
        <v>2</v>
      </c>
      <c r="G16" s="403">
        <v>2</v>
      </c>
      <c r="H16" s="402"/>
      <c r="I16" s="402"/>
      <c r="J16" s="402"/>
      <c r="K16" s="402"/>
      <c r="L16" s="411"/>
      <c r="M16" s="411"/>
    </row>
    <row r="17" spans="2:13" x14ac:dyDescent="0.3">
      <c r="B17" s="399" t="s">
        <v>14</v>
      </c>
      <c r="C17" s="403">
        <v>25</v>
      </c>
      <c r="D17" s="403">
        <v>25</v>
      </c>
      <c r="E17" s="403">
        <v>25</v>
      </c>
      <c r="F17" s="403">
        <v>25</v>
      </c>
      <c r="G17" s="403">
        <v>25</v>
      </c>
      <c r="H17" s="399"/>
      <c r="I17" s="399"/>
      <c r="J17" s="399"/>
      <c r="K17" s="399"/>
      <c r="L17" s="411"/>
      <c r="M17" s="411"/>
    </row>
    <row r="18" spans="2:13" x14ac:dyDescent="0.3">
      <c r="B18" s="412" t="s">
        <v>12</v>
      </c>
      <c r="C18" s="421">
        <v>2</v>
      </c>
      <c r="D18" s="421">
        <v>2</v>
      </c>
      <c r="E18" s="421">
        <v>2</v>
      </c>
      <c r="F18" s="421">
        <v>2</v>
      </c>
      <c r="G18" s="421">
        <v>2</v>
      </c>
      <c r="H18" s="412"/>
      <c r="I18" s="412"/>
      <c r="J18" s="412"/>
      <c r="K18" s="412"/>
      <c r="L18" s="413"/>
      <c r="M18" s="413"/>
    </row>
    <row r="19" spans="2:13" x14ac:dyDescent="0.3">
      <c r="B19" s="414" t="s">
        <v>9</v>
      </c>
      <c r="C19" s="439"/>
      <c r="D19" s="439"/>
      <c r="E19" s="439"/>
      <c r="F19" s="439"/>
      <c r="G19" s="439"/>
      <c r="H19" s="391"/>
      <c r="I19" s="391"/>
      <c r="J19" s="391"/>
      <c r="K19" s="391"/>
      <c r="L19" s="392"/>
      <c r="M19" s="393"/>
    </row>
    <row r="20" spans="2:13" x14ac:dyDescent="0.3">
      <c r="B20" s="395" t="s">
        <v>718</v>
      </c>
      <c r="C20" s="440">
        <v>5.6919219014512894</v>
      </c>
      <c r="D20" s="440">
        <v>5.6919219014512894</v>
      </c>
      <c r="E20" s="440">
        <v>2.561364855653081</v>
      </c>
      <c r="F20" s="440">
        <v>2.2483091510732596</v>
      </c>
      <c r="G20" s="440">
        <v>2.1344707130442337</v>
      </c>
      <c r="H20" s="396">
        <v>0.75</v>
      </c>
      <c r="I20" s="396">
        <v>1.5</v>
      </c>
      <c r="J20" s="396">
        <v>0.75</v>
      </c>
      <c r="K20" s="396">
        <v>1.5</v>
      </c>
      <c r="L20" s="397" t="s">
        <v>510</v>
      </c>
      <c r="M20" s="397" t="s">
        <v>540</v>
      </c>
    </row>
    <row r="21" spans="2:13" x14ac:dyDescent="0.3">
      <c r="B21" s="399" t="s">
        <v>424</v>
      </c>
      <c r="C21" s="441">
        <v>75</v>
      </c>
      <c r="D21" s="441">
        <v>75</v>
      </c>
      <c r="E21" s="441">
        <v>75</v>
      </c>
      <c r="F21" s="441">
        <v>75</v>
      </c>
      <c r="G21" s="441">
        <v>75</v>
      </c>
      <c r="H21" s="399"/>
      <c r="I21" s="399"/>
      <c r="J21" s="399"/>
      <c r="K21" s="399"/>
      <c r="L21" s="411"/>
      <c r="M21" s="411"/>
    </row>
    <row r="22" spans="2:13" x14ac:dyDescent="0.3">
      <c r="B22" s="399" t="s">
        <v>425</v>
      </c>
      <c r="C22" s="442">
        <v>25</v>
      </c>
      <c r="D22" s="442">
        <v>25</v>
      </c>
      <c r="E22" s="442">
        <v>25</v>
      </c>
      <c r="F22" s="442">
        <v>25</v>
      </c>
      <c r="G22" s="442">
        <v>25</v>
      </c>
      <c r="H22" s="399"/>
      <c r="I22" s="399"/>
      <c r="J22" s="399"/>
      <c r="K22" s="399"/>
      <c r="L22" s="411"/>
      <c r="M22" s="411"/>
    </row>
    <row r="23" spans="2:13" x14ac:dyDescent="0.3">
      <c r="B23" s="399" t="s">
        <v>726</v>
      </c>
      <c r="C23" s="407">
        <v>0.1138384380290258</v>
      </c>
      <c r="D23" s="407">
        <v>0.1138384380290258</v>
      </c>
      <c r="E23" s="407">
        <v>5.6919219014512905E-2</v>
      </c>
      <c r="F23" s="407">
        <v>5.7331883352368107E-2</v>
      </c>
      <c r="G23" s="407">
        <v>5.6919219014512905E-2</v>
      </c>
      <c r="H23" s="400">
        <v>0.95</v>
      </c>
      <c r="I23" s="400">
        <v>2</v>
      </c>
      <c r="J23" s="400">
        <v>0.95</v>
      </c>
      <c r="K23" s="400">
        <v>2</v>
      </c>
      <c r="L23" s="411" t="s">
        <v>513</v>
      </c>
      <c r="M23" s="411">
        <v>1</v>
      </c>
    </row>
    <row r="24" spans="2:13" x14ac:dyDescent="0.3">
      <c r="B24" s="399" t="s">
        <v>727</v>
      </c>
      <c r="C24" s="443">
        <v>27.104390006910904</v>
      </c>
      <c r="D24" s="443">
        <v>27.104390006910904</v>
      </c>
      <c r="E24" s="443">
        <v>13.552195003455452</v>
      </c>
      <c r="F24" s="443">
        <v>13.38279256591226</v>
      </c>
      <c r="G24" s="443">
        <v>13.552195003455454</v>
      </c>
      <c r="H24" s="400">
        <v>0.95</v>
      </c>
      <c r="I24" s="400">
        <v>2</v>
      </c>
      <c r="J24" s="400">
        <v>0.95</v>
      </c>
      <c r="K24" s="400">
        <v>2</v>
      </c>
      <c r="L24" s="411" t="s">
        <v>513</v>
      </c>
      <c r="M24" s="411">
        <v>1</v>
      </c>
    </row>
    <row r="25" spans="2:13" x14ac:dyDescent="0.3">
      <c r="B25" s="412" t="s">
        <v>483</v>
      </c>
      <c r="C25" s="444">
        <v>0</v>
      </c>
      <c r="D25" s="412">
        <v>0</v>
      </c>
      <c r="E25" s="412">
        <v>0</v>
      </c>
      <c r="F25" s="412"/>
      <c r="G25" s="412">
        <v>0</v>
      </c>
      <c r="H25" s="412"/>
      <c r="I25" s="412"/>
      <c r="J25" s="412"/>
      <c r="K25" s="412"/>
      <c r="L25" s="413" t="s">
        <v>1</v>
      </c>
      <c r="M25" s="413"/>
    </row>
    <row r="26" spans="2:13" x14ac:dyDescent="0.3">
      <c r="B26" s="414" t="s">
        <v>259</v>
      </c>
      <c r="C26" s="391"/>
      <c r="D26" s="391"/>
      <c r="E26" s="391"/>
      <c r="F26" s="391"/>
      <c r="G26" s="391"/>
      <c r="H26" s="418"/>
      <c r="I26" s="418"/>
      <c r="J26" s="418"/>
      <c r="K26" s="418"/>
      <c r="L26" s="392"/>
      <c r="M26" s="393"/>
    </row>
    <row r="27" spans="2:13" x14ac:dyDescent="0.3">
      <c r="B27" s="395" t="s">
        <v>429</v>
      </c>
      <c r="C27" s="445">
        <v>26.9</v>
      </c>
      <c r="D27" s="445">
        <v>26.9</v>
      </c>
      <c r="E27" s="445">
        <v>26.9</v>
      </c>
      <c r="F27" s="445">
        <v>26.9</v>
      </c>
      <c r="G27" s="445">
        <v>26.9</v>
      </c>
      <c r="H27" s="395"/>
      <c r="I27" s="395"/>
      <c r="J27" s="395"/>
      <c r="K27" s="395"/>
      <c r="L27" s="395"/>
      <c r="M27" s="395"/>
    </row>
    <row r="28" spans="2:13" x14ac:dyDescent="0.3">
      <c r="B28" s="399" t="s">
        <v>702</v>
      </c>
      <c r="C28" s="403">
        <v>0.79</v>
      </c>
      <c r="D28" s="403">
        <v>0.79</v>
      </c>
      <c r="E28" s="403">
        <v>0.79</v>
      </c>
      <c r="F28" s="403">
        <v>0.79</v>
      </c>
      <c r="G28" s="403">
        <v>0.79</v>
      </c>
      <c r="H28" s="399"/>
      <c r="I28" s="399"/>
      <c r="J28" s="399"/>
      <c r="K28" s="399"/>
      <c r="L28" s="399"/>
      <c r="M28" s="399"/>
    </row>
    <row r="29" spans="2:13" x14ac:dyDescent="0.3">
      <c r="B29" s="399" t="s">
        <v>478</v>
      </c>
      <c r="C29" s="405">
        <v>5.0632911392405058</v>
      </c>
      <c r="D29" s="405">
        <v>5.0632911392405058</v>
      </c>
      <c r="E29" s="405">
        <v>2.278481012658228</v>
      </c>
      <c r="F29" s="405">
        <v>2</v>
      </c>
      <c r="G29" s="405">
        <v>1.8987341772151898</v>
      </c>
      <c r="H29" s="400">
        <v>0.75</v>
      </c>
      <c r="I29" s="400">
        <v>1.5</v>
      </c>
      <c r="J29" s="400">
        <v>0.75</v>
      </c>
      <c r="K29" s="400">
        <v>1.5</v>
      </c>
      <c r="L29" s="411" t="s">
        <v>510</v>
      </c>
      <c r="M29" s="411" t="s">
        <v>540</v>
      </c>
    </row>
    <row r="30" spans="2:13" x14ac:dyDescent="0.3">
      <c r="B30" s="399" t="s">
        <v>424</v>
      </c>
      <c r="C30" s="441">
        <v>75</v>
      </c>
      <c r="D30" s="441">
        <v>75</v>
      </c>
      <c r="E30" s="441">
        <v>75</v>
      </c>
      <c r="F30" s="441">
        <v>75</v>
      </c>
      <c r="G30" s="441">
        <v>75</v>
      </c>
      <c r="H30" s="399"/>
      <c r="I30" s="399"/>
      <c r="J30" s="399"/>
      <c r="K30" s="399"/>
      <c r="L30" s="411"/>
      <c r="M30" s="411"/>
    </row>
    <row r="31" spans="2:13" x14ac:dyDescent="0.3">
      <c r="B31" s="399" t="s">
        <v>425</v>
      </c>
      <c r="C31" s="442">
        <v>25</v>
      </c>
      <c r="D31" s="442">
        <v>25</v>
      </c>
      <c r="E31" s="442">
        <v>25</v>
      </c>
      <c r="F31" s="442">
        <v>25</v>
      </c>
      <c r="G31" s="442">
        <v>25</v>
      </c>
      <c r="H31" s="399"/>
      <c r="I31" s="399"/>
      <c r="J31" s="399"/>
      <c r="K31" s="399"/>
      <c r="L31" s="411"/>
      <c r="M31" s="411"/>
    </row>
    <row r="32" spans="2:13" x14ac:dyDescent="0.3">
      <c r="B32" s="399" t="s">
        <v>480</v>
      </c>
      <c r="C32" s="407">
        <v>0.10126582278481013</v>
      </c>
      <c r="D32" s="407">
        <v>0.10126582278481013</v>
      </c>
      <c r="E32" s="407">
        <v>5.0632911392405063E-2</v>
      </c>
      <c r="F32" s="407">
        <v>5.0999999999999997E-2</v>
      </c>
      <c r="G32" s="407">
        <v>5.0632911392405063E-2</v>
      </c>
      <c r="H32" s="400">
        <v>0.95</v>
      </c>
      <c r="I32" s="400">
        <v>2</v>
      </c>
      <c r="J32" s="400">
        <v>0.95</v>
      </c>
      <c r="K32" s="400">
        <v>2</v>
      </c>
      <c r="L32" s="411" t="s">
        <v>513</v>
      </c>
      <c r="M32" s="411">
        <v>1</v>
      </c>
    </row>
    <row r="33" spans="2:13" x14ac:dyDescent="0.3">
      <c r="B33" s="399" t="s">
        <v>481</v>
      </c>
      <c r="C33" s="407">
        <v>0.20253164556962025</v>
      </c>
      <c r="D33" s="407">
        <v>0.20253164556962025</v>
      </c>
      <c r="E33" s="407">
        <v>0.10126582278481013</v>
      </c>
      <c r="F33" s="407">
        <v>0.1</v>
      </c>
      <c r="G33" s="407">
        <v>0.10126582278481013</v>
      </c>
      <c r="H33" s="400">
        <v>0.95</v>
      </c>
      <c r="I33" s="400">
        <v>2</v>
      </c>
      <c r="J33" s="400">
        <v>0.95</v>
      </c>
      <c r="K33" s="400">
        <v>2</v>
      </c>
      <c r="L33" s="411" t="s">
        <v>513</v>
      </c>
      <c r="M33" s="411">
        <v>1</v>
      </c>
    </row>
    <row r="34" spans="2:13" x14ac:dyDescent="0.3">
      <c r="B34" s="399" t="s">
        <v>483</v>
      </c>
      <c r="C34" s="406">
        <v>0</v>
      </c>
      <c r="D34" s="399">
        <v>0</v>
      </c>
      <c r="E34" s="399">
        <v>0</v>
      </c>
      <c r="F34" s="399">
        <v>0</v>
      </c>
      <c r="G34" s="399">
        <v>0</v>
      </c>
      <c r="H34" s="399"/>
      <c r="I34" s="399"/>
      <c r="J34" s="399"/>
      <c r="K34" s="399"/>
      <c r="L34" s="411" t="s">
        <v>1</v>
      </c>
      <c r="M34" s="411"/>
    </row>
    <row r="36" spans="2:13" x14ac:dyDescent="0.3">
      <c r="B36" s="346" t="s">
        <v>6</v>
      </c>
    </row>
    <row r="37" spans="2:13" x14ac:dyDescent="0.3">
      <c r="B37" s="345" t="s">
        <v>541</v>
      </c>
    </row>
    <row r="38" spans="2:13" x14ac:dyDescent="0.3">
      <c r="B38" s="345" t="s">
        <v>431</v>
      </c>
    </row>
    <row r="39" spans="2:13" x14ac:dyDescent="0.3">
      <c r="B39" s="345" t="s">
        <v>432</v>
      </c>
    </row>
    <row r="40" spans="2:13" x14ac:dyDescent="0.3">
      <c r="B40" s="345" t="s">
        <v>542</v>
      </c>
    </row>
    <row r="41" spans="2:13" x14ac:dyDescent="0.3">
      <c r="B41" s="345" t="s">
        <v>543</v>
      </c>
    </row>
    <row r="42" spans="2:13" x14ac:dyDescent="0.3">
      <c r="B42" s="345" t="s">
        <v>544</v>
      </c>
    </row>
    <row r="43" spans="2:13" x14ac:dyDescent="0.3">
      <c r="B43" s="345" t="s">
        <v>545</v>
      </c>
    </row>
    <row r="44" spans="2:13" x14ac:dyDescent="0.3">
      <c r="B44" s="345" t="s">
        <v>523</v>
      </c>
    </row>
    <row r="46" spans="2:13" x14ac:dyDescent="0.3">
      <c r="B46" s="346" t="s">
        <v>398</v>
      </c>
    </row>
    <row r="47" spans="2:13" x14ac:dyDescent="0.3">
      <c r="B47" s="345" t="s">
        <v>546</v>
      </c>
    </row>
    <row r="48" spans="2:13" x14ac:dyDescent="0.3">
      <c r="B48" s="345" t="s">
        <v>547</v>
      </c>
    </row>
    <row r="49" spans="2:2" x14ac:dyDescent="0.3">
      <c r="B49" s="345" t="s">
        <v>548</v>
      </c>
    </row>
    <row r="50" spans="2:2" x14ac:dyDescent="0.3">
      <c r="B50" s="345" t="s">
        <v>549</v>
      </c>
    </row>
    <row r="51" spans="2:2" x14ac:dyDescent="0.3">
      <c r="B51" s="345" t="s">
        <v>550</v>
      </c>
    </row>
    <row r="52" spans="2:2" x14ac:dyDescent="0.3">
      <c r="B52" s="345" t="s">
        <v>551</v>
      </c>
    </row>
    <row r="53" spans="2:2" x14ac:dyDescent="0.3">
      <c r="B53" s="345" t="s">
        <v>552</v>
      </c>
    </row>
    <row r="54" spans="2:2" x14ac:dyDescent="0.3">
      <c r="B54" s="345" t="s">
        <v>553</v>
      </c>
    </row>
    <row r="55" spans="2:2" x14ac:dyDescent="0.3">
      <c r="B55" s="345" t="s">
        <v>554</v>
      </c>
    </row>
    <row r="56" spans="2:2" x14ac:dyDescent="0.3">
      <c r="B56" s="345" t="s">
        <v>555</v>
      </c>
    </row>
    <row r="57" spans="2:2" x14ac:dyDescent="0.3">
      <c r="B57" s="345" t="s">
        <v>556</v>
      </c>
    </row>
    <row r="58" spans="2:2" x14ac:dyDescent="0.3">
      <c r="B58" s="345" t="s">
        <v>561</v>
      </c>
    </row>
    <row r="59" spans="2:2" x14ac:dyDescent="0.3">
      <c r="B59" s="345" t="s">
        <v>557</v>
      </c>
    </row>
    <row r="60" spans="2:2" x14ac:dyDescent="0.3">
      <c r="B60" s="345" t="s">
        <v>558</v>
      </c>
    </row>
    <row r="61" spans="2:2" x14ac:dyDescent="0.3">
      <c r="B61" s="345" t="s">
        <v>559</v>
      </c>
    </row>
    <row r="62" spans="2:2" x14ac:dyDescent="0.3">
      <c r="B62" s="345" t="s">
        <v>560</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349"/>
    </row>
    <row r="3" spans="2:13" ht="15" customHeight="1" x14ac:dyDescent="0.3">
      <c r="B3" s="386" t="s">
        <v>20</v>
      </c>
      <c r="C3" s="686" t="s">
        <v>593</v>
      </c>
      <c r="D3" s="735"/>
      <c r="E3" s="735"/>
      <c r="F3" s="735"/>
      <c r="G3" s="735"/>
      <c r="H3" s="735"/>
      <c r="I3" s="735"/>
      <c r="J3" s="735"/>
      <c r="K3" s="735"/>
      <c r="L3" s="735"/>
      <c r="M3" s="735"/>
    </row>
    <row r="4" spans="2:13" ht="15" customHeight="1" x14ac:dyDescent="0.3">
      <c r="B4" s="412"/>
      <c r="C4" s="406">
        <v>2015</v>
      </c>
      <c r="D4" s="406">
        <v>2020</v>
      </c>
      <c r="E4" s="406">
        <v>2030</v>
      </c>
      <c r="F4" s="406">
        <v>2040</v>
      </c>
      <c r="G4" s="406">
        <v>2050</v>
      </c>
      <c r="H4" s="740" t="s">
        <v>25</v>
      </c>
      <c r="I4" s="740"/>
      <c r="J4" s="740" t="s">
        <v>24</v>
      </c>
      <c r="K4" s="740"/>
      <c r="L4" s="411" t="s">
        <v>19</v>
      </c>
      <c r="M4" s="411" t="s">
        <v>18</v>
      </c>
    </row>
    <row r="5" spans="2:13" x14ac:dyDescent="0.3">
      <c r="B5" s="399"/>
      <c r="C5" s="447"/>
      <c r="D5" s="444"/>
      <c r="E5" s="444"/>
      <c r="F5" s="444"/>
      <c r="G5" s="444"/>
      <c r="H5" s="444" t="s">
        <v>17</v>
      </c>
      <c r="I5" s="444" t="s">
        <v>16</v>
      </c>
      <c r="J5" s="444" t="s">
        <v>17</v>
      </c>
      <c r="K5" s="444" t="s">
        <v>16</v>
      </c>
      <c r="L5" s="413"/>
      <c r="M5" s="413"/>
    </row>
    <row r="6" spans="2:13" x14ac:dyDescent="0.3">
      <c r="B6" s="414" t="s">
        <v>15</v>
      </c>
      <c r="C6" s="422"/>
      <c r="D6" s="422"/>
      <c r="E6" s="422"/>
      <c r="F6" s="422"/>
      <c r="G6" s="422"/>
      <c r="H6" s="422"/>
      <c r="I6" s="422"/>
      <c r="J6" s="422"/>
      <c r="K6" s="422"/>
      <c r="L6" s="392"/>
      <c r="M6" s="393"/>
    </row>
    <row r="7" spans="2:13" x14ac:dyDescent="0.3">
      <c r="B7" s="395" t="s">
        <v>594</v>
      </c>
      <c r="C7" s="448">
        <v>100</v>
      </c>
      <c r="D7" s="448">
        <v>100</v>
      </c>
      <c r="E7" s="448">
        <v>200</v>
      </c>
      <c r="F7" s="448">
        <v>250</v>
      </c>
      <c r="G7" s="448">
        <v>300</v>
      </c>
      <c r="H7" s="449">
        <v>0.5</v>
      </c>
      <c r="I7" s="449">
        <v>2</v>
      </c>
      <c r="J7" s="449">
        <v>0.5</v>
      </c>
      <c r="K7" s="449">
        <v>1.25</v>
      </c>
      <c r="L7" s="397" t="s">
        <v>410</v>
      </c>
      <c r="M7" s="397" t="s">
        <v>595</v>
      </c>
    </row>
    <row r="8" spans="2:13" x14ac:dyDescent="0.3">
      <c r="B8" s="412" t="s">
        <v>538</v>
      </c>
      <c r="C8" s="444">
        <v>65</v>
      </c>
      <c r="D8" s="444">
        <v>65</v>
      </c>
      <c r="E8" s="444">
        <v>130</v>
      </c>
      <c r="F8" s="444">
        <v>165</v>
      </c>
      <c r="G8" s="444">
        <v>195</v>
      </c>
      <c r="H8" s="450">
        <v>0.5</v>
      </c>
      <c r="I8" s="450">
        <v>2</v>
      </c>
      <c r="J8" s="450">
        <v>0.5</v>
      </c>
      <c r="K8" s="450">
        <v>1.25</v>
      </c>
      <c r="L8" s="413" t="s">
        <v>412</v>
      </c>
      <c r="M8" s="413" t="s">
        <v>595</v>
      </c>
    </row>
    <row r="9" spans="2:13" x14ac:dyDescent="0.3">
      <c r="B9" s="414" t="s">
        <v>366</v>
      </c>
      <c r="C9" s="422"/>
      <c r="D9" s="422"/>
      <c r="E9" s="422"/>
      <c r="F9" s="422"/>
      <c r="G9" s="422"/>
      <c r="H9" s="422"/>
      <c r="I9" s="422"/>
      <c r="J9" s="422"/>
      <c r="K9" s="422"/>
      <c r="L9" s="392"/>
      <c r="M9" s="393"/>
    </row>
    <row r="10" spans="2:13" x14ac:dyDescent="0.3">
      <c r="B10" s="428" t="s">
        <v>475</v>
      </c>
      <c r="C10" s="451">
        <v>1</v>
      </c>
      <c r="D10" s="451">
        <v>1</v>
      </c>
      <c r="E10" s="451">
        <v>1</v>
      </c>
      <c r="F10" s="451">
        <v>1</v>
      </c>
      <c r="G10" s="451">
        <v>1</v>
      </c>
      <c r="H10" s="452">
        <v>0.9</v>
      </c>
      <c r="I10" s="452">
        <v>1.5</v>
      </c>
      <c r="J10" s="452">
        <v>0.9</v>
      </c>
      <c r="K10" s="452">
        <v>1.2</v>
      </c>
      <c r="L10" s="431"/>
      <c r="M10" s="431">
        <v>1</v>
      </c>
    </row>
    <row r="11" spans="2:13" x14ac:dyDescent="0.3">
      <c r="B11" s="414" t="s">
        <v>244</v>
      </c>
      <c r="C11" s="422"/>
      <c r="D11" s="422"/>
      <c r="E11" s="422"/>
      <c r="F11" s="422"/>
      <c r="G11" s="422"/>
      <c r="H11" s="453"/>
      <c r="I11" s="453"/>
      <c r="J11" s="453"/>
      <c r="K11" s="453"/>
      <c r="L11" s="392"/>
      <c r="M11" s="393"/>
    </row>
    <row r="12" spans="2:13" x14ac:dyDescent="0.3">
      <c r="B12" s="395" t="s">
        <v>621</v>
      </c>
      <c r="C12" s="448">
        <v>0.57999999999999996</v>
      </c>
      <c r="D12" s="448">
        <v>0.57999999999999996</v>
      </c>
      <c r="E12" s="448">
        <v>0.61</v>
      </c>
      <c r="F12" s="448">
        <v>0.63</v>
      </c>
      <c r="G12" s="448">
        <v>0.65</v>
      </c>
      <c r="H12" s="454">
        <v>1</v>
      </c>
      <c r="I12" s="454">
        <v>1.33</v>
      </c>
      <c r="J12" s="454">
        <v>1</v>
      </c>
      <c r="K12" s="454">
        <v>1.33</v>
      </c>
      <c r="L12" s="445" t="s">
        <v>2</v>
      </c>
      <c r="M12" s="397">
        <v>1</v>
      </c>
    </row>
    <row r="13" spans="2:13" x14ac:dyDescent="0.3">
      <c r="B13" s="415" t="s">
        <v>734</v>
      </c>
      <c r="C13" s="455">
        <v>0.22</v>
      </c>
      <c r="D13" s="455">
        <v>0.22</v>
      </c>
      <c r="E13" s="455">
        <v>0.22</v>
      </c>
      <c r="F13" s="455">
        <v>0.22</v>
      </c>
      <c r="G13" s="455">
        <v>0.22</v>
      </c>
      <c r="H13" s="456">
        <v>0.8</v>
      </c>
      <c r="I13" s="456">
        <v>1.25</v>
      </c>
      <c r="J13" s="456">
        <v>0.8</v>
      </c>
      <c r="K13" s="456">
        <v>1.25</v>
      </c>
      <c r="L13" s="457" t="s">
        <v>2</v>
      </c>
      <c r="M13" s="458">
        <v>1</v>
      </c>
    </row>
    <row r="14" spans="2:13" x14ac:dyDescent="0.3">
      <c r="B14" s="436" t="s">
        <v>730</v>
      </c>
      <c r="C14" s="459">
        <v>0.02</v>
      </c>
      <c r="D14" s="459">
        <v>0.02</v>
      </c>
      <c r="E14" s="459">
        <v>0.02</v>
      </c>
      <c r="F14" s="459">
        <v>0.02</v>
      </c>
      <c r="G14" s="459">
        <v>0.02</v>
      </c>
      <c r="H14" s="460">
        <v>0.8</v>
      </c>
      <c r="I14" s="460">
        <v>1.25</v>
      </c>
      <c r="J14" s="460">
        <v>0.8</v>
      </c>
      <c r="K14" s="460">
        <v>1.25</v>
      </c>
      <c r="L14" s="461" t="s">
        <v>2</v>
      </c>
      <c r="M14" s="438">
        <v>1</v>
      </c>
    </row>
    <row r="15" spans="2:13" x14ac:dyDescent="0.3">
      <c r="B15" s="462"/>
      <c r="C15" s="463"/>
      <c r="D15" s="463"/>
      <c r="E15" s="463"/>
      <c r="F15" s="463"/>
      <c r="G15" s="463"/>
      <c r="H15" s="464"/>
      <c r="I15" s="464"/>
      <c r="J15" s="464"/>
      <c r="K15" s="464"/>
      <c r="L15" s="463"/>
      <c r="M15" s="465"/>
    </row>
    <row r="16" spans="2:13" x14ac:dyDescent="0.3">
      <c r="B16" s="395" t="s">
        <v>99</v>
      </c>
      <c r="C16" s="448">
        <v>4</v>
      </c>
      <c r="D16" s="448">
        <v>4</v>
      </c>
      <c r="E16" s="448">
        <v>0</v>
      </c>
      <c r="F16" s="448">
        <v>0</v>
      </c>
      <c r="G16" s="448">
        <v>0</v>
      </c>
      <c r="H16" s="448"/>
      <c r="I16" s="454"/>
      <c r="J16" s="454"/>
      <c r="K16" s="454"/>
      <c r="L16" s="397"/>
      <c r="M16" s="397"/>
    </row>
    <row r="17" spans="2:13" x14ac:dyDescent="0.3">
      <c r="B17" s="399" t="s">
        <v>23</v>
      </c>
      <c r="C17" s="406">
        <v>2</v>
      </c>
      <c r="D17" s="406">
        <v>2</v>
      </c>
      <c r="E17" s="406">
        <v>2</v>
      </c>
      <c r="F17" s="406">
        <v>2</v>
      </c>
      <c r="G17" s="406">
        <v>2</v>
      </c>
      <c r="H17" s="466"/>
      <c r="I17" s="466"/>
      <c r="J17" s="466"/>
      <c r="K17" s="466"/>
      <c r="L17" s="411"/>
      <c r="M17" s="411"/>
    </row>
    <row r="18" spans="2:13" x14ac:dyDescent="0.3">
      <c r="B18" s="399" t="s">
        <v>14</v>
      </c>
      <c r="C18" s="406">
        <v>25</v>
      </c>
      <c r="D18" s="406">
        <v>20</v>
      </c>
      <c r="E18" s="406">
        <v>20</v>
      </c>
      <c r="F18" s="406">
        <v>20</v>
      </c>
      <c r="G18" s="406">
        <v>20</v>
      </c>
      <c r="H18" s="406"/>
      <c r="I18" s="406"/>
      <c r="J18" s="406"/>
      <c r="K18" s="406"/>
      <c r="L18" s="411"/>
      <c r="M18" s="411"/>
    </row>
    <row r="19" spans="2:13" x14ac:dyDescent="0.3">
      <c r="B19" s="412" t="s">
        <v>12</v>
      </c>
      <c r="C19" s="467" t="s">
        <v>735</v>
      </c>
      <c r="D19" s="467" t="s">
        <v>735</v>
      </c>
      <c r="E19" s="467" t="s">
        <v>735</v>
      </c>
      <c r="F19" s="467" t="s">
        <v>735</v>
      </c>
      <c r="G19" s="467" t="s">
        <v>735</v>
      </c>
      <c r="H19" s="444"/>
      <c r="I19" s="444"/>
      <c r="J19" s="444"/>
      <c r="K19" s="444"/>
      <c r="L19" s="413"/>
      <c r="M19" s="413"/>
    </row>
    <row r="20" spans="2:13" x14ac:dyDescent="0.3">
      <c r="B20" s="414" t="s">
        <v>9</v>
      </c>
      <c r="C20" s="422"/>
      <c r="D20" s="422"/>
      <c r="E20" s="422"/>
      <c r="F20" s="422"/>
      <c r="G20" s="422"/>
      <c r="H20" s="422"/>
      <c r="I20" s="422"/>
      <c r="J20" s="422"/>
      <c r="K20" s="422"/>
      <c r="L20" s="392"/>
      <c r="M20" s="393"/>
    </row>
    <row r="21" spans="2:13" x14ac:dyDescent="0.3">
      <c r="B21" s="395" t="s">
        <v>736</v>
      </c>
      <c r="C21" s="468">
        <v>5.2580331061343726</v>
      </c>
      <c r="D21" s="468">
        <v>5.2580331061343726</v>
      </c>
      <c r="E21" s="468">
        <v>2.9211295034079843</v>
      </c>
      <c r="F21" s="468">
        <v>2.1212121212121211</v>
      </c>
      <c r="G21" s="468">
        <v>1.4605647517039921</v>
      </c>
      <c r="H21" s="449">
        <v>0.5</v>
      </c>
      <c r="I21" s="449">
        <v>1</v>
      </c>
      <c r="J21" s="449">
        <v>0.8</v>
      </c>
      <c r="K21" s="449">
        <v>1.2</v>
      </c>
      <c r="L21" s="397" t="s">
        <v>0</v>
      </c>
      <c r="M21" s="397" t="s">
        <v>598</v>
      </c>
    </row>
    <row r="22" spans="2:13" x14ac:dyDescent="0.3">
      <c r="B22" s="399" t="s">
        <v>377</v>
      </c>
      <c r="C22" s="406" t="s">
        <v>378</v>
      </c>
      <c r="D22" s="406">
        <v>75</v>
      </c>
      <c r="E22" s="406">
        <v>75</v>
      </c>
      <c r="F22" s="406">
        <v>75</v>
      </c>
      <c r="G22" s="406">
        <v>75</v>
      </c>
      <c r="H22" s="469"/>
      <c r="I22" s="469"/>
      <c r="J22" s="469"/>
      <c r="K22" s="469"/>
      <c r="L22" s="411"/>
      <c r="M22" s="411"/>
    </row>
    <row r="23" spans="2:13" x14ac:dyDescent="0.3">
      <c r="B23" s="399" t="s">
        <v>425</v>
      </c>
      <c r="C23" s="406">
        <v>25</v>
      </c>
      <c r="D23" s="406">
        <v>25</v>
      </c>
      <c r="E23" s="406">
        <v>25</v>
      </c>
      <c r="F23" s="406">
        <v>25</v>
      </c>
      <c r="G23" s="406">
        <v>25</v>
      </c>
      <c r="H23" s="469"/>
      <c r="I23" s="469"/>
      <c r="J23" s="469"/>
      <c r="K23" s="469"/>
      <c r="L23" s="411"/>
      <c r="M23" s="411"/>
    </row>
    <row r="24" spans="2:13" x14ac:dyDescent="0.3">
      <c r="B24" s="399" t="s">
        <v>737</v>
      </c>
      <c r="C24" s="470">
        <v>5.8422590068159676E-2</v>
      </c>
      <c r="D24" s="470">
        <v>5.8422590068159676E-2</v>
      </c>
      <c r="E24" s="470">
        <v>3.8948393378773129E-2</v>
      </c>
      <c r="F24" s="470">
        <v>3.8358266206367474E-2</v>
      </c>
      <c r="G24" s="470">
        <v>3.8948393378773122E-2</v>
      </c>
      <c r="H24" s="469">
        <v>0.9</v>
      </c>
      <c r="I24" s="469">
        <v>1.1000000000000001</v>
      </c>
      <c r="J24" s="469">
        <v>0.9</v>
      </c>
      <c r="K24" s="469">
        <v>1.1000000000000001</v>
      </c>
      <c r="L24" s="411" t="s">
        <v>313</v>
      </c>
      <c r="M24" s="411">
        <v>1</v>
      </c>
    </row>
    <row r="25" spans="2:13" x14ac:dyDescent="0.3">
      <c r="B25" s="399" t="s">
        <v>738</v>
      </c>
      <c r="C25" s="471">
        <v>20.404307576043831</v>
      </c>
      <c r="D25" s="471">
        <v>20.404307576043831</v>
      </c>
      <c r="E25" s="471">
        <v>13.60287171736255</v>
      </c>
      <c r="F25" s="471">
        <v>13.602871717362556</v>
      </c>
      <c r="G25" s="471">
        <v>13.602871717362554</v>
      </c>
      <c r="H25" s="469">
        <v>0.9</v>
      </c>
      <c r="I25" s="469">
        <v>1.1000000000000001</v>
      </c>
      <c r="J25" s="469">
        <v>0.9</v>
      </c>
      <c r="K25" s="469">
        <v>1.1000000000000001</v>
      </c>
      <c r="L25" s="411" t="s">
        <v>601</v>
      </c>
      <c r="M25" s="411">
        <v>1</v>
      </c>
    </row>
    <row r="26" spans="2:13" x14ac:dyDescent="0.3">
      <c r="B26" s="412" t="s">
        <v>602</v>
      </c>
      <c r="C26" s="444">
        <v>0</v>
      </c>
      <c r="D26" s="444">
        <v>0</v>
      </c>
      <c r="E26" s="444">
        <v>0</v>
      </c>
      <c r="F26" s="444"/>
      <c r="G26" s="444">
        <v>0</v>
      </c>
      <c r="H26" s="450"/>
      <c r="I26" s="450"/>
      <c r="J26" s="450"/>
      <c r="K26" s="450"/>
      <c r="L26" s="413"/>
      <c r="M26" s="413"/>
    </row>
    <row r="27" spans="2:13" x14ac:dyDescent="0.3">
      <c r="B27" s="414" t="s">
        <v>259</v>
      </c>
      <c r="C27" s="422"/>
      <c r="D27" s="422"/>
      <c r="E27" s="422"/>
      <c r="F27" s="422"/>
      <c r="G27" s="422"/>
      <c r="H27" s="472"/>
      <c r="I27" s="472"/>
      <c r="J27" s="472"/>
      <c r="K27" s="472"/>
      <c r="L27" s="392"/>
      <c r="M27" s="393"/>
    </row>
    <row r="28" spans="2:13" x14ac:dyDescent="0.3">
      <c r="B28" s="395" t="s">
        <v>603</v>
      </c>
      <c r="C28" s="448">
        <v>20.100000000000001</v>
      </c>
      <c r="D28" s="448">
        <v>20.100000000000001</v>
      </c>
      <c r="E28" s="448">
        <v>20.100000000000001</v>
      </c>
      <c r="F28" s="448">
        <v>20.100000000000001</v>
      </c>
      <c r="G28" s="448">
        <v>20.100000000000001</v>
      </c>
      <c r="H28" s="449"/>
      <c r="I28" s="449"/>
      <c r="J28" s="449"/>
      <c r="K28" s="449"/>
      <c r="L28" s="397"/>
      <c r="M28" s="397"/>
    </row>
    <row r="29" spans="2:13" x14ac:dyDescent="0.3">
      <c r="B29" s="399" t="s">
        <v>702</v>
      </c>
      <c r="C29" s="406">
        <v>0.79</v>
      </c>
      <c r="D29" s="406">
        <v>0.79</v>
      </c>
      <c r="E29" s="406">
        <v>0.79</v>
      </c>
      <c r="F29" s="406">
        <v>0.79</v>
      </c>
      <c r="G29" s="406">
        <v>0.79</v>
      </c>
      <c r="H29" s="469"/>
      <c r="I29" s="469"/>
      <c r="J29" s="469"/>
      <c r="K29" s="469"/>
      <c r="L29" s="411"/>
      <c r="M29" s="411"/>
    </row>
    <row r="30" spans="2:13" x14ac:dyDescent="0.3">
      <c r="B30" s="399" t="s">
        <v>597</v>
      </c>
      <c r="C30" s="404">
        <v>3.4177215189873418</v>
      </c>
      <c r="D30" s="404">
        <v>3.4177215189873418</v>
      </c>
      <c r="E30" s="404">
        <v>1.8987341772151898</v>
      </c>
      <c r="F30" s="404">
        <v>1.4</v>
      </c>
      <c r="G30" s="404">
        <v>0.94936708860759489</v>
      </c>
      <c r="H30" s="469">
        <v>0.5</v>
      </c>
      <c r="I30" s="469">
        <v>1</v>
      </c>
      <c r="J30" s="469">
        <v>0.8</v>
      </c>
      <c r="K30" s="469">
        <v>1.2</v>
      </c>
      <c r="L30" s="411" t="s">
        <v>0</v>
      </c>
      <c r="M30" s="411" t="s">
        <v>598</v>
      </c>
    </row>
    <row r="31" spans="2:13" x14ac:dyDescent="0.3">
      <c r="B31" s="399" t="s">
        <v>599</v>
      </c>
      <c r="C31" s="470">
        <v>3.7974683544303792E-2</v>
      </c>
      <c r="D31" s="470">
        <v>3.7974683544303792E-2</v>
      </c>
      <c r="E31" s="470">
        <v>2.5316455696202531E-2</v>
      </c>
      <c r="F31" s="470">
        <v>2.5316455696202531E-2</v>
      </c>
      <c r="G31" s="470">
        <v>2.5316455696202531E-2</v>
      </c>
      <c r="H31" s="469">
        <v>0.9</v>
      </c>
      <c r="I31" s="469">
        <v>1.1000000000000001</v>
      </c>
      <c r="J31" s="469">
        <v>0.9</v>
      </c>
      <c r="K31" s="469">
        <v>1.1000000000000001</v>
      </c>
      <c r="L31" s="411" t="s">
        <v>313</v>
      </c>
      <c r="M31" s="411">
        <v>1</v>
      </c>
    </row>
    <row r="32" spans="2:13" x14ac:dyDescent="0.3">
      <c r="B32" s="399" t="s">
        <v>600</v>
      </c>
      <c r="C32" s="470">
        <v>0.11392405063291139</v>
      </c>
      <c r="D32" s="470">
        <v>0.11392405063291139</v>
      </c>
      <c r="E32" s="470">
        <v>7.5949367088607583E-2</v>
      </c>
      <c r="F32" s="470">
        <v>7.5949367088607583E-2</v>
      </c>
      <c r="G32" s="470">
        <v>7.5949367088607583E-2</v>
      </c>
      <c r="H32" s="469">
        <v>0.9</v>
      </c>
      <c r="I32" s="469">
        <v>1.1000000000000001</v>
      </c>
      <c r="J32" s="469">
        <v>0.9</v>
      </c>
      <c r="K32" s="469">
        <v>1.1000000000000001</v>
      </c>
      <c r="L32" s="411" t="s">
        <v>601</v>
      </c>
      <c r="M32" s="411">
        <v>1</v>
      </c>
    </row>
    <row r="33" spans="2:13" x14ac:dyDescent="0.3">
      <c r="B33" s="399" t="s">
        <v>602</v>
      </c>
      <c r="C33" s="406">
        <v>0</v>
      </c>
      <c r="D33" s="406">
        <v>0</v>
      </c>
      <c r="E33" s="406">
        <v>0</v>
      </c>
      <c r="F33" s="406">
        <v>0</v>
      </c>
      <c r="G33" s="406">
        <v>0</v>
      </c>
      <c r="H33" s="406"/>
      <c r="I33" s="406"/>
      <c r="J33" s="406"/>
      <c r="K33" s="406"/>
      <c r="L33" s="411"/>
      <c r="M33" s="411"/>
    </row>
    <row r="35" spans="2:13" x14ac:dyDescent="0.3">
      <c r="B35" s="346" t="s">
        <v>6</v>
      </c>
    </row>
    <row r="36" spans="2:13" x14ac:dyDescent="0.3">
      <c r="B36" s="345" t="s">
        <v>604</v>
      </c>
    </row>
    <row r="37" spans="2:13" x14ac:dyDescent="0.3">
      <c r="B37" s="345" t="s">
        <v>605</v>
      </c>
    </row>
    <row r="38" spans="2:13" x14ac:dyDescent="0.3">
      <c r="B38" s="345" t="s">
        <v>572</v>
      </c>
    </row>
    <row r="39" spans="2:13" x14ac:dyDescent="0.3">
      <c r="B39" s="345" t="s">
        <v>606</v>
      </c>
    </row>
    <row r="40" spans="2:13" x14ac:dyDescent="0.3">
      <c r="B40" s="345" t="s">
        <v>607</v>
      </c>
    </row>
    <row r="41" spans="2:13" x14ac:dyDescent="0.3">
      <c r="B41" s="345" t="s">
        <v>608</v>
      </c>
    </row>
    <row r="42" spans="2:13" x14ac:dyDescent="0.3">
      <c r="B42" s="345" t="s">
        <v>609</v>
      </c>
    </row>
    <row r="44" spans="2:13" x14ac:dyDescent="0.3">
      <c r="B44" s="346" t="s">
        <v>398</v>
      </c>
    </row>
    <row r="45" spans="2:13" x14ac:dyDescent="0.3">
      <c r="B45" s="345" t="s">
        <v>610</v>
      </c>
    </row>
    <row r="46" spans="2:13" x14ac:dyDescent="0.3">
      <c r="B46" s="345" t="s">
        <v>611</v>
      </c>
    </row>
    <row r="47" spans="2:13" x14ac:dyDescent="0.3">
      <c r="B47" s="345" t="s">
        <v>612</v>
      </c>
    </row>
    <row r="48" spans="2:13" x14ac:dyDescent="0.3">
      <c r="B48" s="345" t="s">
        <v>613</v>
      </c>
    </row>
    <row r="49" spans="2:2" x14ac:dyDescent="0.3">
      <c r="B49" s="345" t="s">
        <v>614</v>
      </c>
    </row>
    <row r="50" spans="2:2" x14ac:dyDescent="0.3">
      <c r="B50" s="345" t="s">
        <v>615</v>
      </c>
    </row>
    <row r="51" spans="2:2" x14ac:dyDescent="0.3">
      <c r="B51" s="345" t="s">
        <v>616</v>
      </c>
    </row>
    <row r="52" spans="2:2" x14ac:dyDescent="0.3">
      <c r="B52" s="345" t="s">
        <v>617</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D18" sqref="D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643" t="s">
        <v>84</v>
      </c>
      <c r="D3" s="644"/>
      <c r="E3" s="644"/>
      <c r="F3" s="644"/>
      <c r="G3" s="644"/>
      <c r="H3" s="644"/>
      <c r="I3" s="644"/>
      <c r="J3" s="644"/>
      <c r="K3" s="644"/>
      <c r="L3" s="645"/>
    </row>
    <row r="4" spans="1:12" ht="27" customHeight="1" x14ac:dyDescent="0.3">
      <c r="A4" s="1"/>
      <c r="B4" s="101"/>
      <c r="C4" s="102">
        <v>2015</v>
      </c>
      <c r="D4" s="102">
        <v>2020</v>
      </c>
      <c r="E4" s="102">
        <v>2030</v>
      </c>
      <c r="F4" s="102">
        <v>2050</v>
      </c>
      <c r="G4" s="646" t="s">
        <v>25</v>
      </c>
      <c r="H4" s="647"/>
      <c r="I4" s="646" t="s">
        <v>24</v>
      </c>
      <c r="J4" s="647"/>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544">
        <v>365000</v>
      </c>
      <c r="D10" s="544">
        <v>365000</v>
      </c>
      <c r="E10" s="544">
        <v>365000</v>
      </c>
      <c r="F10" s="544">
        <v>365000</v>
      </c>
      <c r="G10" s="544">
        <v>365000</v>
      </c>
      <c r="H10" s="544">
        <v>365000</v>
      </c>
      <c r="I10" s="544">
        <v>365000</v>
      </c>
      <c r="J10" s="544">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542"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543"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545"/>
      <c r="D16" s="545"/>
      <c r="E16" s="546"/>
      <c r="F16" s="546"/>
      <c r="G16" s="116"/>
      <c r="H16" s="116"/>
      <c r="I16" s="116"/>
      <c r="J16" s="116"/>
      <c r="K16" s="116"/>
      <c r="L16" s="123"/>
    </row>
    <row r="17" spans="1:12" x14ac:dyDescent="0.3">
      <c r="A17" s="1"/>
      <c r="B17" s="124" t="s">
        <v>95</v>
      </c>
      <c r="C17" s="548">
        <v>100</v>
      </c>
      <c r="D17" s="548">
        <v>100</v>
      </c>
      <c r="E17" s="548">
        <v>100</v>
      </c>
      <c r="F17" s="549">
        <v>100</v>
      </c>
      <c r="G17" s="549">
        <v>95.792225493464429</v>
      </c>
      <c r="H17" s="549">
        <v>110.00000000000001</v>
      </c>
      <c r="I17" s="549">
        <v>95.792225493464429</v>
      </c>
      <c r="J17" s="548">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97"/>
      <c r="D26" s="497"/>
      <c r="E26" s="497"/>
      <c r="F26" s="497"/>
      <c r="G26" s="497"/>
      <c r="H26" s="497"/>
      <c r="I26" s="497"/>
      <c r="J26" s="497"/>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547"/>
      <c r="H36" s="547"/>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641"/>
      <c r="C49" s="641"/>
      <c r="D49" s="641"/>
      <c r="E49" s="641"/>
      <c r="F49" s="641"/>
      <c r="G49" s="641"/>
      <c r="H49" s="641"/>
      <c r="I49" s="641"/>
      <c r="J49" s="641"/>
      <c r="K49" s="641"/>
      <c r="L49" s="641"/>
    </row>
    <row r="50" spans="1:12" hidden="1" x14ac:dyDescent="0.3">
      <c r="A50" s="146"/>
      <c r="B50" s="642"/>
      <c r="C50" s="642"/>
      <c r="D50" s="642"/>
      <c r="E50" s="642"/>
      <c r="F50" s="642"/>
      <c r="G50" s="642"/>
      <c r="H50" s="642"/>
      <c r="I50" s="10"/>
      <c r="J50" s="10"/>
      <c r="K50" s="10"/>
      <c r="L50" s="10"/>
    </row>
    <row r="51" spans="1:12" hidden="1" x14ac:dyDescent="0.3">
      <c r="A51" s="146"/>
      <c r="B51" s="642"/>
      <c r="C51" s="642"/>
      <c r="D51" s="642"/>
      <c r="E51" s="642"/>
      <c r="F51" s="642"/>
      <c r="G51" s="642"/>
      <c r="H51" s="642"/>
      <c r="I51" s="10"/>
      <c r="J51" s="10"/>
      <c r="K51" s="10"/>
      <c r="L51" s="10"/>
    </row>
    <row r="52" spans="1:12" hidden="1" x14ac:dyDescent="0.3">
      <c r="A52" s="170"/>
      <c r="B52" s="642"/>
      <c r="C52" s="642"/>
      <c r="D52" s="642"/>
      <c r="E52" s="642"/>
      <c r="F52" s="642"/>
      <c r="G52" s="642"/>
      <c r="H52" s="642"/>
      <c r="I52" s="640"/>
      <c r="J52" s="640"/>
      <c r="K52" s="640"/>
      <c r="L52" s="640"/>
    </row>
    <row r="53" spans="1:12" hidden="1" x14ac:dyDescent="0.3">
      <c r="A53" s="146"/>
      <c r="B53" s="642"/>
      <c r="C53" s="642"/>
      <c r="D53" s="642"/>
      <c r="E53" s="642"/>
      <c r="F53" s="642"/>
      <c r="G53" s="642"/>
      <c r="H53" s="642"/>
      <c r="I53" s="640"/>
      <c r="J53" s="640"/>
      <c r="K53" s="640"/>
      <c r="L53" s="640"/>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648"/>
      <c r="C56" s="648"/>
      <c r="D56" s="648"/>
      <c r="E56" s="648"/>
      <c r="F56" s="648"/>
      <c r="G56" s="648"/>
      <c r="H56" s="648"/>
      <c r="I56" s="648"/>
      <c r="J56" s="648"/>
      <c r="K56" s="648"/>
      <c r="L56" s="648"/>
    </row>
    <row r="57" spans="1:12" x14ac:dyDescent="0.3">
      <c r="A57" s="149" t="s">
        <v>4</v>
      </c>
      <c r="B57" s="638"/>
      <c r="C57" s="638"/>
      <c r="D57" s="638"/>
      <c r="E57" s="638"/>
      <c r="F57" s="638"/>
      <c r="G57" s="638"/>
      <c r="H57" s="638"/>
      <c r="I57" s="10"/>
      <c r="J57" s="10"/>
      <c r="K57" s="10"/>
      <c r="L57" s="10"/>
    </row>
    <row r="58" spans="1:12" x14ac:dyDescent="0.3">
      <c r="A58" s="149" t="s">
        <v>3</v>
      </c>
      <c r="B58" s="640"/>
      <c r="C58" s="640"/>
      <c r="D58" s="640"/>
      <c r="E58" s="640"/>
      <c r="F58" s="640"/>
      <c r="G58" s="640"/>
      <c r="H58" s="640"/>
      <c r="I58" s="640"/>
      <c r="J58" s="640"/>
      <c r="K58" s="640"/>
      <c r="L58" s="640"/>
    </row>
    <row r="59" spans="1:12" ht="41.25" customHeight="1" x14ac:dyDescent="0.3">
      <c r="A59" s="149" t="s">
        <v>2</v>
      </c>
      <c r="B59" s="638"/>
      <c r="C59" s="638"/>
      <c r="D59" s="638"/>
      <c r="E59" s="638"/>
      <c r="F59" s="638"/>
      <c r="G59" s="638"/>
      <c r="H59" s="638"/>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638"/>
      <c r="C70" s="638"/>
      <c r="D70" s="638"/>
      <c r="E70" s="638"/>
      <c r="F70" s="638"/>
      <c r="G70" s="638"/>
      <c r="H70" s="638"/>
      <c r="I70" s="638"/>
      <c r="J70" s="638"/>
      <c r="K70" s="638"/>
      <c r="L70" s="638"/>
    </row>
    <row r="71" spans="1:12" x14ac:dyDescent="0.3">
      <c r="A71" s="149" t="s">
        <v>40</v>
      </c>
      <c r="B71" s="638"/>
      <c r="C71" s="638"/>
      <c r="D71" s="638"/>
      <c r="E71" s="638"/>
      <c r="F71" s="638"/>
      <c r="G71" s="638"/>
      <c r="H71" s="638"/>
      <c r="I71" s="638"/>
      <c r="J71" s="638"/>
      <c r="K71" s="638"/>
      <c r="L71" s="638"/>
    </row>
    <row r="72" spans="1:12" x14ac:dyDescent="0.3">
      <c r="A72" s="149" t="s">
        <v>41</v>
      </c>
      <c r="B72" s="638"/>
      <c r="C72" s="638"/>
      <c r="D72" s="638"/>
      <c r="E72" s="638"/>
      <c r="F72" s="638"/>
      <c r="G72" s="638"/>
      <c r="H72" s="638"/>
      <c r="I72" s="638"/>
      <c r="J72" s="638"/>
      <c r="K72" s="156"/>
      <c r="L72" s="156"/>
    </row>
    <row r="73" spans="1:12" x14ac:dyDescent="0.3">
      <c r="A73" s="149" t="s">
        <v>127</v>
      </c>
      <c r="B73" s="638"/>
      <c r="C73" s="638"/>
      <c r="D73" s="638"/>
      <c r="E73" s="638"/>
      <c r="F73" s="638"/>
      <c r="G73" s="638"/>
      <c r="H73" s="638"/>
      <c r="I73" s="638"/>
      <c r="J73" s="638"/>
      <c r="K73" s="156"/>
      <c r="L73" s="156"/>
    </row>
    <row r="74" spans="1:12" x14ac:dyDescent="0.3">
      <c r="A74" s="157" t="s">
        <v>98</v>
      </c>
      <c r="B74" s="639"/>
      <c r="C74" s="639"/>
      <c r="D74" s="639"/>
      <c r="E74" s="639"/>
      <c r="F74" s="639"/>
      <c r="G74" s="639"/>
      <c r="H74" s="639"/>
      <c r="I74" s="639"/>
      <c r="J74" s="639"/>
      <c r="K74" s="158"/>
      <c r="L74" s="158"/>
    </row>
    <row r="75" spans="1:12" ht="34.5" customHeight="1" x14ac:dyDescent="0.3">
      <c r="A75" s="159" t="s">
        <v>110</v>
      </c>
      <c r="B75" s="636"/>
      <c r="C75" s="636"/>
      <c r="D75" s="636"/>
      <c r="E75" s="636"/>
      <c r="F75" s="636"/>
      <c r="G75" s="636"/>
      <c r="H75" s="636"/>
      <c r="I75" s="636"/>
      <c r="J75" s="636"/>
      <c r="K75" s="158"/>
      <c r="L75" s="158"/>
    </row>
    <row r="76" spans="1:12" x14ac:dyDescent="0.3">
      <c r="A76" s="147" t="s">
        <v>27</v>
      </c>
      <c r="B76" s="160"/>
      <c r="C76" s="160"/>
      <c r="D76" s="160"/>
      <c r="E76" s="160"/>
      <c r="F76" s="160"/>
      <c r="G76" s="160"/>
      <c r="H76" s="160"/>
      <c r="I76" s="160"/>
      <c r="J76" s="160"/>
      <c r="K76" s="158"/>
      <c r="L76" s="158"/>
    </row>
    <row r="77" spans="1:12" x14ac:dyDescent="0.3">
      <c r="A77" s="1">
        <v>5</v>
      </c>
      <c r="B77" s="637" t="s">
        <v>130</v>
      </c>
      <c r="C77" s="637"/>
      <c r="D77" s="637"/>
      <c r="E77" s="637"/>
      <c r="F77" s="637"/>
      <c r="G77" s="637"/>
      <c r="H77" s="637"/>
      <c r="I77" s="637"/>
      <c r="J77" s="637"/>
    </row>
    <row r="78" spans="1:12" x14ac:dyDescent="0.3">
      <c r="A78" s="1">
        <v>8</v>
      </c>
      <c r="B78" s="637" t="s">
        <v>131</v>
      </c>
      <c r="C78" s="637"/>
      <c r="D78" s="637"/>
      <c r="E78" s="637"/>
      <c r="F78" s="637"/>
      <c r="G78" s="637"/>
      <c r="H78" s="637"/>
    </row>
    <row r="79" spans="1:12" x14ac:dyDescent="0.3">
      <c r="A79" s="1">
        <v>9</v>
      </c>
      <c r="B79" s="637" t="s">
        <v>132</v>
      </c>
      <c r="C79" s="637"/>
      <c r="D79" s="637"/>
      <c r="E79" s="637"/>
      <c r="F79" s="637"/>
      <c r="G79" s="637"/>
      <c r="H79" s="637"/>
      <c r="I79" s="637"/>
      <c r="J79" s="637"/>
    </row>
    <row r="80" spans="1:12" x14ac:dyDescent="0.3">
      <c r="A80" s="1">
        <v>12</v>
      </c>
      <c r="B80" s="637" t="s">
        <v>133</v>
      </c>
      <c r="C80" s="637"/>
      <c r="D80" s="637"/>
      <c r="E80" s="637"/>
      <c r="F80" s="637"/>
      <c r="G80" s="637"/>
      <c r="H80" s="637"/>
      <c r="I80" s="637"/>
      <c r="J80" s="637"/>
    </row>
  </sheetData>
  <mergeCells count="22">
    <mergeCell ref="B58:L58"/>
    <mergeCell ref="B59:H59"/>
    <mergeCell ref="B49:L49"/>
    <mergeCell ref="B50:H50"/>
    <mergeCell ref="C3:L3"/>
    <mergeCell ref="G4:H4"/>
    <mergeCell ref="I4:J4"/>
    <mergeCell ref="B51:H51"/>
    <mergeCell ref="B52:L52"/>
    <mergeCell ref="B53:L53"/>
    <mergeCell ref="B56:L56"/>
    <mergeCell ref="B57:H57"/>
    <mergeCell ref="B70:L70"/>
    <mergeCell ref="B71:L71"/>
    <mergeCell ref="B72:J72"/>
    <mergeCell ref="B73:J73"/>
    <mergeCell ref="B74:J74"/>
    <mergeCell ref="B75:J75"/>
    <mergeCell ref="B77:J77"/>
    <mergeCell ref="B78:H78"/>
    <mergeCell ref="B79:J79"/>
    <mergeCell ref="B80:J80"/>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349"/>
    </row>
    <row r="3" spans="2:13" ht="15" customHeight="1" x14ac:dyDescent="0.3">
      <c r="B3" s="386" t="s">
        <v>20</v>
      </c>
      <c r="C3" s="686" t="s">
        <v>739</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594</v>
      </c>
      <c r="C7" s="395">
        <v>5</v>
      </c>
      <c r="D7" s="395">
        <v>50</v>
      </c>
      <c r="E7" s="395">
        <v>100</v>
      </c>
      <c r="F7" s="395">
        <v>125</v>
      </c>
      <c r="G7" s="395">
        <v>150</v>
      </c>
      <c r="H7" s="419">
        <v>0.5</v>
      </c>
      <c r="I7" s="396">
        <v>1.5</v>
      </c>
      <c r="J7" s="396">
        <v>0.5</v>
      </c>
      <c r="K7" s="396">
        <v>1.5</v>
      </c>
      <c r="L7" s="473" t="s">
        <v>410</v>
      </c>
      <c r="M7" s="397" t="s">
        <v>618</v>
      </c>
    </row>
    <row r="8" spans="2:13" x14ac:dyDescent="0.3">
      <c r="B8" s="412" t="s">
        <v>538</v>
      </c>
      <c r="C8" s="412">
        <v>3</v>
      </c>
      <c r="D8" s="412">
        <v>33</v>
      </c>
      <c r="E8" s="412">
        <v>65</v>
      </c>
      <c r="F8" s="412">
        <v>83</v>
      </c>
      <c r="G8" s="412">
        <v>100</v>
      </c>
      <c r="H8" s="417">
        <v>0.5</v>
      </c>
      <c r="I8" s="427">
        <v>1.5</v>
      </c>
      <c r="J8" s="427">
        <v>0.5</v>
      </c>
      <c r="K8" s="427">
        <v>1.5</v>
      </c>
      <c r="L8" s="474" t="s">
        <v>412</v>
      </c>
      <c r="M8" s="413" t="s">
        <v>619</v>
      </c>
    </row>
    <row r="9" spans="2:13" x14ac:dyDescent="0.3">
      <c r="B9" s="414" t="s">
        <v>240</v>
      </c>
      <c r="C9" s="391"/>
      <c r="D9" s="391"/>
      <c r="E9" s="391"/>
      <c r="F9" s="391"/>
      <c r="G9" s="391"/>
      <c r="H9" s="391"/>
      <c r="I9" s="391"/>
      <c r="J9" s="391"/>
      <c r="K9" s="391"/>
      <c r="L9" s="392"/>
      <c r="M9" s="393"/>
    </row>
    <row r="10" spans="2:13" x14ac:dyDescent="0.3">
      <c r="B10" s="395" t="s">
        <v>740</v>
      </c>
      <c r="C10" s="395">
        <v>1.37</v>
      </c>
      <c r="D10" s="395">
        <v>1.37</v>
      </c>
      <c r="E10" s="395">
        <v>1.37</v>
      </c>
      <c r="F10" s="395">
        <v>1.37</v>
      </c>
      <c r="G10" s="395">
        <v>1.37</v>
      </c>
      <c r="H10" s="419">
        <v>1</v>
      </c>
      <c r="I10" s="419">
        <v>1.1000000000000001</v>
      </c>
      <c r="J10" s="419">
        <v>1</v>
      </c>
      <c r="K10" s="419">
        <v>1.1000000000000001</v>
      </c>
      <c r="L10" s="397"/>
      <c r="M10" s="397">
        <v>5</v>
      </c>
    </row>
    <row r="11" spans="2:13" x14ac:dyDescent="0.3">
      <c r="B11" s="399" t="s">
        <v>620</v>
      </c>
      <c r="C11" s="399">
        <v>0.192</v>
      </c>
      <c r="D11" s="399">
        <v>0.192</v>
      </c>
      <c r="E11" s="399">
        <v>0.192</v>
      </c>
      <c r="F11" s="399">
        <v>0.192</v>
      </c>
      <c r="G11" s="399">
        <v>0.192</v>
      </c>
      <c r="H11" s="402">
        <v>1</v>
      </c>
      <c r="I11" s="402">
        <v>1.1000000000000001</v>
      </c>
      <c r="J11" s="402">
        <v>1</v>
      </c>
      <c r="K11" s="402">
        <v>1.1000000000000001</v>
      </c>
      <c r="L11" s="411"/>
      <c r="M11" s="411">
        <v>5</v>
      </c>
    </row>
    <row r="12" spans="2:13" x14ac:dyDescent="0.3">
      <c r="B12" s="412" t="s">
        <v>417</v>
      </c>
      <c r="C12" s="412">
        <v>1</v>
      </c>
      <c r="D12" s="412">
        <v>1</v>
      </c>
      <c r="E12" s="412">
        <v>1</v>
      </c>
      <c r="F12" s="412">
        <v>1</v>
      </c>
      <c r="G12" s="412">
        <v>1</v>
      </c>
      <c r="H12" s="417">
        <v>0.9</v>
      </c>
      <c r="I12" s="417">
        <v>1.2</v>
      </c>
      <c r="J12" s="417">
        <v>0.95</v>
      </c>
      <c r="K12" s="417">
        <v>1.1000000000000001</v>
      </c>
      <c r="L12" s="413" t="s">
        <v>3</v>
      </c>
      <c r="M12" s="413" t="s">
        <v>458</v>
      </c>
    </row>
    <row r="13" spans="2:13" x14ac:dyDescent="0.3">
      <c r="B13" s="414" t="s">
        <v>244</v>
      </c>
      <c r="C13" s="391"/>
      <c r="D13" s="391"/>
      <c r="E13" s="391"/>
      <c r="F13" s="391"/>
      <c r="G13" s="391"/>
      <c r="H13" s="418"/>
      <c r="I13" s="418"/>
      <c r="J13" s="418"/>
      <c r="K13" s="418"/>
      <c r="L13" s="392"/>
      <c r="M13" s="393"/>
    </row>
    <row r="14" spans="2:13" x14ac:dyDescent="0.3">
      <c r="B14" s="395" t="s">
        <v>596</v>
      </c>
      <c r="C14" s="395">
        <v>0.57999999999999996</v>
      </c>
      <c r="D14" s="395">
        <v>0.57999999999999996</v>
      </c>
      <c r="E14" s="395">
        <v>0.61</v>
      </c>
      <c r="F14" s="395">
        <v>0.63</v>
      </c>
      <c r="G14" s="395">
        <v>0.65</v>
      </c>
      <c r="H14" s="419">
        <v>1</v>
      </c>
      <c r="I14" s="419">
        <v>1.33</v>
      </c>
      <c r="J14" s="419">
        <v>1</v>
      </c>
      <c r="K14" s="419">
        <v>1.33</v>
      </c>
      <c r="L14" s="397" t="s">
        <v>2</v>
      </c>
      <c r="M14" s="397" t="s">
        <v>458</v>
      </c>
    </row>
    <row r="15" spans="2:13" x14ac:dyDescent="0.3">
      <c r="B15" s="412" t="s">
        <v>711</v>
      </c>
      <c r="C15" s="412">
        <v>0.25</v>
      </c>
      <c r="D15" s="412">
        <v>0.25</v>
      </c>
      <c r="E15" s="412">
        <v>0.25</v>
      </c>
      <c r="F15" s="412">
        <v>0.25</v>
      </c>
      <c r="G15" s="412">
        <v>0.25</v>
      </c>
      <c r="H15" s="417">
        <v>0</v>
      </c>
      <c r="I15" s="417">
        <v>1</v>
      </c>
      <c r="J15" s="417">
        <v>0</v>
      </c>
      <c r="K15" s="417">
        <v>1</v>
      </c>
      <c r="L15" s="413" t="s">
        <v>1</v>
      </c>
      <c r="M15" s="413" t="s">
        <v>458</v>
      </c>
    </row>
    <row r="16" spans="2:13" x14ac:dyDescent="0.3">
      <c r="B16" s="420"/>
      <c r="C16" s="391"/>
      <c r="D16" s="391"/>
      <c r="E16" s="391"/>
      <c r="F16" s="391"/>
      <c r="G16" s="391"/>
      <c r="H16" s="391"/>
      <c r="I16" s="391"/>
      <c r="J16" s="391"/>
      <c r="K16" s="391"/>
      <c r="L16" s="392"/>
      <c r="M16" s="393"/>
    </row>
    <row r="17" spans="2:13" x14ac:dyDescent="0.3">
      <c r="B17" s="395" t="s">
        <v>99</v>
      </c>
      <c r="C17" s="395">
        <v>4</v>
      </c>
      <c r="D17" s="395">
        <v>4</v>
      </c>
      <c r="E17" s="395">
        <v>0</v>
      </c>
      <c r="F17" s="395">
        <v>0</v>
      </c>
      <c r="G17" s="395">
        <v>0</v>
      </c>
      <c r="H17" s="419"/>
      <c r="I17" s="419"/>
      <c r="J17" s="419"/>
      <c r="K17" s="419"/>
      <c r="L17" s="397"/>
      <c r="M17" s="397"/>
    </row>
    <row r="18" spans="2:13" x14ac:dyDescent="0.3">
      <c r="B18" s="399" t="s">
        <v>23</v>
      </c>
      <c r="C18" s="403">
        <v>2</v>
      </c>
      <c r="D18" s="403">
        <v>2</v>
      </c>
      <c r="E18" s="403">
        <v>2</v>
      </c>
      <c r="F18" s="403">
        <v>2</v>
      </c>
      <c r="G18" s="403">
        <v>2</v>
      </c>
      <c r="H18" s="402"/>
      <c r="I18" s="402"/>
      <c r="J18" s="402"/>
      <c r="K18" s="402"/>
      <c r="L18" s="411"/>
      <c r="M18" s="411"/>
    </row>
    <row r="19" spans="2:13" x14ac:dyDescent="0.3">
      <c r="B19" s="399" t="s">
        <v>14</v>
      </c>
      <c r="C19" s="403">
        <v>25</v>
      </c>
      <c r="D19" s="403">
        <v>20</v>
      </c>
      <c r="E19" s="403">
        <v>20</v>
      </c>
      <c r="F19" s="403">
        <v>20</v>
      </c>
      <c r="G19" s="403">
        <v>20</v>
      </c>
      <c r="H19" s="399"/>
      <c r="I19" s="399"/>
      <c r="J19" s="399"/>
      <c r="K19" s="399"/>
      <c r="L19" s="411"/>
      <c r="M19" s="411"/>
    </row>
    <row r="20" spans="2:13" x14ac:dyDescent="0.3">
      <c r="B20" s="412" t="s">
        <v>12</v>
      </c>
      <c r="C20" s="421">
        <v>2</v>
      </c>
      <c r="D20" s="421">
        <v>2</v>
      </c>
      <c r="E20" s="421">
        <v>2</v>
      </c>
      <c r="F20" s="421">
        <v>2</v>
      </c>
      <c r="G20" s="421">
        <v>2</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736</v>
      </c>
      <c r="C22" s="440">
        <v>4.5134328358208959</v>
      </c>
      <c r="D22" s="440">
        <v>4.5134328358208951</v>
      </c>
      <c r="E22" s="440">
        <v>3.0089552238805966</v>
      </c>
      <c r="F22" s="440">
        <v>2.256716417910448</v>
      </c>
      <c r="G22" s="440">
        <v>1.5044776119402985</v>
      </c>
      <c r="H22" s="396">
        <v>0.5</v>
      </c>
      <c r="I22" s="396">
        <v>1</v>
      </c>
      <c r="J22" s="396">
        <v>0.8</v>
      </c>
      <c r="K22" s="396">
        <v>1.2</v>
      </c>
      <c r="L22" s="397" t="s">
        <v>0</v>
      </c>
      <c r="M22" s="397" t="s">
        <v>598</v>
      </c>
    </row>
    <row r="23" spans="2:13" x14ac:dyDescent="0.3">
      <c r="B23" s="399" t="s">
        <v>377</v>
      </c>
      <c r="C23" s="406" t="s">
        <v>378</v>
      </c>
      <c r="D23" s="406">
        <v>75</v>
      </c>
      <c r="E23" s="406">
        <v>75</v>
      </c>
      <c r="F23" s="406">
        <v>75</v>
      </c>
      <c r="G23" s="406">
        <v>75</v>
      </c>
      <c r="H23" s="400"/>
      <c r="I23" s="400"/>
      <c r="J23" s="400"/>
      <c r="K23" s="400"/>
      <c r="L23" s="411"/>
      <c r="M23" s="411"/>
    </row>
    <row r="24" spans="2:13" x14ac:dyDescent="0.3">
      <c r="B24" s="399" t="s">
        <v>425</v>
      </c>
      <c r="C24" s="406">
        <v>25</v>
      </c>
      <c r="D24" s="406">
        <v>25</v>
      </c>
      <c r="E24" s="406">
        <v>25</v>
      </c>
      <c r="F24" s="406">
        <v>25</v>
      </c>
      <c r="G24" s="406">
        <v>25</v>
      </c>
      <c r="H24" s="400"/>
      <c r="I24" s="400"/>
      <c r="J24" s="400"/>
      <c r="K24" s="400"/>
      <c r="L24" s="411"/>
      <c r="M24" s="411"/>
    </row>
    <row r="25" spans="2:13" x14ac:dyDescent="0.3">
      <c r="B25" s="399" t="s">
        <v>741</v>
      </c>
      <c r="C25" s="407">
        <v>5.2656716417910455E-2</v>
      </c>
      <c r="D25" s="407">
        <v>5.2656716417910449E-2</v>
      </c>
      <c r="E25" s="407">
        <v>5.2656716417910449E-2</v>
      </c>
      <c r="F25" s="407">
        <v>5.2656716417910449E-2</v>
      </c>
      <c r="G25" s="407">
        <v>5.2656716417910455E-2</v>
      </c>
      <c r="H25" s="400">
        <v>0.9</v>
      </c>
      <c r="I25" s="400">
        <v>1.1000000000000001</v>
      </c>
      <c r="J25" s="400">
        <v>0.9</v>
      </c>
      <c r="K25" s="400">
        <v>1.1000000000000001</v>
      </c>
      <c r="L25" s="411" t="s">
        <v>313</v>
      </c>
      <c r="M25" s="411">
        <v>1</v>
      </c>
    </row>
    <row r="26" spans="2:13" x14ac:dyDescent="0.3">
      <c r="B26" s="399" t="s">
        <v>700</v>
      </c>
      <c r="C26" s="405">
        <v>6.2686567164179117</v>
      </c>
      <c r="D26" s="405">
        <v>6.2686567164179108</v>
      </c>
      <c r="E26" s="405">
        <v>6.2686567164179108</v>
      </c>
      <c r="F26" s="405">
        <v>6.2686567164179108</v>
      </c>
      <c r="G26" s="405">
        <v>6.2686567164179117</v>
      </c>
      <c r="H26" s="400">
        <v>0.9</v>
      </c>
      <c r="I26" s="400">
        <v>1.1000000000000001</v>
      </c>
      <c r="J26" s="400">
        <v>0.9</v>
      </c>
      <c r="K26" s="400">
        <v>1.1000000000000001</v>
      </c>
      <c r="L26" s="411" t="s">
        <v>313</v>
      </c>
      <c r="M26" s="411">
        <v>1</v>
      </c>
    </row>
    <row r="27" spans="2:13" x14ac:dyDescent="0.3">
      <c r="B27" s="412" t="s">
        <v>622</v>
      </c>
      <c r="C27" s="444">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603</v>
      </c>
      <c r="C29" s="445">
        <v>20.100000000000001</v>
      </c>
      <c r="D29" s="445">
        <v>20.100000000000001</v>
      </c>
      <c r="E29" s="445">
        <v>20.100000000000001</v>
      </c>
      <c r="F29" s="445">
        <v>20.100000000000001</v>
      </c>
      <c r="G29" s="445">
        <v>20.100000000000001</v>
      </c>
      <c r="H29" s="396"/>
      <c r="I29" s="396"/>
      <c r="J29" s="396"/>
      <c r="K29" s="396"/>
      <c r="L29" s="397"/>
      <c r="M29" s="397"/>
    </row>
    <row r="30" spans="2:13" x14ac:dyDescent="0.3">
      <c r="B30" s="399" t="s">
        <v>702</v>
      </c>
      <c r="C30" s="403">
        <v>0.79</v>
      </c>
      <c r="D30" s="403">
        <v>0.79</v>
      </c>
      <c r="E30" s="403">
        <v>0.79</v>
      </c>
      <c r="F30" s="403">
        <v>0.79</v>
      </c>
      <c r="G30" s="403">
        <v>0.79</v>
      </c>
      <c r="H30" s="400"/>
      <c r="I30" s="400"/>
      <c r="J30" s="400"/>
      <c r="K30" s="400"/>
      <c r="L30" s="411"/>
      <c r="M30" s="411"/>
    </row>
    <row r="31" spans="2:13" x14ac:dyDescent="0.3">
      <c r="B31" s="399" t="s">
        <v>597</v>
      </c>
      <c r="C31" s="443">
        <v>3</v>
      </c>
      <c r="D31" s="443">
        <v>3</v>
      </c>
      <c r="E31" s="443">
        <v>2</v>
      </c>
      <c r="F31" s="443">
        <v>1.5</v>
      </c>
      <c r="G31" s="443">
        <v>1</v>
      </c>
      <c r="H31" s="400">
        <v>0.5</v>
      </c>
      <c r="I31" s="400">
        <v>1</v>
      </c>
      <c r="J31" s="400">
        <v>0.8</v>
      </c>
      <c r="K31" s="400">
        <v>1.2</v>
      </c>
      <c r="L31" s="411" t="s">
        <v>0</v>
      </c>
      <c r="M31" s="411" t="s">
        <v>598</v>
      </c>
    </row>
    <row r="32" spans="2:13" x14ac:dyDescent="0.3">
      <c r="B32" s="399" t="s">
        <v>377</v>
      </c>
      <c r="C32" s="406" t="s">
        <v>378</v>
      </c>
      <c r="D32" s="406">
        <v>75</v>
      </c>
      <c r="E32" s="406">
        <v>75</v>
      </c>
      <c r="F32" s="406">
        <v>75</v>
      </c>
      <c r="G32" s="406">
        <v>75</v>
      </c>
      <c r="H32" s="400"/>
      <c r="I32" s="400"/>
      <c r="J32" s="400"/>
      <c r="K32" s="400"/>
      <c r="L32" s="411"/>
      <c r="M32" s="411"/>
    </row>
    <row r="33" spans="2:13" x14ac:dyDescent="0.3">
      <c r="B33" s="399" t="s">
        <v>425</v>
      </c>
      <c r="C33" s="406">
        <v>25</v>
      </c>
      <c r="D33" s="406">
        <v>25</v>
      </c>
      <c r="E33" s="406">
        <v>25</v>
      </c>
      <c r="F33" s="406">
        <v>25</v>
      </c>
      <c r="G33" s="406">
        <v>25</v>
      </c>
      <c r="H33" s="400"/>
      <c r="I33" s="400"/>
      <c r="J33" s="400"/>
      <c r="K33" s="400"/>
      <c r="L33" s="411"/>
      <c r="M33" s="411"/>
    </row>
    <row r="34" spans="2:13" x14ac:dyDescent="0.3">
      <c r="B34" s="399" t="s">
        <v>599</v>
      </c>
      <c r="C34" s="407">
        <v>3.5000000000000003E-2</v>
      </c>
      <c r="D34" s="407">
        <v>3.5000000000000003E-2</v>
      </c>
      <c r="E34" s="407">
        <v>3.5000000000000003E-2</v>
      </c>
      <c r="F34" s="407">
        <v>3.5000000000000003E-2</v>
      </c>
      <c r="G34" s="407">
        <v>3.5000000000000003E-2</v>
      </c>
      <c r="H34" s="400">
        <v>0.9</v>
      </c>
      <c r="I34" s="400">
        <v>1.1000000000000001</v>
      </c>
      <c r="J34" s="400">
        <v>0.9</v>
      </c>
      <c r="K34" s="400">
        <v>1.1000000000000001</v>
      </c>
      <c r="L34" s="411" t="s">
        <v>313</v>
      </c>
      <c r="M34" s="411">
        <v>1</v>
      </c>
    </row>
    <row r="35" spans="2:13" x14ac:dyDescent="0.3">
      <c r="B35" s="399" t="s">
        <v>600</v>
      </c>
      <c r="C35" s="407">
        <v>3.5000000000000003E-2</v>
      </c>
      <c r="D35" s="407">
        <v>3.5000000000000003E-2</v>
      </c>
      <c r="E35" s="407">
        <v>3.5000000000000003E-2</v>
      </c>
      <c r="F35" s="407">
        <v>3.5000000000000003E-2</v>
      </c>
      <c r="G35" s="407">
        <v>3.5000000000000003E-2</v>
      </c>
      <c r="H35" s="400">
        <v>0.9</v>
      </c>
      <c r="I35" s="400">
        <v>1.1000000000000001</v>
      </c>
      <c r="J35" s="400">
        <v>0.9</v>
      </c>
      <c r="K35" s="400">
        <v>1.1000000000000001</v>
      </c>
      <c r="L35" s="411" t="s">
        <v>313</v>
      </c>
      <c r="M35" s="411">
        <v>1</v>
      </c>
    </row>
    <row r="36" spans="2:13" x14ac:dyDescent="0.3">
      <c r="B36" s="399" t="s">
        <v>622</v>
      </c>
      <c r="C36" s="406">
        <v>0</v>
      </c>
      <c r="D36" s="399">
        <v>0</v>
      </c>
      <c r="E36" s="399">
        <v>0</v>
      </c>
      <c r="F36" s="399"/>
      <c r="G36" s="399">
        <v>0</v>
      </c>
      <c r="H36" s="399"/>
      <c r="I36" s="399"/>
      <c r="J36" s="399"/>
      <c r="K36" s="399"/>
      <c r="L36" s="411"/>
      <c r="M36" s="411"/>
    </row>
    <row r="38" spans="2:13" x14ac:dyDescent="0.3">
      <c r="B38" s="346" t="s">
        <v>6</v>
      </c>
    </row>
    <row r="39" spans="2:13" x14ac:dyDescent="0.3">
      <c r="B39" s="345" t="s">
        <v>623</v>
      </c>
    </row>
    <row r="40" spans="2:13" x14ac:dyDescent="0.3">
      <c r="B40" s="345" t="s">
        <v>605</v>
      </c>
    </row>
    <row r="41" spans="2:13" x14ac:dyDescent="0.3">
      <c r="B41" s="345" t="s">
        <v>624</v>
      </c>
    </row>
    <row r="42" spans="2:13" x14ac:dyDescent="0.3">
      <c r="B42" s="345" t="s">
        <v>625</v>
      </c>
    </row>
    <row r="43" spans="2:13" x14ac:dyDescent="0.3">
      <c r="B43" s="345" t="s">
        <v>626</v>
      </c>
    </row>
    <row r="44" spans="2:13" x14ac:dyDescent="0.3">
      <c r="B44" s="345" t="s">
        <v>627</v>
      </c>
    </row>
    <row r="45" spans="2:13" x14ac:dyDescent="0.3">
      <c r="B45" s="345" t="s">
        <v>628</v>
      </c>
    </row>
    <row r="46" spans="2:13" x14ac:dyDescent="0.3">
      <c r="B46" s="345" t="s">
        <v>629</v>
      </c>
    </row>
    <row r="47" spans="2:13" x14ac:dyDescent="0.3">
      <c r="B47" s="345" t="s">
        <v>630</v>
      </c>
    </row>
    <row r="49" spans="2:2" x14ac:dyDescent="0.3">
      <c r="B49" s="346" t="s">
        <v>398</v>
      </c>
    </row>
    <row r="50" spans="2:2" x14ac:dyDescent="0.3">
      <c r="B50" s="345" t="s">
        <v>631</v>
      </c>
    </row>
    <row r="51" spans="2:2" x14ac:dyDescent="0.3">
      <c r="B51" s="345" t="s">
        <v>632</v>
      </c>
    </row>
    <row r="52" spans="2:2" x14ac:dyDescent="0.3">
      <c r="B52" s="345" t="s">
        <v>633</v>
      </c>
    </row>
    <row r="53" spans="2:2" x14ac:dyDescent="0.3">
      <c r="B53" s="345" t="s">
        <v>634</v>
      </c>
    </row>
    <row r="54" spans="2:2" x14ac:dyDescent="0.3">
      <c r="B54" s="345" t="s">
        <v>635</v>
      </c>
    </row>
    <row r="55" spans="2:2" x14ac:dyDescent="0.3">
      <c r="B55" s="345" t="s">
        <v>636</v>
      </c>
    </row>
    <row r="56" spans="2:2" x14ac:dyDescent="0.3">
      <c r="B56" s="345" t="s">
        <v>637</v>
      </c>
    </row>
    <row r="57" spans="2:2" x14ac:dyDescent="0.3">
      <c r="B57" s="345" t="s">
        <v>638</v>
      </c>
    </row>
    <row r="58" spans="2:2" x14ac:dyDescent="0.3">
      <c r="B58" s="345" t="s">
        <v>639</v>
      </c>
    </row>
    <row r="59" spans="2:2" x14ac:dyDescent="0.3">
      <c r="B59" s="345" t="s">
        <v>640</v>
      </c>
    </row>
    <row r="60" spans="2:2" x14ac:dyDescent="0.3">
      <c r="B60" s="345" t="s">
        <v>641</v>
      </c>
    </row>
    <row r="61" spans="2:2" x14ac:dyDescent="0.3">
      <c r="B61" s="345" t="s">
        <v>642</v>
      </c>
    </row>
    <row r="62" spans="2:2" x14ac:dyDescent="0.3">
      <c r="B62" s="345" t="s">
        <v>643</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349"/>
    </row>
    <row r="3" spans="2:13" ht="15" customHeight="1" x14ac:dyDescent="0.3">
      <c r="B3" s="386" t="s">
        <v>20</v>
      </c>
      <c r="C3" s="686" t="s">
        <v>644</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645</v>
      </c>
      <c r="C7" s="395">
        <v>70</v>
      </c>
      <c r="D7" s="395">
        <v>100</v>
      </c>
      <c r="E7" s="395">
        <v>250</v>
      </c>
      <c r="F7" s="395">
        <v>500</v>
      </c>
      <c r="G7" s="395">
        <v>700</v>
      </c>
      <c r="H7" s="396">
        <v>0.75</v>
      </c>
      <c r="I7" s="396">
        <v>1.25</v>
      </c>
      <c r="J7" s="396">
        <v>0.75</v>
      </c>
      <c r="K7" s="396">
        <v>1.25</v>
      </c>
      <c r="L7" s="397" t="s">
        <v>410</v>
      </c>
      <c r="M7" s="397" t="s">
        <v>646</v>
      </c>
    </row>
    <row r="8" spans="2:13" x14ac:dyDescent="0.3">
      <c r="B8" s="412" t="s">
        <v>538</v>
      </c>
      <c r="C8" s="476">
        <v>2.3148148148148149</v>
      </c>
      <c r="D8" s="476">
        <v>3.306878306878307</v>
      </c>
      <c r="E8" s="476">
        <v>8.2671957671957657</v>
      </c>
      <c r="F8" s="476">
        <v>16.534391534391531</v>
      </c>
      <c r="G8" s="476">
        <v>23.148148148148149</v>
      </c>
      <c r="H8" s="427">
        <v>0.75</v>
      </c>
      <c r="I8" s="427">
        <v>1.25</v>
      </c>
      <c r="J8" s="427">
        <v>0.75</v>
      </c>
      <c r="K8" s="427">
        <v>1.25</v>
      </c>
      <c r="L8" s="413" t="s">
        <v>742</v>
      </c>
      <c r="M8" s="413" t="s">
        <v>646</v>
      </c>
    </row>
    <row r="9" spans="2:13" x14ac:dyDescent="0.3">
      <c r="B9" s="414" t="s">
        <v>366</v>
      </c>
      <c r="C9" s="391"/>
      <c r="D9" s="391"/>
      <c r="E9" s="391"/>
      <c r="F9" s="391"/>
      <c r="G9" s="391"/>
      <c r="H9" s="391"/>
      <c r="I9" s="391"/>
      <c r="J9" s="391"/>
      <c r="K9" s="391"/>
      <c r="L9" s="392"/>
      <c r="M9" s="393"/>
    </row>
    <row r="10" spans="2:13" x14ac:dyDescent="0.3">
      <c r="B10" s="395" t="s">
        <v>647</v>
      </c>
      <c r="C10" s="395">
        <v>0.53</v>
      </c>
      <c r="D10" s="395">
        <v>0.53</v>
      </c>
      <c r="E10" s="395">
        <v>0.53</v>
      </c>
      <c r="F10" s="395">
        <v>0.53</v>
      </c>
      <c r="G10" s="395">
        <v>0.53</v>
      </c>
      <c r="H10" s="419">
        <v>0.8</v>
      </c>
      <c r="I10" s="419">
        <v>1.2</v>
      </c>
      <c r="J10" s="419">
        <v>0.8</v>
      </c>
      <c r="K10" s="419">
        <v>1.2</v>
      </c>
      <c r="L10" s="397" t="s">
        <v>648</v>
      </c>
      <c r="M10" s="397">
        <v>2</v>
      </c>
    </row>
    <row r="11" spans="2:13" x14ac:dyDescent="0.3">
      <c r="B11" s="399" t="s">
        <v>649</v>
      </c>
      <c r="C11" s="399">
        <v>0.46</v>
      </c>
      <c r="D11" s="399">
        <v>0.46</v>
      </c>
      <c r="E11" s="399">
        <v>0.46</v>
      </c>
      <c r="F11" s="399">
        <v>0.46</v>
      </c>
      <c r="G11" s="399">
        <v>0.46</v>
      </c>
      <c r="H11" s="402">
        <v>0.8</v>
      </c>
      <c r="I11" s="402">
        <v>1.2</v>
      </c>
      <c r="J11" s="402">
        <v>0.8</v>
      </c>
      <c r="K11" s="402">
        <v>1.2</v>
      </c>
      <c r="L11" s="411" t="s">
        <v>743</v>
      </c>
      <c r="M11" s="411">
        <v>2</v>
      </c>
    </row>
    <row r="12" spans="2:13" x14ac:dyDescent="0.3">
      <c r="B12" s="412" t="s">
        <v>371</v>
      </c>
      <c r="C12" s="412">
        <v>0.01</v>
      </c>
      <c r="D12" s="412">
        <v>0.01</v>
      </c>
      <c r="E12" s="412">
        <v>0.01</v>
      </c>
      <c r="F12" s="412">
        <v>0.01</v>
      </c>
      <c r="G12" s="412">
        <v>0.01</v>
      </c>
      <c r="H12" s="417">
        <v>0.5</v>
      </c>
      <c r="I12" s="417">
        <v>1.5</v>
      </c>
      <c r="J12" s="417">
        <v>0.5</v>
      </c>
      <c r="K12" s="417">
        <v>1.5</v>
      </c>
      <c r="L12" s="413" t="s">
        <v>2</v>
      </c>
      <c r="M12" s="413">
        <v>2</v>
      </c>
    </row>
    <row r="13" spans="2:13" x14ac:dyDescent="0.3">
      <c r="B13" s="414" t="s">
        <v>244</v>
      </c>
      <c r="C13" s="391"/>
      <c r="D13" s="391"/>
      <c r="E13" s="391"/>
      <c r="F13" s="391"/>
      <c r="G13" s="391"/>
      <c r="H13" s="418"/>
      <c r="I13" s="418"/>
      <c r="J13" s="418"/>
      <c r="K13" s="418"/>
      <c r="L13" s="392"/>
      <c r="M13" s="393"/>
    </row>
    <row r="14" spans="2:13" x14ac:dyDescent="0.3">
      <c r="B14" s="395" t="s">
        <v>650</v>
      </c>
      <c r="C14" s="395">
        <v>0.89</v>
      </c>
      <c r="D14" s="395">
        <v>0.89</v>
      </c>
      <c r="E14" s="395">
        <v>0.89</v>
      </c>
      <c r="F14" s="395">
        <v>0.89</v>
      </c>
      <c r="G14" s="395">
        <v>0.89</v>
      </c>
      <c r="H14" s="396">
        <v>0.9</v>
      </c>
      <c r="I14" s="396">
        <v>1.1000000000000001</v>
      </c>
      <c r="J14" s="396">
        <v>0.95</v>
      </c>
      <c r="K14" s="396">
        <v>1.05</v>
      </c>
      <c r="L14" s="397" t="s">
        <v>40</v>
      </c>
      <c r="M14" s="397">
        <v>2</v>
      </c>
    </row>
    <row r="15" spans="2:13" x14ac:dyDescent="0.3">
      <c r="B15" s="412" t="s">
        <v>711</v>
      </c>
      <c r="C15" s="477">
        <v>0.1</v>
      </c>
      <c r="D15" s="477">
        <v>0.1</v>
      </c>
      <c r="E15" s="477">
        <v>0.1</v>
      </c>
      <c r="F15" s="477">
        <v>0.1</v>
      </c>
      <c r="G15" s="477">
        <v>0.1</v>
      </c>
      <c r="H15" s="417">
        <v>0.5</v>
      </c>
      <c r="I15" s="417">
        <v>1.5</v>
      </c>
      <c r="J15" s="417">
        <v>0.5</v>
      </c>
      <c r="K15" s="417">
        <v>1.5</v>
      </c>
      <c r="L15" s="413" t="s">
        <v>40</v>
      </c>
      <c r="M15" s="413">
        <v>2</v>
      </c>
    </row>
    <row r="16" spans="2:13" x14ac:dyDescent="0.3">
      <c r="B16" s="420"/>
      <c r="C16" s="391"/>
      <c r="D16" s="391"/>
      <c r="E16" s="391"/>
      <c r="F16" s="391"/>
      <c r="G16" s="391"/>
      <c r="H16" s="418"/>
      <c r="I16" s="418"/>
      <c r="J16" s="418"/>
      <c r="K16" s="418"/>
      <c r="L16" s="392"/>
      <c r="M16" s="393"/>
    </row>
    <row r="17" spans="2:13" x14ac:dyDescent="0.3">
      <c r="B17" s="395" t="s">
        <v>99</v>
      </c>
      <c r="C17" s="395">
        <v>4</v>
      </c>
      <c r="D17" s="395">
        <v>4</v>
      </c>
      <c r="E17" s="395">
        <v>0</v>
      </c>
      <c r="F17" s="395">
        <v>0</v>
      </c>
      <c r="G17" s="395">
        <v>0</v>
      </c>
      <c r="H17" s="395"/>
      <c r="I17" s="395"/>
      <c r="J17" s="395"/>
      <c r="K17" s="395"/>
      <c r="L17" s="397" t="s">
        <v>0</v>
      </c>
      <c r="M17" s="397"/>
    </row>
    <row r="18" spans="2:13" x14ac:dyDescent="0.3">
      <c r="B18" s="399" t="s">
        <v>23</v>
      </c>
      <c r="C18" s="403">
        <v>2</v>
      </c>
      <c r="D18" s="403">
        <v>2</v>
      </c>
      <c r="E18" s="403">
        <v>2</v>
      </c>
      <c r="F18" s="403">
        <v>2</v>
      </c>
      <c r="G18" s="403">
        <v>2</v>
      </c>
      <c r="H18" s="399"/>
      <c r="I18" s="399"/>
      <c r="J18" s="399"/>
      <c r="K18" s="399"/>
      <c r="L18" s="411"/>
      <c r="M18" s="411"/>
    </row>
    <row r="19" spans="2:13" x14ac:dyDescent="0.3">
      <c r="B19" s="399" t="s">
        <v>14</v>
      </c>
      <c r="C19" s="403">
        <v>25</v>
      </c>
      <c r="D19" s="403">
        <v>25</v>
      </c>
      <c r="E19" s="403">
        <v>25</v>
      </c>
      <c r="F19" s="403">
        <v>25</v>
      </c>
      <c r="G19" s="403">
        <v>25</v>
      </c>
      <c r="H19" s="399"/>
      <c r="I19" s="399"/>
      <c r="J19" s="399"/>
      <c r="K19" s="399"/>
      <c r="L19" s="411"/>
      <c r="M19" s="411"/>
    </row>
    <row r="20" spans="2:13" x14ac:dyDescent="0.3">
      <c r="B20" s="412" t="s">
        <v>12</v>
      </c>
      <c r="C20" s="421">
        <v>1</v>
      </c>
      <c r="D20" s="421">
        <v>1</v>
      </c>
      <c r="E20" s="421">
        <v>1</v>
      </c>
      <c r="F20" s="421">
        <v>1</v>
      </c>
      <c r="G20" s="421">
        <v>1</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744</v>
      </c>
      <c r="C22" s="440">
        <v>1.0886400000000001</v>
      </c>
      <c r="D22" s="440">
        <v>0.90720000000000001</v>
      </c>
      <c r="E22" s="440">
        <v>0.75600000000000012</v>
      </c>
      <c r="F22" s="440">
        <v>0.60480000000000012</v>
      </c>
      <c r="G22" s="440">
        <v>0.4536</v>
      </c>
      <c r="H22" s="396">
        <v>0.5</v>
      </c>
      <c r="I22" s="396">
        <v>1.5</v>
      </c>
      <c r="J22" s="396">
        <v>0.5</v>
      </c>
      <c r="K22" s="396">
        <v>1.5</v>
      </c>
      <c r="L22" s="397" t="s">
        <v>41</v>
      </c>
      <c r="M22" s="397">
        <v>1</v>
      </c>
    </row>
    <row r="23" spans="2:13" x14ac:dyDescent="0.3">
      <c r="B23" s="399" t="s">
        <v>424</v>
      </c>
      <c r="C23" s="399">
        <v>75</v>
      </c>
      <c r="D23" s="399">
        <v>75</v>
      </c>
      <c r="E23" s="399">
        <v>75</v>
      </c>
      <c r="F23" s="399">
        <v>75</v>
      </c>
      <c r="G23" s="399">
        <v>75</v>
      </c>
      <c r="H23" s="400"/>
      <c r="I23" s="400"/>
      <c r="J23" s="400"/>
      <c r="K23" s="400"/>
      <c r="L23" s="411"/>
      <c r="M23" s="411"/>
    </row>
    <row r="24" spans="2:13" x14ac:dyDescent="0.3">
      <c r="B24" s="399" t="s">
        <v>425</v>
      </c>
      <c r="C24" s="406">
        <v>25</v>
      </c>
      <c r="D24" s="399">
        <v>25</v>
      </c>
      <c r="E24" s="399">
        <v>25</v>
      </c>
      <c r="F24" s="399">
        <v>25</v>
      </c>
      <c r="G24" s="399">
        <v>25</v>
      </c>
      <c r="H24" s="400"/>
      <c r="I24" s="400"/>
      <c r="J24" s="400"/>
      <c r="K24" s="400"/>
      <c r="L24" s="411"/>
      <c r="M24" s="411"/>
    </row>
    <row r="25" spans="2:13" x14ac:dyDescent="0.3">
      <c r="B25" s="399" t="s">
        <v>745</v>
      </c>
      <c r="C25" s="470">
        <v>4.3545599999999997E-2</v>
      </c>
      <c r="D25" s="407">
        <v>3.6288000000000001E-2</v>
      </c>
      <c r="E25" s="407">
        <v>3.0240000000000006E-2</v>
      </c>
      <c r="F25" s="407">
        <v>2.4192000000000005E-2</v>
      </c>
      <c r="G25" s="407">
        <v>1.8144E-2</v>
      </c>
      <c r="H25" s="400">
        <v>0.9</v>
      </c>
      <c r="I25" s="400">
        <v>1.1000000000000001</v>
      </c>
      <c r="J25" s="400">
        <v>0.9</v>
      </c>
      <c r="K25" s="400">
        <v>1.1000000000000001</v>
      </c>
      <c r="L25" s="411"/>
      <c r="M25" s="411">
        <v>1</v>
      </c>
    </row>
    <row r="26" spans="2:13" x14ac:dyDescent="0.3">
      <c r="B26" s="399" t="s">
        <v>746</v>
      </c>
      <c r="C26" s="405">
        <v>5.1840000000000002</v>
      </c>
      <c r="D26" s="405">
        <v>4.32</v>
      </c>
      <c r="E26" s="405">
        <v>3.6000000000000005</v>
      </c>
      <c r="F26" s="405">
        <v>2.8800000000000003</v>
      </c>
      <c r="G26" s="405">
        <v>2.16</v>
      </c>
      <c r="H26" s="400">
        <v>0.9</v>
      </c>
      <c r="I26" s="400">
        <v>1.1000000000000001</v>
      </c>
      <c r="J26" s="400">
        <v>0.9</v>
      </c>
      <c r="K26" s="400">
        <v>1.1000000000000001</v>
      </c>
      <c r="L26" s="411"/>
      <c r="M26" s="411">
        <v>1</v>
      </c>
    </row>
    <row r="27" spans="2:13" x14ac:dyDescent="0.3">
      <c r="B27" s="412" t="s">
        <v>653</v>
      </c>
      <c r="C27" s="412">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654</v>
      </c>
      <c r="C29" s="445">
        <v>50.7</v>
      </c>
      <c r="D29" s="445">
        <v>50.7</v>
      </c>
      <c r="E29" s="445">
        <v>50.7</v>
      </c>
      <c r="F29" s="445">
        <v>50.7</v>
      </c>
      <c r="G29" s="445">
        <v>50.7</v>
      </c>
      <c r="H29" s="396"/>
      <c r="I29" s="396"/>
      <c r="J29" s="396"/>
      <c r="K29" s="396"/>
      <c r="L29" s="397"/>
      <c r="M29" s="397"/>
    </row>
    <row r="30" spans="2:13" x14ac:dyDescent="0.3">
      <c r="B30" s="399" t="s">
        <v>747</v>
      </c>
      <c r="C30" s="399">
        <v>3.5999999999999997E-2</v>
      </c>
      <c r="D30" s="399">
        <v>0.03</v>
      </c>
      <c r="E30" s="399">
        <v>2.5000000000000001E-2</v>
      </c>
      <c r="F30" s="399">
        <v>0.02</v>
      </c>
      <c r="G30" s="399">
        <v>1.4999999999999999E-2</v>
      </c>
      <c r="H30" s="400">
        <v>0.5</v>
      </c>
      <c r="I30" s="400">
        <v>1.5</v>
      </c>
      <c r="J30" s="400">
        <v>0.5</v>
      </c>
      <c r="K30" s="400">
        <v>1.5</v>
      </c>
      <c r="L30" s="411" t="s">
        <v>41</v>
      </c>
      <c r="M30" s="411">
        <v>1</v>
      </c>
    </row>
    <row r="31" spans="2:13" x14ac:dyDescent="0.3">
      <c r="B31" s="399" t="s">
        <v>424</v>
      </c>
      <c r="C31" s="399">
        <v>75</v>
      </c>
      <c r="D31" s="399">
        <v>75</v>
      </c>
      <c r="E31" s="399">
        <v>75</v>
      </c>
      <c r="F31" s="399">
        <v>75</v>
      </c>
      <c r="G31" s="399">
        <v>75</v>
      </c>
      <c r="H31" s="400"/>
      <c r="I31" s="400"/>
      <c r="J31" s="400"/>
      <c r="K31" s="400"/>
      <c r="L31" s="411"/>
      <c r="M31" s="411"/>
    </row>
    <row r="32" spans="2:13" x14ac:dyDescent="0.3">
      <c r="B32" s="399" t="s">
        <v>425</v>
      </c>
      <c r="C32" s="406">
        <v>25</v>
      </c>
      <c r="D32" s="399">
        <v>25</v>
      </c>
      <c r="E32" s="399">
        <v>25</v>
      </c>
      <c r="F32" s="399">
        <v>25</v>
      </c>
      <c r="G32" s="399">
        <v>25</v>
      </c>
      <c r="H32" s="400"/>
      <c r="I32" s="400"/>
      <c r="J32" s="400"/>
      <c r="K32" s="400"/>
      <c r="L32" s="411"/>
      <c r="M32" s="411"/>
    </row>
    <row r="33" spans="2:13" x14ac:dyDescent="0.3">
      <c r="B33" s="399" t="s">
        <v>651</v>
      </c>
      <c r="C33" s="404">
        <v>0.14399999999999999</v>
      </c>
      <c r="D33" s="405">
        <v>0.12</v>
      </c>
      <c r="E33" s="405">
        <v>0.1</v>
      </c>
      <c r="F33" s="405">
        <v>0.08</v>
      </c>
      <c r="G33" s="405">
        <v>0.06</v>
      </c>
      <c r="H33" s="400">
        <v>0.9</v>
      </c>
      <c r="I33" s="400">
        <v>1.1000000000000001</v>
      </c>
      <c r="J33" s="400">
        <v>0.9</v>
      </c>
      <c r="K33" s="400">
        <v>1.1000000000000001</v>
      </c>
      <c r="L33" s="411"/>
      <c r="M33" s="411">
        <v>1</v>
      </c>
    </row>
    <row r="34" spans="2:13" x14ac:dyDescent="0.3">
      <c r="B34" s="399" t="s">
        <v>652</v>
      </c>
      <c r="C34" s="405">
        <v>0.14399999999999999</v>
      </c>
      <c r="D34" s="405">
        <v>0.12</v>
      </c>
      <c r="E34" s="405">
        <v>0.1</v>
      </c>
      <c r="F34" s="405">
        <v>0.08</v>
      </c>
      <c r="G34" s="405">
        <v>0.06</v>
      </c>
      <c r="H34" s="400">
        <v>0.9</v>
      </c>
      <c r="I34" s="400">
        <v>1.1000000000000001</v>
      </c>
      <c r="J34" s="400">
        <v>0.9</v>
      </c>
      <c r="K34" s="400">
        <v>1.1000000000000001</v>
      </c>
      <c r="L34" s="411"/>
      <c r="M34" s="411">
        <v>1</v>
      </c>
    </row>
    <row r="35" spans="2:13" x14ac:dyDescent="0.3">
      <c r="B35" s="399" t="s">
        <v>653</v>
      </c>
      <c r="C35" s="399">
        <v>0</v>
      </c>
      <c r="D35" s="399">
        <v>0</v>
      </c>
      <c r="E35" s="399">
        <v>0</v>
      </c>
      <c r="F35" s="399">
        <v>0</v>
      </c>
      <c r="G35" s="399">
        <v>0</v>
      </c>
      <c r="H35" s="402"/>
      <c r="I35" s="402"/>
      <c r="J35" s="402"/>
      <c r="K35" s="402"/>
      <c r="L35" s="411"/>
      <c r="M35" s="411"/>
    </row>
    <row r="37" spans="2:13" x14ac:dyDescent="0.3">
      <c r="B37" s="346" t="s">
        <v>6</v>
      </c>
    </row>
    <row r="38" spans="2:13" x14ac:dyDescent="0.3">
      <c r="B38" s="345" t="s">
        <v>655</v>
      </c>
    </row>
    <row r="39" spans="2:13" x14ac:dyDescent="0.3">
      <c r="B39" s="345" t="s">
        <v>656</v>
      </c>
    </row>
    <row r="40" spans="2:13" x14ac:dyDescent="0.3">
      <c r="B40" s="345" t="s">
        <v>657</v>
      </c>
    </row>
    <row r="41" spans="2:13" x14ac:dyDescent="0.3">
      <c r="B41" s="345" t="s">
        <v>658</v>
      </c>
    </row>
    <row r="42" spans="2:13" x14ac:dyDescent="0.3">
      <c r="B42" s="345" t="s">
        <v>659</v>
      </c>
    </row>
    <row r="43" spans="2:13" x14ac:dyDescent="0.3">
      <c r="B43" s="345" t="s">
        <v>660</v>
      </c>
    </row>
    <row r="44" spans="2:13" x14ac:dyDescent="0.3">
      <c r="B44" s="345" t="s">
        <v>661</v>
      </c>
    </row>
    <row r="45" spans="2:13" x14ac:dyDescent="0.3">
      <c r="B45" s="345" t="s">
        <v>662</v>
      </c>
    </row>
    <row r="46" spans="2:13" x14ac:dyDescent="0.3">
      <c r="B46" s="345" t="s">
        <v>663</v>
      </c>
    </row>
    <row r="48" spans="2:13" x14ac:dyDescent="0.3">
      <c r="B48" s="346" t="s">
        <v>398</v>
      </c>
    </row>
    <row r="49" spans="2:2" x14ac:dyDescent="0.3">
      <c r="B49" s="345" t="s">
        <v>664</v>
      </c>
    </row>
    <row r="50" spans="2:2" x14ac:dyDescent="0.3">
      <c r="B50" s="345" t="s">
        <v>665</v>
      </c>
    </row>
    <row r="51" spans="2:2" x14ac:dyDescent="0.3">
      <c r="B51" s="345" t="s">
        <v>666</v>
      </c>
    </row>
    <row r="52" spans="2:2" x14ac:dyDescent="0.3">
      <c r="B52" s="345" t="s">
        <v>667</v>
      </c>
    </row>
    <row r="53" spans="2:2" x14ac:dyDescent="0.3">
      <c r="B53" s="345" t="s">
        <v>668</v>
      </c>
    </row>
    <row r="54" spans="2:2" x14ac:dyDescent="0.3">
      <c r="B54" s="345" t="s">
        <v>669</v>
      </c>
    </row>
    <row r="55" spans="2:2" x14ac:dyDescent="0.3">
      <c r="B55" s="345" t="s">
        <v>694</v>
      </c>
    </row>
    <row r="56" spans="2:2" x14ac:dyDescent="0.3">
      <c r="B56" s="345" t="s">
        <v>695</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x14ac:dyDescent="0.3">
      <c r="B3" s="386" t="s">
        <v>20</v>
      </c>
      <c r="C3" s="686" t="s">
        <v>670</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399"/>
      <c r="C5" s="399"/>
      <c r="D5" s="399"/>
      <c r="E5" s="399"/>
      <c r="F5" s="399"/>
      <c r="G5" s="399"/>
      <c r="H5" s="411" t="s">
        <v>17</v>
      </c>
      <c r="I5" s="411" t="s">
        <v>16</v>
      </c>
      <c r="J5" s="411" t="s">
        <v>17</v>
      </c>
      <c r="K5" s="411" t="s">
        <v>16</v>
      </c>
      <c r="L5" s="411"/>
      <c r="M5" s="411"/>
    </row>
    <row r="6" spans="2:13" x14ac:dyDescent="0.3">
      <c r="B6" s="386" t="s">
        <v>15</v>
      </c>
      <c r="C6" s="399"/>
      <c r="D6" s="399"/>
      <c r="E6" s="399"/>
      <c r="F6" s="399"/>
      <c r="G6" s="399"/>
      <c r="H6" s="399"/>
      <c r="I6" s="399"/>
      <c r="J6" s="399"/>
      <c r="K6" s="399"/>
      <c r="L6" s="411"/>
      <c r="M6" s="411"/>
    </row>
    <row r="7" spans="2:13" x14ac:dyDescent="0.3">
      <c r="B7" s="399" t="s">
        <v>504</v>
      </c>
      <c r="C7" s="478" t="s">
        <v>508</v>
      </c>
      <c r="D7" s="478">
        <v>120</v>
      </c>
      <c r="E7" s="478">
        <v>180</v>
      </c>
      <c r="F7" s="478">
        <v>250</v>
      </c>
      <c r="G7" s="478">
        <v>300</v>
      </c>
      <c r="H7" s="469">
        <v>0.5</v>
      </c>
      <c r="I7" s="469">
        <v>1.25</v>
      </c>
      <c r="J7" s="469">
        <v>0.75</v>
      </c>
      <c r="K7" s="469">
        <v>1.25</v>
      </c>
      <c r="L7" s="411" t="s">
        <v>410</v>
      </c>
      <c r="M7" s="411" t="s">
        <v>505</v>
      </c>
    </row>
    <row r="8" spans="2:13" x14ac:dyDescent="0.3">
      <c r="B8" s="399" t="s">
        <v>506</v>
      </c>
      <c r="C8" s="478" t="s">
        <v>508</v>
      </c>
      <c r="D8" s="478">
        <v>145</v>
      </c>
      <c r="E8" s="478">
        <v>220</v>
      </c>
      <c r="F8" s="478">
        <v>300</v>
      </c>
      <c r="G8" s="478">
        <v>360</v>
      </c>
      <c r="H8" s="469">
        <v>0.5</v>
      </c>
      <c r="I8" s="469">
        <v>1.25</v>
      </c>
      <c r="J8" s="469">
        <v>0.75</v>
      </c>
      <c r="K8" s="469">
        <v>1.25</v>
      </c>
      <c r="L8" s="411" t="s">
        <v>412</v>
      </c>
      <c r="M8" s="411" t="s">
        <v>505</v>
      </c>
    </row>
    <row r="9" spans="2:13" x14ac:dyDescent="0.3">
      <c r="B9" s="386" t="s">
        <v>366</v>
      </c>
      <c r="C9" s="478"/>
      <c r="D9" s="478"/>
      <c r="E9" s="478"/>
      <c r="F9" s="478"/>
      <c r="G9" s="478"/>
      <c r="H9" s="469"/>
      <c r="I9" s="406"/>
      <c r="J9" s="406"/>
      <c r="K9" s="406"/>
      <c r="L9" s="411"/>
      <c r="M9" s="411"/>
    </row>
    <row r="10" spans="2:13" x14ac:dyDescent="0.3">
      <c r="B10" s="399" t="s">
        <v>475</v>
      </c>
      <c r="C10" s="478" t="s">
        <v>508</v>
      </c>
      <c r="D10" s="478">
        <v>0.95</v>
      </c>
      <c r="E10" s="478">
        <v>0.95</v>
      </c>
      <c r="F10" s="478">
        <v>0.95</v>
      </c>
      <c r="G10" s="478">
        <v>0.95</v>
      </c>
      <c r="H10" s="469">
        <v>0.9</v>
      </c>
      <c r="I10" s="466">
        <v>1.5</v>
      </c>
      <c r="J10" s="466">
        <v>0.9</v>
      </c>
      <c r="K10" s="466">
        <v>1.25</v>
      </c>
      <c r="L10" s="411" t="s">
        <v>1</v>
      </c>
      <c r="M10" s="411">
        <v>4</v>
      </c>
    </row>
    <row r="11" spans="2:13" x14ac:dyDescent="0.3">
      <c r="B11" s="399" t="s">
        <v>371</v>
      </c>
      <c r="C11" s="478" t="s">
        <v>508</v>
      </c>
      <c r="D11" s="478">
        <v>0.05</v>
      </c>
      <c r="E11" s="478">
        <v>0.05</v>
      </c>
      <c r="F11" s="478">
        <v>0.05</v>
      </c>
      <c r="G11" s="478">
        <v>0.05</v>
      </c>
      <c r="H11" s="469">
        <v>0.75</v>
      </c>
      <c r="I11" s="466">
        <v>1.25</v>
      </c>
      <c r="J11" s="466">
        <v>0.75</v>
      </c>
      <c r="K11" s="466">
        <v>1.25</v>
      </c>
      <c r="L11" s="411" t="s">
        <v>1</v>
      </c>
      <c r="M11" s="411">
        <v>4</v>
      </c>
    </row>
    <row r="12" spans="2:13" x14ac:dyDescent="0.3">
      <c r="B12" s="386" t="s">
        <v>244</v>
      </c>
      <c r="C12" s="478"/>
      <c r="D12" s="478"/>
      <c r="E12" s="478"/>
      <c r="F12" s="478"/>
      <c r="G12" s="478"/>
      <c r="H12" s="469"/>
      <c r="I12" s="466"/>
      <c r="J12" s="466"/>
      <c r="K12" s="466"/>
      <c r="L12" s="411"/>
      <c r="M12" s="411"/>
    </row>
    <row r="13" spans="2:13" x14ac:dyDescent="0.3">
      <c r="B13" s="399" t="s">
        <v>507</v>
      </c>
      <c r="C13" s="478" t="s">
        <v>508</v>
      </c>
      <c r="D13" s="478">
        <v>0.82</v>
      </c>
      <c r="E13" s="478">
        <v>0.82</v>
      </c>
      <c r="F13" s="478">
        <v>0.82</v>
      </c>
      <c r="G13" s="478">
        <v>0.82</v>
      </c>
      <c r="H13" s="469">
        <v>0.9</v>
      </c>
      <c r="I13" s="466">
        <v>1.1000000000000001</v>
      </c>
      <c r="J13" s="466">
        <v>0.9</v>
      </c>
      <c r="K13" s="466">
        <v>1.1000000000000001</v>
      </c>
      <c r="L13" s="411" t="s">
        <v>1</v>
      </c>
      <c r="M13" s="411">
        <v>4</v>
      </c>
    </row>
    <row r="14" spans="2:13" x14ac:dyDescent="0.3">
      <c r="B14" s="399" t="s">
        <v>671</v>
      </c>
      <c r="C14" s="478" t="s">
        <v>508</v>
      </c>
      <c r="D14" s="478">
        <v>0</v>
      </c>
      <c r="E14" s="478">
        <v>0</v>
      </c>
      <c r="F14" s="478">
        <v>0</v>
      </c>
      <c r="G14" s="478">
        <v>0</v>
      </c>
      <c r="H14" s="469">
        <v>0.9</v>
      </c>
      <c r="I14" s="469">
        <v>1.1000000000000001</v>
      </c>
      <c r="J14" s="469">
        <v>0.9</v>
      </c>
      <c r="K14" s="469">
        <v>1.1000000000000001</v>
      </c>
      <c r="L14" s="411" t="s">
        <v>1</v>
      </c>
      <c r="M14" s="411">
        <v>4</v>
      </c>
    </row>
    <row r="15" spans="2:13" x14ac:dyDescent="0.3">
      <c r="B15" s="399"/>
      <c r="C15" s="478"/>
      <c r="D15" s="478"/>
      <c r="E15" s="478"/>
      <c r="F15" s="478"/>
      <c r="G15" s="478"/>
      <c r="H15" s="469"/>
      <c r="I15" s="469"/>
      <c r="J15" s="469"/>
      <c r="K15" s="469"/>
      <c r="L15" s="411"/>
      <c r="M15" s="411"/>
    </row>
    <row r="16" spans="2:13" x14ac:dyDescent="0.3">
      <c r="B16" s="399" t="s">
        <v>99</v>
      </c>
      <c r="C16" s="478" t="s">
        <v>508</v>
      </c>
      <c r="D16" s="478">
        <v>4</v>
      </c>
      <c r="E16" s="478">
        <v>0</v>
      </c>
      <c r="F16" s="478">
        <v>0</v>
      </c>
      <c r="G16" s="478">
        <v>0</v>
      </c>
      <c r="H16" s="469"/>
      <c r="I16" s="469"/>
      <c r="J16" s="469"/>
      <c r="K16" s="469"/>
      <c r="L16" s="411"/>
      <c r="M16" s="411"/>
    </row>
    <row r="17" spans="2:13" x14ac:dyDescent="0.3">
      <c r="B17" s="399" t="s">
        <v>23</v>
      </c>
      <c r="C17" s="478">
        <v>4</v>
      </c>
      <c r="D17" s="478">
        <v>4</v>
      </c>
      <c r="E17" s="478">
        <v>4</v>
      </c>
      <c r="F17" s="478">
        <v>4</v>
      </c>
      <c r="G17" s="478">
        <v>4</v>
      </c>
      <c r="H17" s="400"/>
      <c r="I17" s="400"/>
      <c r="J17" s="400"/>
      <c r="K17" s="400"/>
      <c r="L17" s="411" t="s">
        <v>3</v>
      </c>
      <c r="M17" s="411">
        <v>8</v>
      </c>
    </row>
    <row r="18" spans="2:13" x14ac:dyDescent="0.3">
      <c r="B18" s="399" t="s">
        <v>14</v>
      </c>
      <c r="C18" s="478" t="s">
        <v>748</v>
      </c>
      <c r="D18" s="478" t="s">
        <v>748</v>
      </c>
      <c r="E18" s="478" t="s">
        <v>748</v>
      </c>
      <c r="F18" s="478" t="s">
        <v>748</v>
      </c>
      <c r="G18" s="478" t="s">
        <v>748</v>
      </c>
      <c r="H18" s="400"/>
      <c r="I18" s="400"/>
      <c r="J18" s="400"/>
      <c r="K18" s="400"/>
      <c r="L18" s="411"/>
      <c r="M18" s="411"/>
    </row>
    <row r="19" spans="2:13" x14ac:dyDescent="0.3">
      <c r="B19" s="399" t="s">
        <v>12</v>
      </c>
      <c r="C19" s="478">
        <v>2</v>
      </c>
      <c r="D19" s="478">
        <v>2</v>
      </c>
      <c r="E19" s="478">
        <v>2</v>
      </c>
      <c r="F19" s="478">
        <v>2</v>
      </c>
      <c r="G19" s="478">
        <v>2</v>
      </c>
      <c r="H19" s="400"/>
      <c r="I19" s="400"/>
      <c r="J19" s="400"/>
      <c r="K19" s="400"/>
      <c r="L19" s="411"/>
      <c r="M19" s="411"/>
    </row>
    <row r="20" spans="2:13" x14ac:dyDescent="0.3">
      <c r="B20" s="386" t="s">
        <v>9</v>
      </c>
      <c r="C20" s="478"/>
      <c r="D20" s="478"/>
      <c r="E20" s="478"/>
      <c r="F20" s="478"/>
      <c r="G20" s="478"/>
      <c r="H20" s="400"/>
      <c r="I20" s="400"/>
      <c r="J20" s="400"/>
      <c r="K20" s="400"/>
      <c r="L20" s="411"/>
      <c r="M20" s="411"/>
    </row>
    <row r="21" spans="2:13" x14ac:dyDescent="0.3">
      <c r="B21" s="399" t="s">
        <v>749</v>
      </c>
      <c r="C21" s="478" t="s">
        <v>508</v>
      </c>
      <c r="D21" s="479">
        <v>2.1972752043596731</v>
      </c>
      <c r="E21" s="479">
        <v>1.6479564032697545</v>
      </c>
      <c r="F21" s="479">
        <v>1.2359673024523161</v>
      </c>
      <c r="G21" s="479">
        <v>1.0986376021798363</v>
      </c>
      <c r="H21" s="400">
        <v>0.75</v>
      </c>
      <c r="I21" s="400">
        <v>1.25</v>
      </c>
      <c r="J21" s="400">
        <v>0.75</v>
      </c>
      <c r="K21" s="400">
        <v>1.25</v>
      </c>
      <c r="L21" s="411" t="s">
        <v>510</v>
      </c>
      <c r="M21" s="411" t="s">
        <v>511</v>
      </c>
    </row>
    <row r="22" spans="2:13" x14ac:dyDescent="0.3">
      <c r="B22" s="399" t="s">
        <v>424</v>
      </c>
      <c r="C22" s="478" t="s">
        <v>508</v>
      </c>
      <c r="D22" s="478">
        <v>75</v>
      </c>
      <c r="E22" s="478">
        <v>75</v>
      </c>
      <c r="F22" s="478">
        <v>75</v>
      </c>
      <c r="G22" s="478">
        <v>75</v>
      </c>
      <c r="H22" s="400"/>
      <c r="I22" s="400"/>
      <c r="J22" s="400"/>
      <c r="K22" s="400"/>
      <c r="L22" s="411"/>
      <c r="M22" s="411"/>
    </row>
    <row r="23" spans="2:13" x14ac:dyDescent="0.3">
      <c r="B23" s="399" t="s">
        <v>425</v>
      </c>
      <c r="C23" s="478" t="s">
        <v>508</v>
      </c>
      <c r="D23" s="478">
        <v>25</v>
      </c>
      <c r="E23" s="478">
        <v>25</v>
      </c>
      <c r="F23" s="478">
        <v>25</v>
      </c>
      <c r="G23" s="478">
        <v>25</v>
      </c>
      <c r="H23" s="400"/>
      <c r="I23" s="400"/>
      <c r="J23" s="400"/>
      <c r="K23" s="400"/>
      <c r="L23" s="411"/>
      <c r="M23" s="411"/>
    </row>
    <row r="24" spans="2:13" x14ac:dyDescent="0.3">
      <c r="B24" s="399" t="s">
        <v>750</v>
      </c>
      <c r="C24" s="478" t="s">
        <v>508</v>
      </c>
      <c r="D24" s="480">
        <v>6.2779291553133512E-2</v>
      </c>
      <c r="E24" s="480">
        <v>6.2779291553133498E-2</v>
      </c>
      <c r="F24" s="480">
        <v>6.2779291553133498E-2</v>
      </c>
      <c r="G24" s="480">
        <v>6.2779291553133498E-2</v>
      </c>
      <c r="H24" s="400">
        <v>0.75</v>
      </c>
      <c r="I24" s="400">
        <v>1.25</v>
      </c>
      <c r="J24" s="400">
        <v>0.75</v>
      </c>
      <c r="K24" s="400">
        <v>1.25</v>
      </c>
      <c r="L24" s="411" t="s">
        <v>513</v>
      </c>
      <c r="M24" s="411">
        <v>6</v>
      </c>
    </row>
    <row r="25" spans="2:13" x14ac:dyDescent="0.3">
      <c r="B25" s="399" t="s">
        <v>700</v>
      </c>
      <c r="C25" s="478" t="s">
        <v>508</v>
      </c>
      <c r="D25" s="480">
        <v>14.013234721681588</v>
      </c>
      <c r="E25" s="480">
        <v>14.013234721681586</v>
      </c>
      <c r="F25" s="480">
        <v>14.013234721681586</v>
      </c>
      <c r="G25" s="480">
        <v>14.013234721681588</v>
      </c>
      <c r="H25" s="400">
        <v>0.75</v>
      </c>
      <c r="I25" s="400">
        <v>1.25</v>
      </c>
      <c r="J25" s="400">
        <v>0.75</v>
      </c>
      <c r="K25" s="400">
        <v>1.25</v>
      </c>
      <c r="L25" s="411" t="s">
        <v>513</v>
      </c>
      <c r="M25" s="411">
        <v>6</v>
      </c>
    </row>
    <row r="26" spans="2:13" x14ac:dyDescent="0.3">
      <c r="B26" s="399" t="s">
        <v>751</v>
      </c>
      <c r="C26" s="478" t="s">
        <v>508</v>
      </c>
      <c r="D26" s="478">
        <v>0</v>
      </c>
      <c r="E26" s="478">
        <v>0</v>
      </c>
      <c r="F26" s="478">
        <v>0</v>
      </c>
      <c r="G26" s="478">
        <v>0</v>
      </c>
      <c r="H26" s="400"/>
      <c r="I26" s="402"/>
      <c r="J26" s="402"/>
      <c r="K26" s="402"/>
      <c r="L26" s="411"/>
      <c r="M26" s="411"/>
    </row>
    <row r="27" spans="2:13" x14ac:dyDescent="0.3">
      <c r="B27" s="386" t="s">
        <v>259</v>
      </c>
      <c r="C27" s="478"/>
      <c r="D27" s="478"/>
      <c r="E27" s="478"/>
      <c r="F27" s="478"/>
      <c r="G27" s="478"/>
      <c r="H27" s="400"/>
      <c r="I27" s="402"/>
      <c r="J27" s="402"/>
      <c r="K27" s="402"/>
      <c r="L27" s="411"/>
      <c r="M27" s="411"/>
    </row>
    <row r="28" spans="2:13" x14ac:dyDescent="0.3">
      <c r="B28" s="399" t="s">
        <v>674</v>
      </c>
      <c r="C28" s="478">
        <v>36.700000000000003</v>
      </c>
      <c r="D28" s="478">
        <v>36.700000000000003</v>
      </c>
      <c r="E28" s="478">
        <v>36.700000000000003</v>
      </c>
      <c r="F28" s="478">
        <v>36.700000000000003</v>
      </c>
      <c r="G28" s="478">
        <v>36.700000000000003</v>
      </c>
      <c r="H28" s="400"/>
      <c r="I28" s="402"/>
      <c r="J28" s="402"/>
      <c r="K28" s="402"/>
      <c r="L28" s="411"/>
      <c r="M28" s="411"/>
    </row>
    <row r="29" spans="2:13" x14ac:dyDescent="0.3">
      <c r="B29" s="399" t="s">
        <v>702</v>
      </c>
      <c r="C29" s="478">
        <v>1.05</v>
      </c>
      <c r="D29" s="478">
        <v>1.05</v>
      </c>
      <c r="E29" s="478">
        <v>1.05</v>
      </c>
      <c r="F29" s="478">
        <v>1.05</v>
      </c>
      <c r="G29" s="478">
        <v>1.05</v>
      </c>
      <c r="H29" s="400"/>
      <c r="I29" s="399"/>
      <c r="J29" s="399"/>
      <c r="K29" s="399"/>
      <c r="L29" s="411"/>
      <c r="M29" s="411"/>
    </row>
    <row r="30" spans="2:13" x14ac:dyDescent="0.3">
      <c r="B30" s="399" t="s">
        <v>752</v>
      </c>
      <c r="C30" s="478" t="s">
        <v>508</v>
      </c>
      <c r="D30" s="479">
        <v>2.6666666666666665</v>
      </c>
      <c r="E30" s="479">
        <v>2</v>
      </c>
      <c r="F30" s="479">
        <v>1.5</v>
      </c>
      <c r="G30" s="479">
        <v>1.3333333333333333</v>
      </c>
      <c r="H30" s="400">
        <v>0.75</v>
      </c>
      <c r="I30" s="400">
        <v>1.25</v>
      </c>
      <c r="J30" s="400">
        <v>0.75</v>
      </c>
      <c r="K30" s="400">
        <v>1.25</v>
      </c>
      <c r="L30" s="411" t="s">
        <v>510</v>
      </c>
      <c r="M30" s="411" t="s">
        <v>511</v>
      </c>
    </row>
    <row r="31" spans="2:13" x14ac:dyDescent="0.3">
      <c r="B31" s="399" t="s">
        <v>424</v>
      </c>
      <c r="C31" s="478" t="s">
        <v>508</v>
      </c>
      <c r="D31" s="478">
        <v>75</v>
      </c>
      <c r="E31" s="478">
        <v>75</v>
      </c>
      <c r="F31" s="478">
        <v>75</v>
      </c>
      <c r="G31" s="478">
        <v>75</v>
      </c>
      <c r="H31" s="400"/>
      <c r="I31" s="400"/>
      <c r="J31" s="400"/>
      <c r="K31" s="400"/>
      <c r="L31" s="411"/>
      <c r="M31" s="411"/>
    </row>
    <row r="32" spans="2:13" x14ac:dyDescent="0.3">
      <c r="B32" s="399" t="s">
        <v>425</v>
      </c>
      <c r="C32" s="478" t="s">
        <v>508</v>
      </c>
      <c r="D32" s="478">
        <v>25</v>
      </c>
      <c r="E32" s="478">
        <v>25</v>
      </c>
      <c r="F32" s="478">
        <v>25</v>
      </c>
      <c r="G32" s="478">
        <v>25</v>
      </c>
      <c r="H32" s="400"/>
      <c r="I32" s="400"/>
      <c r="J32" s="400"/>
      <c r="K32" s="400"/>
      <c r="L32" s="411"/>
      <c r="M32" s="411"/>
    </row>
    <row r="33" spans="2:13" x14ac:dyDescent="0.3">
      <c r="B33" s="399" t="s">
        <v>512</v>
      </c>
      <c r="C33" s="478" t="s">
        <v>508</v>
      </c>
      <c r="D33" s="480">
        <v>7.6190476190476183E-2</v>
      </c>
      <c r="E33" s="480">
        <v>7.6190476190476183E-2</v>
      </c>
      <c r="F33" s="480">
        <v>7.6190476190476183E-2</v>
      </c>
      <c r="G33" s="480">
        <v>7.6190476190476183E-2</v>
      </c>
      <c r="H33" s="400">
        <v>0.75</v>
      </c>
      <c r="I33" s="400">
        <v>1.25</v>
      </c>
      <c r="J33" s="400">
        <v>0.75</v>
      </c>
      <c r="K33" s="400">
        <v>1.25</v>
      </c>
      <c r="L33" s="411" t="s">
        <v>513</v>
      </c>
      <c r="M33" s="411">
        <v>6</v>
      </c>
    </row>
    <row r="34" spans="2:13" x14ac:dyDescent="0.3">
      <c r="B34" s="399" t="s">
        <v>514</v>
      </c>
      <c r="C34" s="478" t="s">
        <v>508</v>
      </c>
      <c r="D34" s="480">
        <v>0.14285714285714285</v>
      </c>
      <c r="E34" s="480">
        <v>0.14285714285714285</v>
      </c>
      <c r="F34" s="480">
        <v>0.14285714285714285</v>
      </c>
      <c r="G34" s="480">
        <v>0.14285714285714285</v>
      </c>
      <c r="H34" s="400">
        <v>0.75</v>
      </c>
      <c r="I34" s="400">
        <v>1.25</v>
      </c>
      <c r="J34" s="400">
        <v>0.75</v>
      </c>
      <c r="K34" s="400">
        <v>1.25</v>
      </c>
      <c r="L34" s="411" t="s">
        <v>513</v>
      </c>
      <c r="M34" s="411">
        <v>6</v>
      </c>
    </row>
    <row r="35" spans="2:13" x14ac:dyDescent="0.3">
      <c r="B35" s="399" t="s">
        <v>753</v>
      </c>
      <c r="C35" s="478" t="s">
        <v>508</v>
      </c>
      <c r="D35" s="478">
        <v>0</v>
      </c>
      <c r="E35" s="478">
        <v>0</v>
      </c>
      <c r="F35" s="478"/>
      <c r="G35" s="478">
        <v>0</v>
      </c>
      <c r="H35" s="402"/>
      <c r="I35" s="402"/>
      <c r="J35" s="402"/>
      <c r="K35" s="402"/>
      <c r="L35" s="411"/>
      <c r="M35" s="411"/>
    </row>
    <row r="37" spans="2:13" x14ac:dyDescent="0.3">
      <c r="B37" s="346" t="s">
        <v>6</v>
      </c>
    </row>
    <row r="38" spans="2:13" x14ac:dyDescent="0.3">
      <c r="B38" s="345" t="s">
        <v>517</v>
      </c>
    </row>
    <row r="39" spans="2:13" x14ac:dyDescent="0.3">
      <c r="B39" s="345" t="s">
        <v>605</v>
      </c>
    </row>
    <row r="40" spans="2:13" x14ac:dyDescent="0.3">
      <c r="B40" s="345" t="s">
        <v>675</v>
      </c>
    </row>
    <row r="41" spans="2:13" x14ac:dyDescent="0.3">
      <c r="B41" s="345" t="s">
        <v>519</v>
      </c>
    </row>
    <row r="42" spans="2:13" x14ac:dyDescent="0.3">
      <c r="B42" s="345" t="s">
        <v>520</v>
      </c>
    </row>
    <row r="43" spans="2:13" x14ac:dyDescent="0.3">
      <c r="B43" s="345" t="s">
        <v>676</v>
      </c>
    </row>
    <row r="44" spans="2:13" x14ac:dyDescent="0.3">
      <c r="B44" s="345" t="s">
        <v>677</v>
      </c>
    </row>
    <row r="45" spans="2:13" x14ac:dyDescent="0.3">
      <c r="B45" s="345" t="s">
        <v>523</v>
      </c>
    </row>
    <row r="47" spans="2:13" x14ac:dyDescent="0.3">
      <c r="B47" s="346" t="s">
        <v>398</v>
      </c>
    </row>
    <row r="48" spans="2:13" x14ac:dyDescent="0.3">
      <c r="B48" s="345" t="s">
        <v>678</v>
      </c>
    </row>
    <row r="49" spans="2:2" x14ac:dyDescent="0.3">
      <c r="B49" s="345" t="s">
        <v>679</v>
      </c>
    </row>
    <row r="50" spans="2:2" x14ac:dyDescent="0.3">
      <c r="B50" s="345" t="s">
        <v>680</v>
      </c>
    </row>
    <row r="51" spans="2:2" x14ac:dyDescent="0.3">
      <c r="B51" s="345" t="s">
        <v>681</v>
      </c>
    </row>
    <row r="52" spans="2:2" x14ac:dyDescent="0.3">
      <c r="B52" s="345" t="s">
        <v>682</v>
      </c>
    </row>
    <row r="53" spans="2:2" x14ac:dyDescent="0.3">
      <c r="B53" s="345" t="s">
        <v>683</v>
      </c>
    </row>
    <row r="54" spans="2:2" x14ac:dyDescent="0.3">
      <c r="B54" s="345" t="s">
        <v>684</v>
      </c>
    </row>
    <row r="55" spans="2:2" x14ac:dyDescent="0.3">
      <c r="B55" s="345" t="s">
        <v>685</v>
      </c>
    </row>
    <row r="56" spans="2:2" x14ac:dyDescent="0.3">
      <c r="B56" s="345" t="s">
        <v>686</v>
      </c>
    </row>
    <row r="57" spans="2:2" x14ac:dyDescent="0.3">
      <c r="B57" s="345" t="s">
        <v>687</v>
      </c>
    </row>
    <row r="58" spans="2:2" x14ac:dyDescent="0.3">
      <c r="B58" s="345" t="s">
        <v>688</v>
      </c>
    </row>
    <row r="59" spans="2:2" x14ac:dyDescent="0.3">
      <c r="B59" s="345" t="s">
        <v>689</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349"/>
    </row>
    <row r="3" spans="2:13" x14ac:dyDescent="0.3">
      <c r="B3" s="386" t="s">
        <v>20</v>
      </c>
      <c r="C3" s="686" t="s">
        <v>754</v>
      </c>
      <c r="D3" s="735"/>
      <c r="E3" s="735"/>
      <c r="F3" s="735"/>
      <c r="G3" s="735"/>
      <c r="H3" s="735"/>
      <c r="I3" s="735"/>
      <c r="J3" s="735"/>
      <c r="K3" s="735"/>
      <c r="L3" s="735"/>
      <c r="M3" s="735"/>
    </row>
    <row r="4" spans="2:13"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504</v>
      </c>
      <c r="C7" s="397" t="s">
        <v>508</v>
      </c>
      <c r="D7" s="397">
        <v>40</v>
      </c>
      <c r="E7" s="397">
        <v>80</v>
      </c>
      <c r="F7" s="397">
        <v>120</v>
      </c>
      <c r="G7" s="397">
        <v>160</v>
      </c>
      <c r="H7" s="473">
        <v>0.5</v>
      </c>
      <c r="I7" s="473">
        <v>1.25</v>
      </c>
      <c r="J7" s="473">
        <v>0.75</v>
      </c>
      <c r="K7" s="473">
        <v>1.25</v>
      </c>
      <c r="L7" s="397" t="s">
        <v>410</v>
      </c>
      <c r="M7" s="397" t="s">
        <v>755</v>
      </c>
    </row>
    <row r="8" spans="2:13" x14ac:dyDescent="0.3">
      <c r="B8" s="412" t="s">
        <v>506</v>
      </c>
      <c r="C8" s="413" t="s">
        <v>508</v>
      </c>
      <c r="D8" s="486">
        <v>56.878761904761902</v>
      </c>
      <c r="E8" s="486">
        <v>113.7575238095238</v>
      </c>
      <c r="F8" s="486">
        <v>170.63628571428572</v>
      </c>
      <c r="G8" s="486">
        <v>227.51504761904761</v>
      </c>
      <c r="H8" s="474">
        <v>0.5</v>
      </c>
      <c r="I8" s="474">
        <v>1.25</v>
      </c>
      <c r="J8" s="474">
        <v>0.75</v>
      </c>
      <c r="K8" s="474">
        <v>1.25</v>
      </c>
      <c r="L8" s="413" t="s">
        <v>412</v>
      </c>
      <c r="M8" s="413" t="s">
        <v>755</v>
      </c>
    </row>
    <row r="9" spans="2:13" x14ac:dyDescent="0.3">
      <c r="B9" s="414" t="s">
        <v>366</v>
      </c>
      <c r="C9" s="422"/>
      <c r="D9" s="422"/>
      <c r="E9" s="422"/>
      <c r="F9" s="422" t="s">
        <v>756</v>
      </c>
      <c r="G9" s="422"/>
      <c r="H9" s="472"/>
      <c r="I9" s="472"/>
      <c r="J9" s="472"/>
      <c r="K9" s="472"/>
      <c r="L9" s="392"/>
      <c r="M9" s="393"/>
    </row>
    <row r="10" spans="2:13" x14ac:dyDescent="0.3">
      <c r="B10" s="395" t="s">
        <v>475</v>
      </c>
      <c r="C10" s="397" t="s">
        <v>508</v>
      </c>
      <c r="D10" s="397">
        <v>0.99</v>
      </c>
      <c r="E10" s="397">
        <v>0.99</v>
      </c>
      <c r="F10" s="397">
        <v>0.99</v>
      </c>
      <c r="G10" s="397">
        <v>0.99</v>
      </c>
      <c r="H10" s="473">
        <v>0.9</v>
      </c>
      <c r="I10" s="473">
        <v>1.5</v>
      </c>
      <c r="J10" s="473">
        <v>0.9</v>
      </c>
      <c r="K10" s="473">
        <v>1.25</v>
      </c>
      <c r="L10" s="397" t="s">
        <v>2</v>
      </c>
      <c r="M10" s="397">
        <v>5</v>
      </c>
    </row>
    <row r="11" spans="2:13" x14ac:dyDescent="0.3">
      <c r="B11" s="412" t="s">
        <v>371</v>
      </c>
      <c r="C11" s="413" t="s">
        <v>508</v>
      </c>
      <c r="D11" s="413">
        <v>0.01</v>
      </c>
      <c r="E11" s="413">
        <v>0.01</v>
      </c>
      <c r="F11" s="413">
        <v>0.01</v>
      </c>
      <c r="G11" s="413">
        <v>0.01</v>
      </c>
      <c r="H11" s="474">
        <v>0.75</v>
      </c>
      <c r="I11" s="474">
        <v>1.25</v>
      </c>
      <c r="J11" s="474">
        <v>0.75</v>
      </c>
      <c r="K11" s="474">
        <v>1.25</v>
      </c>
      <c r="L11" s="413" t="s">
        <v>2</v>
      </c>
      <c r="M11" s="413">
        <v>5</v>
      </c>
    </row>
    <row r="12" spans="2:13" x14ac:dyDescent="0.3">
      <c r="B12" s="414" t="s">
        <v>244</v>
      </c>
      <c r="C12" s="422"/>
      <c r="D12" s="422"/>
      <c r="E12" s="422"/>
      <c r="F12" s="422"/>
      <c r="G12" s="422"/>
      <c r="H12" s="472"/>
      <c r="I12" s="472"/>
      <c r="J12" s="472"/>
      <c r="K12" s="472"/>
      <c r="L12" s="392"/>
      <c r="M12" s="393"/>
    </row>
    <row r="13" spans="2:13" x14ac:dyDescent="0.3">
      <c r="B13" s="395" t="s">
        <v>776</v>
      </c>
      <c r="C13" s="397" t="s">
        <v>508</v>
      </c>
      <c r="D13" s="397">
        <v>0.38</v>
      </c>
      <c r="E13" s="397">
        <v>0.39</v>
      </c>
      <c r="F13" s="397">
        <v>0.4</v>
      </c>
      <c r="G13" s="397">
        <v>0.41</v>
      </c>
      <c r="H13" s="473">
        <v>0.9</v>
      </c>
      <c r="I13" s="473">
        <v>1.1000000000000001</v>
      </c>
      <c r="J13" s="473">
        <v>0.9</v>
      </c>
      <c r="K13" s="473">
        <v>1.1000000000000001</v>
      </c>
      <c r="L13" s="397" t="s">
        <v>2</v>
      </c>
      <c r="M13" s="397">
        <v>5</v>
      </c>
    </row>
    <row r="14" spans="2:13" x14ac:dyDescent="0.3">
      <c r="B14" s="428" t="s">
        <v>777</v>
      </c>
      <c r="C14" s="431" t="s">
        <v>508</v>
      </c>
      <c r="D14" s="431">
        <v>0.17</v>
      </c>
      <c r="E14" s="431">
        <v>0.18</v>
      </c>
      <c r="F14" s="431">
        <v>0.18</v>
      </c>
      <c r="G14" s="431">
        <v>0.19</v>
      </c>
      <c r="H14" s="473">
        <v>0.9</v>
      </c>
      <c r="I14" s="473">
        <v>1.1000000000000001</v>
      </c>
      <c r="J14" s="473">
        <v>0.9</v>
      </c>
      <c r="K14" s="473">
        <v>1.1000000000000001</v>
      </c>
      <c r="L14" s="397" t="s">
        <v>2</v>
      </c>
      <c r="M14" s="397">
        <v>5</v>
      </c>
    </row>
    <row r="15" spans="2:13" x14ac:dyDescent="0.3">
      <c r="B15" s="412" t="s">
        <v>671</v>
      </c>
      <c r="C15" s="413" t="s">
        <v>508</v>
      </c>
      <c r="D15" s="413">
        <v>0</v>
      </c>
      <c r="E15" s="413">
        <v>0</v>
      </c>
      <c r="F15" s="413">
        <v>0</v>
      </c>
      <c r="G15" s="413">
        <v>0</v>
      </c>
      <c r="H15" s="474">
        <v>0.9</v>
      </c>
      <c r="I15" s="474">
        <v>1.1000000000000001</v>
      </c>
      <c r="J15" s="474">
        <v>0.9</v>
      </c>
      <c r="K15" s="474">
        <v>1.1000000000000001</v>
      </c>
      <c r="L15" s="413" t="s">
        <v>2</v>
      </c>
      <c r="M15" s="413">
        <v>5</v>
      </c>
    </row>
    <row r="16" spans="2:13" x14ac:dyDescent="0.3">
      <c r="B16" s="420"/>
      <c r="C16" s="422"/>
      <c r="D16" s="422"/>
      <c r="E16" s="422"/>
      <c r="F16" s="422"/>
      <c r="G16" s="422"/>
      <c r="H16" s="472"/>
      <c r="I16" s="472"/>
      <c r="J16" s="472"/>
      <c r="K16" s="472"/>
      <c r="L16" s="392"/>
      <c r="M16" s="393"/>
    </row>
    <row r="17" spans="2:13" x14ac:dyDescent="0.3">
      <c r="B17" s="395" t="s">
        <v>99</v>
      </c>
      <c r="C17" s="397" t="s">
        <v>508</v>
      </c>
      <c r="D17" s="397">
        <v>4</v>
      </c>
      <c r="E17" s="397">
        <v>4</v>
      </c>
      <c r="F17" s="397">
        <v>0</v>
      </c>
      <c r="G17" s="397">
        <v>0</v>
      </c>
      <c r="H17" s="449"/>
      <c r="I17" s="449"/>
      <c r="J17" s="449"/>
      <c r="K17" s="449"/>
      <c r="L17" s="397"/>
      <c r="M17" s="397"/>
    </row>
    <row r="18" spans="2:13" x14ac:dyDescent="0.3">
      <c r="B18" s="399" t="s">
        <v>23</v>
      </c>
      <c r="C18" s="411" t="s">
        <v>508</v>
      </c>
      <c r="D18" s="411">
        <v>2</v>
      </c>
      <c r="E18" s="411">
        <v>3</v>
      </c>
      <c r="F18" s="411">
        <v>4</v>
      </c>
      <c r="G18" s="411">
        <v>5</v>
      </c>
      <c r="H18" s="400"/>
      <c r="I18" s="400"/>
      <c r="J18" s="400"/>
      <c r="K18" s="481"/>
      <c r="L18" s="411"/>
      <c r="M18" s="411">
        <v>5</v>
      </c>
    </row>
    <row r="19" spans="2:13" x14ac:dyDescent="0.3">
      <c r="B19" s="399" t="s">
        <v>14</v>
      </c>
      <c r="C19" s="411" t="s">
        <v>508</v>
      </c>
      <c r="D19" s="411" t="s">
        <v>748</v>
      </c>
      <c r="E19" s="411" t="s">
        <v>748</v>
      </c>
      <c r="F19" s="411" t="s">
        <v>748</v>
      </c>
      <c r="G19" s="411" t="s">
        <v>748</v>
      </c>
      <c r="H19" s="400"/>
      <c r="I19" s="400"/>
      <c r="J19" s="400"/>
      <c r="K19" s="481"/>
      <c r="L19" s="411"/>
      <c r="M19" s="399"/>
    </row>
    <row r="20" spans="2:13" x14ac:dyDescent="0.3">
      <c r="B20" s="412" t="s">
        <v>12</v>
      </c>
      <c r="C20" s="413" t="s">
        <v>508</v>
      </c>
      <c r="D20" s="413">
        <v>2</v>
      </c>
      <c r="E20" s="413">
        <v>2</v>
      </c>
      <c r="F20" s="413">
        <v>2</v>
      </c>
      <c r="G20" s="413">
        <v>2</v>
      </c>
      <c r="H20" s="427"/>
      <c r="I20" s="427"/>
      <c r="J20" s="427"/>
      <c r="K20" s="474"/>
      <c r="L20" s="413"/>
      <c r="M20" s="413">
        <v>5</v>
      </c>
    </row>
    <row r="21" spans="2:13" x14ac:dyDescent="0.3">
      <c r="B21" s="414" t="s">
        <v>9</v>
      </c>
      <c r="C21" s="422"/>
      <c r="D21" s="422"/>
      <c r="E21" s="422"/>
      <c r="F21" s="422"/>
      <c r="G21" s="422"/>
      <c r="H21" s="475"/>
      <c r="I21" s="475"/>
      <c r="J21" s="475"/>
      <c r="K21" s="482"/>
      <c r="L21" s="392"/>
      <c r="M21" s="446"/>
    </row>
    <row r="22" spans="2:13" x14ac:dyDescent="0.3">
      <c r="B22" s="395" t="s">
        <v>722</v>
      </c>
      <c r="C22" s="397" t="s">
        <v>508</v>
      </c>
      <c r="D22" s="487">
        <v>2.7822558139534888</v>
      </c>
      <c r="E22" s="487">
        <v>1.5766116279069771</v>
      </c>
      <c r="F22" s="487">
        <v>1.1546361627906978</v>
      </c>
      <c r="G22" s="487">
        <v>0.92741860465116288</v>
      </c>
      <c r="H22" s="473">
        <v>0.75</v>
      </c>
      <c r="I22" s="473">
        <v>1.25</v>
      </c>
      <c r="J22" s="473">
        <v>0.75</v>
      </c>
      <c r="K22" s="473">
        <v>1.25</v>
      </c>
      <c r="L22" s="397" t="s">
        <v>757</v>
      </c>
      <c r="M22" s="397" t="s">
        <v>758</v>
      </c>
    </row>
    <row r="23" spans="2:13" x14ac:dyDescent="0.3">
      <c r="B23" s="399" t="s">
        <v>424</v>
      </c>
      <c r="C23" s="411" t="s">
        <v>508</v>
      </c>
      <c r="D23" s="411">
        <v>75</v>
      </c>
      <c r="E23" s="411">
        <v>75</v>
      </c>
      <c r="F23" s="411">
        <v>75</v>
      </c>
      <c r="G23" s="411">
        <v>75</v>
      </c>
      <c r="H23" s="481"/>
      <c r="I23" s="481"/>
      <c r="J23" s="481"/>
      <c r="K23" s="481"/>
      <c r="L23" s="411"/>
      <c r="M23" s="411"/>
    </row>
    <row r="24" spans="2:13" x14ac:dyDescent="0.3">
      <c r="B24" s="399" t="s">
        <v>425</v>
      </c>
      <c r="C24" s="411" t="s">
        <v>508</v>
      </c>
      <c r="D24" s="411">
        <v>25</v>
      </c>
      <c r="E24" s="411">
        <v>25</v>
      </c>
      <c r="F24" s="411">
        <v>25</v>
      </c>
      <c r="G24" s="411">
        <v>25</v>
      </c>
      <c r="H24" s="481"/>
      <c r="I24" s="481"/>
      <c r="J24" s="481"/>
      <c r="K24" s="481"/>
      <c r="L24" s="411"/>
      <c r="M24" s="411"/>
    </row>
    <row r="25" spans="2:13" x14ac:dyDescent="0.3">
      <c r="B25" s="399" t="s">
        <v>723</v>
      </c>
      <c r="C25" s="411" t="s">
        <v>508</v>
      </c>
      <c r="D25" s="488">
        <v>2.7426976744186052E-2</v>
      </c>
      <c r="E25" s="488">
        <v>2.7426976744186052E-2</v>
      </c>
      <c r="F25" s="488">
        <v>2.7426976744186045E-2</v>
      </c>
      <c r="G25" s="488">
        <v>2.7426976744186052E-2</v>
      </c>
      <c r="H25" s="481">
        <v>0.75</v>
      </c>
      <c r="I25" s="481">
        <v>1.25</v>
      </c>
      <c r="J25" s="481">
        <v>0.75</v>
      </c>
      <c r="K25" s="481">
        <v>1.25</v>
      </c>
      <c r="L25" s="411" t="s">
        <v>313</v>
      </c>
      <c r="M25" s="411">
        <v>5</v>
      </c>
    </row>
    <row r="26" spans="2:13" x14ac:dyDescent="0.3">
      <c r="B26" s="399" t="s">
        <v>724</v>
      </c>
      <c r="C26" s="411" t="s">
        <v>508</v>
      </c>
      <c r="D26" s="489">
        <v>1.306046511627907</v>
      </c>
      <c r="E26" s="489">
        <v>1.306046511627907</v>
      </c>
      <c r="F26" s="489">
        <v>1.306046511627907</v>
      </c>
      <c r="G26" s="489">
        <v>1.306046511627907</v>
      </c>
      <c r="H26" s="481">
        <v>0.75</v>
      </c>
      <c r="I26" s="481">
        <v>1.25</v>
      </c>
      <c r="J26" s="481">
        <v>0.75</v>
      </c>
      <c r="K26" s="481">
        <v>1.25</v>
      </c>
      <c r="L26" s="411" t="s">
        <v>313</v>
      </c>
      <c r="M26" s="411">
        <v>5</v>
      </c>
    </row>
    <row r="27" spans="2:13" x14ac:dyDescent="0.3">
      <c r="B27" s="412" t="s">
        <v>673</v>
      </c>
      <c r="C27" s="413" t="s">
        <v>508</v>
      </c>
      <c r="D27" s="413">
        <v>0</v>
      </c>
      <c r="E27" s="413">
        <v>0</v>
      </c>
      <c r="F27" s="413">
        <v>0</v>
      </c>
      <c r="G27" s="413">
        <v>0</v>
      </c>
      <c r="H27" s="474"/>
      <c r="I27" s="474"/>
      <c r="J27" s="474"/>
      <c r="K27" s="474"/>
      <c r="L27" s="413"/>
      <c r="M27" s="413"/>
    </row>
    <row r="28" spans="2:13" x14ac:dyDescent="0.3">
      <c r="B28" s="414" t="s">
        <v>259</v>
      </c>
      <c r="C28" s="422"/>
      <c r="D28" s="422"/>
      <c r="E28" s="422"/>
      <c r="F28" s="422"/>
      <c r="G28" s="422"/>
      <c r="H28" s="475"/>
      <c r="I28" s="475"/>
      <c r="J28" s="475"/>
      <c r="K28" s="475"/>
      <c r="L28" s="392"/>
      <c r="M28" s="393"/>
    </row>
    <row r="29" spans="2:13" x14ac:dyDescent="0.3">
      <c r="B29" s="395" t="s">
        <v>429</v>
      </c>
      <c r="C29" s="397">
        <v>43</v>
      </c>
      <c r="D29" s="397">
        <v>43</v>
      </c>
      <c r="E29" s="397">
        <v>43</v>
      </c>
      <c r="F29" s="397">
        <v>43</v>
      </c>
      <c r="G29" s="397">
        <v>43</v>
      </c>
      <c r="H29" s="473"/>
      <c r="I29" s="473"/>
      <c r="J29" s="473"/>
      <c r="K29" s="473"/>
      <c r="L29" s="397"/>
      <c r="M29" s="395"/>
    </row>
    <row r="30" spans="2:13" x14ac:dyDescent="0.3">
      <c r="B30" s="399" t="s">
        <v>702</v>
      </c>
      <c r="C30" s="411">
        <v>0.78</v>
      </c>
      <c r="D30" s="411">
        <v>0.78</v>
      </c>
      <c r="E30" s="411">
        <v>0.78</v>
      </c>
      <c r="F30" s="411">
        <v>0.78</v>
      </c>
      <c r="G30" s="411">
        <v>0.78</v>
      </c>
      <c r="H30" s="481"/>
      <c r="I30" s="481"/>
      <c r="J30" s="481"/>
      <c r="K30" s="481"/>
      <c r="L30" s="411"/>
      <c r="M30" s="399"/>
    </row>
    <row r="31" spans="2:13" x14ac:dyDescent="0.3">
      <c r="B31" s="399" t="s">
        <v>672</v>
      </c>
      <c r="C31" s="411" t="s">
        <v>508</v>
      </c>
      <c r="D31" s="489">
        <v>3.9562500000000003</v>
      </c>
      <c r="E31" s="489">
        <v>2.2418750000000003</v>
      </c>
      <c r="F31" s="489">
        <v>1.64184375</v>
      </c>
      <c r="G31" s="489">
        <v>1.3187500000000001</v>
      </c>
      <c r="H31" s="481">
        <v>0.75</v>
      </c>
      <c r="I31" s="481">
        <v>1.25</v>
      </c>
      <c r="J31" s="481">
        <v>0.75</v>
      </c>
      <c r="K31" s="481">
        <v>1.25</v>
      </c>
      <c r="L31" s="411" t="s">
        <v>757</v>
      </c>
      <c r="M31" s="411" t="s">
        <v>758</v>
      </c>
    </row>
    <row r="32" spans="2:13" x14ac:dyDescent="0.3">
      <c r="B32" s="399" t="s">
        <v>424</v>
      </c>
      <c r="C32" s="411" t="s">
        <v>508</v>
      </c>
      <c r="D32" s="411">
        <v>75</v>
      </c>
      <c r="E32" s="411">
        <v>75</v>
      </c>
      <c r="F32" s="411">
        <v>75</v>
      </c>
      <c r="G32" s="411">
        <v>75</v>
      </c>
      <c r="H32" s="481"/>
      <c r="I32" s="481"/>
      <c r="J32" s="481"/>
      <c r="K32" s="481"/>
      <c r="L32" s="411"/>
      <c r="M32" s="411"/>
    </row>
    <row r="33" spans="2:13" x14ac:dyDescent="0.3">
      <c r="B33" s="399" t="s">
        <v>425</v>
      </c>
      <c r="C33" s="411" t="s">
        <v>508</v>
      </c>
      <c r="D33" s="411">
        <v>25</v>
      </c>
      <c r="E33" s="411">
        <v>25</v>
      </c>
      <c r="F33" s="411">
        <v>25</v>
      </c>
      <c r="G33" s="411">
        <v>25</v>
      </c>
      <c r="H33" s="481"/>
      <c r="I33" s="481"/>
      <c r="J33" s="481"/>
      <c r="K33" s="481"/>
      <c r="L33" s="411"/>
      <c r="M33" s="411"/>
    </row>
    <row r="34" spans="2:13" x14ac:dyDescent="0.3">
      <c r="B34" s="399" t="s">
        <v>512</v>
      </c>
      <c r="C34" s="411" t="s">
        <v>508</v>
      </c>
      <c r="D34" s="488">
        <v>3.9E-2</v>
      </c>
      <c r="E34" s="488">
        <v>3.9E-2</v>
      </c>
      <c r="F34" s="488">
        <v>3.9E-2</v>
      </c>
      <c r="G34" s="488">
        <v>3.9E-2</v>
      </c>
      <c r="H34" s="481">
        <v>0.75</v>
      </c>
      <c r="I34" s="481">
        <v>1.25</v>
      </c>
      <c r="J34" s="481">
        <v>0.75</v>
      </c>
      <c r="K34" s="481">
        <v>1.25</v>
      </c>
      <c r="L34" s="411" t="s">
        <v>313</v>
      </c>
      <c r="M34" s="411">
        <v>5</v>
      </c>
    </row>
    <row r="35" spans="2:13" x14ac:dyDescent="0.3">
      <c r="B35" s="399" t="s">
        <v>759</v>
      </c>
      <c r="C35" s="411" t="s">
        <v>508</v>
      </c>
      <c r="D35" s="488">
        <v>1.5600000000000001E-2</v>
      </c>
      <c r="E35" s="488">
        <v>1.5600000000000001E-2</v>
      </c>
      <c r="F35" s="488">
        <v>1.5600000000000001E-2</v>
      </c>
      <c r="G35" s="488">
        <v>1.5600000000000001E-2</v>
      </c>
      <c r="H35" s="481">
        <v>0.75</v>
      </c>
      <c r="I35" s="481">
        <v>1.25</v>
      </c>
      <c r="J35" s="481">
        <v>0.75</v>
      </c>
      <c r="K35" s="481">
        <v>1.25</v>
      </c>
      <c r="L35" s="411" t="s">
        <v>313</v>
      </c>
      <c r="M35" s="411">
        <v>5</v>
      </c>
    </row>
    <row r="36" spans="2:13" x14ac:dyDescent="0.3">
      <c r="B36" s="399" t="s">
        <v>673</v>
      </c>
      <c r="C36" s="411" t="s">
        <v>508</v>
      </c>
      <c r="D36" s="411">
        <v>0</v>
      </c>
      <c r="E36" s="411">
        <v>0</v>
      </c>
      <c r="F36" s="411">
        <v>0</v>
      </c>
      <c r="G36" s="411">
        <v>0</v>
      </c>
      <c r="H36" s="490"/>
      <c r="I36" s="490"/>
      <c r="J36" s="490"/>
      <c r="K36" s="490"/>
      <c r="L36" s="411"/>
      <c r="M36" s="411"/>
    </row>
    <row r="37" spans="2:13" x14ac:dyDescent="0.3">
      <c r="C37" s="483"/>
      <c r="D37" s="483"/>
      <c r="E37" s="483"/>
      <c r="F37" s="483"/>
      <c r="G37" s="483"/>
      <c r="H37" s="484"/>
      <c r="I37" s="484"/>
      <c r="J37" s="484"/>
      <c r="K37" s="484"/>
      <c r="L37" s="485"/>
      <c r="M37" s="485"/>
    </row>
    <row r="38" spans="2:13" x14ac:dyDescent="0.3">
      <c r="B38" t="s">
        <v>6</v>
      </c>
    </row>
    <row r="39" spans="2:13" x14ac:dyDescent="0.3">
      <c r="B39" t="s">
        <v>760</v>
      </c>
    </row>
    <row r="40" spans="2:13" x14ac:dyDescent="0.3">
      <c r="B40" t="s">
        <v>431</v>
      </c>
      <c r="K40" s="485"/>
      <c r="L40" s="485"/>
    </row>
    <row r="41" spans="2:13" x14ac:dyDescent="0.3">
      <c r="B41" t="s">
        <v>761</v>
      </c>
    </row>
    <row r="42" spans="2:13" x14ac:dyDescent="0.3">
      <c r="B42" t="s">
        <v>762</v>
      </c>
    </row>
    <row r="43" spans="2:13" x14ac:dyDescent="0.3">
      <c r="B43" t="s">
        <v>763</v>
      </c>
    </row>
    <row r="44" spans="2:13" x14ac:dyDescent="0.3">
      <c r="B44" t="s">
        <v>764</v>
      </c>
    </row>
    <row r="45" spans="2:13" x14ac:dyDescent="0.3">
      <c r="B45" t="s">
        <v>765</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349"/>
    </row>
    <row r="3" spans="2:14" ht="15" customHeight="1" x14ac:dyDescent="0.3">
      <c r="B3" s="553" t="s">
        <v>20</v>
      </c>
      <c r="C3" s="746" t="s">
        <v>766</v>
      </c>
      <c r="D3" s="747"/>
      <c r="E3" s="747"/>
      <c r="F3" s="747"/>
      <c r="G3" s="747"/>
      <c r="H3" s="747"/>
      <c r="I3" s="747"/>
      <c r="J3" s="747"/>
      <c r="K3" s="747"/>
      <c r="L3" s="747"/>
      <c r="M3" s="747"/>
      <c r="N3" s="748"/>
    </row>
    <row r="4" spans="2:14" ht="22.5" customHeight="1" x14ac:dyDescent="0.3">
      <c r="B4" s="554"/>
      <c r="C4" s="553">
        <v>2015</v>
      </c>
      <c r="D4" s="553">
        <v>2020</v>
      </c>
      <c r="E4" s="553">
        <v>2030</v>
      </c>
      <c r="F4" s="553">
        <v>2040</v>
      </c>
      <c r="G4" s="553">
        <v>2050</v>
      </c>
      <c r="H4" s="745" t="s">
        <v>25</v>
      </c>
      <c r="I4" s="745"/>
      <c r="J4" s="745"/>
      <c r="K4" s="745" t="s">
        <v>24</v>
      </c>
      <c r="L4" s="745"/>
      <c r="M4" s="553" t="s">
        <v>19</v>
      </c>
      <c r="N4" s="553" t="s">
        <v>18</v>
      </c>
    </row>
    <row r="5" spans="2:14" x14ac:dyDescent="0.3">
      <c r="B5" s="553"/>
      <c r="C5" s="554"/>
      <c r="D5" s="554"/>
      <c r="E5" s="554"/>
      <c r="F5" s="553"/>
      <c r="G5" s="554"/>
      <c r="H5" s="745" t="s">
        <v>17</v>
      </c>
      <c r="I5" s="745"/>
      <c r="J5" s="553" t="s">
        <v>16</v>
      </c>
      <c r="K5" s="553" t="s">
        <v>17</v>
      </c>
      <c r="L5" s="553" t="s">
        <v>16</v>
      </c>
      <c r="M5" s="554"/>
      <c r="N5" s="554"/>
    </row>
    <row r="6" spans="2:14" x14ac:dyDescent="0.3">
      <c r="B6" s="744" t="s">
        <v>15</v>
      </c>
      <c r="C6" s="744"/>
      <c r="D6" s="744"/>
      <c r="E6" s="744"/>
      <c r="F6" s="744"/>
      <c r="G6" s="744"/>
      <c r="H6" s="744"/>
      <c r="I6" s="744"/>
      <c r="J6" s="744"/>
      <c r="K6" s="744"/>
      <c r="L6" s="744"/>
      <c r="M6" s="744"/>
      <c r="N6" s="744"/>
    </row>
    <row r="7" spans="2:14" x14ac:dyDescent="0.3">
      <c r="B7" s="555" t="s">
        <v>767</v>
      </c>
      <c r="C7" s="556" t="s">
        <v>508</v>
      </c>
      <c r="D7" s="556">
        <v>40</v>
      </c>
      <c r="E7" s="556">
        <v>80</v>
      </c>
      <c r="F7" s="556">
        <v>120</v>
      </c>
      <c r="G7" s="556">
        <v>160</v>
      </c>
      <c r="H7" s="741">
        <v>0.5</v>
      </c>
      <c r="I7" s="741"/>
      <c r="J7" s="557">
        <v>1.25</v>
      </c>
      <c r="K7" s="557">
        <v>0.75</v>
      </c>
      <c r="L7" s="557">
        <v>1.25</v>
      </c>
      <c r="M7" s="556" t="s">
        <v>410</v>
      </c>
      <c r="N7" s="556" t="s">
        <v>755</v>
      </c>
    </row>
    <row r="8" spans="2:14" x14ac:dyDescent="0.3">
      <c r="B8" s="555" t="s">
        <v>506</v>
      </c>
      <c r="C8" s="556" t="s">
        <v>508</v>
      </c>
      <c r="D8" s="556">
        <v>57</v>
      </c>
      <c r="E8" s="556">
        <v>114</v>
      </c>
      <c r="F8" s="556">
        <v>171</v>
      </c>
      <c r="G8" s="556">
        <v>228</v>
      </c>
      <c r="H8" s="741">
        <v>0.5</v>
      </c>
      <c r="I8" s="741"/>
      <c r="J8" s="557">
        <v>1.25</v>
      </c>
      <c r="K8" s="557">
        <v>0.75</v>
      </c>
      <c r="L8" s="557">
        <v>1.25</v>
      </c>
      <c r="M8" s="556" t="s">
        <v>412</v>
      </c>
      <c r="N8" s="556" t="s">
        <v>755</v>
      </c>
    </row>
    <row r="9" spans="2:14" x14ac:dyDescent="0.3">
      <c r="B9" s="749" t="s">
        <v>366</v>
      </c>
      <c r="C9" s="749"/>
      <c r="D9" s="749"/>
      <c r="E9" s="749"/>
      <c r="F9" s="749"/>
      <c r="G9" s="749"/>
      <c r="H9" s="749"/>
      <c r="I9" s="749"/>
      <c r="J9" s="749"/>
      <c r="K9" s="749"/>
      <c r="L9" s="749"/>
      <c r="M9" s="749"/>
      <c r="N9" s="749"/>
    </row>
    <row r="10" spans="2:14" x14ac:dyDescent="0.3">
      <c r="B10" s="555" t="s">
        <v>475</v>
      </c>
      <c r="C10" s="556" t="s">
        <v>508</v>
      </c>
      <c r="D10" s="556">
        <v>0.77</v>
      </c>
      <c r="E10" s="556">
        <v>0.77</v>
      </c>
      <c r="F10" s="556">
        <v>0.77</v>
      </c>
      <c r="G10" s="556">
        <v>0.77</v>
      </c>
      <c r="H10" s="741">
        <v>0.9</v>
      </c>
      <c r="I10" s="741"/>
      <c r="J10" s="557">
        <v>1.5</v>
      </c>
      <c r="K10" s="557">
        <v>0.9</v>
      </c>
      <c r="L10" s="557">
        <v>1.25</v>
      </c>
      <c r="M10" s="556" t="s">
        <v>3</v>
      </c>
      <c r="N10" s="556">
        <v>1</v>
      </c>
    </row>
    <row r="11" spans="2:14" x14ac:dyDescent="0.3">
      <c r="B11" s="555" t="s">
        <v>649</v>
      </c>
      <c r="C11" s="556" t="s">
        <v>508</v>
      </c>
      <c r="D11" s="556">
        <v>0.23</v>
      </c>
      <c r="E11" s="556">
        <v>0.23</v>
      </c>
      <c r="F11" s="556">
        <v>0.23</v>
      </c>
      <c r="G11" s="556">
        <v>0.23</v>
      </c>
      <c r="H11" s="741">
        <v>0.75</v>
      </c>
      <c r="I11" s="741"/>
      <c r="J11" s="557">
        <v>1.25</v>
      </c>
      <c r="K11" s="557">
        <v>0.75</v>
      </c>
      <c r="L11" s="557">
        <v>1.25</v>
      </c>
      <c r="M11" s="556" t="s">
        <v>3</v>
      </c>
      <c r="N11" s="556">
        <v>1</v>
      </c>
    </row>
    <row r="12" spans="2:14" x14ac:dyDescent="0.3">
      <c r="B12" s="749" t="s">
        <v>244</v>
      </c>
      <c r="C12" s="749"/>
      <c r="D12" s="749"/>
      <c r="E12" s="749"/>
      <c r="F12" s="749"/>
      <c r="G12" s="749"/>
      <c r="H12" s="749"/>
      <c r="I12" s="749"/>
      <c r="J12" s="749"/>
      <c r="K12" s="749"/>
      <c r="L12" s="749"/>
      <c r="M12" s="749"/>
      <c r="N12" s="749"/>
    </row>
    <row r="13" spans="2:14" x14ac:dyDescent="0.3">
      <c r="B13" s="555" t="s">
        <v>768</v>
      </c>
      <c r="C13" s="556" t="s">
        <v>508</v>
      </c>
      <c r="D13" s="556">
        <v>0.38</v>
      </c>
      <c r="E13" s="556">
        <v>0.38</v>
      </c>
      <c r="F13" s="556">
        <v>0.38</v>
      </c>
      <c r="G13" s="556">
        <v>0.38</v>
      </c>
      <c r="H13" s="557">
        <v>0.9</v>
      </c>
      <c r="I13" s="741">
        <v>1.1000000000000001</v>
      </c>
      <c r="J13" s="741"/>
      <c r="K13" s="557">
        <v>0.9</v>
      </c>
      <c r="L13" s="557">
        <v>1.1000000000000001</v>
      </c>
      <c r="M13" s="556" t="s">
        <v>3</v>
      </c>
      <c r="N13" s="556">
        <v>1</v>
      </c>
    </row>
    <row r="14" spans="2:14" x14ac:dyDescent="0.3">
      <c r="B14" s="555" t="s">
        <v>769</v>
      </c>
      <c r="C14" s="556" t="s">
        <v>508</v>
      </c>
      <c r="D14" s="556">
        <v>0.13</v>
      </c>
      <c r="E14" s="556">
        <v>0.13</v>
      </c>
      <c r="F14" s="556">
        <v>0.13</v>
      </c>
      <c r="G14" s="556">
        <v>0.13</v>
      </c>
      <c r="H14" s="557">
        <v>0.9</v>
      </c>
      <c r="I14" s="741">
        <v>1.1000000000000001</v>
      </c>
      <c r="J14" s="741"/>
      <c r="K14" s="557">
        <v>0.9</v>
      </c>
      <c r="L14" s="557">
        <v>1.1000000000000001</v>
      </c>
      <c r="M14" s="556" t="s">
        <v>3</v>
      </c>
      <c r="N14" s="556">
        <v>1</v>
      </c>
    </row>
    <row r="15" spans="2:14" x14ac:dyDescent="0.3">
      <c r="B15" s="555" t="s">
        <v>770</v>
      </c>
      <c r="C15" s="556" t="s">
        <v>508</v>
      </c>
      <c r="D15" s="556">
        <v>0.31</v>
      </c>
      <c r="E15" s="556">
        <v>0.31</v>
      </c>
      <c r="F15" s="556">
        <v>0.31</v>
      </c>
      <c r="G15" s="556">
        <v>0.31</v>
      </c>
      <c r="H15" s="557">
        <v>0.9</v>
      </c>
      <c r="I15" s="741">
        <v>1.1000000000000001</v>
      </c>
      <c r="J15" s="741"/>
      <c r="K15" s="557">
        <v>0.9</v>
      </c>
      <c r="L15" s="557">
        <v>1.1000000000000001</v>
      </c>
      <c r="M15" s="556" t="s">
        <v>3</v>
      </c>
      <c r="N15" s="556">
        <v>1</v>
      </c>
    </row>
    <row r="16" spans="2:14" x14ac:dyDescent="0.3">
      <c r="B16" s="555" t="s">
        <v>771</v>
      </c>
      <c r="C16" s="556" t="s">
        <v>508</v>
      </c>
      <c r="D16" s="556">
        <v>0.18</v>
      </c>
      <c r="E16" s="556">
        <v>0.18</v>
      </c>
      <c r="F16" s="556">
        <v>0.18</v>
      </c>
      <c r="G16" s="556">
        <v>0.18</v>
      </c>
      <c r="H16" s="557">
        <v>0.9</v>
      </c>
      <c r="I16" s="741">
        <v>1.1000000000000001</v>
      </c>
      <c r="J16" s="741"/>
      <c r="K16" s="557">
        <v>0.9</v>
      </c>
      <c r="L16" s="557">
        <v>1.1000000000000001</v>
      </c>
      <c r="M16" s="556" t="s">
        <v>3</v>
      </c>
      <c r="N16" s="556">
        <v>1</v>
      </c>
    </row>
    <row r="17" spans="2:14" x14ac:dyDescent="0.3">
      <c r="B17" s="744" t="s">
        <v>9</v>
      </c>
      <c r="C17" s="744"/>
      <c r="D17" s="744"/>
      <c r="E17" s="744"/>
      <c r="F17" s="744"/>
      <c r="G17" s="744"/>
      <c r="H17" s="744"/>
      <c r="I17" s="744"/>
      <c r="J17" s="744"/>
      <c r="K17" s="744"/>
      <c r="L17" s="744"/>
      <c r="M17" s="744"/>
      <c r="N17" s="744"/>
    </row>
    <row r="18" spans="2:14" x14ac:dyDescent="0.3">
      <c r="B18" s="558" t="s">
        <v>780</v>
      </c>
      <c r="C18" s="559" t="s">
        <v>508</v>
      </c>
      <c r="D18" s="556">
        <v>2.1800000000000002</v>
      </c>
      <c r="E18" s="556">
        <v>1.23</v>
      </c>
      <c r="F18" s="559">
        <v>0.9</v>
      </c>
      <c r="G18" s="556">
        <v>0.73</v>
      </c>
      <c r="H18" s="741">
        <v>0.75</v>
      </c>
      <c r="I18" s="741"/>
      <c r="J18" s="560">
        <v>1.25</v>
      </c>
      <c r="K18" s="560">
        <v>0.75</v>
      </c>
      <c r="L18" s="560">
        <v>1.25</v>
      </c>
      <c r="M18" s="559" t="s">
        <v>781</v>
      </c>
      <c r="N18" s="559" t="s">
        <v>758</v>
      </c>
    </row>
    <row r="19" spans="2:14" x14ac:dyDescent="0.3">
      <c r="B19" s="558" t="s">
        <v>424</v>
      </c>
      <c r="C19" s="559" t="s">
        <v>508</v>
      </c>
      <c r="D19" s="559">
        <v>75</v>
      </c>
      <c r="E19" s="559">
        <v>75</v>
      </c>
      <c r="F19" s="559">
        <v>75</v>
      </c>
      <c r="G19" s="559">
        <v>75</v>
      </c>
      <c r="H19" s="742"/>
      <c r="I19" s="742"/>
      <c r="J19" s="556"/>
      <c r="K19" s="556"/>
      <c r="L19" s="556"/>
      <c r="M19" s="556"/>
      <c r="N19" s="556"/>
    </row>
    <row r="20" spans="2:14" x14ac:dyDescent="0.3">
      <c r="B20" s="558" t="s">
        <v>425</v>
      </c>
      <c r="C20" s="559" t="s">
        <v>508</v>
      </c>
      <c r="D20" s="559">
        <v>25</v>
      </c>
      <c r="E20" s="559">
        <v>25</v>
      </c>
      <c r="F20" s="559">
        <v>25</v>
      </c>
      <c r="G20" s="559">
        <v>25</v>
      </c>
      <c r="H20" s="742"/>
      <c r="I20" s="742"/>
      <c r="J20" s="556"/>
      <c r="K20" s="556"/>
      <c r="L20" s="556"/>
      <c r="M20" s="556"/>
      <c r="N20" s="556"/>
    </row>
    <row r="21" spans="2:14" x14ac:dyDescent="0.3">
      <c r="B21" s="558" t="s">
        <v>782</v>
      </c>
      <c r="C21" s="559" t="s">
        <v>508</v>
      </c>
      <c r="D21" s="556">
        <v>44</v>
      </c>
      <c r="E21" s="556">
        <v>44</v>
      </c>
      <c r="F21" s="556">
        <v>44</v>
      </c>
      <c r="G21" s="556">
        <v>44</v>
      </c>
      <c r="H21" s="743">
        <v>0.75</v>
      </c>
      <c r="I21" s="743"/>
      <c r="J21" s="559">
        <v>1.25</v>
      </c>
      <c r="K21" s="559">
        <v>0.75</v>
      </c>
      <c r="L21" s="559">
        <v>1.25</v>
      </c>
      <c r="M21" s="559" t="s">
        <v>313</v>
      </c>
      <c r="N21" s="559">
        <v>5</v>
      </c>
    </row>
    <row r="22" spans="2:14" x14ac:dyDescent="0.3">
      <c r="B22" s="558" t="s">
        <v>783</v>
      </c>
      <c r="C22" s="559" t="s">
        <v>508</v>
      </c>
      <c r="D22" s="559">
        <v>0.02</v>
      </c>
      <c r="E22" s="559">
        <v>0.02</v>
      </c>
      <c r="F22" s="559">
        <v>0.02</v>
      </c>
      <c r="G22" s="559">
        <v>0.02</v>
      </c>
      <c r="H22" s="743">
        <v>0.75</v>
      </c>
      <c r="I22" s="743"/>
      <c r="J22" s="559">
        <v>1.25</v>
      </c>
      <c r="K22" s="559">
        <v>0.75</v>
      </c>
      <c r="L22" s="559">
        <v>1.25</v>
      </c>
      <c r="M22" s="559" t="s">
        <v>313</v>
      </c>
      <c r="N22" s="559">
        <v>5</v>
      </c>
    </row>
    <row r="23" spans="2:14" x14ac:dyDescent="0.3">
      <c r="B23" s="558" t="s">
        <v>784</v>
      </c>
      <c r="C23" s="559" t="s">
        <v>508</v>
      </c>
      <c r="D23" s="559">
        <v>0</v>
      </c>
      <c r="E23" s="559">
        <v>0</v>
      </c>
      <c r="F23" s="559">
        <v>0</v>
      </c>
      <c r="G23" s="559">
        <v>0</v>
      </c>
      <c r="H23" s="742"/>
      <c r="I23" s="742"/>
      <c r="J23" s="556"/>
      <c r="K23" s="556"/>
      <c r="L23" s="556"/>
      <c r="M23" s="556"/>
      <c r="N23" s="556"/>
    </row>
    <row r="24" spans="2:14" x14ac:dyDescent="0.3">
      <c r="B24" s="561" t="s">
        <v>259</v>
      </c>
      <c r="C24" s="742"/>
      <c r="D24" s="742"/>
      <c r="E24" s="742"/>
      <c r="F24" s="742"/>
      <c r="G24" s="742"/>
      <c r="H24" s="742"/>
      <c r="I24" s="742"/>
      <c r="J24" s="742"/>
      <c r="K24" s="742"/>
      <c r="L24" s="742"/>
      <c r="M24" s="742"/>
      <c r="N24" s="742"/>
    </row>
    <row r="25" spans="2:14" x14ac:dyDescent="0.3">
      <c r="B25" s="562" t="s">
        <v>429</v>
      </c>
      <c r="C25" s="556"/>
      <c r="D25" s="742">
        <v>43</v>
      </c>
      <c r="E25" s="742"/>
      <c r="F25" s="742"/>
      <c r="G25" s="742"/>
      <c r="H25" s="742"/>
      <c r="I25" s="742"/>
      <c r="J25" s="556"/>
      <c r="K25" s="556"/>
      <c r="L25" s="556"/>
      <c r="M25" s="556"/>
      <c r="N25" s="556"/>
    </row>
    <row r="26" spans="2:14" x14ac:dyDescent="0.3">
      <c r="B26" s="562" t="s">
        <v>785</v>
      </c>
      <c r="C26" s="556"/>
      <c r="D26" s="742">
        <v>0.83</v>
      </c>
      <c r="E26" s="742"/>
      <c r="F26" s="742"/>
      <c r="G26" s="742"/>
      <c r="H26" s="742"/>
      <c r="I26" s="742"/>
      <c r="J26" s="556"/>
      <c r="K26" s="556"/>
      <c r="L26" s="556"/>
      <c r="M26" s="556"/>
      <c r="N26" s="556"/>
    </row>
    <row r="27" spans="2:14" x14ac:dyDescent="0.3">
      <c r="B27" s="550"/>
      <c r="C27" s="550"/>
      <c r="D27" s="550"/>
      <c r="E27" s="550"/>
      <c r="F27" s="550"/>
      <c r="G27" s="550"/>
      <c r="H27" s="550"/>
      <c r="I27" s="550"/>
      <c r="J27" s="550"/>
      <c r="K27" s="550"/>
      <c r="L27" s="550"/>
      <c r="M27" s="550"/>
      <c r="N27" s="550"/>
    </row>
    <row r="28" spans="2:14" x14ac:dyDescent="0.3">
      <c r="B28" s="551"/>
    </row>
    <row r="29" spans="2:14" x14ac:dyDescent="0.3">
      <c r="B29" s="552" t="s">
        <v>786</v>
      </c>
    </row>
    <row r="30" spans="2:14" x14ac:dyDescent="0.3">
      <c r="B30" t="s">
        <v>772</v>
      </c>
    </row>
    <row r="31" spans="2:14" x14ac:dyDescent="0.3">
      <c r="B31" t="s">
        <v>605</v>
      </c>
    </row>
    <row r="32" spans="2:14" x14ac:dyDescent="0.3">
      <c r="B32" t="s">
        <v>773</v>
      </c>
    </row>
    <row r="33" spans="2:2" x14ac:dyDescent="0.3">
      <c r="B33" t="s">
        <v>774</v>
      </c>
    </row>
    <row r="34" spans="2:2" x14ac:dyDescent="0.3">
      <c r="B34" t="s">
        <v>787</v>
      </c>
    </row>
    <row r="35" spans="2:2" ht="16.5" customHeight="1" x14ac:dyDescent="0.3">
      <c r="B35" t="s">
        <v>788</v>
      </c>
    </row>
    <row r="36" spans="2:2" x14ac:dyDescent="0.3">
      <c r="B36" t="s">
        <v>577</v>
      </c>
    </row>
  </sheetData>
  <mergeCells count="27">
    <mergeCell ref="B12:N12"/>
    <mergeCell ref="I13:J13"/>
    <mergeCell ref="I14:J14"/>
    <mergeCell ref="H7:I7"/>
    <mergeCell ref="H8:I8"/>
    <mergeCell ref="B9:N9"/>
    <mergeCell ref="H10:I10"/>
    <mergeCell ref="H11:I11"/>
    <mergeCell ref="H4:J4"/>
    <mergeCell ref="K4:L4"/>
    <mergeCell ref="H5:I5"/>
    <mergeCell ref="B6:N6"/>
    <mergeCell ref="C3:N3"/>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s>
  <hyperlinks>
    <hyperlink ref="C3" location="INDEX" display="Catalytic Hydroprocessing conf. 1"/>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349"/>
    </row>
    <row r="3" spans="2:13" x14ac:dyDescent="0.3">
      <c r="B3" s="564" t="s">
        <v>20</v>
      </c>
      <c r="C3" s="719" t="s">
        <v>813</v>
      </c>
      <c r="D3" s="750"/>
      <c r="E3" s="750"/>
      <c r="F3" s="750"/>
      <c r="G3" s="750"/>
      <c r="H3" s="750"/>
      <c r="I3" s="750"/>
      <c r="J3" s="750"/>
      <c r="K3" s="750"/>
      <c r="L3" s="751"/>
      <c r="M3" s="563"/>
    </row>
    <row r="4" spans="2:13" x14ac:dyDescent="0.3">
      <c r="B4" s="565"/>
      <c r="C4" s="564">
        <v>2020</v>
      </c>
      <c r="D4" s="564">
        <v>2030</v>
      </c>
      <c r="E4" s="564">
        <v>2040</v>
      </c>
      <c r="F4" s="564">
        <v>2050</v>
      </c>
      <c r="G4" s="752" t="s">
        <v>25</v>
      </c>
      <c r="H4" s="751"/>
      <c r="I4" s="752" t="s">
        <v>24</v>
      </c>
      <c r="J4" s="751"/>
      <c r="K4" s="564" t="s">
        <v>19</v>
      </c>
      <c r="L4" s="564" t="s">
        <v>18</v>
      </c>
      <c r="M4" s="563"/>
    </row>
    <row r="5" spans="2:13" x14ac:dyDescent="0.3">
      <c r="B5" s="566"/>
      <c r="C5" s="567"/>
      <c r="D5" s="567"/>
      <c r="E5" s="566"/>
      <c r="F5" s="567"/>
      <c r="G5" s="566" t="s">
        <v>17</v>
      </c>
      <c r="H5" s="566" t="s">
        <v>16</v>
      </c>
      <c r="I5" s="566" t="s">
        <v>17</v>
      </c>
      <c r="J5" s="566" t="s">
        <v>16</v>
      </c>
      <c r="K5" s="567"/>
      <c r="L5" s="567"/>
      <c r="M5" s="563"/>
    </row>
    <row r="6" spans="2:13" x14ac:dyDescent="0.3">
      <c r="B6" s="568" t="s">
        <v>15</v>
      </c>
      <c r="C6" s="569"/>
      <c r="D6" s="569"/>
      <c r="E6" s="569"/>
      <c r="F6" s="569"/>
      <c r="G6" s="569"/>
      <c r="H6" s="569"/>
      <c r="I6" s="569"/>
      <c r="J6" s="569"/>
      <c r="K6" s="569"/>
      <c r="L6" s="570"/>
      <c r="M6" s="563"/>
    </row>
    <row r="7" spans="2:13" x14ac:dyDescent="0.3">
      <c r="B7" s="571" t="s">
        <v>814</v>
      </c>
      <c r="C7" s="572">
        <v>2</v>
      </c>
      <c r="D7" s="572">
        <v>13</v>
      </c>
      <c r="E7" s="572">
        <v>41</v>
      </c>
      <c r="F7" s="572">
        <v>165</v>
      </c>
      <c r="G7" s="573">
        <v>0.5</v>
      </c>
      <c r="H7" s="573">
        <v>1.5</v>
      </c>
      <c r="I7" s="573">
        <v>0.5</v>
      </c>
      <c r="J7" s="573">
        <v>1.5</v>
      </c>
      <c r="K7" s="572" t="s">
        <v>815</v>
      </c>
      <c r="L7" s="572" t="s">
        <v>791</v>
      </c>
      <c r="M7" s="563"/>
    </row>
    <row r="8" spans="2:13" x14ac:dyDescent="0.3">
      <c r="B8" s="574" t="s">
        <v>792</v>
      </c>
      <c r="C8" s="575">
        <v>3.1</v>
      </c>
      <c r="D8" s="575">
        <v>20.5</v>
      </c>
      <c r="E8" s="575">
        <v>64.5</v>
      </c>
      <c r="F8" s="575">
        <v>259.60000000000002</v>
      </c>
      <c r="G8" s="576">
        <v>0.5</v>
      </c>
      <c r="H8" s="576">
        <v>1.5</v>
      </c>
      <c r="I8" s="576">
        <v>0.5</v>
      </c>
      <c r="J8" s="576">
        <v>1.5</v>
      </c>
      <c r="K8" s="575" t="s">
        <v>793</v>
      </c>
      <c r="L8" s="575" t="s">
        <v>794</v>
      </c>
      <c r="M8" s="563"/>
    </row>
    <row r="9" spans="2:13" x14ac:dyDescent="0.3">
      <c r="B9" s="577" t="s">
        <v>240</v>
      </c>
      <c r="C9" s="569"/>
      <c r="D9" s="569"/>
      <c r="E9" s="569"/>
      <c r="F9" s="569"/>
      <c r="G9" s="569"/>
      <c r="H9" s="569"/>
      <c r="I9" s="569"/>
      <c r="J9" s="578"/>
      <c r="K9" s="569"/>
      <c r="L9" s="570"/>
      <c r="M9" s="563"/>
    </row>
    <row r="10" spans="2:13" x14ac:dyDescent="0.3">
      <c r="B10" s="571" t="s">
        <v>816</v>
      </c>
      <c r="C10" s="572">
        <v>4.3</v>
      </c>
      <c r="D10" s="572">
        <v>3.9</v>
      </c>
      <c r="E10" s="572">
        <v>3.6</v>
      </c>
      <c r="F10" s="572">
        <v>3.3</v>
      </c>
      <c r="G10" s="573">
        <v>1</v>
      </c>
      <c r="H10" s="573">
        <v>1.1000000000000001</v>
      </c>
      <c r="I10" s="573">
        <v>1</v>
      </c>
      <c r="J10" s="573">
        <v>1.1000000000000001</v>
      </c>
      <c r="K10" s="572" t="s">
        <v>817</v>
      </c>
      <c r="L10" s="571"/>
      <c r="M10" s="563"/>
    </row>
    <row r="11" spans="2:13" x14ac:dyDescent="0.3">
      <c r="B11" s="579" t="s">
        <v>415</v>
      </c>
      <c r="C11" s="580">
        <v>0.995</v>
      </c>
      <c r="D11" s="580">
        <v>0.995</v>
      </c>
      <c r="E11" s="580">
        <v>0.995</v>
      </c>
      <c r="F11" s="580">
        <v>0.995</v>
      </c>
      <c r="G11" s="581">
        <v>0.75</v>
      </c>
      <c r="H11" s="581">
        <v>1.25</v>
      </c>
      <c r="I11" s="581">
        <v>0.75</v>
      </c>
      <c r="J11" s="581">
        <v>1.25</v>
      </c>
      <c r="K11" s="580" t="s">
        <v>818</v>
      </c>
      <c r="L11" s="580"/>
      <c r="M11" s="563"/>
    </row>
    <row r="12" spans="2:13" x14ac:dyDescent="0.3">
      <c r="B12" s="574" t="s">
        <v>819</v>
      </c>
      <c r="C12" s="575">
        <v>5.0000000000000001E-3</v>
      </c>
      <c r="D12" s="575">
        <v>5.0000000000000001E-3</v>
      </c>
      <c r="E12" s="575">
        <v>5.0000000000000001E-3</v>
      </c>
      <c r="F12" s="575">
        <v>5.0000000000000001E-3</v>
      </c>
      <c r="G12" s="576">
        <v>0.75</v>
      </c>
      <c r="H12" s="576">
        <v>1.25</v>
      </c>
      <c r="I12" s="576">
        <v>0.75</v>
      </c>
      <c r="J12" s="576">
        <v>1.25</v>
      </c>
      <c r="K12" s="575" t="s">
        <v>1</v>
      </c>
      <c r="L12" s="575"/>
      <c r="M12" s="563"/>
    </row>
    <row r="13" spans="2:13" x14ac:dyDescent="0.3">
      <c r="B13" s="568" t="s">
        <v>244</v>
      </c>
      <c r="C13" s="569"/>
      <c r="D13" s="569"/>
      <c r="E13" s="569"/>
      <c r="F13" s="569"/>
      <c r="G13" s="569"/>
      <c r="H13" s="569"/>
      <c r="I13" s="569"/>
      <c r="J13" s="578"/>
      <c r="K13" s="569"/>
      <c r="L13" s="570"/>
      <c r="M13" s="563"/>
    </row>
    <row r="14" spans="2:13" x14ac:dyDescent="0.3">
      <c r="B14" s="571" t="s">
        <v>797</v>
      </c>
      <c r="C14" s="572">
        <v>0.65</v>
      </c>
      <c r="D14" s="572">
        <v>0.7</v>
      </c>
      <c r="E14" s="572">
        <v>0.73</v>
      </c>
      <c r="F14" s="572">
        <v>0.75</v>
      </c>
      <c r="G14" s="573">
        <v>0.8</v>
      </c>
      <c r="H14" s="573">
        <v>1.2</v>
      </c>
      <c r="I14" s="573">
        <v>0.8</v>
      </c>
      <c r="J14" s="573">
        <v>1.2</v>
      </c>
      <c r="K14" s="572" t="s">
        <v>860</v>
      </c>
      <c r="L14" s="572" t="s">
        <v>798</v>
      </c>
    </row>
    <row r="15" spans="2:13" x14ac:dyDescent="0.3">
      <c r="B15" s="579" t="s">
        <v>799</v>
      </c>
      <c r="C15" s="580">
        <v>0.25</v>
      </c>
      <c r="D15" s="580">
        <v>0.2</v>
      </c>
      <c r="E15" s="580">
        <v>0.17</v>
      </c>
      <c r="F15" s="580">
        <v>0.15</v>
      </c>
      <c r="G15" s="581">
        <v>0.8</v>
      </c>
      <c r="H15" s="581">
        <v>1.2</v>
      </c>
      <c r="I15" s="581">
        <v>0.8</v>
      </c>
      <c r="J15" s="581">
        <v>1.2</v>
      </c>
      <c r="K15" s="580" t="s">
        <v>41</v>
      </c>
      <c r="L15" s="579"/>
    </row>
    <row r="16" spans="2:13" x14ac:dyDescent="0.3">
      <c r="B16" s="579"/>
      <c r="C16" s="580"/>
      <c r="D16" s="580"/>
      <c r="E16" s="580"/>
      <c r="F16" s="580"/>
      <c r="G16" s="580"/>
      <c r="H16" s="580"/>
      <c r="I16" s="580"/>
      <c r="J16" s="579"/>
      <c r="K16" s="580"/>
      <c r="L16" s="579"/>
    </row>
    <row r="17" spans="2:13" x14ac:dyDescent="0.3">
      <c r="B17" s="579" t="s">
        <v>99</v>
      </c>
      <c r="C17" s="580">
        <v>0</v>
      </c>
      <c r="D17" s="580">
        <v>0</v>
      </c>
      <c r="E17" s="580">
        <v>0</v>
      </c>
      <c r="F17" s="580">
        <v>0</v>
      </c>
      <c r="G17" s="580"/>
      <c r="H17" s="580"/>
      <c r="I17" s="580"/>
      <c r="J17" s="579"/>
      <c r="K17" s="580" t="s">
        <v>127</v>
      </c>
      <c r="L17" s="579"/>
    </row>
    <row r="18" spans="2:13" x14ac:dyDescent="0.3">
      <c r="B18" s="579" t="s">
        <v>23</v>
      </c>
      <c r="C18" s="580">
        <v>3</v>
      </c>
      <c r="D18" s="579"/>
      <c r="E18" s="579"/>
      <c r="F18" s="579"/>
      <c r="G18" s="580"/>
      <c r="H18" s="580"/>
      <c r="I18" s="580"/>
      <c r="J18" s="579"/>
      <c r="K18" s="580"/>
      <c r="L18" s="580">
        <v>18</v>
      </c>
    </row>
    <row r="19" spans="2:13" x14ac:dyDescent="0.3">
      <c r="B19" s="579" t="s">
        <v>14</v>
      </c>
      <c r="C19" s="580">
        <v>25</v>
      </c>
      <c r="D19" s="579"/>
      <c r="E19" s="579"/>
      <c r="F19" s="579"/>
      <c r="G19" s="580"/>
      <c r="H19" s="580"/>
      <c r="I19" s="580"/>
      <c r="J19" s="579"/>
      <c r="K19" s="580"/>
      <c r="L19" s="579"/>
    </row>
    <row r="20" spans="2:13" x14ac:dyDescent="0.3">
      <c r="B20" s="574" t="s">
        <v>12</v>
      </c>
      <c r="C20" s="575">
        <v>2</v>
      </c>
      <c r="D20" s="574"/>
      <c r="E20" s="574"/>
      <c r="F20" s="574"/>
      <c r="G20" s="575"/>
      <c r="H20" s="575"/>
      <c r="I20" s="575"/>
      <c r="J20" s="574"/>
      <c r="K20" s="575"/>
      <c r="L20" s="574"/>
    </row>
    <row r="21" spans="2:13" x14ac:dyDescent="0.3">
      <c r="B21" s="568" t="s">
        <v>9</v>
      </c>
      <c r="C21" s="569"/>
      <c r="D21" s="569"/>
      <c r="E21" s="569"/>
      <c r="F21" s="569"/>
      <c r="G21" s="569"/>
      <c r="H21" s="569"/>
      <c r="I21" s="569"/>
      <c r="J21" s="569"/>
      <c r="K21" s="569"/>
      <c r="L21" s="570"/>
      <c r="M21" s="563"/>
    </row>
    <row r="22" spans="2:13" ht="20.399999999999999" x14ac:dyDescent="0.3">
      <c r="B22" s="571" t="s">
        <v>731</v>
      </c>
      <c r="C22" s="582">
        <v>2.1</v>
      </c>
      <c r="D22" s="582">
        <v>1.6</v>
      </c>
      <c r="E22" s="582">
        <v>1.1000000000000001</v>
      </c>
      <c r="F22" s="582">
        <v>0.9</v>
      </c>
      <c r="G22" s="573">
        <v>0.75</v>
      </c>
      <c r="H22" s="573">
        <v>1.5</v>
      </c>
      <c r="I22" s="573">
        <v>0.75</v>
      </c>
      <c r="J22" s="573">
        <v>1.25</v>
      </c>
      <c r="K22" s="572" t="s">
        <v>820</v>
      </c>
      <c r="L22" s="572" t="s">
        <v>801</v>
      </c>
      <c r="M22" s="563"/>
    </row>
    <row r="23" spans="2:13" x14ac:dyDescent="0.3">
      <c r="B23" s="579" t="s">
        <v>424</v>
      </c>
      <c r="C23" s="580">
        <v>75</v>
      </c>
      <c r="D23" s="580">
        <v>75</v>
      </c>
      <c r="E23" s="580">
        <v>75</v>
      </c>
      <c r="F23" s="580">
        <v>75</v>
      </c>
      <c r="G23" s="565"/>
      <c r="H23" s="565"/>
      <c r="I23" s="565"/>
      <c r="J23" s="583"/>
      <c r="K23" s="580" t="s">
        <v>110</v>
      </c>
      <c r="L23" s="580"/>
      <c r="M23" s="563"/>
    </row>
    <row r="24" spans="2:13" x14ac:dyDescent="0.3">
      <c r="B24" s="579" t="s">
        <v>425</v>
      </c>
      <c r="C24" s="580">
        <v>25</v>
      </c>
      <c r="D24" s="580">
        <v>25</v>
      </c>
      <c r="E24" s="580">
        <v>25</v>
      </c>
      <c r="F24" s="580">
        <v>25</v>
      </c>
      <c r="G24" s="565"/>
      <c r="H24" s="565"/>
      <c r="I24" s="565"/>
      <c r="J24" s="583"/>
      <c r="K24" s="580"/>
      <c r="L24" s="580"/>
      <c r="M24" s="563"/>
    </row>
    <row r="25" spans="2:13" x14ac:dyDescent="0.3">
      <c r="B25" s="579" t="s">
        <v>821</v>
      </c>
      <c r="C25" s="584">
        <v>16.899999999999999</v>
      </c>
      <c r="D25" s="584">
        <v>12.7</v>
      </c>
      <c r="E25" s="584">
        <v>8.5</v>
      </c>
      <c r="F25" s="584">
        <v>7.4</v>
      </c>
      <c r="G25" s="581">
        <v>0.9</v>
      </c>
      <c r="H25" s="581">
        <v>1.1000000000000001</v>
      </c>
      <c r="I25" s="581">
        <v>0.9</v>
      </c>
      <c r="J25" s="581">
        <v>1.1000000000000001</v>
      </c>
      <c r="K25" s="580" t="s">
        <v>168</v>
      </c>
      <c r="L25" s="580">
        <v>18</v>
      </c>
      <c r="M25" s="563"/>
    </row>
    <row r="26" spans="2:13" x14ac:dyDescent="0.3">
      <c r="B26" s="579" t="s">
        <v>822</v>
      </c>
      <c r="C26" s="584">
        <v>5.3</v>
      </c>
      <c r="D26" s="584">
        <v>4.2</v>
      </c>
      <c r="E26" s="584">
        <v>3.2</v>
      </c>
      <c r="F26" s="584">
        <v>2.1</v>
      </c>
      <c r="G26" s="581">
        <v>0.9</v>
      </c>
      <c r="H26" s="581">
        <v>1.1000000000000001</v>
      </c>
      <c r="I26" s="581">
        <v>0.9</v>
      </c>
      <c r="J26" s="581">
        <v>1.1000000000000001</v>
      </c>
      <c r="K26" s="580" t="s">
        <v>803</v>
      </c>
      <c r="L26" s="580">
        <v>26</v>
      </c>
      <c r="M26" s="563"/>
    </row>
    <row r="27" spans="2:13" x14ac:dyDescent="0.3">
      <c r="B27" s="574" t="s">
        <v>810</v>
      </c>
      <c r="C27" s="575">
        <v>0</v>
      </c>
      <c r="D27" s="575">
        <v>0</v>
      </c>
      <c r="E27" s="575">
        <v>0</v>
      </c>
      <c r="F27" s="575">
        <v>0</v>
      </c>
      <c r="G27" s="575"/>
      <c r="H27" s="575"/>
      <c r="I27" s="575"/>
      <c r="J27" s="574"/>
      <c r="K27" s="575"/>
      <c r="L27" s="575"/>
      <c r="M27" s="563"/>
    </row>
    <row r="28" spans="2:13" x14ac:dyDescent="0.3">
      <c r="B28" s="568" t="s">
        <v>259</v>
      </c>
      <c r="C28" s="585"/>
      <c r="D28" s="585"/>
      <c r="E28" s="585"/>
      <c r="F28" s="585"/>
      <c r="G28" s="585"/>
      <c r="H28" s="585"/>
      <c r="I28" s="585"/>
      <c r="J28" s="585"/>
      <c r="K28" s="585"/>
      <c r="L28" s="586"/>
      <c r="M28" s="563"/>
    </row>
    <row r="29" spans="2:13" ht="20.399999999999999" x14ac:dyDescent="0.3">
      <c r="B29" s="571" t="s">
        <v>807</v>
      </c>
      <c r="C29" s="572">
        <v>3.3</v>
      </c>
      <c r="D29" s="572">
        <v>2.5</v>
      </c>
      <c r="E29" s="572">
        <v>1.7</v>
      </c>
      <c r="F29" s="572">
        <v>1.4</v>
      </c>
      <c r="G29" s="573">
        <v>0.75</v>
      </c>
      <c r="H29" s="573">
        <v>1.5</v>
      </c>
      <c r="I29" s="573">
        <v>0.75</v>
      </c>
      <c r="J29" s="573">
        <v>1.25</v>
      </c>
      <c r="K29" s="572" t="s">
        <v>820</v>
      </c>
      <c r="L29" s="572" t="s">
        <v>801</v>
      </c>
      <c r="M29" s="563"/>
    </row>
    <row r="30" spans="2:13" x14ac:dyDescent="0.3">
      <c r="B30" s="579" t="s">
        <v>424</v>
      </c>
      <c r="C30" s="580">
        <v>75</v>
      </c>
      <c r="D30" s="580">
        <v>75</v>
      </c>
      <c r="E30" s="580">
        <v>75</v>
      </c>
      <c r="F30" s="580">
        <v>75</v>
      </c>
      <c r="G30" s="580"/>
      <c r="H30" s="580"/>
      <c r="I30" s="580"/>
      <c r="J30" s="580"/>
      <c r="K30" s="580" t="s">
        <v>110</v>
      </c>
      <c r="L30" s="580"/>
      <c r="M30" s="563"/>
    </row>
    <row r="31" spans="2:13" x14ac:dyDescent="0.3">
      <c r="B31" s="579" t="s">
        <v>425</v>
      </c>
      <c r="C31" s="580">
        <v>25</v>
      </c>
      <c r="D31" s="580">
        <v>25</v>
      </c>
      <c r="E31" s="580">
        <v>25</v>
      </c>
      <c r="F31" s="580">
        <v>25</v>
      </c>
      <c r="G31" s="580"/>
      <c r="H31" s="580"/>
      <c r="I31" s="580"/>
      <c r="J31" s="580"/>
      <c r="K31" s="580"/>
      <c r="L31" s="580"/>
      <c r="M31" s="563"/>
    </row>
    <row r="32" spans="2:13" x14ac:dyDescent="0.3">
      <c r="B32" s="579" t="s">
        <v>808</v>
      </c>
      <c r="C32" s="584">
        <v>0.16</v>
      </c>
      <c r="D32" s="584">
        <v>0.12</v>
      </c>
      <c r="E32" s="584">
        <v>0.08</v>
      </c>
      <c r="F32" s="584">
        <v>7.0000000000000007E-2</v>
      </c>
      <c r="G32" s="581">
        <v>0.9</v>
      </c>
      <c r="H32" s="581">
        <v>1.1000000000000001</v>
      </c>
      <c r="I32" s="581">
        <v>0.9</v>
      </c>
      <c r="J32" s="581">
        <v>1.1000000000000001</v>
      </c>
      <c r="K32" s="580" t="s">
        <v>168</v>
      </c>
      <c r="L32" s="580">
        <v>18</v>
      </c>
      <c r="M32" s="563"/>
    </row>
    <row r="33" spans="2:13" x14ac:dyDescent="0.3">
      <c r="B33" s="579" t="s">
        <v>809</v>
      </c>
      <c r="C33" s="584">
        <v>0.05</v>
      </c>
      <c r="D33" s="584">
        <v>0.04</v>
      </c>
      <c r="E33" s="584">
        <v>0.03</v>
      </c>
      <c r="F33" s="584">
        <v>0.02</v>
      </c>
      <c r="G33" s="581">
        <v>0.9</v>
      </c>
      <c r="H33" s="581">
        <v>1.1000000000000001</v>
      </c>
      <c r="I33" s="581">
        <v>0.9</v>
      </c>
      <c r="J33" s="581">
        <v>1.1000000000000001</v>
      </c>
      <c r="K33" s="580" t="s">
        <v>803</v>
      </c>
      <c r="L33" s="580">
        <v>26</v>
      </c>
      <c r="M33" s="563"/>
    </row>
    <row r="34" spans="2:13" x14ac:dyDescent="0.3">
      <c r="B34" s="579" t="s">
        <v>810</v>
      </c>
      <c r="C34" s="580">
        <v>0</v>
      </c>
      <c r="D34" s="580">
        <v>0</v>
      </c>
      <c r="E34" s="580">
        <v>0</v>
      </c>
      <c r="F34" s="580">
        <v>0</v>
      </c>
      <c r="G34" s="580"/>
      <c r="H34" s="580"/>
      <c r="I34" s="580"/>
      <c r="J34" s="579"/>
      <c r="K34" s="580"/>
      <c r="L34" s="580"/>
      <c r="M34" s="563"/>
    </row>
    <row r="37" spans="2:13" x14ac:dyDescent="0.3">
      <c r="B37" s="587" t="s">
        <v>823</v>
      </c>
    </row>
    <row r="38" spans="2:13" x14ac:dyDescent="0.3">
      <c r="B38" t="s">
        <v>811</v>
      </c>
    </row>
    <row r="39" spans="2:13" x14ac:dyDescent="0.3">
      <c r="B39" t="s">
        <v>812</v>
      </c>
    </row>
    <row r="40" spans="2:13" x14ac:dyDescent="0.3">
      <c r="B40" t="s">
        <v>824</v>
      </c>
    </row>
    <row r="41" spans="2:13" x14ac:dyDescent="0.3">
      <c r="B41" t="s">
        <v>825</v>
      </c>
    </row>
    <row r="42" spans="2:13" x14ac:dyDescent="0.3">
      <c r="B42" t="s">
        <v>826</v>
      </c>
    </row>
    <row r="43" spans="2:13" x14ac:dyDescent="0.3">
      <c r="B43" t="s">
        <v>876</v>
      </c>
    </row>
    <row r="44" spans="2:13" x14ac:dyDescent="0.3">
      <c r="B44" t="s">
        <v>827</v>
      </c>
    </row>
    <row r="45" spans="2:13" x14ac:dyDescent="0.3">
      <c r="B45" t="s">
        <v>828</v>
      </c>
    </row>
    <row r="46" spans="2:13" x14ac:dyDescent="0.3">
      <c r="B46" t="s">
        <v>878</v>
      </c>
    </row>
    <row r="47" spans="2:13" x14ac:dyDescent="0.3">
      <c r="B47" t="s">
        <v>829</v>
      </c>
    </row>
    <row r="48" spans="2:13" x14ac:dyDescent="0.3">
      <c r="B48" t="s">
        <v>830</v>
      </c>
    </row>
    <row r="49" spans="2:2" x14ac:dyDescent="0.3">
      <c r="B49" t="s">
        <v>831</v>
      </c>
    </row>
    <row r="50" spans="2:2" x14ac:dyDescent="0.3">
      <c r="B50" t="s">
        <v>832</v>
      </c>
    </row>
    <row r="51" spans="2:2" x14ac:dyDescent="0.3">
      <c r="B51" t="s">
        <v>833</v>
      </c>
    </row>
    <row r="52" spans="2:2" x14ac:dyDescent="0.3">
      <c r="B52" t="s">
        <v>859</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topLeftCell="A3" zoomScaleNormal="100" workbookViewId="0">
      <selection activeCell="C3" sqref="C3:L3"/>
    </sheetView>
  </sheetViews>
  <sheetFormatPr defaultRowHeight="14.4" x14ac:dyDescent="0.3"/>
  <cols>
    <col min="1" max="1" width="2.109375" customWidth="1"/>
    <col min="2" max="2" width="39.88671875" customWidth="1"/>
  </cols>
  <sheetData>
    <row r="1" spans="1:13" x14ac:dyDescent="0.3">
      <c r="A1" s="604"/>
    </row>
    <row r="2" spans="1:13" x14ac:dyDescent="0.3">
      <c r="H2" s="349"/>
    </row>
    <row r="3" spans="1:13" x14ac:dyDescent="0.3">
      <c r="B3" s="322" t="s">
        <v>20</v>
      </c>
      <c r="C3" s="755" t="s">
        <v>789</v>
      </c>
      <c r="D3" s="756"/>
      <c r="E3" s="756"/>
      <c r="F3" s="756"/>
      <c r="G3" s="756"/>
      <c r="H3" s="756"/>
      <c r="I3" s="756"/>
      <c r="J3" s="756"/>
      <c r="K3" s="756"/>
      <c r="L3" s="756"/>
      <c r="M3" s="563"/>
    </row>
    <row r="4" spans="1:13" ht="15" customHeight="1" x14ac:dyDescent="0.3">
      <c r="B4" s="588"/>
      <c r="C4" s="322">
        <v>2020</v>
      </c>
      <c r="D4" s="322">
        <v>2030</v>
      </c>
      <c r="E4" s="322">
        <v>2040</v>
      </c>
      <c r="F4" s="322">
        <v>2050</v>
      </c>
      <c r="G4" s="757" t="s">
        <v>25</v>
      </c>
      <c r="H4" s="757"/>
      <c r="I4" s="757" t="s">
        <v>24</v>
      </c>
      <c r="J4" s="757"/>
      <c r="K4" s="322" t="s">
        <v>19</v>
      </c>
      <c r="L4" s="322" t="s">
        <v>18</v>
      </c>
      <c r="M4" s="563"/>
    </row>
    <row r="5" spans="1:13" x14ac:dyDescent="0.3">
      <c r="B5" s="322"/>
      <c r="C5" s="588"/>
      <c r="D5" s="588"/>
      <c r="E5" s="322"/>
      <c r="F5" s="588"/>
      <c r="G5" s="596" t="s">
        <v>17</v>
      </c>
      <c r="H5" s="596" t="s">
        <v>16</v>
      </c>
      <c r="I5" s="596" t="s">
        <v>17</v>
      </c>
      <c r="J5" s="596" t="s">
        <v>16</v>
      </c>
      <c r="K5" s="588"/>
      <c r="L5" s="588"/>
      <c r="M5" s="563"/>
    </row>
    <row r="6" spans="1:13" ht="18" customHeight="1" x14ac:dyDescent="0.3">
      <c r="B6" s="754" t="s">
        <v>15</v>
      </c>
      <c r="C6" s="754"/>
      <c r="D6" s="754"/>
      <c r="E6" s="754"/>
      <c r="F6" s="754"/>
      <c r="G6" s="754"/>
      <c r="H6" s="754"/>
      <c r="I6" s="754"/>
      <c r="J6" s="754"/>
      <c r="K6" s="754"/>
      <c r="L6" s="754"/>
      <c r="M6" s="563"/>
    </row>
    <row r="7" spans="1:13" x14ac:dyDescent="0.3">
      <c r="B7" s="337" t="s">
        <v>562</v>
      </c>
      <c r="C7" s="332">
        <v>2</v>
      </c>
      <c r="D7" s="332">
        <v>13</v>
      </c>
      <c r="E7" s="332">
        <v>41</v>
      </c>
      <c r="F7" s="332">
        <v>165</v>
      </c>
      <c r="G7" s="590">
        <v>0.5</v>
      </c>
      <c r="H7" s="590">
        <v>1.5</v>
      </c>
      <c r="I7" s="590">
        <v>0.5</v>
      </c>
      <c r="J7" s="590">
        <v>1.5</v>
      </c>
      <c r="K7" s="332" t="s">
        <v>790</v>
      </c>
      <c r="L7" s="332" t="s">
        <v>791</v>
      </c>
      <c r="M7" s="563"/>
    </row>
    <row r="8" spans="1:13" x14ac:dyDescent="0.3">
      <c r="B8" s="337" t="s">
        <v>792</v>
      </c>
      <c r="C8" s="332">
        <v>3.1</v>
      </c>
      <c r="D8" s="332">
        <v>20.5</v>
      </c>
      <c r="E8" s="332">
        <v>64.5</v>
      </c>
      <c r="F8" s="332">
        <v>259.60000000000002</v>
      </c>
      <c r="G8" s="590">
        <v>0.5</v>
      </c>
      <c r="H8" s="590">
        <v>1.5</v>
      </c>
      <c r="I8" s="590">
        <v>0.5</v>
      </c>
      <c r="J8" s="590">
        <v>1.5</v>
      </c>
      <c r="K8" s="332" t="s">
        <v>793</v>
      </c>
      <c r="L8" s="332" t="s">
        <v>794</v>
      </c>
      <c r="M8" s="563"/>
    </row>
    <row r="9" spans="1:13" ht="18" customHeight="1" x14ac:dyDescent="0.3">
      <c r="B9" s="753" t="s">
        <v>366</v>
      </c>
      <c r="C9" s="753"/>
      <c r="D9" s="753"/>
      <c r="E9" s="753"/>
      <c r="F9" s="753"/>
      <c r="G9" s="753"/>
      <c r="H9" s="753"/>
      <c r="I9" s="753"/>
      <c r="J9" s="753"/>
      <c r="K9" s="753"/>
      <c r="L9" s="753"/>
      <c r="M9" s="563"/>
    </row>
    <row r="10" spans="1:13" x14ac:dyDescent="0.3">
      <c r="B10" s="337" t="s">
        <v>795</v>
      </c>
      <c r="C10" s="332">
        <v>4.3</v>
      </c>
      <c r="D10" s="332">
        <v>3.9</v>
      </c>
      <c r="E10" s="332">
        <v>3.6</v>
      </c>
      <c r="F10" s="332">
        <v>3.3</v>
      </c>
      <c r="G10" s="590">
        <v>1</v>
      </c>
      <c r="H10" s="590">
        <v>1.1000000000000001</v>
      </c>
      <c r="I10" s="590">
        <v>1</v>
      </c>
      <c r="J10" s="590">
        <v>1.1000000000000001</v>
      </c>
      <c r="K10" s="332" t="s">
        <v>261</v>
      </c>
      <c r="L10" s="337"/>
      <c r="M10" s="563"/>
    </row>
    <row r="11" spans="1:13" x14ac:dyDescent="0.3">
      <c r="B11" s="337" t="s">
        <v>417</v>
      </c>
      <c r="C11" s="589">
        <v>1</v>
      </c>
      <c r="D11" s="589">
        <v>1</v>
      </c>
      <c r="E11" s="589">
        <v>1</v>
      </c>
      <c r="F11" s="589">
        <v>1</v>
      </c>
      <c r="G11" s="590">
        <v>1</v>
      </c>
      <c r="H11" s="590">
        <v>1</v>
      </c>
      <c r="I11" s="590">
        <v>1</v>
      </c>
      <c r="J11" s="590">
        <v>1</v>
      </c>
      <c r="K11" s="589" t="s">
        <v>796</v>
      </c>
      <c r="L11" s="589"/>
      <c r="M11" s="563"/>
    </row>
    <row r="12" spans="1:13" ht="18" customHeight="1" x14ac:dyDescent="0.3">
      <c r="B12" s="753" t="s">
        <v>244</v>
      </c>
      <c r="C12" s="753"/>
      <c r="D12" s="753"/>
      <c r="E12" s="753"/>
      <c r="F12" s="753"/>
      <c r="G12" s="753"/>
      <c r="H12" s="753"/>
      <c r="I12" s="753"/>
      <c r="J12" s="753"/>
      <c r="K12" s="753"/>
      <c r="L12" s="753"/>
      <c r="M12" s="563"/>
    </row>
    <row r="13" spans="1:13" x14ac:dyDescent="0.3">
      <c r="B13" s="337" t="s">
        <v>797</v>
      </c>
      <c r="C13" s="589">
        <v>0.37</v>
      </c>
      <c r="D13" s="589">
        <v>0.4</v>
      </c>
      <c r="E13" s="589">
        <v>0.5</v>
      </c>
      <c r="F13" s="589">
        <v>0.55000000000000004</v>
      </c>
      <c r="G13" s="590">
        <v>0.8</v>
      </c>
      <c r="H13" s="590">
        <v>1.2</v>
      </c>
      <c r="I13" s="590">
        <v>0.8</v>
      </c>
      <c r="J13" s="590">
        <v>1.2</v>
      </c>
      <c r="K13" s="589" t="s">
        <v>877</v>
      </c>
      <c r="L13" s="589" t="s">
        <v>798</v>
      </c>
    </row>
    <row r="14" spans="1:13" x14ac:dyDescent="0.3">
      <c r="B14" s="337" t="s">
        <v>799</v>
      </c>
      <c r="C14" s="600">
        <v>0.43</v>
      </c>
      <c r="D14" s="600">
        <v>0.4</v>
      </c>
      <c r="E14" s="600">
        <v>0.3</v>
      </c>
      <c r="F14" s="600">
        <v>0.25</v>
      </c>
      <c r="G14" s="590">
        <v>0.8</v>
      </c>
      <c r="H14" s="590">
        <v>1.2</v>
      </c>
      <c r="I14" s="590">
        <v>0.8</v>
      </c>
      <c r="J14" s="590">
        <v>1.2</v>
      </c>
      <c r="K14" s="589" t="s">
        <v>127</v>
      </c>
      <c r="L14" s="589"/>
    </row>
    <row r="15" spans="1:13" ht="18" customHeight="1" x14ac:dyDescent="0.3">
      <c r="B15" s="337"/>
      <c r="C15" s="589"/>
      <c r="D15" s="589"/>
      <c r="E15" s="589"/>
      <c r="F15" s="589"/>
      <c r="G15" s="589"/>
      <c r="H15" s="591"/>
      <c r="I15" s="591"/>
      <c r="J15" s="112"/>
      <c r="K15" s="589"/>
      <c r="L15" s="591"/>
    </row>
    <row r="16" spans="1:13" x14ac:dyDescent="0.3">
      <c r="B16" s="337" t="s">
        <v>99</v>
      </c>
      <c r="C16" s="589">
        <v>0</v>
      </c>
      <c r="D16" s="589">
        <v>0</v>
      </c>
      <c r="E16" s="589">
        <v>0</v>
      </c>
      <c r="F16" s="589">
        <v>0</v>
      </c>
      <c r="G16" s="589"/>
      <c r="H16" s="591"/>
      <c r="I16" s="591"/>
      <c r="J16" s="112"/>
      <c r="K16" s="589" t="s">
        <v>98</v>
      </c>
      <c r="L16" s="589"/>
    </row>
    <row r="17" spans="2:13" x14ac:dyDescent="0.3">
      <c r="B17" s="337" t="s">
        <v>23</v>
      </c>
      <c r="C17" s="758">
        <v>3</v>
      </c>
      <c r="D17" s="758"/>
      <c r="E17" s="758"/>
      <c r="F17" s="758"/>
      <c r="G17" s="589"/>
      <c r="H17" s="591"/>
      <c r="I17" s="591"/>
      <c r="J17" s="112"/>
      <c r="K17" s="589"/>
      <c r="L17" s="589">
        <v>18</v>
      </c>
    </row>
    <row r="18" spans="2:13" x14ac:dyDescent="0.3">
      <c r="B18" s="337" t="s">
        <v>14</v>
      </c>
      <c r="C18" s="758">
        <v>25</v>
      </c>
      <c r="D18" s="758"/>
      <c r="E18" s="758"/>
      <c r="F18" s="758"/>
      <c r="G18" s="589">
        <v>20</v>
      </c>
      <c r="H18" s="589">
        <v>30</v>
      </c>
      <c r="I18" s="589"/>
      <c r="J18" s="597"/>
      <c r="K18" s="589"/>
      <c r="L18" s="589"/>
    </row>
    <row r="19" spans="2:13" x14ac:dyDescent="0.3">
      <c r="B19" s="337" t="s">
        <v>12</v>
      </c>
      <c r="C19" s="758">
        <v>2</v>
      </c>
      <c r="D19" s="758"/>
      <c r="E19" s="758"/>
      <c r="F19" s="758"/>
      <c r="G19" s="589"/>
      <c r="H19" s="591"/>
      <c r="I19" s="591"/>
      <c r="J19" s="112"/>
      <c r="K19" s="589"/>
      <c r="L19" s="589"/>
    </row>
    <row r="20" spans="2:13" ht="18" customHeight="1" x14ac:dyDescent="0.3">
      <c r="B20" s="754" t="s">
        <v>9</v>
      </c>
      <c r="C20" s="754"/>
      <c r="D20" s="754"/>
      <c r="E20" s="754"/>
      <c r="F20" s="754"/>
      <c r="G20" s="754"/>
      <c r="H20" s="754"/>
      <c r="I20" s="754"/>
      <c r="J20" s="754"/>
      <c r="K20" s="754"/>
      <c r="L20" s="754"/>
      <c r="M20" s="563"/>
    </row>
    <row r="21" spans="2:13" ht="20.399999999999999" x14ac:dyDescent="0.3">
      <c r="B21" s="589" t="s">
        <v>800</v>
      </c>
      <c r="C21" s="592">
        <v>3.2</v>
      </c>
      <c r="D21" s="592">
        <v>2.5</v>
      </c>
      <c r="E21" s="592">
        <v>1.9</v>
      </c>
      <c r="F21" s="592">
        <v>1.6</v>
      </c>
      <c r="G21" s="590">
        <v>0.75</v>
      </c>
      <c r="H21" s="590">
        <v>1.5</v>
      </c>
      <c r="I21" s="590">
        <v>0.75</v>
      </c>
      <c r="J21" s="590">
        <v>1.25</v>
      </c>
      <c r="K21" s="589" t="s">
        <v>110</v>
      </c>
      <c r="L21" s="589" t="s">
        <v>801</v>
      </c>
      <c r="M21" s="563"/>
    </row>
    <row r="22" spans="2:13" x14ac:dyDescent="0.3">
      <c r="B22" s="591" t="s">
        <v>424</v>
      </c>
      <c r="C22" s="589">
        <v>75</v>
      </c>
      <c r="D22" s="589">
        <v>75</v>
      </c>
      <c r="E22" s="589">
        <v>75</v>
      </c>
      <c r="F22" s="589">
        <v>75</v>
      </c>
      <c r="G22" s="595"/>
      <c r="H22" s="595"/>
      <c r="I22" s="595"/>
      <c r="J22" s="595"/>
      <c r="K22" s="589" t="s">
        <v>168</v>
      </c>
      <c r="L22" s="589"/>
      <c r="M22" s="563"/>
    </row>
    <row r="23" spans="2:13" x14ac:dyDescent="0.3">
      <c r="B23" s="337" t="s">
        <v>425</v>
      </c>
      <c r="C23" s="589">
        <v>25</v>
      </c>
      <c r="D23" s="589">
        <v>25</v>
      </c>
      <c r="E23" s="589">
        <v>25</v>
      </c>
      <c r="F23" s="589">
        <v>25</v>
      </c>
      <c r="G23" s="595"/>
      <c r="H23" s="595"/>
      <c r="I23" s="595"/>
      <c r="J23" s="595"/>
      <c r="K23" s="589"/>
      <c r="L23" s="332"/>
      <c r="M23" s="563"/>
    </row>
    <row r="24" spans="2:13" x14ac:dyDescent="0.3">
      <c r="B24" s="337" t="s">
        <v>802</v>
      </c>
      <c r="C24" s="593">
        <v>26.5</v>
      </c>
      <c r="D24" s="593">
        <v>15.9</v>
      </c>
      <c r="E24" s="593">
        <v>10.6</v>
      </c>
      <c r="F24" s="593">
        <v>5.3</v>
      </c>
      <c r="G24" s="590">
        <v>0.9</v>
      </c>
      <c r="H24" s="590">
        <v>1.1000000000000001</v>
      </c>
      <c r="I24" s="590">
        <v>0.9</v>
      </c>
      <c r="J24" s="590">
        <v>1.1000000000000001</v>
      </c>
      <c r="K24" s="589" t="s">
        <v>803</v>
      </c>
      <c r="L24" s="332">
        <v>18</v>
      </c>
      <c r="M24" s="563"/>
    </row>
    <row r="25" spans="2:13" x14ac:dyDescent="0.3">
      <c r="B25" s="337" t="s">
        <v>804</v>
      </c>
      <c r="C25" s="593">
        <v>8.5</v>
      </c>
      <c r="D25" s="593">
        <v>5.3</v>
      </c>
      <c r="E25" s="593">
        <v>3.2</v>
      </c>
      <c r="F25" s="593">
        <v>2.1</v>
      </c>
      <c r="G25" s="590">
        <v>0.9</v>
      </c>
      <c r="H25" s="590">
        <v>1.1000000000000001</v>
      </c>
      <c r="I25" s="590">
        <v>0.9</v>
      </c>
      <c r="J25" s="590">
        <v>1.1000000000000001</v>
      </c>
      <c r="K25" s="589" t="s">
        <v>805</v>
      </c>
      <c r="L25" s="332">
        <v>26</v>
      </c>
      <c r="M25" s="563"/>
    </row>
    <row r="26" spans="2:13" x14ac:dyDescent="0.3">
      <c r="B26" s="591" t="s">
        <v>806</v>
      </c>
      <c r="C26" s="589">
        <v>0</v>
      </c>
      <c r="D26" s="589">
        <v>0</v>
      </c>
      <c r="E26" s="589">
        <v>0</v>
      </c>
      <c r="F26" s="589">
        <v>0</v>
      </c>
      <c r="G26" s="589"/>
      <c r="H26" s="589"/>
      <c r="I26" s="589"/>
      <c r="J26" s="589"/>
      <c r="K26" s="589"/>
      <c r="L26" s="589"/>
      <c r="M26" s="563"/>
    </row>
    <row r="27" spans="2:13" x14ac:dyDescent="0.3">
      <c r="B27" s="594" t="s">
        <v>259</v>
      </c>
      <c r="C27" s="337"/>
      <c r="D27" s="337"/>
      <c r="E27" s="337"/>
      <c r="F27" s="337"/>
      <c r="G27" s="589"/>
      <c r="H27" s="589"/>
      <c r="I27" s="589"/>
      <c r="J27" s="589"/>
      <c r="K27" s="337"/>
      <c r="L27" s="337"/>
      <c r="M27" s="563"/>
    </row>
    <row r="28" spans="2:13" ht="20.399999999999999" x14ac:dyDescent="0.3">
      <c r="B28" s="337" t="s">
        <v>807</v>
      </c>
      <c r="C28" s="332">
        <v>5</v>
      </c>
      <c r="D28" s="332">
        <v>4</v>
      </c>
      <c r="E28" s="332">
        <v>3</v>
      </c>
      <c r="F28" s="332">
        <v>2.5</v>
      </c>
      <c r="G28" s="590">
        <v>0.75</v>
      </c>
      <c r="H28" s="590">
        <v>1.5</v>
      </c>
      <c r="I28" s="590">
        <v>0.75</v>
      </c>
      <c r="J28" s="590">
        <v>1.25</v>
      </c>
      <c r="K28" s="332" t="s">
        <v>110</v>
      </c>
      <c r="L28" s="332" t="s">
        <v>801</v>
      </c>
      <c r="M28" s="563"/>
    </row>
    <row r="29" spans="2:13" x14ac:dyDescent="0.3">
      <c r="B29" s="337" t="s">
        <v>424</v>
      </c>
      <c r="C29" s="332">
        <v>75</v>
      </c>
      <c r="D29" s="332">
        <v>75</v>
      </c>
      <c r="E29" s="332">
        <v>75</v>
      </c>
      <c r="F29" s="332">
        <v>75</v>
      </c>
      <c r="G29" s="589"/>
      <c r="H29" s="589"/>
      <c r="I29" s="589"/>
      <c r="J29" s="589"/>
      <c r="K29" s="332" t="s">
        <v>168</v>
      </c>
      <c r="L29" s="332"/>
      <c r="M29" s="563"/>
    </row>
    <row r="30" spans="2:13" x14ac:dyDescent="0.3">
      <c r="B30" s="337" t="s">
        <v>425</v>
      </c>
      <c r="C30" s="332">
        <v>25</v>
      </c>
      <c r="D30" s="332">
        <v>25</v>
      </c>
      <c r="E30" s="332">
        <v>25</v>
      </c>
      <c r="F30" s="332">
        <v>25</v>
      </c>
      <c r="G30" s="589"/>
      <c r="H30" s="589"/>
      <c r="I30" s="589"/>
      <c r="J30" s="589"/>
      <c r="K30" s="332"/>
      <c r="L30" s="332"/>
      <c r="M30" s="563"/>
    </row>
    <row r="31" spans="2:13" x14ac:dyDescent="0.3">
      <c r="B31" s="337" t="s">
        <v>808</v>
      </c>
      <c r="C31" s="593">
        <v>0.25</v>
      </c>
      <c r="D31" s="593">
        <v>0.15</v>
      </c>
      <c r="E31" s="593">
        <v>0.1</v>
      </c>
      <c r="F31" s="593">
        <v>0.05</v>
      </c>
      <c r="G31" s="590">
        <v>0.9</v>
      </c>
      <c r="H31" s="590">
        <v>1.1000000000000001</v>
      </c>
      <c r="I31" s="590">
        <v>0.9</v>
      </c>
      <c r="J31" s="590">
        <v>1.1000000000000001</v>
      </c>
      <c r="K31" s="332" t="s">
        <v>803</v>
      </c>
      <c r="L31" s="332">
        <v>18</v>
      </c>
      <c r="M31" s="563"/>
    </row>
    <row r="32" spans="2:13" x14ac:dyDescent="0.3">
      <c r="B32" s="337" t="s">
        <v>809</v>
      </c>
      <c r="C32" s="593">
        <v>0.08</v>
      </c>
      <c r="D32" s="593">
        <v>0.05</v>
      </c>
      <c r="E32" s="593">
        <v>0.03</v>
      </c>
      <c r="F32" s="593">
        <v>0.02</v>
      </c>
      <c r="G32" s="590">
        <v>0.9</v>
      </c>
      <c r="H32" s="590">
        <v>1.1000000000000001</v>
      </c>
      <c r="I32" s="590">
        <v>0.9</v>
      </c>
      <c r="J32" s="590">
        <v>1.1000000000000001</v>
      </c>
      <c r="K32" s="332" t="s">
        <v>805</v>
      </c>
      <c r="L32" s="332">
        <v>26</v>
      </c>
      <c r="M32" s="563"/>
    </row>
    <row r="33" spans="2:13" x14ac:dyDescent="0.3">
      <c r="B33" s="337" t="s">
        <v>810</v>
      </c>
      <c r="C33" s="332">
        <v>0</v>
      </c>
      <c r="D33" s="332">
        <v>0</v>
      </c>
      <c r="E33" s="332">
        <v>0</v>
      </c>
      <c r="F33" s="332">
        <v>0</v>
      </c>
      <c r="G33" s="589"/>
      <c r="H33" s="589"/>
      <c r="I33" s="589"/>
      <c r="J33" s="589"/>
      <c r="K33" s="332"/>
      <c r="L33" s="332"/>
      <c r="M33" s="563"/>
    </row>
    <row r="35" spans="2:13" x14ac:dyDescent="0.3">
      <c r="B35" t="s">
        <v>6</v>
      </c>
    </row>
    <row r="36" spans="2:13" x14ac:dyDescent="0.3">
      <c r="B36" t="s">
        <v>861</v>
      </c>
    </row>
    <row r="37" spans="2:13" x14ac:dyDescent="0.3">
      <c r="B37" t="s">
        <v>862</v>
      </c>
    </row>
    <row r="38" spans="2:13" x14ac:dyDescent="0.3">
      <c r="B38" t="s">
        <v>863</v>
      </c>
    </row>
    <row r="39" spans="2:13" x14ac:dyDescent="0.3">
      <c r="B39" t="s">
        <v>864</v>
      </c>
    </row>
    <row r="40" spans="2:13" x14ac:dyDescent="0.3">
      <c r="B40" t="s">
        <v>865</v>
      </c>
    </row>
    <row r="41" spans="2:13" x14ac:dyDescent="0.3">
      <c r="B41" t="s">
        <v>866</v>
      </c>
    </row>
    <row r="42" spans="2:13" x14ac:dyDescent="0.3">
      <c r="B42" t="s">
        <v>867</v>
      </c>
    </row>
    <row r="43" spans="2:13" x14ac:dyDescent="0.3">
      <c r="B43" t="s">
        <v>868</v>
      </c>
    </row>
    <row r="44" spans="2:13" x14ac:dyDescent="0.3">
      <c r="B44" t="s">
        <v>869</v>
      </c>
    </row>
    <row r="45" spans="2:13" x14ac:dyDescent="0.3">
      <c r="B45" t="s">
        <v>870</v>
      </c>
    </row>
    <row r="46" spans="2:13" x14ac:dyDescent="0.3">
      <c r="B46" t="s">
        <v>871</v>
      </c>
    </row>
    <row r="47" spans="2:13" x14ac:dyDescent="0.3">
      <c r="B47" t="s">
        <v>872</v>
      </c>
    </row>
    <row r="48" spans="2:13" x14ac:dyDescent="0.3">
      <c r="B48" t="s">
        <v>873</v>
      </c>
    </row>
    <row r="49" spans="2:2" x14ac:dyDescent="0.3">
      <c r="B49" t="s">
        <v>874</v>
      </c>
    </row>
    <row r="50" spans="2:2" x14ac:dyDescent="0.3">
      <c r="B50" t="s">
        <v>875</v>
      </c>
    </row>
  </sheetData>
  <mergeCells count="10">
    <mergeCell ref="C19:F19"/>
    <mergeCell ref="B20:L20"/>
    <mergeCell ref="C17:F17"/>
    <mergeCell ref="C18:F18"/>
    <mergeCell ref="B12:L12"/>
    <mergeCell ref="B9:L9"/>
    <mergeCell ref="B6:L6"/>
    <mergeCell ref="C3:L3"/>
    <mergeCell ref="G4:H4"/>
    <mergeCell ref="I4:J4"/>
  </mergeCells>
  <hyperlinks>
    <hyperlink ref="C3" location="INDEX" display="Power to Jet Fuel"/>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7"/>
  <sheetViews>
    <sheetView showGridLines="0" zoomScaleNormal="100" workbookViewId="0"/>
  </sheetViews>
  <sheetFormatPr defaultRowHeight="14.4" x14ac:dyDescent="0.3"/>
  <cols>
    <col min="1" max="1" width="2.109375" customWidth="1"/>
    <col min="2" max="2" width="39.88671875" customWidth="1"/>
    <col min="3" max="11" width="7" customWidth="1"/>
  </cols>
  <sheetData>
    <row r="2" spans="2:19" x14ac:dyDescent="0.3">
      <c r="G2" s="349"/>
      <c r="L2" s="211"/>
    </row>
    <row r="3" spans="2:19" ht="15" customHeight="1" x14ac:dyDescent="0.3">
      <c r="B3" s="386" t="s">
        <v>20</v>
      </c>
      <c r="C3" s="759" t="s">
        <v>880</v>
      </c>
      <c r="D3" s="759"/>
      <c r="E3" s="759"/>
      <c r="F3" s="759"/>
      <c r="G3" s="759"/>
      <c r="H3" s="759"/>
      <c r="I3" s="759"/>
      <c r="J3" s="759"/>
      <c r="K3" s="759"/>
      <c r="L3" s="759"/>
      <c r="M3" s="286"/>
    </row>
    <row r="4" spans="2:19" ht="15" customHeight="1" x14ac:dyDescent="0.3">
      <c r="B4" s="399"/>
      <c r="C4" s="386">
        <v>2020</v>
      </c>
      <c r="D4" s="386">
        <v>2030</v>
      </c>
      <c r="E4" s="386">
        <v>2040</v>
      </c>
      <c r="F4" s="386">
        <v>2050</v>
      </c>
      <c r="G4" s="735" t="s">
        <v>25</v>
      </c>
      <c r="H4" s="735"/>
      <c r="I4" s="735" t="s">
        <v>24</v>
      </c>
      <c r="J4" s="735"/>
      <c r="K4" s="605" t="s">
        <v>19</v>
      </c>
      <c r="L4" s="605" t="s">
        <v>18</v>
      </c>
    </row>
    <row r="5" spans="2:19" x14ac:dyDescent="0.3">
      <c r="B5" s="412"/>
      <c r="C5" s="412"/>
      <c r="D5" s="412"/>
      <c r="E5" s="412"/>
      <c r="F5" s="412"/>
      <c r="G5" s="389" t="s">
        <v>17</v>
      </c>
      <c r="H5" s="389" t="s">
        <v>16</v>
      </c>
      <c r="I5" s="389" t="s">
        <v>17</v>
      </c>
      <c r="J5" s="389" t="s">
        <v>16</v>
      </c>
      <c r="K5" s="413"/>
      <c r="L5" s="413"/>
    </row>
    <row r="6" spans="2:19" x14ac:dyDescent="0.3">
      <c r="B6" s="610" t="s">
        <v>15</v>
      </c>
      <c r="C6" s="611"/>
      <c r="D6" s="611"/>
      <c r="E6" s="611"/>
      <c r="F6" s="611"/>
      <c r="G6" s="611"/>
      <c r="H6" s="611"/>
      <c r="I6" s="611"/>
      <c r="J6" s="611"/>
      <c r="K6" s="612"/>
      <c r="L6" s="613"/>
    </row>
    <row r="7" spans="2:19" x14ac:dyDescent="0.3">
      <c r="B7" s="395" t="s">
        <v>912</v>
      </c>
      <c r="C7" s="614">
        <v>229</v>
      </c>
      <c r="D7" s="395">
        <f>+C7*2</f>
        <v>458</v>
      </c>
      <c r="E7" s="395">
        <f>+D7*2</f>
        <v>916</v>
      </c>
      <c r="F7" s="395">
        <f>+D7*5</f>
        <v>2290</v>
      </c>
      <c r="G7" s="419">
        <v>1</v>
      </c>
      <c r="H7" s="396">
        <v>1</v>
      </c>
      <c r="I7" s="396">
        <v>1</v>
      </c>
      <c r="J7" s="396">
        <v>1</v>
      </c>
      <c r="K7" s="473" t="s">
        <v>5</v>
      </c>
      <c r="L7" s="397"/>
    </row>
    <row r="8" spans="2:19" x14ac:dyDescent="0.3">
      <c r="B8" s="412" t="s">
        <v>881</v>
      </c>
      <c r="C8" s="615">
        <v>50</v>
      </c>
      <c r="D8" s="412">
        <v>100</v>
      </c>
      <c r="E8" s="412">
        <v>200</v>
      </c>
      <c r="F8" s="412">
        <v>500</v>
      </c>
      <c r="G8" s="417">
        <v>1</v>
      </c>
      <c r="H8" s="427">
        <v>1</v>
      </c>
      <c r="I8" s="427">
        <v>1</v>
      </c>
      <c r="J8" s="427">
        <v>1</v>
      </c>
      <c r="K8" s="474"/>
      <c r="L8" s="413"/>
    </row>
    <row r="9" spans="2:19" x14ac:dyDescent="0.3">
      <c r="B9" s="610" t="s">
        <v>240</v>
      </c>
      <c r="C9" s="611"/>
      <c r="D9" s="611"/>
      <c r="E9" s="611"/>
      <c r="F9" s="611"/>
      <c r="G9" s="611"/>
      <c r="H9" s="611"/>
      <c r="I9" s="611"/>
      <c r="J9" s="611"/>
      <c r="K9" s="612"/>
      <c r="L9" s="613"/>
    </row>
    <row r="10" spans="2:19" x14ac:dyDescent="0.3">
      <c r="B10" s="395" t="s">
        <v>882</v>
      </c>
      <c r="C10" s="440">
        <v>0.83899999999999997</v>
      </c>
      <c r="D10" s="440">
        <v>0.83899999999999997</v>
      </c>
      <c r="E10" s="440">
        <v>0.83899999999999997</v>
      </c>
      <c r="F10" s="440">
        <v>0.83899999999999997</v>
      </c>
      <c r="G10" s="419">
        <v>0.98</v>
      </c>
      <c r="H10" s="419">
        <v>1.02</v>
      </c>
      <c r="I10" s="419">
        <f t="shared" ref="I10:J12" si="0">+G10</f>
        <v>0.98</v>
      </c>
      <c r="J10" s="419">
        <f t="shared" si="0"/>
        <v>1.02</v>
      </c>
      <c r="K10" s="397" t="s">
        <v>4</v>
      </c>
      <c r="L10" s="397" t="s">
        <v>279</v>
      </c>
      <c r="M10" s="194"/>
    </row>
    <row r="11" spans="2:19" x14ac:dyDescent="0.3">
      <c r="B11" s="616" t="s">
        <v>883</v>
      </c>
      <c r="C11" s="617">
        <v>0.18</v>
      </c>
      <c r="D11" s="617">
        <v>0.18</v>
      </c>
      <c r="E11" s="617">
        <v>0.18</v>
      </c>
      <c r="F11" s="617">
        <v>0.18</v>
      </c>
      <c r="G11" s="402">
        <v>0.98</v>
      </c>
      <c r="H11" s="402">
        <v>1.02</v>
      </c>
      <c r="I11" s="402">
        <f t="shared" si="0"/>
        <v>0.98</v>
      </c>
      <c r="J11" s="402">
        <f t="shared" si="0"/>
        <v>1.02</v>
      </c>
      <c r="K11" s="397" t="s">
        <v>4</v>
      </c>
      <c r="L11" s="397" t="s">
        <v>279</v>
      </c>
      <c r="M11" s="194"/>
    </row>
    <row r="12" spans="2:19" x14ac:dyDescent="0.3">
      <c r="B12" s="616" t="s">
        <v>415</v>
      </c>
      <c r="C12" s="617">
        <v>0.94699999999999995</v>
      </c>
      <c r="D12" s="617">
        <v>0.94699999999999995</v>
      </c>
      <c r="E12" s="617">
        <v>0.94699999999999995</v>
      </c>
      <c r="F12" s="617">
        <v>0.94699999999999995</v>
      </c>
      <c r="G12" s="402">
        <v>0.98</v>
      </c>
      <c r="H12" s="402">
        <v>1.02</v>
      </c>
      <c r="I12" s="402">
        <f t="shared" si="0"/>
        <v>0.98</v>
      </c>
      <c r="J12" s="402">
        <f t="shared" si="0"/>
        <v>1.02</v>
      </c>
      <c r="K12" s="397" t="s">
        <v>4</v>
      </c>
      <c r="L12" s="397" t="s">
        <v>279</v>
      </c>
      <c r="M12" s="286"/>
      <c r="S12" s="618"/>
    </row>
    <row r="13" spans="2:19" x14ac:dyDescent="0.3">
      <c r="B13" s="412" t="s">
        <v>417</v>
      </c>
      <c r="C13" s="477">
        <v>5.2999999999999999E-2</v>
      </c>
      <c r="D13" s="477">
        <v>5.2999999999999999E-2</v>
      </c>
      <c r="E13" s="477">
        <v>5.2999999999999999E-2</v>
      </c>
      <c r="F13" s="477">
        <v>5.2999999999999999E-2</v>
      </c>
      <c r="G13" s="417">
        <v>0.95</v>
      </c>
      <c r="H13" s="417">
        <v>1.1000000000000001</v>
      </c>
      <c r="I13" s="417">
        <v>0.75</v>
      </c>
      <c r="J13" s="417">
        <v>1.5</v>
      </c>
      <c r="K13" s="413" t="s">
        <v>3</v>
      </c>
      <c r="L13" s="397" t="s">
        <v>279</v>
      </c>
    </row>
    <row r="14" spans="2:19" x14ac:dyDescent="0.3">
      <c r="B14" s="610" t="s">
        <v>244</v>
      </c>
      <c r="C14" s="619"/>
      <c r="D14" s="619"/>
      <c r="E14" s="619"/>
      <c r="F14" s="619"/>
      <c r="G14" s="620"/>
      <c r="H14" s="620"/>
      <c r="I14" s="620"/>
      <c r="J14" s="620"/>
      <c r="K14" s="612"/>
      <c r="L14" s="613"/>
    </row>
    <row r="15" spans="2:19" x14ac:dyDescent="0.3">
      <c r="B15" s="395" t="s">
        <v>884</v>
      </c>
      <c r="C15" s="621">
        <v>0.82299999999999995</v>
      </c>
      <c r="D15" s="621">
        <v>0.82299999999999995</v>
      </c>
      <c r="E15" s="621">
        <v>0.82299999999999995</v>
      </c>
      <c r="F15" s="621">
        <v>0.82299999999999995</v>
      </c>
      <c r="G15" s="419">
        <v>0.98</v>
      </c>
      <c r="H15" s="419">
        <v>1.02</v>
      </c>
      <c r="I15" s="419">
        <f>+G15</f>
        <v>0.98</v>
      </c>
      <c r="J15" s="419">
        <f>+H15</f>
        <v>1.02</v>
      </c>
      <c r="K15" s="397"/>
      <c r="L15" s="397" t="s">
        <v>279</v>
      </c>
    </row>
    <row r="16" spans="2:19" x14ac:dyDescent="0.3">
      <c r="B16" s="428" t="s">
        <v>885</v>
      </c>
      <c r="C16" s="622">
        <v>0.108</v>
      </c>
      <c r="D16" s="623">
        <v>0.108</v>
      </c>
      <c r="E16" s="623">
        <v>0.108</v>
      </c>
      <c r="F16" s="623">
        <v>0.108</v>
      </c>
      <c r="G16" s="419">
        <v>0.98</v>
      </c>
      <c r="H16" s="419">
        <v>1.02</v>
      </c>
      <c r="I16" s="419">
        <f>+G16</f>
        <v>0.98</v>
      </c>
      <c r="J16" s="419">
        <f>+H16</f>
        <v>1.02</v>
      </c>
      <c r="K16" s="431" t="s">
        <v>2</v>
      </c>
      <c r="L16" s="397" t="s">
        <v>279</v>
      </c>
    </row>
    <row r="17" spans="2:14" x14ac:dyDescent="0.3">
      <c r="B17" s="412" t="s">
        <v>711</v>
      </c>
      <c r="C17" s="624">
        <v>3.7999999999999999E-2</v>
      </c>
      <c r="D17" s="624">
        <v>3.7999999999999999E-2</v>
      </c>
      <c r="E17" s="624">
        <v>3.7999999999999999E-2</v>
      </c>
      <c r="F17" s="624">
        <v>3.7999999999999999E-2</v>
      </c>
      <c r="G17" s="417">
        <v>0</v>
      </c>
      <c r="H17" s="417">
        <v>1</v>
      </c>
      <c r="I17" s="417">
        <v>0</v>
      </c>
      <c r="J17" s="417">
        <v>1</v>
      </c>
      <c r="K17" s="413" t="s">
        <v>1</v>
      </c>
      <c r="L17" s="397" t="s">
        <v>279</v>
      </c>
    </row>
    <row r="18" spans="2:14" x14ac:dyDescent="0.3">
      <c r="B18" s="625"/>
      <c r="C18" s="611"/>
      <c r="D18" s="611"/>
      <c r="E18" s="611"/>
      <c r="F18" s="611"/>
      <c r="G18" s="611"/>
      <c r="H18" s="611"/>
      <c r="I18" s="611"/>
      <c r="J18" s="611"/>
      <c r="K18" s="612"/>
      <c r="L18" s="613"/>
    </row>
    <row r="19" spans="2:14" x14ac:dyDescent="0.3">
      <c r="B19" s="614" t="s">
        <v>886</v>
      </c>
      <c r="C19" s="419">
        <v>0.05</v>
      </c>
      <c r="D19" s="419">
        <v>0.03</v>
      </c>
      <c r="E19" s="419">
        <v>0.03</v>
      </c>
      <c r="F19" s="419">
        <v>0.02</v>
      </c>
      <c r="G19" s="419">
        <v>0.02</v>
      </c>
      <c r="H19" s="419">
        <v>0.08</v>
      </c>
      <c r="I19" s="419">
        <v>0.02</v>
      </c>
      <c r="J19" s="419">
        <v>0.04</v>
      </c>
      <c r="K19" s="397"/>
      <c r="L19" s="397" t="s">
        <v>283</v>
      </c>
    </row>
    <row r="20" spans="2:14" x14ac:dyDescent="0.3">
      <c r="B20" s="399" t="s">
        <v>23</v>
      </c>
      <c r="C20" s="626">
        <v>0.03</v>
      </c>
      <c r="D20" s="626">
        <v>0.03</v>
      </c>
      <c r="E20" s="626">
        <v>0.03</v>
      </c>
      <c r="F20" s="626">
        <v>0.03</v>
      </c>
      <c r="G20" s="402"/>
      <c r="H20" s="402"/>
      <c r="I20" s="402"/>
      <c r="J20" s="402"/>
      <c r="K20" s="606"/>
      <c r="L20" s="397" t="s">
        <v>283</v>
      </c>
    </row>
    <row r="21" spans="2:14" x14ac:dyDescent="0.3">
      <c r="B21" s="616" t="s">
        <v>887</v>
      </c>
      <c r="C21" s="466" t="s">
        <v>888</v>
      </c>
      <c r="D21" s="466" t="s">
        <v>888</v>
      </c>
      <c r="E21" s="466" t="s">
        <v>888</v>
      </c>
      <c r="F21" s="466" t="s">
        <v>888</v>
      </c>
      <c r="G21" s="402"/>
      <c r="H21" s="402"/>
      <c r="I21" s="402"/>
      <c r="J21" s="402"/>
      <c r="K21" s="606"/>
      <c r="L21" s="397" t="s">
        <v>281</v>
      </c>
      <c r="M21" s="211"/>
    </row>
    <row r="22" spans="2:14" x14ac:dyDescent="0.3">
      <c r="B22" s="399" t="s">
        <v>14</v>
      </c>
      <c r="C22" s="403">
        <v>30</v>
      </c>
      <c r="D22" s="403">
        <v>30</v>
      </c>
      <c r="E22" s="403">
        <v>30</v>
      </c>
      <c r="F22" s="403">
        <v>30</v>
      </c>
      <c r="G22" s="399"/>
      <c r="H22" s="399"/>
      <c r="I22" s="399"/>
      <c r="J22" s="399"/>
      <c r="K22" s="606"/>
      <c r="L22" s="606"/>
      <c r="N22" s="618"/>
    </row>
    <row r="23" spans="2:14" x14ac:dyDescent="0.3">
      <c r="B23" s="412" t="s">
        <v>12</v>
      </c>
      <c r="C23" s="421">
        <v>2</v>
      </c>
      <c r="D23" s="421">
        <v>2</v>
      </c>
      <c r="E23" s="421">
        <v>2</v>
      </c>
      <c r="F23" s="421">
        <v>2</v>
      </c>
      <c r="G23" s="412"/>
      <c r="H23" s="412"/>
      <c r="I23" s="412"/>
      <c r="J23" s="412"/>
      <c r="K23" s="413"/>
      <c r="L23" s="413"/>
      <c r="N23" s="618"/>
    </row>
    <row r="24" spans="2:14" x14ac:dyDescent="0.3">
      <c r="B24" s="610" t="s">
        <v>9</v>
      </c>
      <c r="C24" s="627"/>
      <c r="D24" s="627"/>
      <c r="E24" s="627"/>
      <c r="F24" s="627"/>
      <c r="G24" s="611"/>
      <c r="H24" s="611"/>
      <c r="I24" s="611"/>
      <c r="J24" s="611"/>
      <c r="K24" s="612"/>
      <c r="L24" s="613"/>
    </row>
    <row r="25" spans="2:14" x14ac:dyDescent="0.3">
      <c r="B25" s="395" t="s">
        <v>889</v>
      </c>
      <c r="C25" s="424">
        <v>1.586288872912142</v>
      </c>
      <c r="D25" s="424">
        <v>1.2974289346221439</v>
      </c>
      <c r="E25" s="424">
        <v>1.0611697964598805</v>
      </c>
      <c r="F25" s="424">
        <v>0.81354630677182382</v>
      </c>
      <c r="G25" s="628">
        <v>1.24</v>
      </c>
      <c r="H25" s="628">
        <v>2.09</v>
      </c>
      <c r="I25" s="628">
        <v>0.56999999999999995</v>
      </c>
      <c r="J25" s="628">
        <v>0.95</v>
      </c>
      <c r="K25" s="397" t="s">
        <v>890</v>
      </c>
      <c r="L25" s="397" t="s">
        <v>283</v>
      </c>
      <c r="M25" s="286"/>
      <c r="N25" s="618"/>
    </row>
    <row r="26" spans="2:14" x14ac:dyDescent="0.3">
      <c r="B26" s="399" t="s">
        <v>377</v>
      </c>
      <c r="C26" s="607">
        <v>50</v>
      </c>
      <c r="D26" s="607">
        <v>50</v>
      </c>
      <c r="E26" s="607">
        <v>50</v>
      </c>
      <c r="F26" s="607">
        <v>50</v>
      </c>
      <c r="G26" s="400"/>
      <c r="H26" s="400"/>
      <c r="I26" s="400"/>
      <c r="J26" s="400"/>
      <c r="K26" s="606"/>
      <c r="L26" s="397" t="s">
        <v>283</v>
      </c>
      <c r="M26" s="211"/>
    </row>
    <row r="27" spans="2:14" x14ac:dyDescent="0.3">
      <c r="B27" s="399" t="s">
        <v>425</v>
      </c>
      <c r="C27" s="607">
        <v>50</v>
      </c>
      <c r="D27" s="607">
        <v>50</v>
      </c>
      <c r="E27" s="607">
        <v>50</v>
      </c>
      <c r="F27" s="607">
        <v>50</v>
      </c>
      <c r="G27" s="400"/>
      <c r="H27" s="400"/>
      <c r="I27" s="400"/>
      <c r="J27" s="400"/>
      <c r="K27" s="606"/>
      <c r="L27" s="397" t="s">
        <v>283</v>
      </c>
      <c r="M27" s="211"/>
    </row>
    <row r="28" spans="2:14" x14ac:dyDescent="0.3">
      <c r="B28" s="399" t="s">
        <v>891</v>
      </c>
      <c r="C28" s="442">
        <v>47.588666187364261</v>
      </c>
      <c r="D28" s="442">
        <v>38.922868038664312</v>
      </c>
      <c r="E28" s="442">
        <v>31.835093893796415</v>
      </c>
      <c r="F28" s="442">
        <v>24.406389203154713</v>
      </c>
      <c r="G28" s="442">
        <f>+G25*0.03*1000</f>
        <v>37.199999999999996</v>
      </c>
      <c r="H28" s="442">
        <f t="shared" ref="H28:J28" si="1">+H25*0.03*1000</f>
        <v>62.699999999999989</v>
      </c>
      <c r="I28" s="442">
        <f t="shared" si="1"/>
        <v>17.099999999999998</v>
      </c>
      <c r="J28" s="442">
        <f t="shared" si="1"/>
        <v>28.499999999999996</v>
      </c>
      <c r="K28" s="606" t="s">
        <v>40</v>
      </c>
      <c r="L28" s="397" t="s">
        <v>283</v>
      </c>
      <c r="M28" s="211"/>
    </row>
    <row r="29" spans="2:14" x14ac:dyDescent="0.3">
      <c r="B29" s="399" t="s">
        <v>892</v>
      </c>
      <c r="C29" s="405">
        <v>0.02</v>
      </c>
      <c r="D29" s="405">
        <v>0.02</v>
      </c>
      <c r="E29" s="405">
        <v>0.02</v>
      </c>
      <c r="F29" s="405">
        <v>0.02</v>
      </c>
      <c r="G29" s="405">
        <v>0.01</v>
      </c>
      <c r="H29" s="405">
        <v>0.04</v>
      </c>
      <c r="I29" s="405">
        <v>0.01</v>
      </c>
      <c r="J29" s="405">
        <v>0.04</v>
      </c>
      <c r="K29" s="606" t="s">
        <v>41</v>
      </c>
      <c r="L29" s="397" t="s">
        <v>283</v>
      </c>
      <c r="M29" s="211"/>
      <c r="N29" s="618"/>
    </row>
    <row r="30" spans="2:14" x14ac:dyDescent="0.3">
      <c r="B30" s="412" t="s">
        <v>893</v>
      </c>
      <c r="C30" s="412" t="s">
        <v>894</v>
      </c>
      <c r="D30" s="412" t="s">
        <v>894</v>
      </c>
      <c r="E30" s="399" t="s">
        <v>894</v>
      </c>
      <c r="F30" s="399" t="s">
        <v>894</v>
      </c>
      <c r="G30" s="427"/>
      <c r="H30" s="427"/>
      <c r="I30" s="427"/>
      <c r="J30" s="427"/>
      <c r="K30" s="413"/>
      <c r="L30" s="413"/>
      <c r="M30" s="211"/>
    </row>
    <row r="31" spans="2:14" x14ac:dyDescent="0.3">
      <c r="B31" s="610" t="s">
        <v>259</v>
      </c>
      <c r="C31" s="611"/>
      <c r="D31" s="611"/>
      <c r="E31" s="611"/>
      <c r="F31" s="611"/>
      <c r="G31" s="629"/>
      <c r="H31" s="629"/>
      <c r="I31" s="629"/>
      <c r="J31" s="629"/>
      <c r="K31" s="612"/>
      <c r="L31" s="613"/>
      <c r="M31" s="211"/>
    </row>
    <row r="32" spans="2:14" x14ac:dyDescent="0.3">
      <c r="B32" s="630" t="s">
        <v>895</v>
      </c>
      <c r="C32" s="631">
        <v>1.0900000000000001</v>
      </c>
      <c r="D32" s="631">
        <v>1.0900000000000001</v>
      </c>
      <c r="E32" s="631">
        <v>1.0900000000000001</v>
      </c>
      <c r="F32" s="631">
        <v>1.0900000000000001</v>
      </c>
      <c r="G32" s="632">
        <v>0.97</v>
      </c>
      <c r="H32" s="632">
        <v>1</v>
      </c>
      <c r="I32" s="632">
        <v>0.97</v>
      </c>
      <c r="J32" s="632">
        <v>1</v>
      </c>
      <c r="K32" s="633" t="s">
        <v>0</v>
      </c>
      <c r="L32" s="397" t="s">
        <v>283</v>
      </c>
      <c r="M32" s="286"/>
    </row>
    <row r="33" spans="2:14" x14ac:dyDescent="0.3">
      <c r="B33" s="395" t="s">
        <v>896</v>
      </c>
      <c r="C33" s="445">
        <v>22</v>
      </c>
      <c r="D33" s="445">
        <v>22</v>
      </c>
      <c r="E33" s="445">
        <v>22</v>
      </c>
      <c r="F33" s="445">
        <v>22</v>
      </c>
      <c r="G33" s="396"/>
      <c r="H33" s="396"/>
      <c r="I33" s="396"/>
      <c r="J33" s="396"/>
      <c r="K33" s="397"/>
      <c r="L33" s="397"/>
    </row>
    <row r="34" spans="2:14" x14ac:dyDescent="0.3">
      <c r="B34" s="399" t="s">
        <v>897</v>
      </c>
      <c r="C34" s="403">
        <v>626</v>
      </c>
      <c r="D34" s="403">
        <v>626</v>
      </c>
      <c r="E34" s="403">
        <v>626</v>
      </c>
      <c r="F34" s="403">
        <v>626</v>
      </c>
      <c r="G34" s="400"/>
      <c r="H34" s="400"/>
      <c r="I34" s="400"/>
      <c r="J34" s="400"/>
      <c r="K34" s="606"/>
      <c r="L34" s="606"/>
    </row>
    <row r="35" spans="2:14" x14ac:dyDescent="0.3">
      <c r="B35" s="399" t="s">
        <v>913</v>
      </c>
      <c r="C35" s="405">
        <v>0.34635128229522749</v>
      </c>
      <c r="D35" s="405">
        <v>0.28328142677339391</v>
      </c>
      <c r="E35" s="405">
        <v>0.23169646210914421</v>
      </c>
      <c r="F35" s="405">
        <v>0.1776301979851144</v>
      </c>
      <c r="G35" s="443">
        <v>0.27074235807860264</v>
      </c>
      <c r="H35" s="443">
        <v>0.45633187772925765</v>
      </c>
      <c r="I35" s="443">
        <v>0.12445414847161572</v>
      </c>
      <c r="J35" s="443">
        <v>0.20742358078602621</v>
      </c>
      <c r="K35" s="606" t="s">
        <v>890</v>
      </c>
      <c r="L35" s="397" t="s">
        <v>283</v>
      </c>
    </row>
    <row r="36" spans="2:14" x14ac:dyDescent="0.3">
      <c r="B36" s="399" t="s">
        <v>914</v>
      </c>
      <c r="C36" s="443">
        <v>10.390538468856825</v>
      </c>
      <c r="D36" s="443">
        <v>8.4984428032018169</v>
      </c>
      <c r="E36" s="443">
        <v>6.9508938632743256</v>
      </c>
      <c r="F36" s="443">
        <v>5.3289059395534313</v>
      </c>
      <c r="G36" s="443">
        <v>8.1222707423580793</v>
      </c>
      <c r="H36" s="443">
        <v>13.689956331877729</v>
      </c>
      <c r="I36" s="443">
        <v>3.7336244541484715</v>
      </c>
      <c r="J36" s="443">
        <v>6.2227074235807862</v>
      </c>
      <c r="K36" s="606"/>
      <c r="L36" s="397" t="s">
        <v>283</v>
      </c>
      <c r="M36" s="194"/>
    </row>
    <row r="37" spans="2:14" x14ac:dyDescent="0.3">
      <c r="B37" s="399" t="s">
        <v>898</v>
      </c>
      <c r="C37" s="405">
        <v>0.1</v>
      </c>
      <c r="D37" s="405">
        <v>0.1</v>
      </c>
      <c r="E37" s="405">
        <v>0.1</v>
      </c>
      <c r="F37" s="405">
        <v>0.1</v>
      </c>
      <c r="G37" s="405">
        <v>0.05</v>
      </c>
      <c r="H37" s="405">
        <v>0.2</v>
      </c>
      <c r="I37" s="405">
        <v>0.05</v>
      </c>
      <c r="J37" s="405">
        <v>0.2</v>
      </c>
      <c r="K37" s="606"/>
      <c r="L37" s="397" t="s">
        <v>283</v>
      </c>
      <c r="N37" s="618"/>
    </row>
    <row r="38" spans="2:14" x14ac:dyDescent="0.3">
      <c r="B38" s="399" t="s">
        <v>915</v>
      </c>
      <c r="C38" s="399" t="s">
        <v>894</v>
      </c>
      <c r="D38" s="399" t="s">
        <v>894</v>
      </c>
      <c r="E38" s="399" t="s">
        <v>894</v>
      </c>
      <c r="F38" s="399" t="s">
        <v>894</v>
      </c>
      <c r="G38" s="399"/>
      <c r="H38" s="399"/>
      <c r="I38" s="399"/>
      <c r="J38" s="399"/>
      <c r="K38" s="606"/>
      <c r="L38" s="606"/>
    </row>
    <row r="40" spans="2:14" x14ac:dyDescent="0.3">
      <c r="B40" s="346" t="s">
        <v>6</v>
      </c>
    </row>
    <row r="41" spans="2:14" x14ac:dyDescent="0.3">
      <c r="B41" s="345" t="s">
        <v>899</v>
      </c>
    </row>
    <row r="42" spans="2:14" x14ac:dyDescent="0.3">
      <c r="B42" s="345" t="s">
        <v>900</v>
      </c>
    </row>
    <row r="43" spans="2:14" x14ac:dyDescent="0.3">
      <c r="B43" s="634" t="s">
        <v>901</v>
      </c>
    </row>
    <row r="44" spans="2:14" x14ac:dyDescent="0.3">
      <c r="B44" s="345" t="s">
        <v>902</v>
      </c>
    </row>
    <row r="45" spans="2:14" x14ac:dyDescent="0.3">
      <c r="B45" s="345" t="s">
        <v>903</v>
      </c>
    </row>
    <row r="46" spans="2:14" x14ac:dyDescent="0.3">
      <c r="B46" s="634" t="s">
        <v>904</v>
      </c>
    </row>
    <row r="47" spans="2:14" x14ac:dyDescent="0.3">
      <c r="B47" s="635" t="s">
        <v>905</v>
      </c>
    </row>
    <row r="48" spans="2:14" x14ac:dyDescent="0.3">
      <c r="B48" s="345" t="s">
        <v>906</v>
      </c>
    </row>
    <row r="49" spans="2:2" x14ac:dyDescent="0.3">
      <c r="B49" s="345" t="s">
        <v>907</v>
      </c>
    </row>
    <row r="51" spans="2:2" x14ac:dyDescent="0.3">
      <c r="B51" s="346" t="s">
        <v>398</v>
      </c>
    </row>
    <row r="52" spans="2:2" x14ac:dyDescent="0.3">
      <c r="B52" s="635" t="s">
        <v>908</v>
      </c>
    </row>
    <row r="53" spans="2:2" x14ac:dyDescent="0.3">
      <c r="B53" s="635" t="s">
        <v>909</v>
      </c>
    </row>
    <row r="54" spans="2:2" x14ac:dyDescent="0.3">
      <c r="B54" s="635" t="s">
        <v>910</v>
      </c>
    </row>
    <row r="55" spans="2:2" x14ac:dyDescent="0.3">
      <c r="B55" s="635"/>
    </row>
    <row r="63" spans="2:2" x14ac:dyDescent="0.3">
      <c r="B63" s="345"/>
    </row>
    <row r="64" spans="2:2" x14ac:dyDescent="0.3">
      <c r="B64" s="345"/>
    </row>
    <row r="65" spans="2:2" x14ac:dyDescent="0.3">
      <c r="B65" s="345"/>
    </row>
    <row r="66" spans="2:2" x14ac:dyDescent="0.3">
      <c r="B66" s="345"/>
    </row>
    <row r="67" spans="2:2" x14ac:dyDescent="0.3">
      <c r="B67" s="345"/>
    </row>
  </sheetData>
  <mergeCells count="3">
    <mergeCell ref="C3:L3"/>
    <mergeCell ref="G4:H4"/>
    <mergeCell ref="I4:J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D18" sqref="D1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53" t="s">
        <v>136</v>
      </c>
      <c r="D3" s="654"/>
      <c r="E3" s="654"/>
      <c r="F3" s="654"/>
      <c r="G3" s="654"/>
      <c r="H3" s="654"/>
      <c r="I3" s="654"/>
      <c r="J3" s="654"/>
      <c r="K3" s="654"/>
      <c r="L3" s="654"/>
    </row>
    <row r="4" spans="1:13" x14ac:dyDescent="0.3">
      <c r="A4" s="1"/>
      <c r="B4" s="171"/>
      <c r="C4" s="130">
        <v>2015</v>
      </c>
      <c r="D4" s="130">
        <v>2020</v>
      </c>
      <c r="E4" s="130">
        <v>2030</v>
      </c>
      <c r="F4" s="130">
        <v>2050</v>
      </c>
      <c r="G4" s="655" t="s">
        <v>25</v>
      </c>
      <c r="H4" s="655"/>
      <c r="I4" s="655" t="s">
        <v>24</v>
      </c>
      <c r="J4" s="655"/>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656">
        <v>1</v>
      </c>
      <c r="D6" s="657"/>
      <c r="E6" s="657"/>
      <c r="F6" s="657"/>
      <c r="G6" s="110"/>
      <c r="H6" s="110"/>
      <c r="I6" s="110"/>
      <c r="J6" s="110"/>
      <c r="K6" s="110" t="s">
        <v>88</v>
      </c>
      <c r="L6" s="111"/>
      <c r="M6" s="10"/>
    </row>
    <row r="7" spans="1:13" x14ac:dyDescent="0.3">
      <c r="A7" s="1"/>
      <c r="B7" s="171"/>
      <c r="C7" s="651"/>
      <c r="D7" s="652"/>
      <c r="E7" s="652"/>
      <c r="F7" s="652"/>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641"/>
      <c r="B40" s="642"/>
      <c r="C40" s="642"/>
      <c r="D40" s="642"/>
      <c r="E40" s="642"/>
      <c r="F40" s="642"/>
      <c r="G40" s="642"/>
      <c r="H40" s="642"/>
      <c r="I40" s="642"/>
      <c r="J40" s="99"/>
      <c r="K40" s="146"/>
      <c r="L40" s="641"/>
      <c r="M40" s="641"/>
      <c r="N40" s="10"/>
    </row>
    <row r="41" spans="1:14" hidden="1" x14ac:dyDescent="0.3">
      <c r="A41" s="146"/>
      <c r="C41" s="641"/>
      <c r="D41" s="642"/>
      <c r="E41" s="642"/>
      <c r="F41" s="642"/>
      <c r="G41" s="642"/>
      <c r="H41" s="642"/>
      <c r="I41" s="642"/>
      <c r="J41" s="642"/>
      <c r="K41" s="642"/>
      <c r="L41" s="641"/>
      <c r="M41" s="641"/>
      <c r="N41" s="10"/>
    </row>
    <row r="42" spans="1:14" hidden="1" x14ac:dyDescent="0.3">
      <c r="A42" s="170"/>
      <c r="B42" s="641"/>
      <c r="C42" s="642"/>
      <c r="D42" s="642"/>
      <c r="E42" s="642"/>
      <c r="F42" s="642"/>
      <c r="G42" s="642"/>
      <c r="H42" s="642"/>
      <c r="I42" s="642"/>
      <c r="J42" s="642"/>
      <c r="K42" s="146"/>
      <c r="L42" s="641"/>
      <c r="M42" s="641"/>
      <c r="N42" s="10"/>
    </row>
    <row r="43" spans="1:14" hidden="1" x14ac:dyDescent="0.3">
      <c r="A43" s="146"/>
      <c r="C43" s="641"/>
      <c r="D43" s="642"/>
      <c r="E43" s="642"/>
      <c r="F43" s="642"/>
      <c r="G43" s="642"/>
      <c r="H43" s="642"/>
      <c r="I43" s="642"/>
      <c r="J43" s="642"/>
      <c r="K43" s="642"/>
      <c r="L43" s="641"/>
      <c r="M43" s="641"/>
      <c r="N43" s="10"/>
    </row>
    <row r="44" spans="1:14" hidden="1" x14ac:dyDescent="0.3">
      <c r="A44" s="146"/>
      <c r="B44" s="641"/>
      <c r="C44" s="642"/>
      <c r="D44" s="642"/>
      <c r="E44" s="642"/>
      <c r="F44" s="642"/>
      <c r="G44" s="642"/>
      <c r="H44" s="642"/>
      <c r="I44" s="642"/>
      <c r="J44" s="642"/>
      <c r="K44" s="146"/>
      <c r="L44" s="641"/>
      <c r="M44" s="641"/>
      <c r="N44" s="10"/>
    </row>
    <row r="45" spans="1:14" hidden="1" x14ac:dyDescent="0.3">
      <c r="B45" s="197"/>
      <c r="L45" s="641"/>
      <c r="M45" s="641"/>
      <c r="N45" s="10"/>
    </row>
    <row r="46" spans="1:14" x14ac:dyDescent="0.3">
      <c r="A46" s="146"/>
      <c r="B46" s="99"/>
      <c r="C46" s="99"/>
      <c r="D46" s="198"/>
      <c r="E46" s="99"/>
      <c r="F46" s="99"/>
      <c r="G46" s="99"/>
      <c r="H46" s="99"/>
      <c r="I46" s="99"/>
      <c r="J46" s="99"/>
      <c r="K46" s="146"/>
      <c r="L46" s="641"/>
      <c r="M46" s="641"/>
      <c r="N46" s="10"/>
    </row>
    <row r="47" spans="1:14" x14ac:dyDescent="0.3">
      <c r="A47" s="649" t="s">
        <v>6</v>
      </c>
      <c r="B47" s="650"/>
      <c r="C47" s="148"/>
      <c r="D47" s="148"/>
      <c r="E47" s="148"/>
      <c r="F47" s="148"/>
      <c r="G47" s="148"/>
      <c r="H47" s="148"/>
      <c r="I47" s="148"/>
      <c r="J47" s="148"/>
      <c r="K47" s="146"/>
      <c r="L47" s="641"/>
      <c r="M47" s="641"/>
      <c r="N47" s="10"/>
    </row>
    <row r="48" spans="1:14" x14ac:dyDescent="0.3">
      <c r="A48" s="149" t="s">
        <v>5</v>
      </c>
      <c r="B48" s="499" t="s">
        <v>156</v>
      </c>
      <c r="C48" s="504"/>
      <c r="D48" s="504"/>
      <c r="E48" s="504"/>
      <c r="F48" s="504"/>
      <c r="G48" s="504"/>
      <c r="H48" s="504"/>
      <c r="I48" s="504"/>
      <c r="J48" s="504"/>
      <c r="K48" s="496"/>
      <c r="L48" s="496"/>
      <c r="M48" s="496"/>
      <c r="N48" s="500"/>
    </row>
    <row r="49" spans="1:14" x14ac:dyDescent="0.3">
      <c r="A49" s="149" t="s">
        <v>4</v>
      </c>
      <c r="B49" s="499" t="s">
        <v>157</v>
      </c>
      <c r="C49" s="504"/>
      <c r="D49" s="504"/>
      <c r="E49" s="504"/>
      <c r="F49" s="504"/>
      <c r="G49" s="504"/>
      <c r="H49" s="504"/>
      <c r="I49" s="504"/>
      <c r="J49" s="504"/>
      <c r="K49" s="496"/>
      <c r="L49" s="496"/>
      <c r="M49" s="496"/>
      <c r="N49" s="501"/>
    </row>
    <row r="50" spans="1:14" ht="15" customHeight="1" x14ac:dyDescent="0.3">
      <c r="A50" s="149" t="s">
        <v>3</v>
      </c>
      <c r="B50" s="498" t="s">
        <v>158</v>
      </c>
      <c r="C50" s="498"/>
      <c r="D50" s="498"/>
      <c r="E50" s="498"/>
      <c r="F50" s="498"/>
      <c r="G50" s="498"/>
      <c r="H50" s="498"/>
      <c r="I50" s="498"/>
      <c r="J50" s="498"/>
      <c r="K50" s="498"/>
      <c r="L50" s="498"/>
      <c r="M50" s="498"/>
      <c r="N50" s="493"/>
    </row>
    <row r="51" spans="1:14" x14ac:dyDescent="0.3">
      <c r="A51" s="149" t="s">
        <v>2</v>
      </c>
      <c r="B51" s="499" t="s">
        <v>159</v>
      </c>
      <c r="D51" s="504"/>
      <c r="E51" s="504"/>
      <c r="F51" s="504"/>
      <c r="G51" s="504"/>
      <c r="H51" s="504"/>
      <c r="I51" s="504"/>
      <c r="J51" s="504"/>
      <c r="K51" s="504"/>
      <c r="L51" s="496"/>
      <c r="M51" s="496"/>
      <c r="N51" s="493"/>
    </row>
    <row r="52" spans="1:14" ht="15" customHeight="1" x14ac:dyDescent="0.3">
      <c r="A52" s="149" t="s">
        <v>1</v>
      </c>
      <c r="B52" s="499" t="s">
        <v>160</v>
      </c>
      <c r="C52" s="499"/>
      <c r="D52" s="499"/>
      <c r="E52" s="499"/>
      <c r="F52" s="499"/>
      <c r="G52" s="499"/>
      <c r="H52" s="499"/>
      <c r="I52" s="499"/>
      <c r="J52" s="499"/>
      <c r="K52" s="146"/>
      <c r="L52" s="91"/>
      <c r="M52" s="91"/>
      <c r="N52" s="493"/>
    </row>
    <row r="53" spans="1:14" ht="15" customHeight="1" x14ac:dyDescent="0.3">
      <c r="A53" s="149" t="s">
        <v>0</v>
      </c>
      <c r="B53" s="499" t="s">
        <v>161</v>
      </c>
      <c r="C53" s="499"/>
      <c r="D53" s="499"/>
      <c r="E53" s="499"/>
      <c r="F53" s="499"/>
      <c r="G53" s="499"/>
      <c r="H53" s="499"/>
      <c r="I53" s="499"/>
      <c r="J53" s="499"/>
      <c r="K53" s="499"/>
      <c r="L53" s="499"/>
      <c r="M53" s="499"/>
      <c r="N53" s="493"/>
    </row>
    <row r="54" spans="1:14" ht="15" customHeight="1" x14ac:dyDescent="0.3">
      <c r="A54" s="149" t="s">
        <v>40</v>
      </c>
      <c r="B54" s="91" t="s">
        <v>162</v>
      </c>
      <c r="C54" s="91"/>
      <c r="D54" s="91"/>
      <c r="E54" s="91"/>
      <c r="F54" s="91"/>
      <c r="G54" s="91"/>
      <c r="H54" s="91"/>
      <c r="I54" s="91"/>
      <c r="J54" s="91"/>
      <c r="K54" s="91"/>
      <c r="L54" s="91"/>
      <c r="M54" s="91"/>
      <c r="N54" s="493"/>
    </row>
    <row r="55" spans="1:14" ht="15" customHeight="1" x14ac:dyDescent="0.3">
      <c r="A55" s="149" t="s">
        <v>41</v>
      </c>
      <c r="B55" s="91" t="s">
        <v>163</v>
      </c>
      <c r="C55" s="91"/>
      <c r="D55" s="91"/>
      <c r="E55" s="91"/>
      <c r="F55" s="91"/>
      <c r="G55" s="91"/>
      <c r="H55" s="91"/>
      <c r="I55" s="91"/>
      <c r="J55" s="91"/>
      <c r="K55" s="91"/>
      <c r="L55" s="500"/>
      <c r="M55" s="500"/>
      <c r="N55" s="493"/>
    </row>
    <row r="56" spans="1:14" ht="15" customHeight="1" x14ac:dyDescent="0.3">
      <c r="A56" s="149" t="s">
        <v>98</v>
      </c>
      <c r="B56" s="498" t="s">
        <v>128</v>
      </c>
      <c r="C56" s="498"/>
      <c r="D56" s="498"/>
      <c r="E56" s="498"/>
      <c r="F56" s="498"/>
      <c r="G56" s="498"/>
      <c r="H56" s="498"/>
      <c r="I56" s="498"/>
      <c r="J56" s="498"/>
      <c r="K56" s="500"/>
      <c r="L56" s="500"/>
      <c r="M56" s="500"/>
      <c r="N56" s="493"/>
    </row>
    <row r="57" spans="1:14" ht="15" customHeight="1" x14ac:dyDescent="0.3">
      <c r="A57" s="149" t="s">
        <v>110</v>
      </c>
      <c r="B57" s="317" t="s">
        <v>129</v>
      </c>
      <c r="C57" s="317"/>
      <c r="D57" s="317"/>
      <c r="E57" s="317"/>
      <c r="F57" s="317"/>
      <c r="G57" s="317"/>
      <c r="H57" s="317"/>
      <c r="I57" s="317"/>
      <c r="J57" s="317"/>
      <c r="K57" s="317"/>
      <c r="L57" s="317"/>
      <c r="M57" s="317"/>
      <c r="N57" s="317"/>
    </row>
    <row r="58" spans="1:14" x14ac:dyDescent="0.3">
      <c r="A58" s="149"/>
      <c r="B58" s="210"/>
      <c r="C58" s="502"/>
      <c r="D58" s="502"/>
      <c r="E58" s="502"/>
      <c r="F58" s="502"/>
      <c r="G58" s="502"/>
      <c r="H58" s="502"/>
      <c r="I58" s="502"/>
      <c r="J58" s="502"/>
      <c r="K58" s="502"/>
      <c r="L58" s="502"/>
      <c r="M58" s="502"/>
      <c r="N58" s="502"/>
    </row>
    <row r="59" spans="1:14" x14ac:dyDescent="0.3">
      <c r="A59" s="147" t="s">
        <v>27</v>
      </c>
      <c r="B59" s="503"/>
      <c r="C59" s="503"/>
      <c r="D59" s="503"/>
      <c r="E59" s="503"/>
      <c r="F59" s="503"/>
      <c r="G59" s="503"/>
      <c r="H59" s="503"/>
      <c r="I59" s="503"/>
      <c r="J59" s="493"/>
      <c r="K59" s="493"/>
      <c r="L59" s="493"/>
      <c r="M59" s="493"/>
      <c r="N59" s="493"/>
    </row>
    <row r="60" spans="1:14" x14ac:dyDescent="0.3">
      <c r="A60" s="1">
        <v>5</v>
      </c>
      <c r="B60" s="492" t="s">
        <v>130</v>
      </c>
      <c r="D60" s="492"/>
      <c r="E60" s="492"/>
      <c r="F60" s="492"/>
      <c r="G60" s="492"/>
      <c r="H60" s="492"/>
      <c r="I60" s="492"/>
      <c r="J60" s="492"/>
      <c r="K60" s="492"/>
      <c r="L60" s="493"/>
      <c r="M60" s="493"/>
      <c r="N60" s="493"/>
    </row>
    <row r="61" spans="1:14" x14ac:dyDescent="0.3">
      <c r="A61" s="1">
        <v>8</v>
      </c>
      <c r="B61" s="492" t="s">
        <v>131</v>
      </c>
      <c r="D61" s="492"/>
      <c r="E61" s="492"/>
      <c r="F61" s="492"/>
      <c r="G61" s="492"/>
      <c r="H61" s="492"/>
      <c r="I61" s="492"/>
      <c r="J61" s="493"/>
      <c r="K61" s="493"/>
      <c r="L61" s="493"/>
      <c r="M61" s="493"/>
      <c r="N61" s="493"/>
    </row>
    <row r="62" spans="1:14" x14ac:dyDescent="0.3">
      <c r="A62" s="1">
        <v>9</v>
      </c>
      <c r="B62" s="492" t="s">
        <v>132</v>
      </c>
      <c r="D62" s="492"/>
      <c r="E62" s="492"/>
      <c r="F62" s="492"/>
      <c r="G62" s="492"/>
      <c r="H62" s="492"/>
      <c r="I62" s="492"/>
      <c r="J62" s="492"/>
      <c r="K62" s="492"/>
      <c r="L62" s="493"/>
      <c r="M62" s="493"/>
      <c r="N62" s="493"/>
    </row>
    <row r="63" spans="1:14" x14ac:dyDescent="0.3">
      <c r="A63" s="1">
        <v>12</v>
      </c>
      <c r="B63" s="492" t="s">
        <v>133</v>
      </c>
      <c r="D63" s="492"/>
      <c r="E63" s="492"/>
      <c r="F63" s="492"/>
      <c r="G63" s="492"/>
      <c r="H63" s="492"/>
      <c r="I63" s="492"/>
      <c r="J63" s="492"/>
      <c r="K63" s="492"/>
      <c r="L63" s="493"/>
      <c r="M63" s="493"/>
      <c r="N63" s="493"/>
    </row>
    <row r="64" spans="1:14" x14ac:dyDescent="0.3">
      <c r="B64" s="493"/>
      <c r="C64" s="493"/>
      <c r="D64" s="493"/>
      <c r="E64" s="493"/>
      <c r="F64" s="493"/>
      <c r="G64" s="493"/>
      <c r="H64" s="493"/>
      <c r="I64" s="493"/>
      <c r="J64" s="493"/>
      <c r="K64" s="493"/>
      <c r="L64" s="493"/>
      <c r="M64" s="493"/>
      <c r="N64" s="493"/>
    </row>
    <row r="65" spans="2:14" x14ac:dyDescent="0.3">
      <c r="B65" s="493"/>
      <c r="C65" s="493"/>
      <c r="D65" s="493"/>
      <c r="E65" s="493"/>
      <c r="F65" s="493"/>
      <c r="G65" s="493"/>
      <c r="H65" s="493"/>
      <c r="I65" s="493"/>
      <c r="J65" s="493"/>
      <c r="K65" s="493"/>
      <c r="L65" s="493"/>
      <c r="M65" s="493"/>
      <c r="N65" s="493"/>
    </row>
  </sheetData>
  <mergeCells count="19">
    <mergeCell ref="C7:F7"/>
    <mergeCell ref="C3:L3"/>
    <mergeCell ref="G4:H4"/>
    <mergeCell ref="I4:J4"/>
    <mergeCell ref="C6:F6"/>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s>
  <hyperlinks>
    <hyperlink ref="C3" location="INDEX" display="Biogas plant, additional straw input in the feedstock mi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D18" sqref="D18"/>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643" t="s">
        <v>164</v>
      </c>
      <c r="D3" s="661"/>
      <c r="E3" s="661"/>
      <c r="F3" s="661"/>
      <c r="G3" s="661"/>
      <c r="H3" s="661"/>
      <c r="I3" s="661"/>
      <c r="J3" s="661"/>
      <c r="K3" s="661"/>
      <c r="L3" s="647"/>
    </row>
    <row r="4" spans="1:12" x14ac:dyDescent="0.3">
      <c r="A4" s="1"/>
      <c r="B4" s="108"/>
      <c r="C4" s="130">
        <v>2015</v>
      </c>
      <c r="D4" s="130">
        <v>2020</v>
      </c>
      <c r="E4" s="130">
        <v>2030</v>
      </c>
      <c r="F4" s="130">
        <v>2050</v>
      </c>
      <c r="G4" s="646" t="s">
        <v>25</v>
      </c>
      <c r="H4" s="647"/>
      <c r="I4" s="646" t="s">
        <v>24</v>
      </c>
      <c r="J4" s="647"/>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658">
        <v>1</v>
      </c>
      <c r="D6" s="659"/>
      <c r="E6" s="659"/>
      <c r="F6" s="660"/>
      <c r="G6" s="110"/>
      <c r="H6" s="110"/>
      <c r="I6" s="110"/>
      <c r="J6" s="110"/>
      <c r="K6" s="110" t="s">
        <v>88</v>
      </c>
      <c r="L6" s="110"/>
    </row>
    <row r="7" spans="1:12" x14ac:dyDescent="0.3">
      <c r="A7" s="1"/>
      <c r="B7" s="108"/>
      <c r="C7" s="658"/>
      <c r="D7" s="659"/>
      <c r="E7" s="659"/>
      <c r="F7" s="660"/>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641"/>
      <c r="B38" s="641"/>
      <c r="C38" s="641"/>
      <c r="D38" s="641"/>
      <c r="E38" s="641"/>
      <c r="F38" s="641"/>
      <c r="G38" s="641"/>
      <c r="H38" s="641"/>
      <c r="I38" s="641"/>
      <c r="J38" s="99"/>
      <c r="K38" s="146"/>
      <c r="L38" s="641"/>
      <c r="M38" s="641"/>
    </row>
    <row r="39" spans="1:13" hidden="1" x14ac:dyDescent="0.3">
      <c r="A39" s="146"/>
      <c r="C39" s="641"/>
      <c r="D39" s="641"/>
      <c r="E39" s="641"/>
      <c r="F39" s="641"/>
      <c r="G39" s="641"/>
      <c r="H39" s="641"/>
      <c r="I39" s="641"/>
      <c r="J39" s="641"/>
      <c r="K39" s="641"/>
      <c r="L39" s="641"/>
      <c r="M39" s="641"/>
    </row>
    <row r="40" spans="1:13" hidden="1" x14ac:dyDescent="0.3">
      <c r="A40" s="146"/>
      <c r="B40" s="641"/>
      <c r="C40" s="641"/>
      <c r="D40" s="641"/>
      <c r="E40" s="641"/>
      <c r="F40" s="641"/>
      <c r="G40" s="641"/>
      <c r="H40" s="641"/>
      <c r="I40" s="641"/>
      <c r="J40" s="641"/>
      <c r="K40" s="146"/>
      <c r="L40" s="641"/>
      <c r="M40" s="641"/>
    </row>
    <row r="41" spans="1:13" hidden="1" x14ac:dyDescent="0.3">
      <c r="A41" s="170"/>
      <c r="C41" s="641"/>
      <c r="D41" s="641"/>
      <c r="E41" s="641"/>
      <c r="F41" s="641"/>
      <c r="G41" s="641"/>
      <c r="H41" s="641"/>
      <c r="I41" s="641"/>
      <c r="J41" s="641"/>
      <c r="K41" s="641"/>
      <c r="L41" s="641"/>
      <c r="M41" s="641"/>
    </row>
    <row r="42" spans="1:13" hidden="1" x14ac:dyDescent="0.3">
      <c r="A42" s="170"/>
      <c r="B42" s="641"/>
      <c r="C42" s="641"/>
      <c r="D42" s="641"/>
      <c r="E42" s="641"/>
      <c r="F42" s="641"/>
      <c r="G42" s="641"/>
      <c r="H42" s="641"/>
      <c r="I42" s="641"/>
      <c r="J42" s="641"/>
      <c r="K42" s="146"/>
      <c r="L42" s="641"/>
      <c r="M42" s="641"/>
    </row>
    <row r="43" spans="1:13" hidden="1" x14ac:dyDescent="0.3">
      <c r="A43" s="146"/>
      <c r="B43" s="197"/>
      <c r="C43" s="99"/>
      <c r="D43" s="99"/>
      <c r="E43" s="99"/>
      <c r="F43" s="99"/>
      <c r="G43" s="99"/>
      <c r="H43" s="99"/>
      <c r="I43" s="99"/>
      <c r="J43" s="99"/>
      <c r="K43" s="146"/>
      <c r="L43" s="641"/>
      <c r="M43" s="641"/>
    </row>
    <row r="44" spans="1:13" hidden="1" x14ac:dyDescent="0.3">
      <c r="A44" s="146"/>
      <c r="B44" s="99"/>
      <c r="C44" s="99"/>
      <c r="D44" s="99"/>
      <c r="E44" s="99"/>
      <c r="F44" s="99"/>
      <c r="G44" s="99"/>
      <c r="H44" s="99"/>
      <c r="I44" s="99"/>
      <c r="J44" s="99"/>
      <c r="K44" s="146"/>
      <c r="L44" s="641"/>
      <c r="M44" s="641"/>
    </row>
    <row r="45" spans="1:13" x14ac:dyDescent="0.3">
      <c r="A45" s="641"/>
      <c r="B45" s="641"/>
      <c r="C45" s="148"/>
      <c r="D45" s="148"/>
      <c r="E45" s="148"/>
      <c r="F45" s="148"/>
      <c r="G45" s="148"/>
      <c r="H45" s="148"/>
      <c r="I45" s="148"/>
      <c r="J45" s="148"/>
      <c r="K45" s="146"/>
      <c r="L45" s="641"/>
      <c r="M45" s="641"/>
    </row>
    <row r="46" spans="1:13" x14ac:dyDescent="0.3">
      <c r="A46" s="649" t="s">
        <v>6</v>
      </c>
      <c r="B46" s="649"/>
      <c r="C46" s="148"/>
      <c r="D46" s="148"/>
      <c r="E46" s="148"/>
      <c r="F46" s="148"/>
      <c r="G46" s="148"/>
      <c r="H46" s="148"/>
      <c r="I46" s="148"/>
      <c r="J46" s="148"/>
      <c r="K46" s="146"/>
      <c r="L46" s="641"/>
      <c r="M46" s="641"/>
    </row>
    <row r="47" spans="1:13" x14ac:dyDescent="0.3">
      <c r="A47" s="149" t="s">
        <v>5</v>
      </c>
      <c r="B47" s="499" t="s">
        <v>778</v>
      </c>
      <c r="C47" s="499"/>
      <c r="D47" s="499"/>
      <c r="E47" s="499"/>
      <c r="F47" s="499"/>
      <c r="G47" s="499"/>
      <c r="H47" s="499"/>
      <c r="I47" s="499"/>
      <c r="J47" s="499"/>
      <c r="K47" s="499"/>
      <c r="L47" s="499"/>
      <c r="M47" s="499"/>
    </row>
    <row r="48" spans="1:13" ht="15" customHeight="1" x14ac:dyDescent="0.3">
      <c r="A48" s="149" t="s">
        <v>4</v>
      </c>
      <c r="B48" s="499" t="s">
        <v>157</v>
      </c>
      <c r="C48" s="499"/>
      <c r="D48" s="499"/>
      <c r="E48" s="499"/>
      <c r="F48" s="499"/>
      <c r="G48" s="499"/>
      <c r="H48" s="499"/>
      <c r="I48" s="499"/>
      <c r="J48" s="499"/>
      <c r="K48" s="499"/>
      <c r="L48" s="499"/>
      <c r="M48" s="499"/>
    </row>
    <row r="49" spans="1:13" x14ac:dyDescent="0.3">
      <c r="A49" s="149" t="s">
        <v>3</v>
      </c>
      <c r="B49" s="498" t="s">
        <v>158</v>
      </c>
      <c r="C49" s="498"/>
      <c r="D49" s="498"/>
      <c r="E49" s="498"/>
      <c r="F49" s="498"/>
      <c r="G49" s="498"/>
      <c r="H49" s="498"/>
      <c r="I49" s="498"/>
      <c r="J49" s="498"/>
      <c r="K49" s="498"/>
      <c r="L49" s="498"/>
      <c r="M49" s="498"/>
    </row>
    <row r="50" spans="1:13" ht="15" customHeight="1" x14ac:dyDescent="0.3">
      <c r="A50" s="149" t="s">
        <v>2</v>
      </c>
      <c r="B50" s="493" t="s">
        <v>159</v>
      </c>
      <c r="C50" s="499"/>
      <c r="D50" s="499"/>
      <c r="E50" s="499"/>
      <c r="F50" s="499"/>
      <c r="G50" s="499"/>
      <c r="H50" s="499"/>
      <c r="I50" s="499"/>
      <c r="J50" s="499"/>
      <c r="K50" s="499"/>
      <c r="L50" s="499"/>
      <c r="M50" s="499"/>
    </row>
    <row r="51" spans="1:13" ht="15" customHeight="1" x14ac:dyDescent="0.3">
      <c r="A51" s="149" t="s">
        <v>1</v>
      </c>
      <c r="B51" s="499" t="s">
        <v>160</v>
      </c>
      <c r="C51" s="499"/>
      <c r="D51" s="499"/>
      <c r="E51" s="499"/>
      <c r="F51" s="499"/>
      <c r="G51" s="499"/>
      <c r="H51" s="499"/>
      <c r="I51" s="499"/>
      <c r="J51" s="499"/>
      <c r="K51" s="146"/>
      <c r="L51" s="91"/>
      <c r="M51" s="91"/>
    </row>
    <row r="52" spans="1:13" ht="15" customHeight="1" x14ac:dyDescent="0.3">
      <c r="A52" s="149" t="s">
        <v>0</v>
      </c>
      <c r="B52" s="499" t="s">
        <v>184</v>
      </c>
      <c r="C52" s="499"/>
      <c r="D52" s="499"/>
      <c r="E52" s="499"/>
      <c r="F52" s="499"/>
      <c r="G52" s="499"/>
      <c r="H52" s="499"/>
      <c r="I52" s="499"/>
      <c r="J52" s="499"/>
      <c r="K52" s="499"/>
      <c r="L52" s="499"/>
      <c r="M52" s="499"/>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500"/>
      <c r="M54" s="500"/>
    </row>
    <row r="55" spans="1:13" ht="15" customHeight="1" x14ac:dyDescent="0.3">
      <c r="A55" s="149" t="s">
        <v>98</v>
      </c>
      <c r="B55" s="498" t="s">
        <v>185</v>
      </c>
      <c r="C55" s="498"/>
      <c r="D55" s="498"/>
      <c r="E55" s="498"/>
      <c r="F55" s="498"/>
      <c r="G55" s="498"/>
      <c r="H55" s="498"/>
      <c r="I55" s="498"/>
      <c r="J55" s="498"/>
      <c r="K55" s="500"/>
      <c r="L55" s="500"/>
      <c r="M55" s="500"/>
    </row>
    <row r="56" spans="1:13" ht="15" customHeight="1" x14ac:dyDescent="0.3">
      <c r="A56" s="149" t="s">
        <v>110</v>
      </c>
      <c r="B56" s="317" t="s">
        <v>129</v>
      </c>
      <c r="C56" s="317"/>
      <c r="D56" s="317"/>
      <c r="E56" s="317"/>
      <c r="F56" s="317"/>
      <c r="G56" s="317"/>
      <c r="H56" s="317"/>
      <c r="I56" s="317"/>
      <c r="J56" s="317"/>
      <c r="K56" s="317"/>
      <c r="L56" s="317"/>
      <c r="M56" s="493"/>
    </row>
    <row r="57" spans="1:13" x14ac:dyDescent="0.3">
      <c r="A57" s="149" t="s">
        <v>168</v>
      </c>
      <c r="B57" s="210" t="s">
        <v>186</v>
      </c>
      <c r="C57" s="210"/>
      <c r="D57" s="210"/>
      <c r="E57" s="210"/>
      <c r="F57" s="210"/>
      <c r="G57" s="210"/>
      <c r="H57" s="210"/>
      <c r="I57" s="210"/>
      <c r="J57" s="210"/>
      <c r="K57" s="210"/>
      <c r="L57" s="210"/>
      <c r="M57" s="493"/>
    </row>
    <row r="58" spans="1:13" x14ac:dyDescent="0.3">
      <c r="B58" s="210" t="s">
        <v>187</v>
      </c>
      <c r="C58" s="210"/>
      <c r="D58" s="210"/>
      <c r="E58" s="210"/>
      <c r="F58" s="210"/>
      <c r="G58" s="210"/>
      <c r="H58" s="210"/>
      <c r="I58" s="210"/>
      <c r="J58" s="210"/>
      <c r="K58" s="210"/>
      <c r="L58" s="210"/>
      <c r="M58" s="493"/>
    </row>
    <row r="59" spans="1:13" x14ac:dyDescent="0.3">
      <c r="C59" s="210"/>
      <c r="D59" s="491"/>
      <c r="E59" s="491"/>
      <c r="F59" s="491"/>
      <c r="G59" s="491"/>
      <c r="H59" s="491"/>
      <c r="I59" s="491"/>
      <c r="J59" s="491"/>
      <c r="K59" s="491"/>
      <c r="L59" s="491"/>
      <c r="M59" s="491"/>
    </row>
    <row r="60" spans="1:13" x14ac:dyDescent="0.3">
      <c r="A60" s="147" t="s">
        <v>27</v>
      </c>
    </row>
    <row r="61" spans="1:13" x14ac:dyDescent="0.3">
      <c r="A61" s="1">
        <v>5</v>
      </c>
      <c r="B61" s="492" t="s">
        <v>130</v>
      </c>
      <c r="C61" s="492"/>
      <c r="D61" s="492"/>
      <c r="E61" s="492"/>
      <c r="F61" s="492"/>
      <c r="G61" s="492"/>
      <c r="H61" s="492"/>
      <c r="I61" s="492"/>
      <c r="J61" s="492"/>
    </row>
    <row r="62" spans="1:13" x14ac:dyDescent="0.3">
      <c r="A62" s="1">
        <v>8</v>
      </c>
      <c r="B62" s="492" t="s">
        <v>131</v>
      </c>
      <c r="C62" s="492"/>
      <c r="D62" s="492"/>
      <c r="E62" s="492"/>
      <c r="F62" s="492"/>
      <c r="G62" s="492"/>
      <c r="H62" s="492"/>
    </row>
    <row r="63" spans="1:13" x14ac:dyDescent="0.3">
      <c r="A63" s="1">
        <v>9</v>
      </c>
      <c r="B63" s="492" t="s">
        <v>132</v>
      </c>
      <c r="C63" s="492"/>
      <c r="D63" s="492"/>
      <c r="E63" s="492"/>
      <c r="F63" s="492"/>
      <c r="G63" s="492"/>
      <c r="H63" s="492"/>
      <c r="I63" s="492"/>
      <c r="J63" s="492"/>
    </row>
    <row r="64" spans="1:13" x14ac:dyDescent="0.3">
      <c r="A64" s="1">
        <v>12</v>
      </c>
      <c r="B64" s="492" t="s">
        <v>133</v>
      </c>
      <c r="C64" s="492"/>
      <c r="D64" s="492"/>
      <c r="E64" s="492"/>
      <c r="F64" s="492"/>
      <c r="G64" s="492"/>
      <c r="H64" s="492"/>
      <c r="I64" s="492"/>
      <c r="J64" s="492"/>
    </row>
  </sheetData>
  <mergeCells count="21">
    <mergeCell ref="C7:F7"/>
    <mergeCell ref="C3:L3"/>
    <mergeCell ref="G4:H4"/>
    <mergeCell ref="I4:J4"/>
    <mergeCell ref="C6:F6"/>
    <mergeCell ref="A38:I38"/>
    <mergeCell ref="L38:M38"/>
    <mergeCell ref="C39:K39"/>
    <mergeCell ref="L39:M39"/>
    <mergeCell ref="B40:J40"/>
    <mergeCell ref="L40:M40"/>
    <mergeCell ref="L44:M44"/>
    <mergeCell ref="A45:B45"/>
    <mergeCell ref="L45:M45"/>
    <mergeCell ref="A46:B46"/>
    <mergeCell ref="L46:M46"/>
    <mergeCell ref="C41:K41"/>
    <mergeCell ref="L41:M41"/>
    <mergeCell ref="B42:J42"/>
    <mergeCell ref="L42:M42"/>
    <mergeCell ref="L43:M43"/>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94"/>
      <c r="D2" s="495"/>
      <c r="E2" s="495"/>
      <c r="F2" s="495"/>
      <c r="G2" s="495"/>
      <c r="H2" s="495"/>
      <c r="I2" s="495"/>
      <c r="J2" s="495"/>
      <c r="K2" s="495"/>
      <c r="L2" s="211"/>
    </row>
    <row r="3" spans="1:12" x14ac:dyDescent="0.3">
      <c r="A3" s="5"/>
      <c r="B3" s="100" t="s">
        <v>20</v>
      </c>
      <c r="C3" s="643" t="s">
        <v>188</v>
      </c>
      <c r="D3" s="644"/>
      <c r="E3" s="644"/>
      <c r="F3" s="644"/>
      <c r="G3" s="644"/>
      <c r="H3" s="644"/>
      <c r="I3" s="644"/>
      <c r="J3" s="644"/>
      <c r="K3" s="644"/>
      <c r="L3" s="645"/>
    </row>
    <row r="4" spans="1:12" x14ac:dyDescent="0.3">
      <c r="A4" s="5"/>
      <c r="B4" s="101"/>
      <c r="C4" s="102">
        <v>2015</v>
      </c>
      <c r="D4" s="102">
        <v>2020</v>
      </c>
      <c r="E4" s="102">
        <v>2030</v>
      </c>
      <c r="F4" s="102">
        <v>2050</v>
      </c>
      <c r="G4" s="646" t="s">
        <v>25</v>
      </c>
      <c r="H4" s="647"/>
      <c r="I4" s="646" t="s">
        <v>24</v>
      </c>
      <c r="J4" s="647"/>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664" t="s">
        <v>218</v>
      </c>
      <c r="C46" s="665"/>
      <c r="D46" s="665"/>
      <c r="E46" s="665"/>
      <c r="F46" s="665"/>
      <c r="G46" s="665"/>
      <c r="H46" s="665"/>
      <c r="I46" s="665"/>
      <c r="J46" s="665"/>
      <c r="K46" s="665"/>
      <c r="L46" s="665"/>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664" t="s">
        <v>221</v>
      </c>
      <c r="C48" s="665"/>
      <c r="D48" s="665"/>
      <c r="E48" s="665"/>
      <c r="F48" s="665"/>
      <c r="G48" s="665"/>
      <c r="H48" s="665"/>
      <c r="I48" s="665"/>
      <c r="J48" s="665"/>
      <c r="K48" s="665"/>
      <c r="L48" s="665"/>
      <c r="M48" s="211"/>
      <c r="N48" s="211"/>
      <c r="O48" s="211"/>
      <c r="P48" s="211"/>
    </row>
    <row r="49" spans="1:16" ht="15" hidden="1" customHeight="1" x14ac:dyDescent="0.3">
      <c r="A49" s="17">
        <v>5</v>
      </c>
      <c r="B49" s="664" t="s">
        <v>222</v>
      </c>
      <c r="C49" s="665"/>
      <c r="D49" s="665"/>
      <c r="E49" s="665"/>
      <c r="F49" s="665"/>
      <c r="G49" s="665"/>
      <c r="H49" s="665"/>
      <c r="I49" s="665"/>
      <c r="J49" s="665"/>
      <c r="K49" s="665"/>
      <c r="L49" s="665"/>
      <c r="M49" s="211"/>
      <c r="N49" s="211"/>
      <c r="O49" s="211"/>
      <c r="P49" s="211"/>
    </row>
    <row r="50" spans="1:16" ht="15" hidden="1" customHeight="1" x14ac:dyDescent="0.3">
      <c r="A50" s="17">
        <v>7</v>
      </c>
      <c r="B50" s="664" t="s">
        <v>223</v>
      </c>
      <c r="C50" s="665"/>
      <c r="D50" s="665"/>
      <c r="E50" s="665"/>
      <c r="F50" s="665"/>
      <c r="G50" s="665"/>
      <c r="H50" s="665"/>
      <c r="I50" s="665"/>
      <c r="J50" s="665"/>
      <c r="K50" s="665"/>
      <c r="L50" s="665"/>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666" t="s">
        <v>224</v>
      </c>
      <c r="C53" s="667"/>
      <c r="D53" s="667"/>
      <c r="E53" s="667"/>
      <c r="F53" s="667"/>
      <c r="G53" s="667"/>
      <c r="H53" s="667"/>
      <c r="I53" s="667"/>
      <c r="J53" s="667"/>
      <c r="K53" s="667"/>
      <c r="L53" s="667"/>
      <c r="M53" s="668"/>
      <c r="N53" s="668"/>
      <c r="O53" s="668"/>
      <c r="P53" s="668"/>
    </row>
    <row r="54" spans="1:16" ht="15" customHeight="1" x14ac:dyDescent="0.3">
      <c r="A54" s="4" t="s">
        <v>4</v>
      </c>
      <c r="B54" s="666" t="s">
        <v>225</v>
      </c>
      <c r="C54" s="667"/>
      <c r="D54" s="667"/>
      <c r="E54" s="667"/>
      <c r="F54" s="667"/>
      <c r="G54" s="667"/>
      <c r="H54" s="667"/>
      <c r="I54" s="667"/>
      <c r="J54" s="667"/>
      <c r="K54" s="667"/>
      <c r="L54" s="667"/>
      <c r="M54" s="211"/>
      <c r="N54" s="211"/>
      <c r="O54" s="211"/>
      <c r="P54" s="211"/>
    </row>
    <row r="55" spans="1:16" ht="15" customHeight="1" x14ac:dyDescent="0.3">
      <c r="A55" s="4" t="s">
        <v>3</v>
      </c>
      <c r="B55" s="666" t="s">
        <v>226</v>
      </c>
      <c r="C55" s="667"/>
      <c r="D55" s="667"/>
      <c r="E55" s="667"/>
      <c r="F55" s="667"/>
      <c r="G55" s="667"/>
      <c r="H55" s="667"/>
      <c r="I55" s="667"/>
      <c r="J55" s="667"/>
      <c r="K55" s="667"/>
      <c r="L55" s="667"/>
      <c r="M55" s="211"/>
      <c r="N55" s="211"/>
      <c r="O55" s="211"/>
      <c r="P55" s="211"/>
    </row>
    <row r="56" spans="1:16" ht="15" customHeight="1" x14ac:dyDescent="0.3">
      <c r="A56" s="4" t="s">
        <v>2</v>
      </c>
      <c r="B56" s="666" t="s">
        <v>227</v>
      </c>
      <c r="C56" s="667"/>
      <c r="D56" s="667"/>
      <c r="E56" s="667"/>
      <c r="F56" s="667"/>
      <c r="G56" s="667"/>
      <c r="H56" s="667"/>
      <c r="I56" s="667"/>
      <c r="J56" s="667"/>
      <c r="K56" s="667"/>
      <c r="L56" s="667"/>
      <c r="M56" s="668"/>
      <c r="N56" s="668"/>
      <c r="O56" s="668"/>
      <c r="P56" s="668"/>
    </row>
    <row r="57" spans="1:16" ht="15" customHeight="1" x14ac:dyDescent="0.3">
      <c r="A57" s="4" t="s">
        <v>1</v>
      </c>
      <c r="B57" s="666" t="s">
        <v>228</v>
      </c>
      <c r="C57" s="667"/>
      <c r="D57" s="667"/>
      <c r="E57" s="667"/>
      <c r="F57" s="667"/>
      <c r="G57" s="667"/>
      <c r="H57" s="667"/>
      <c r="I57" s="667"/>
      <c r="J57" s="667"/>
      <c r="K57" s="667"/>
      <c r="L57" s="667"/>
      <c r="M57" s="668"/>
      <c r="N57" s="668"/>
      <c r="O57" s="668"/>
      <c r="P57" s="668"/>
    </row>
    <row r="58" spans="1:16" ht="15" customHeight="1" x14ac:dyDescent="0.3">
      <c r="A58" s="4" t="s">
        <v>0</v>
      </c>
      <c r="B58" s="666" t="s">
        <v>229</v>
      </c>
      <c r="C58" s="666"/>
      <c r="D58" s="666"/>
      <c r="E58" s="666"/>
      <c r="F58" s="666"/>
      <c r="G58" s="666"/>
      <c r="H58" s="666"/>
      <c r="I58" s="666"/>
      <c r="J58" s="666"/>
      <c r="K58" s="666"/>
      <c r="L58" s="666"/>
      <c r="M58" s="666"/>
      <c r="N58" s="666"/>
      <c r="O58" s="666"/>
      <c r="P58" s="666"/>
    </row>
    <row r="59" spans="1:16" ht="15" customHeight="1" x14ac:dyDescent="0.3">
      <c r="A59" s="4" t="s">
        <v>40</v>
      </c>
      <c r="B59" s="666" t="s">
        <v>230</v>
      </c>
      <c r="C59" s="666"/>
      <c r="D59" s="666"/>
      <c r="E59" s="666"/>
      <c r="F59" s="666"/>
      <c r="G59" s="666"/>
      <c r="H59" s="666"/>
      <c r="I59" s="666"/>
      <c r="J59" s="666"/>
      <c r="K59" s="666"/>
      <c r="L59" s="666"/>
      <c r="M59" s="666"/>
      <c r="N59" s="666"/>
      <c r="O59" s="666"/>
      <c r="P59" s="666"/>
    </row>
    <row r="60" spans="1:16" ht="15" customHeight="1" x14ac:dyDescent="0.3">
      <c r="A60" s="4" t="s">
        <v>41</v>
      </c>
      <c r="B60" s="666" t="s">
        <v>231</v>
      </c>
      <c r="C60" s="666"/>
      <c r="D60" s="666"/>
      <c r="E60" s="666"/>
      <c r="F60" s="666"/>
      <c r="G60" s="666"/>
      <c r="H60" s="666"/>
      <c r="I60" s="666"/>
      <c r="J60" s="666"/>
      <c r="K60" s="666"/>
      <c r="L60" s="666"/>
    </row>
    <row r="61" spans="1:16" ht="15" customHeight="1" x14ac:dyDescent="0.3">
      <c r="A61" s="4" t="s">
        <v>232</v>
      </c>
      <c r="B61" s="666" t="s">
        <v>233</v>
      </c>
      <c r="C61" s="666"/>
      <c r="D61" s="666"/>
      <c r="E61" s="666"/>
      <c r="F61" s="666"/>
      <c r="G61" s="666"/>
      <c r="H61" s="666"/>
      <c r="I61" s="666"/>
      <c r="J61" s="666"/>
      <c r="K61" s="666"/>
      <c r="L61" s="666"/>
    </row>
    <row r="62" spans="1:16" ht="15" customHeight="1" x14ac:dyDescent="0.3">
      <c r="A62" s="4" t="s">
        <v>98</v>
      </c>
      <c r="B62" s="663" t="s">
        <v>234</v>
      </c>
      <c r="C62" s="663"/>
      <c r="D62" s="663"/>
      <c r="E62" s="663"/>
      <c r="F62" s="663"/>
      <c r="G62" s="663"/>
      <c r="H62" s="663"/>
      <c r="I62" s="663"/>
      <c r="J62" s="663"/>
      <c r="K62" s="663"/>
      <c r="L62" s="663"/>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62" t="s">
        <v>236</v>
      </c>
      <c r="C66" s="662"/>
      <c r="D66" s="662"/>
      <c r="E66" s="662"/>
      <c r="F66" s="662"/>
      <c r="G66" s="662"/>
      <c r="H66" s="662"/>
      <c r="I66" s="662"/>
      <c r="J66" s="662"/>
      <c r="K66" s="662"/>
      <c r="L66" s="662"/>
    </row>
    <row r="67" spans="1:12" x14ac:dyDescent="0.3">
      <c r="A67" s="211">
        <v>2</v>
      </c>
      <c r="B67" s="662" t="s">
        <v>237</v>
      </c>
      <c r="C67" s="662"/>
      <c r="D67" s="662"/>
      <c r="E67" s="662"/>
      <c r="F67" s="662"/>
      <c r="G67" s="662"/>
      <c r="H67" s="662"/>
      <c r="I67" s="662"/>
      <c r="J67" s="662"/>
      <c r="K67" s="662"/>
      <c r="L67" s="662"/>
    </row>
    <row r="68" spans="1:12" x14ac:dyDescent="0.3">
      <c r="A68" s="211">
        <v>4</v>
      </c>
      <c r="B68" s="662" t="s">
        <v>238</v>
      </c>
      <c r="C68" s="662"/>
      <c r="D68" s="662"/>
      <c r="E68" s="662"/>
      <c r="F68" s="662"/>
      <c r="G68" s="662"/>
      <c r="H68" s="662"/>
      <c r="I68" s="662"/>
      <c r="J68" s="662"/>
      <c r="K68" s="662"/>
      <c r="L68" s="662"/>
    </row>
    <row r="69" spans="1:12" x14ac:dyDescent="0.3">
      <c r="A69" s="211">
        <v>5</v>
      </c>
      <c r="B69" s="662" t="s">
        <v>222</v>
      </c>
      <c r="C69" s="662"/>
      <c r="D69" s="662"/>
      <c r="E69" s="662"/>
      <c r="F69" s="662"/>
      <c r="G69" s="662"/>
      <c r="H69" s="662"/>
      <c r="I69" s="662"/>
      <c r="J69" s="662"/>
      <c r="K69" s="662"/>
      <c r="L69" s="662"/>
    </row>
    <row r="70" spans="1:12" x14ac:dyDescent="0.3">
      <c r="A70" s="211">
        <v>7</v>
      </c>
      <c r="B70" s="662" t="s">
        <v>223</v>
      </c>
      <c r="C70" s="662"/>
      <c r="D70" s="662"/>
      <c r="E70" s="662"/>
      <c r="F70" s="662"/>
      <c r="G70" s="662"/>
      <c r="H70" s="662"/>
      <c r="I70" s="662"/>
      <c r="J70" s="662"/>
      <c r="K70" s="662"/>
      <c r="L70" s="662"/>
    </row>
  </sheetData>
  <mergeCells count="22">
    <mergeCell ref="B48:L48"/>
    <mergeCell ref="C3:L3"/>
    <mergeCell ref="G4:H4"/>
    <mergeCell ref="I4:J4"/>
    <mergeCell ref="B46:L46"/>
    <mergeCell ref="B62:L62"/>
    <mergeCell ref="B49:L49"/>
    <mergeCell ref="B50:L50"/>
    <mergeCell ref="B53:P53"/>
    <mergeCell ref="B54:L54"/>
    <mergeCell ref="B55:L55"/>
    <mergeCell ref="B56:P56"/>
    <mergeCell ref="B57:P57"/>
    <mergeCell ref="B58:P58"/>
    <mergeCell ref="B59:P59"/>
    <mergeCell ref="B60:L60"/>
    <mergeCell ref="B61:L61"/>
    <mergeCell ref="B66:L66"/>
    <mergeCell ref="B67:L67"/>
    <mergeCell ref="B68:L68"/>
    <mergeCell ref="B69:L69"/>
    <mergeCell ref="B70:L70"/>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D18" sqref="D18"/>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98"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70" t="s">
        <v>61</v>
      </c>
      <c r="D3" s="671"/>
      <c r="E3" s="671"/>
      <c r="F3" s="671"/>
      <c r="G3" s="671"/>
      <c r="H3" s="671"/>
      <c r="I3" s="671"/>
      <c r="J3" s="671"/>
      <c r="K3" s="671"/>
      <c r="L3" s="672"/>
    </row>
    <row r="4" spans="1:13" ht="27.75" customHeight="1" x14ac:dyDescent="0.3">
      <c r="B4" s="8"/>
      <c r="C4" s="70">
        <v>2015</v>
      </c>
      <c r="D4" s="70">
        <v>2020</v>
      </c>
      <c r="E4" s="70">
        <v>2030</v>
      </c>
      <c r="F4" s="70">
        <v>2050</v>
      </c>
      <c r="G4" s="673" t="s">
        <v>25</v>
      </c>
      <c r="H4" s="674"/>
      <c r="I4" s="673" t="s">
        <v>24</v>
      </c>
      <c r="J4" s="674"/>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638"/>
      <c r="C32" s="669"/>
      <c r="D32" s="669"/>
      <c r="E32" s="669"/>
      <c r="F32" s="669"/>
      <c r="G32" s="669"/>
      <c r="H32" s="669"/>
      <c r="I32" s="669"/>
      <c r="J32" s="669"/>
      <c r="K32" s="669"/>
      <c r="L32" s="669"/>
    </row>
    <row r="33" spans="1:13" hidden="1" x14ac:dyDescent="0.3">
      <c r="A33" s="17" t="s">
        <v>46</v>
      </c>
      <c r="B33" s="638" t="s">
        <v>45</v>
      </c>
      <c r="C33" s="669"/>
      <c r="D33" s="669"/>
      <c r="E33" s="669"/>
      <c r="F33" s="669"/>
      <c r="G33" s="669"/>
      <c r="H33" s="669"/>
      <c r="I33" s="669"/>
      <c r="J33" s="669"/>
      <c r="K33" s="669"/>
      <c r="L33" s="669"/>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638" t="s">
        <v>49</v>
      </c>
      <c r="C36" s="669"/>
      <c r="D36" s="669"/>
      <c r="E36" s="669"/>
      <c r="F36" s="669"/>
      <c r="G36" s="669"/>
      <c r="H36" s="669"/>
      <c r="I36" s="669"/>
      <c r="J36" s="669"/>
      <c r="K36" s="669"/>
      <c r="L36" s="669"/>
    </row>
    <row r="37" spans="1:13" hidden="1" x14ac:dyDescent="0.3">
      <c r="A37" s="17"/>
      <c r="B37" s="638"/>
      <c r="C37" s="669"/>
      <c r="D37" s="669"/>
      <c r="E37" s="669"/>
      <c r="F37" s="669"/>
      <c r="G37" s="669"/>
      <c r="H37" s="669"/>
      <c r="I37" s="669"/>
      <c r="J37" s="669"/>
      <c r="K37" s="669"/>
      <c r="L37" s="669"/>
    </row>
    <row r="38" spans="1:13" x14ac:dyDescent="0.3">
      <c r="A38" s="1"/>
      <c r="B38" s="638"/>
      <c r="C38" s="669"/>
      <c r="D38" s="669"/>
      <c r="E38" s="669"/>
      <c r="F38" s="669"/>
      <c r="G38" s="669"/>
      <c r="H38" s="669"/>
      <c r="I38" s="669"/>
      <c r="J38" s="669"/>
      <c r="K38" s="669"/>
      <c r="L38" s="669"/>
    </row>
    <row r="39" spans="1:13" x14ac:dyDescent="0.3">
      <c r="A39" s="19" t="s">
        <v>6</v>
      </c>
      <c r="B39" s="82"/>
      <c r="C39" s="15"/>
      <c r="D39" s="15"/>
      <c r="E39" s="15"/>
      <c r="F39" s="15"/>
      <c r="G39" s="15"/>
      <c r="H39" s="15"/>
      <c r="I39" s="15"/>
      <c r="J39" s="15"/>
      <c r="K39" s="15"/>
      <c r="L39" s="15"/>
    </row>
    <row r="40" spans="1:13" x14ac:dyDescent="0.3">
      <c r="A40" s="4" t="s">
        <v>5</v>
      </c>
      <c r="B40" s="638" t="s">
        <v>51</v>
      </c>
      <c r="C40" s="669"/>
      <c r="D40" s="669"/>
      <c r="E40" s="669"/>
      <c r="F40" s="669"/>
      <c r="G40" s="669"/>
      <c r="H40" s="669"/>
      <c r="I40" s="669"/>
      <c r="J40" s="669"/>
      <c r="K40" s="669"/>
      <c r="L40" s="669"/>
    </row>
    <row r="41" spans="1:13" x14ac:dyDescent="0.3">
      <c r="A41" s="4" t="s">
        <v>4</v>
      </c>
      <c r="B41" s="638" t="s">
        <v>67</v>
      </c>
      <c r="C41" s="669"/>
      <c r="D41" s="669"/>
      <c r="E41" s="669"/>
      <c r="F41" s="669"/>
      <c r="G41" s="669"/>
      <c r="H41" s="669"/>
      <c r="I41" s="669"/>
      <c r="J41" s="669"/>
      <c r="K41" s="669"/>
      <c r="L41" s="669"/>
    </row>
    <row r="42" spans="1:13" x14ac:dyDescent="0.3">
      <c r="A42" s="4" t="s">
        <v>3</v>
      </c>
      <c r="B42" s="666" t="s">
        <v>68</v>
      </c>
      <c r="C42" s="675"/>
      <c r="D42" s="675"/>
      <c r="E42" s="675"/>
      <c r="F42" s="675"/>
      <c r="G42" s="675"/>
      <c r="H42" s="675"/>
      <c r="I42" s="675"/>
      <c r="J42" s="675"/>
      <c r="K42" s="675"/>
      <c r="L42" s="675"/>
    </row>
    <row r="43" spans="1:13" s="43" customFormat="1" ht="74.25" customHeight="1" x14ac:dyDescent="0.3">
      <c r="A43" s="75" t="s">
        <v>2</v>
      </c>
      <c r="B43" s="666" t="s">
        <v>82</v>
      </c>
      <c r="C43" s="675"/>
      <c r="D43" s="675"/>
      <c r="E43" s="675"/>
      <c r="F43" s="675"/>
      <c r="G43" s="675"/>
      <c r="H43" s="675"/>
      <c r="I43" s="675"/>
      <c r="J43" s="675"/>
      <c r="K43" s="675"/>
      <c r="L43" s="675"/>
      <c r="M43" s="24"/>
    </row>
    <row r="44" spans="1:13" ht="25.5" customHeight="1" x14ac:dyDescent="0.3">
      <c r="A44" s="4" t="s">
        <v>1</v>
      </c>
      <c r="B44" s="638" t="s">
        <v>69</v>
      </c>
      <c r="C44" s="669"/>
      <c r="D44" s="669"/>
      <c r="E44" s="669"/>
      <c r="F44" s="669"/>
      <c r="G44" s="669"/>
      <c r="H44" s="669"/>
      <c r="I44" s="669"/>
      <c r="J44" s="669"/>
      <c r="K44" s="669"/>
      <c r="L44" s="669"/>
    </row>
    <row r="45" spans="1:13" ht="24" customHeight="1" x14ac:dyDescent="0.3">
      <c r="A45" s="4" t="s">
        <v>0</v>
      </c>
      <c r="B45" s="638" t="s">
        <v>70</v>
      </c>
      <c r="C45" s="669"/>
      <c r="D45" s="669"/>
      <c r="E45" s="669"/>
      <c r="F45" s="669"/>
      <c r="G45" s="669"/>
      <c r="H45" s="669"/>
      <c r="I45" s="669"/>
      <c r="J45" s="669"/>
      <c r="K45" s="669"/>
      <c r="L45" s="669"/>
    </row>
    <row r="46" spans="1:13" ht="24" customHeight="1" x14ac:dyDescent="0.3">
      <c r="A46" s="4" t="s">
        <v>40</v>
      </c>
      <c r="B46" s="676" t="s">
        <v>71</v>
      </c>
      <c r="C46" s="669"/>
      <c r="D46" s="669"/>
      <c r="E46" s="669"/>
      <c r="F46" s="669"/>
      <c r="G46" s="669"/>
      <c r="H46" s="669"/>
      <c r="I46" s="669"/>
      <c r="J46" s="669"/>
      <c r="K46" s="669"/>
      <c r="L46" s="669"/>
    </row>
  </sheetData>
  <mergeCells count="15">
    <mergeCell ref="B43:L43"/>
    <mergeCell ref="B44:L44"/>
    <mergeCell ref="B45:L45"/>
    <mergeCell ref="B46:L46"/>
    <mergeCell ref="B36:L36"/>
    <mergeCell ref="B37:L37"/>
    <mergeCell ref="B38:L38"/>
    <mergeCell ref="B40:L40"/>
    <mergeCell ref="B41:L41"/>
    <mergeCell ref="B42:L42"/>
    <mergeCell ref="B33:L33"/>
    <mergeCell ref="C3:L3"/>
    <mergeCell ref="G4:H4"/>
    <mergeCell ref="I4:J4"/>
    <mergeCell ref="B32:L3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78" t="s">
        <v>52</v>
      </c>
      <c r="D3" s="679"/>
      <c r="E3" s="679"/>
      <c r="F3" s="679"/>
      <c r="G3" s="679"/>
      <c r="H3" s="679"/>
      <c r="I3" s="679"/>
      <c r="J3" s="679"/>
      <c r="K3" s="679"/>
      <c r="L3" s="679"/>
      <c r="S3" s="680"/>
      <c r="T3" s="681"/>
      <c r="U3" s="681"/>
      <c r="V3" s="681"/>
      <c r="W3" s="681"/>
      <c r="X3" s="681"/>
    </row>
    <row r="4" spans="1:24" ht="25.5" customHeight="1" x14ac:dyDescent="0.3">
      <c r="A4" s="5"/>
      <c r="B4" s="47"/>
      <c r="C4" s="84">
        <v>2015</v>
      </c>
      <c r="D4" s="84">
        <v>2020</v>
      </c>
      <c r="E4" s="84">
        <v>2030</v>
      </c>
      <c r="F4" s="84">
        <v>2050</v>
      </c>
      <c r="G4" s="682" t="s">
        <v>25</v>
      </c>
      <c r="H4" s="682"/>
      <c r="I4" s="682" t="s">
        <v>24</v>
      </c>
      <c r="J4" s="682"/>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83"/>
      <c r="S5" s="683"/>
      <c r="T5" s="683"/>
      <c r="U5" s="683"/>
      <c r="V5" s="683"/>
      <c r="W5" s="683"/>
      <c r="X5" s="683"/>
    </row>
    <row r="6" spans="1:24" ht="15" x14ac:dyDescent="0.3">
      <c r="A6" s="5"/>
      <c r="B6" s="76" t="s">
        <v>72</v>
      </c>
      <c r="C6" s="50">
        <v>32</v>
      </c>
      <c r="D6" s="50">
        <v>154</v>
      </c>
      <c r="E6" s="50">
        <v>400</v>
      </c>
      <c r="F6" s="50">
        <v>400</v>
      </c>
      <c r="G6" s="50"/>
      <c r="H6" s="50"/>
      <c r="I6" s="50"/>
      <c r="J6" s="50"/>
      <c r="K6" s="50"/>
      <c r="L6" s="65" t="s">
        <v>55</v>
      </c>
      <c r="R6" s="82"/>
      <c r="S6" s="684"/>
      <c r="T6" s="685"/>
      <c r="U6" s="685"/>
      <c r="V6" s="685"/>
      <c r="W6" s="685"/>
      <c r="X6" s="685"/>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641" t="s">
        <v>36</v>
      </c>
      <c r="C37" s="677"/>
      <c r="D37" s="677"/>
      <c r="E37" s="677"/>
      <c r="F37" s="677"/>
      <c r="G37" s="677"/>
      <c r="H37" s="677"/>
      <c r="I37" s="677"/>
      <c r="J37" s="677"/>
      <c r="K37" s="677"/>
      <c r="L37" s="677"/>
    </row>
    <row r="38" spans="1:24" ht="15" hidden="1" customHeight="1" x14ac:dyDescent="0.3">
      <c r="A38" s="17">
        <v>2</v>
      </c>
      <c r="B38" s="641" t="s">
        <v>30</v>
      </c>
      <c r="C38" s="677"/>
      <c r="D38" s="677"/>
      <c r="E38" s="677"/>
      <c r="F38" s="677"/>
      <c r="G38" s="677"/>
      <c r="H38" s="677"/>
      <c r="I38" s="677"/>
      <c r="J38" s="677"/>
      <c r="K38" s="677"/>
      <c r="L38" s="677"/>
    </row>
    <row r="39" spans="1:24" ht="15" hidden="1" customHeight="1" x14ac:dyDescent="0.3">
      <c r="A39" s="18">
        <v>3</v>
      </c>
      <c r="B39" s="641" t="s">
        <v>43</v>
      </c>
      <c r="C39" s="677"/>
      <c r="D39" s="677"/>
      <c r="E39" s="677"/>
      <c r="F39" s="677"/>
      <c r="G39" s="677"/>
      <c r="H39" s="677"/>
      <c r="I39" s="677"/>
      <c r="J39" s="677"/>
      <c r="K39" s="677"/>
      <c r="L39" s="677"/>
    </row>
    <row r="40" spans="1:24" s="14" customFormat="1" ht="15.75" hidden="1" customHeight="1" x14ac:dyDescent="0.3">
      <c r="A40" s="17">
        <v>4</v>
      </c>
      <c r="B40" s="641" t="s">
        <v>37</v>
      </c>
      <c r="C40" s="677"/>
      <c r="D40" s="677"/>
      <c r="E40" s="677"/>
      <c r="F40" s="677"/>
      <c r="G40" s="677"/>
      <c r="H40" s="677"/>
      <c r="I40" s="677"/>
      <c r="J40" s="677"/>
      <c r="K40" s="677"/>
      <c r="L40" s="677"/>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641" t="s">
        <v>31</v>
      </c>
      <c r="C42" s="677"/>
      <c r="D42" s="677"/>
      <c r="E42" s="677"/>
      <c r="F42" s="677"/>
      <c r="G42" s="677"/>
      <c r="H42" s="677"/>
      <c r="I42" s="677"/>
      <c r="J42" s="677"/>
      <c r="K42" s="677"/>
      <c r="L42" s="677"/>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641" t="s">
        <v>38</v>
      </c>
      <c r="C45" s="677"/>
      <c r="D45" s="677"/>
      <c r="E45" s="677"/>
      <c r="F45" s="677"/>
      <c r="G45" s="677"/>
      <c r="H45" s="677"/>
      <c r="I45" s="677"/>
      <c r="J45" s="677"/>
      <c r="K45" s="677"/>
      <c r="L45" s="677"/>
    </row>
    <row r="46" spans="1:24" ht="13.5" customHeight="1" x14ac:dyDescent="0.3">
      <c r="A46" s="4" t="s">
        <v>3</v>
      </c>
      <c r="B46" s="641" t="s">
        <v>32</v>
      </c>
      <c r="C46" s="677"/>
      <c r="D46" s="677"/>
      <c r="E46" s="677"/>
      <c r="F46" s="677"/>
      <c r="G46" s="677"/>
      <c r="H46" s="677"/>
      <c r="I46" s="677"/>
      <c r="J46" s="677"/>
      <c r="K46" s="677"/>
      <c r="L46" s="677"/>
    </row>
    <row r="47" spans="1:24" ht="30" customHeight="1" x14ac:dyDescent="0.3">
      <c r="A47" s="4" t="s">
        <v>2</v>
      </c>
      <c r="B47" s="641" t="s">
        <v>75</v>
      </c>
      <c r="C47" s="677"/>
      <c r="D47" s="677"/>
      <c r="E47" s="677"/>
      <c r="F47" s="677"/>
      <c r="G47" s="677"/>
      <c r="H47" s="677"/>
      <c r="I47" s="677"/>
      <c r="J47" s="677"/>
      <c r="K47" s="677"/>
      <c r="L47" s="677"/>
    </row>
    <row r="48" spans="1:24" ht="56.25" customHeight="1" x14ac:dyDescent="0.3">
      <c r="A48" s="4" t="s">
        <v>1</v>
      </c>
      <c r="B48" s="676" t="s">
        <v>83</v>
      </c>
      <c r="C48" s="677"/>
      <c r="D48" s="677"/>
      <c r="E48" s="677"/>
      <c r="F48" s="677"/>
      <c r="G48" s="677"/>
      <c r="H48" s="677"/>
      <c r="I48" s="677"/>
      <c r="J48" s="677"/>
      <c r="K48" s="677"/>
      <c r="L48" s="677"/>
      <c r="M48" s="78"/>
    </row>
    <row r="49" spans="1:12" ht="15" customHeight="1" x14ac:dyDescent="0.3">
      <c r="A49" s="4" t="s">
        <v>0</v>
      </c>
      <c r="B49" s="676" t="s">
        <v>33</v>
      </c>
      <c r="C49" s="677"/>
      <c r="D49" s="677"/>
      <c r="E49" s="677"/>
      <c r="F49" s="677"/>
      <c r="G49" s="677"/>
      <c r="H49" s="677"/>
      <c r="I49" s="677"/>
      <c r="J49" s="677"/>
      <c r="K49" s="677"/>
      <c r="L49" s="677"/>
    </row>
    <row r="50" spans="1:12" ht="27.9" customHeight="1" x14ac:dyDescent="0.3">
      <c r="A50" s="4" t="s">
        <v>40</v>
      </c>
      <c r="B50" s="676" t="s">
        <v>42</v>
      </c>
      <c r="C50" s="677"/>
      <c r="D50" s="677"/>
      <c r="E50" s="677"/>
      <c r="F50" s="677"/>
      <c r="G50" s="677"/>
      <c r="H50" s="677"/>
      <c r="I50" s="677"/>
      <c r="J50" s="677"/>
      <c r="K50" s="677"/>
      <c r="L50" s="677"/>
    </row>
    <row r="51" spans="1:12" ht="24.75" customHeight="1" x14ac:dyDescent="0.3">
      <c r="A51" s="4" t="s">
        <v>41</v>
      </c>
      <c r="B51" s="676" t="s">
        <v>44</v>
      </c>
      <c r="C51" s="677"/>
      <c r="D51" s="677"/>
      <c r="E51" s="677"/>
      <c r="F51" s="677"/>
      <c r="G51" s="677"/>
      <c r="H51" s="677"/>
      <c r="I51" s="677"/>
      <c r="J51" s="677"/>
      <c r="K51" s="677"/>
      <c r="L51" s="677"/>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51:L51"/>
    <mergeCell ref="B45:L45"/>
    <mergeCell ref="B46:L46"/>
    <mergeCell ref="B47:L47"/>
    <mergeCell ref="B48:L48"/>
    <mergeCell ref="B49:L49"/>
    <mergeCell ref="B50:L50"/>
    <mergeCell ref="B42:L42"/>
    <mergeCell ref="C3:L3"/>
    <mergeCell ref="S3:X3"/>
    <mergeCell ref="G4:H4"/>
    <mergeCell ref="I4:J4"/>
    <mergeCell ref="R5:X5"/>
    <mergeCell ref="S6:X6"/>
    <mergeCell ref="B37:L37"/>
    <mergeCell ref="B38:L38"/>
    <mergeCell ref="B39:L39"/>
    <mergeCell ref="B40:L4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349"/>
    </row>
    <row r="3" spans="2:13" ht="15" customHeight="1" x14ac:dyDescent="0.3">
      <c r="B3" s="505" t="s">
        <v>20</v>
      </c>
      <c r="C3" s="686" t="s">
        <v>779</v>
      </c>
      <c r="D3" s="687"/>
      <c r="E3" s="687"/>
      <c r="F3" s="687"/>
      <c r="G3" s="687"/>
      <c r="H3" s="687"/>
      <c r="I3" s="687"/>
      <c r="J3" s="687"/>
      <c r="K3" s="687"/>
      <c r="L3" s="687"/>
      <c r="M3" s="687"/>
    </row>
    <row r="4" spans="2:13" ht="15" customHeight="1" x14ac:dyDescent="0.3">
      <c r="B4" s="201"/>
      <c r="C4" s="201">
        <v>2015</v>
      </c>
      <c r="D4" s="201">
        <v>2020</v>
      </c>
      <c r="E4" s="201">
        <v>2030</v>
      </c>
      <c r="F4" s="201">
        <v>2040</v>
      </c>
      <c r="G4" s="201">
        <v>2050</v>
      </c>
      <c r="H4" s="688" t="s">
        <v>25</v>
      </c>
      <c r="I4" s="688"/>
      <c r="J4" s="688" t="s">
        <v>24</v>
      </c>
      <c r="K4" s="688"/>
      <c r="L4" s="506" t="s">
        <v>19</v>
      </c>
      <c r="M4" s="506" t="s">
        <v>18</v>
      </c>
    </row>
    <row r="5" spans="2:13" x14ac:dyDescent="0.3">
      <c r="B5" s="507"/>
      <c r="C5" s="507"/>
      <c r="D5" s="507"/>
      <c r="E5" s="507"/>
      <c r="F5" s="507"/>
      <c r="G5" s="507"/>
      <c r="H5" s="508" t="s">
        <v>17</v>
      </c>
      <c r="I5" s="508" t="s">
        <v>16</v>
      </c>
      <c r="J5" s="508" t="s">
        <v>17</v>
      </c>
      <c r="K5" s="508" t="s">
        <v>16</v>
      </c>
      <c r="L5" s="508"/>
      <c r="M5" s="508"/>
    </row>
    <row r="6" spans="2:13" x14ac:dyDescent="0.3">
      <c r="B6" s="509" t="s">
        <v>15</v>
      </c>
      <c r="C6" s="510"/>
      <c r="D6" s="510"/>
      <c r="E6" s="510"/>
      <c r="F6" s="510"/>
      <c r="G6" s="510"/>
      <c r="H6" s="510"/>
      <c r="I6" s="510"/>
      <c r="J6" s="510"/>
      <c r="K6" s="510"/>
      <c r="L6" s="511"/>
      <c r="M6" s="512"/>
    </row>
    <row r="7" spans="2:13" x14ac:dyDescent="0.3">
      <c r="B7" s="513" t="s">
        <v>562</v>
      </c>
      <c r="C7" s="513">
        <v>50</v>
      </c>
      <c r="D7" s="513">
        <v>50</v>
      </c>
      <c r="E7" s="513">
        <v>100</v>
      </c>
      <c r="F7" s="513">
        <v>125</v>
      </c>
      <c r="G7" s="513">
        <v>150</v>
      </c>
      <c r="H7" s="514">
        <v>1</v>
      </c>
      <c r="I7" s="514">
        <v>1.5</v>
      </c>
      <c r="J7" s="514">
        <v>0.5</v>
      </c>
      <c r="K7" s="514">
        <v>1.5</v>
      </c>
      <c r="L7" s="515" t="s">
        <v>410</v>
      </c>
      <c r="M7" s="515" t="s">
        <v>505</v>
      </c>
    </row>
    <row r="8" spans="2:13" x14ac:dyDescent="0.3">
      <c r="B8" s="507" t="s">
        <v>538</v>
      </c>
      <c r="C8" s="507">
        <v>75</v>
      </c>
      <c r="D8" s="507">
        <v>75</v>
      </c>
      <c r="E8" s="507">
        <v>150</v>
      </c>
      <c r="F8" s="507">
        <v>190</v>
      </c>
      <c r="G8" s="507">
        <v>225</v>
      </c>
      <c r="H8" s="516">
        <v>1</v>
      </c>
      <c r="I8" s="516">
        <v>1.5</v>
      </c>
      <c r="J8" s="516">
        <v>0.5</v>
      </c>
      <c r="K8" s="516">
        <v>1.5</v>
      </c>
      <c r="L8" s="508" t="s">
        <v>412</v>
      </c>
      <c r="M8" s="508" t="s">
        <v>505</v>
      </c>
    </row>
    <row r="9" spans="2:13" x14ac:dyDescent="0.3">
      <c r="B9" s="509" t="s">
        <v>240</v>
      </c>
      <c r="C9" s="510"/>
      <c r="D9" s="510"/>
      <c r="E9" s="510"/>
      <c r="F9" s="510"/>
      <c r="G9" s="510"/>
      <c r="H9" s="510"/>
      <c r="I9" s="510"/>
      <c r="J9" s="510"/>
      <c r="K9" s="510"/>
      <c r="L9" s="511"/>
      <c r="M9" s="512"/>
    </row>
    <row r="10" spans="2:13" x14ac:dyDescent="0.3">
      <c r="B10" s="517" t="s">
        <v>475</v>
      </c>
      <c r="C10" s="518">
        <v>1</v>
      </c>
      <c r="D10" s="518">
        <v>1</v>
      </c>
      <c r="E10" s="518">
        <v>1</v>
      </c>
      <c r="F10" s="518">
        <v>1</v>
      </c>
      <c r="G10" s="518">
        <v>1</v>
      </c>
      <c r="H10" s="519">
        <v>0.8</v>
      </c>
      <c r="I10" s="519">
        <v>1</v>
      </c>
      <c r="J10" s="519">
        <v>0.8</v>
      </c>
      <c r="K10" s="519">
        <v>1</v>
      </c>
      <c r="L10" s="520" t="s">
        <v>3</v>
      </c>
      <c r="M10" s="520">
        <v>1</v>
      </c>
    </row>
    <row r="11" spans="2:13" x14ac:dyDescent="0.3">
      <c r="B11" s="509" t="s">
        <v>244</v>
      </c>
      <c r="C11" s="510"/>
      <c r="D11" s="510"/>
      <c r="E11" s="510"/>
      <c r="F11" s="510"/>
      <c r="G11" s="510"/>
      <c r="H11" s="521"/>
      <c r="I11" s="521"/>
      <c r="J11" s="521"/>
      <c r="K11" s="521"/>
      <c r="L11" s="511"/>
      <c r="M11" s="512"/>
    </row>
    <row r="12" spans="2:13" x14ac:dyDescent="0.3">
      <c r="B12" s="513" t="s">
        <v>708</v>
      </c>
      <c r="C12" s="522">
        <v>0.1376</v>
      </c>
      <c r="D12" s="522">
        <v>0.1376</v>
      </c>
      <c r="E12" s="523">
        <f>D12*0.4/0.38</f>
        <v>0.14484210526315791</v>
      </c>
      <c r="F12" s="523">
        <f>(E12+G12)/2</f>
        <v>0.15389473684210528</v>
      </c>
      <c r="G12" s="523">
        <f>D12*0.45/0.38</f>
        <v>0.16294736842105265</v>
      </c>
      <c r="H12" s="524">
        <v>0.8</v>
      </c>
      <c r="I12" s="524">
        <v>1.1000000000000001</v>
      </c>
      <c r="J12" s="524">
        <v>0.8</v>
      </c>
      <c r="K12" s="524">
        <v>1.1000000000000001</v>
      </c>
      <c r="L12" s="515" t="s">
        <v>2</v>
      </c>
      <c r="M12" s="515">
        <v>1</v>
      </c>
    </row>
    <row r="13" spans="2:13" x14ac:dyDescent="0.3">
      <c r="B13" s="201" t="s">
        <v>728</v>
      </c>
      <c r="C13" s="525">
        <v>1.47E-2</v>
      </c>
      <c r="D13" s="525">
        <v>1.47E-2</v>
      </c>
      <c r="E13" s="526">
        <f t="shared" ref="E13:E14" si="0">D13*0.4/0.38</f>
        <v>1.5473684210526315E-2</v>
      </c>
      <c r="F13" s="526">
        <f t="shared" ref="F13:F15" si="1">(E13+G13)/2</f>
        <v>1.6440789473684211E-2</v>
      </c>
      <c r="G13" s="526">
        <f t="shared" ref="G13:G14" si="2">D13*0.45/0.38</f>
        <v>1.7407894736842105E-2</v>
      </c>
      <c r="H13" s="527">
        <v>0.8</v>
      </c>
      <c r="I13" s="527">
        <v>1.1000000000000001</v>
      </c>
      <c r="J13" s="527">
        <v>0.8</v>
      </c>
      <c r="K13" s="527">
        <v>1.1000000000000001</v>
      </c>
      <c r="L13" s="506" t="s">
        <v>2</v>
      </c>
      <c r="M13" s="506">
        <v>1</v>
      </c>
    </row>
    <row r="14" spans="2:13" x14ac:dyDescent="0.3">
      <c r="B14" s="201" t="s">
        <v>729</v>
      </c>
      <c r="C14" s="525">
        <v>9.98E-2</v>
      </c>
      <c r="D14" s="525">
        <v>9.98E-2</v>
      </c>
      <c r="E14" s="526">
        <f t="shared" si="0"/>
        <v>0.10505263157894738</v>
      </c>
      <c r="F14" s="526">
        <f t="shared" si="1"/>
        <v>0.11161842105263159</v>
      </c>
      <c r="G14" s="526">
        <f t="shared" si="2"/>
        <v>0.11818421052631578</v>
      </c>
      <c r="H14" s="527">
        <v>0.8</v>
      </c>
      <c r="I14" s="527">
        <v>1.1000000000000001</v>
      </c>
      <c r="J14" s="527">
        <v>0.8</v>
      </c>
      <c r="K14" s="527">
        <v>1.1000000000000001</v>
      </c>
      <c r="L14" s="506" t="s">
        <v>2</v>
      </c>
      <c r="M14" s="506">
        <v>1</v>
      </c>
    </row>
    <row r="15" spans="2:13" x14ac:dyDescent="0.3">
      <c r="B15" s="507" t="s">
        <v>730</v>
      </c>
      <c r="C15" s="528">
        <v>1.17E-2</v>
      </c>
      <c r="D15" s="528">
        <v>1.17E-2</v>
      </c>
      <c r="E15" s="529">
        <v>1.6E-2</v>
      </c>
      <c r="F15" s="529">
        <f t="shared" si="1"/>
        <v>1.8000000000000002E-2</v>
      </c>
      <c r="G15" s="529">
        <v>0.02</v>
      </c>
      <c r="H15" s="530">
        <v>0.8</v>
      </c>
      <c r="I15" s="530">
        <v>1.1000000000000001</v>
      </c>
      <c r="J15" s="530">
        <v>0.8</v>
      </c>
      <c r="K15" s="530">
        <v>1.1000000000000001</v>
      </c>
      <c r="L15" s="508" t="s">
        <v>2</v>
      </c>
      <c r="M15" s="508">
        <v>1</v>
      </c>
    </row>
    <row r="16" spans="2:13" x14ac:dyDescent="0.3">
      <c r="B16" s="531"/>
      <c r="C16" s="510"/>
      <c r="D16" s="510"/>
      <c r="E16" s="510"/>
      <c r="F16" s="510"/>
      <c r="G16" s="510"/>
      <c r="H16" s="510"/>
      <c r="I16" s="510"/>
      <c r="J16" s="510"/>
      <c r="K16" s="510"/>
      <c r="L16" s="510"/>
      <c r="M16" s="532"/>
    </row>
    <row r="17" spans="2:13" x14ac:dyDescent="0.3">
      <c r="B17" s="513" t="s">
        <v>99</v>
      </c>
      <c r="C17" s="513">
        <v>4</v>
      </c>
      <c r="D17" s="513">
        <v>4</v>
      </c>
      <c r="E17" s="513">
        <v>0</v>
      </c>
      <c r="F17" s="513">
        <v>0</v>
      </c>
      <c r="G17" s="513">
        <v>0</v>
      </c>
      <c r="H17" s="524"/>
      <c r="I17" s="524"/>
      <c r="J17" s="524"/>
      <c r="K17" s="524"/>
      <c r="L17" s="515"/>
      <c r="M17" s="515"/>
    </row>
    <row r="18" spans="2:13" x14ac:dyDescent="0.3">
      <c r="B18" s="201" t="s">
        <v>23</v>
      </c>
      <c r="C18" s="533">
        <v>2</v>
      </c>
      <c r="D18" s="533">
        <v>2</v>
      </c>
      <c r="E18" s="533">
        <v>2</v>
      </c>
      <c r="F18" s="533">
        <v>2</v>
      </c>
      <c r="G18" s="533">
        <v>2</v>
      </c>
      <c r="H18" s="527"/>
      <c r="I18" s="527"/>
      <c r="J18" s="527"/>
      <c r="K18" s="527"/>
      <c r="L18" s="506"/>
      <c r="M18" s="506"/>
    </row>
    <row r="19" spans="2:13" x14ac:dyDescent="0.3">
      <c r="B19" s="201" t="s">
        <v>14</v>
      </c>
      <c r="C19" s="534">
        <v>20</v>
      </c>
      <c r="D19" s="533">
        <v>25</v>
      </c>
      <c r="E19" s="533">
        <v>25</v>
      </c>
      <c r="F19" s="533">
        <v>25</v>
      </c>
      <c r="G19" s="533">
        <v>25</v>
      </c>
      <c r="H19" s="201"/>
      <c r="I19" s="201"/>
      <c r="J19" s="201"/>
      <c r="K19" s="201"/>
      <c r="L19" s="506"/>
      <c r="M19" s="506"/>
    </row>
    <row r="20" spans="2:13" x14ac:dyDescent="0.3">
      <c r="B20" s="507" t="s">
        <v>12</v>
      </c>
      <c r="C20" s="535">
        <v>2</v>
      </c>
      <c r="D20" s="535">
        <v>2</v>
      </c>
      <c r="E20" s="535">
        <v>2</v>
      </c>
      <c r="F20" s="535">
        <v>2</v>
      </c>
      <c r="G20" s="535">
        <v>2</v>
      </c>
      <c r="H20" s="507"/>
      <c r="I20" s="507"/>
      <c r="J20" s="507"/>
      <c r="K20" s="507"/>
      <c r="L20" s="508"/>
      <c r="M20" s="508"/>
    </row>
    <row r="21" spans="2:13" x14ac:dyDescent="0.3">
      <c r="B21" s="509" t="s">
        <v>9</v>
      </c>
      <c r="C21" s="536"/>
      <c r="D21" s="536"/>
      <c r="E21" s="536"/>
      <c r="F21" s="536"/>
      <c r="G21" s="536"/>
      <c r="H21" s="510"/>
      <c r="I21" s="510"/>
      <c r="J21" s="510"/>
      <c r="K21" s="510"/>
      <c r="L21" s="511"/>
      <c r="M21" s="512"/>
    </row>
    <row r="22" spans="2:13" x14ac:dyDescent="0.3">
      <c r="B22" s="513" t="s">
        <v>731</v>
      </c>
      <c r="C22" s="537">
        <v>4.329004329004329</v>
      </c>
      <c r="D22" s="537">
        <v>4.329004329004329</v>
      </c>
      <c r="E22" s="537">
        <v>3.8961038961038956</v>
      </c>
      <c r="F22" s="537">
        <v>3.6184210526315788</v>
      </c>
      <c r="G22" s="537">
        <v>3.4632034632034632</v>
      </c>
      <c r="H22" s="514">
        <v>0.75</v>
      </c>
      <c r="I22" s="514">
        <v>1.2</v>
      </c>
      <c r="J22" s="514">
        <v>0.75</v>
      </c>
      <c r="K22" s="514">
        <v>1.2</v>
      </c>
      <c r="L22" s="515" t="s">
        <v>564</v>
      </c>
      <c r="M22" s="515" t="s">
        <v>565</v>
      </c>
    </row>
    <row r="23" spans="2:13" x14ac:dyDescent="0.3">
      <c r="B23" s="201" t="s">
        <v>424</v>
      </c>
      <c r="C23" s="534">
        <v>75</v>
      </c>
      <c r="D23" s="534">
        <v>75</v>
      </c>
      <c r="E23" s="534">
        <v>75</v>
      </c>
      <c r="F23" s="534">
        <v>75</v>
      </c>
      <c r="G23" s="534">
        <v>75</v>
      </c>
      <c r="H23" s="201"/>
      <c r="I23" s="201"/>
      <c r="J23" s="201"/>
      <c r="K23" s="201"/>
      <c r="L23" s="506"/>
      <c r="M23" s="506"/>
    </row>
    <row r="24" spans="2:13" x14ac:dyDescent="0.3">
      <c r="B24" s="201" t="s">
        <v>425</v>
      </c>
      <c r="C24" s="201">
        <v>25</v>
      </c>
      <c r="D24" s="201">
        <v>25</v>
      </c>
      <c r="E24" s="201">
        <v>25</v>
      </c>
      <c r="F24" s="201">
        <v>25</v>
      </c>
      <c r="G24" s="201">
        <v>25</v>
      </c>
      <c r="H24" s="201"/>
      <c r="I24" s="201"/>
      <c r="J24" s="201"/>
      <c r="K24" s="201"/>
      <c r="L24" s="506"/>
      <c r="M24" s="506"/>
    </row>
    <row r="25" spans="2:13" x14ac:dyDescent="0.3">
      <c r="B25" s="201" t="s">
        <v>732</v>
      </c>
      <c r="C25" s="525">
        <v>0.10389610389610389</v>
      </c>
      <c r="D25" s="525">
        <v>0.10389610389610389</v>
      </c>
      <c r="E25" s="525">
        <v>0.10389610389610389</v>
      </c>
      <c r="F25" s="525">
        <v>0.10263157894736842</v>
      </c>
      <c r="G25" s="525">
        <v>0.10389610389610389</v>
      </c>
      <c r="H25" s="538">
        <v>0.75</v>
      </c>
      <c r="I25" s="538">
        <v>1.2</v>
      </c>
      <c r="J25" s="538">
        <v>0.75</v>
      </c>
      <c r="K25" s="538">
        <v>1.2</v>
      </c>
      <c r="L25" s="506" t="s">
        <v>168</v>
      </c>
      <c r="M25" s="506">
        <v>1</v>
      </c>
    </row>
    <row r="26" spans="2:13" x14ac:dyDescent="0.3">
      <c r="B26" s="201" t="s">
        <v>733</v>
      </c>
      <c r="C26" s="525">
        <v>1.0625737898465171</v>
      </c>
      <c r="D26" s="525">
        <v>1.0625737898465171</v>
      </c>
      <c r="E26" s="525">
        <v>1.0625737898465171</v>
      </c>
      <c r="F26" s="525">
        <v>1.0636363636363637</v>
      </c>
      <c r="G26" s="525">
        <v>1.0625737898465171</v>
      </c>
      <c r="H26" s="538">
        <v>0.75</v>
      </c>
      <c r="I26" s="538">
        <v>1.2</v>
      </c>
      <c r="J26" s="538">
        <v>0.75</v>
      </c>
      <c r="K26" s="538">
        <v>1.2</v>
      </c>
      <c r="L26" s="506" t="s">
        <v>168</v>
      </c>
      <c r="M26" s="506">
        <v>1</v>
      </c>
    </row>
    <row r="27" spans="2:13" x14ac:dyDescent="0.3">
      <c r="B27" s="507" t="s">
        <v>568</v>
      </c>
      <c r="C27" s="539">
        <v>0</v>
      </c>
      <c r="D27" s="507">
        <v>0</v>
      </c>
      <c r="E27" s="507">
        <v>0</v>
      </c>
      <c r="F27" s="507">
        <v>0</v>
      </c>
      <c r="G27" s="507">
        <v>0</v>
      </c>
      <c r="H27" s="507"/>
      <c r="I27" s="507"/>
      <c r="J27" s="507"/>
      <c r="K27" s="507"/>
      <c r="L27" s="508" t="s">
        <v>0</v>
      </c>
      <c r="M27" s="508"/>
    </row>
    <row r="28" spans="2:13" x14ac:dyDescent="0.3">
      <c r="B28" s="509" t="s">
        <v>259</v>
      </c>
      <c r="C28" s="510"/>
      <c r="D28" s="510"/>
      <c r="E28" s="510"/>
      <c r="F28" s="510"/>
      <c r="G28" s="510"/>
      <c r="H28" s="521"/>
      <c r="I28" s="521"/>
      <c r="J28" s="521"/>
      <c r="K28" s="521"/>
      <c r="L28" s="511"/>
      <c r="M28" s="512"/>
    </row>
    <row r="29" spans="2:13" x14ac:dyDescent="0.3">
      <c r="B29" s="513" t="s">
        <v>569</v>
      </c>
      <c r="C29" s="540">
        <v>44</v>
      </c>
      <c r="D29" s="540">
        <v>44</v>
      </c>
      <c r="E29" s="540">
        <v>44</v>
      </c>
      <c r="F29" s="540">
        <v>44</v>
      </c>
      <c r="G29" s="540">
        <v>44</v>
      </c>
      <c r="H29" s="524"/>
      <c r="I29" s="524"/>
      <c r="J29" s="524"/>
      <c r="K29" s="524"/>
      <c r="L29" s="515"/>
      <c r="M29" s="515"/>
    </row>
    <row r="30" spans="2:13" x14ac:dyDescent="0.3">
      <c r="B30" s="201" t="s">
        <v>702</v>
      </c>
      <c r="C30" s="533">
        <v>0.77</v>
      </c>
      <c r="D30" s="533">
        <v>0.77</v>
      </c>
      <c r="E30" s="533">
        <v>0.77</v>
      </c>
      <c r="F30" s="533">
        <v>0.77</v>
      </c>
      <c r="G30" s="533">
        <v>0.77</v>
      </c>
      <c r="H30" s="527"/>
      <c r="I30" s="527"/>
      <c r="J30" s="527"/>
      <c r="K30" s="527"/>
      <c r="L30" s="506"/>
      <c r="M30" s="506"/>
    </row>
    <row r="31" spans="2:13" x14ac:dyDescent="0.3">
      <c r="B31" s="201" t="s">
        <v>563</v>
      </c>
      <c r="C31" s="541">
        <v>6.4935064935064934</v>
      </c>
      <c r="D31" s="541">
        <v>6.4935064935064934</v>
      </c>
      <c r="E31" s="541">
        <v>5.8441558441558437</v>
      </c>
      <c r="F31" s="541">
        <v>5.5</v>
      </c>
      <c r="G31" s="541">
        <v>5.1948051948051948</v>
      </c>
      <c r="H31" s="538">
        <v>0.75</v>
      </c>
      <c r="I31" s="538">
        <v>1.2</v>
      </c>
      <c r="J31" s="538">
        <v>0.75</v>
      </c>
      <c r="K31" s="538">
        <v>1.2</v>
      </c>
      <c r="L31" s="506" t="s">
        <v>564</v>
      </c>
      <c r="M31" s="506" t="s">
        <v>565</v>
      </c>
    </row>
    <row r="32" spans="2:13" x14ac:dyDescent="0.3">
      <c r="B32" s="201" t="s">
        <v>424</v>
      </c>
      <c r="C32" s="534">
        <v>75</v>
      </c>
      <c r="D32" s="534">
        <v>75</v>
      </c>
      <c r="E32" s="534">
        <v>75</v>
      </c>
      <c r="F32" s="534">
        <v>75</v>
      </c>
      <c r="G32" s="534">
        <v>75</v>
      </c>
      <c r="H32" s="201"/>
      <c r="I32" s="201"/>
      <c r="J32" s="201"/>
      <c r="K32" s="201"/>
      <c r="L32" s="506"/>
      <c r="M32" s="506"/>
    </row>
    <row r="33" spans="2:13" x14ac:dyDescent="0.3">
      <c r="B33" s="201" t="s">
        <v>425</v>
      </c>
      <c r="C33" s="201">
        <v>25</v>
      </c>
      <c r="D33" s="201">
        <v>25</v>
      </c>
      <c r="E33" s="201">
        <v>25</v>
      </c>
      <c r="F33" s="201">
        <v>25</v>
      </c>
      <c r="G33" s="201">
        <v>25</v>
      </c>
      <c r="H33" s="201"/>
      <c r="I33" s="201"/>
      <c r="J33" s="201"/>
      <c r="K33" s="201"/>
      <c r="L33" s="506"/>
      <c r="M33" s="506"/>
    </row>
    <row r="34" spans="2:13" x14ac:dyDescent="0.3">
      <c r="B34" s="201" t="s">
        <v>566</v>
      </c>
      <c r="C34" s="525">
        <v>0.15584415584415584</v>
      </c>
      <c r="D34" s="525">
        <v>0.15584415584415584</v>
      </c>
      <c r="E34" s="525">
        <v>0.15584415584415584</v>
      </c>
      <c r="F34" s="525">
        <v>0.156</v>
      </c>
      <c r="G34" s="525">
        <v>0.15584415584415584</v>
      </c>
      <c r="H34" s="538">
        <v>0.75</v>
      </c>
      <c r="I34" s="538">
        <v>1.2</v>
      </c>
      <c r="J34" s="538">
        <v>0.75</v>
      </c>
      <c r="K34" s="538">
        <v>1.2</v>
      </c>
      <c r="L34" s="506" t="s">
        <v>168</v>
      </c>
      <c r="M34" s="506">
        <v>1</v>
      </c>
    </row>
    <row r="35" spans="2:13" x14ac:dyDescent="0.3">
      <c r="B35" s="201" t="s">
        <v>567</v>
      </c>
      <c r="C35" s="525">
        <v>1.2987012987012986E-2</v>
      </c>
      <c r="D35" s="525">
        <v>1.2987012987012986E-2</v>
      </c>
      <c r="E35" s="525">
        <v>1.2987012987012986E-2</v>
      </c>
      <c r="F35" s="525">
        <v>1.2999999999999999E-2</v>
      </c>
      <c r="G35" s="525">
        <v>1.2987012987012986E-2</v>
      </c>
      <c r="H35" s="538">
        <v>0.75</v>
      </c>
      <c r="I35" s="538">
        <v>1.2</v>
      </c>
      <c r="J35" s="538">
        <v>0.75</v>
      </c>
      <c r="K35" s="538">
        <v>1.2</v>
      </c>
      <c r="L35" s="506" t="s">
        <v>168</v>
      </c>
      <c r="M35" s="506">
        <v>1</v>
      </c>
    </row>
    <row r="36" spans="2:13" x14ac:dyDescent="0.3">
      <c r="B36" s="201" t="s">
        <v>568</v>
      </c>
      <c r="C36" s="534">
        <v>0</v>
      </c>
      <c r="D36" s="201">
        <v>0</v>
      </c>
      <c r="E36" s="201">
        <v>0</v>
      </c>
      <c r="F36" s="201">
        <v>0</v>
      </c>
      <c r="G36" s="201">
        <v>0</v>
      </c>
      <c r="H36" s="201"/>
      <c r="I36" s="201"/>
      <c r="J36" s="201"/>
      <c r="K36" s="201"/>
      <c r="L36" s="506" t="s">
        <v>0</v>
      </c>
      <c r="M36" s="506"/>
    </row>
    <row r="38" spans="2:13" x14ac:dyDescent="0.3">
      <c r="B38" s="346" t="s">
        <v>6</v>
      </c>
    </row>
    <row r="39" spans="2:13" x14ac:dyDescent="0.3">
      <c r="B39" s="345" t="s">
        <v>570</v>
      </c>
    </row>
    <row r="40" spans="2:13" x14ac:dyDescent="0.3">
      <c r="B40" s="345" t="s">
        <v>571</v>
      </c>
    </row>
    <row r="41" spans="2:13" x14ac:dyDescent="0.3">
      <c r="B41" s="345" t="s">
        <v>572</v>
      </c>
    </row>
    <row r="42" spans="2:13" x14ac:dyDescent="0.3">
      <c r="B42" s="345" t="s">
        <v>573</v>
      </c>
    </row>
    <row r="43" spans="2:13" x14ac:dyDescent="0.3">
      <c r="B43" s="345" t="s">
        <v>574</v>
      </c>
    </row>
    <row r="44" spans="2:13" x14ac:dyDescent="0.3">
      <c r="B44" s="345" t="s">
        <v>575</v>
      </c>
    </row>
    <row r="45" spans="2:13" x14ac:dyDescent="0.3">
      <c r="B45" s="345" t="s">
        <v>576</v>
      </c>
    </row>
    <row r="46" spans="2:13" x14ac:dyDescent="0.3">
      <c r="B46" s="345" t="s">
        <v>577</v>
      </c>
    </row>
    <row r="48" spans="2:13" x14ac:dyDescent="0.3">
      <c r="B48" s="346" t="s">
        <v>398</v>
      </c>
    </row>
    <row r="49" spans="2:2" x14ac:dyDescent="0.3">
      <c r="B49" s="345" t="s">
        <v>578</v>
      </c>
    </row>
    <row r="50" spans="2:2" x14ac:dyDescent="0.3">
      <c r="B50" s="345" t="s">
        <v>579</v>
      </c>
    </row>
    <row r="51" spans="2:2" x14ac:dyDescent="0.3">
      <c r="B51" s="345" t="s">
        <v>580</v>
      </c>
    </row>
    <row r="52" spans="2:2" x14ac:dyDescent="0.3">
      <c r="B52" s="345" t="s">
        <v>581</v>
      </c>
    </row>
    <row r="53" spans="2:2" x14ac:dyDescent="0.3">
      <c r="B53" s="345" t="s">
        <v>582</v>
      </c>
    </row>
    <row r="54" spans="2:2" x14ac:dyDescent="0.3">
      <c r="B54" s="345" t="s">
        <v>583</v>
      </c>
    </row>
    <row r="55" spans="2:2" x14ac:dyDescent="0.3">
      <c r="B55" s="345" t="s">
        <v>584</v>
      </c>
    </row>
    <row r="56" spans="2:2" x14ac:dyDescent="0.3">
      <c r="B56" s="345" t="s">
        <v>585</v>
      </c>
    </row>
    <row r="57" spans="2:2" x14ac:dyDescent="0.3">
      <c r="B57" s="345" t="s">
        <v>586</v>
      </c>
    </row>
    <row r="58" spans="2:2" x14ac:dyDescent="0.3">
      <c r="B58" s="345" t="s">
        <v>587</v>
      </c>
    </row>
    <row r="59" spans="2:2" x14ac:dyDescent="0.3">
      <c r="B59" s="345" t="s">
        <v>588</v>
      </c>
    </row>
    <row r="60" spans="2:2" x14ac:dyDescent="0.3">
      <c r="B60" s="345" t="s">
        <v>589</v>
      </c>
    </row>
    <row r="61" spans="2:2" x14ac:dyDescent="0.3">
      <c r="B61" s="345" t="s">
        <v>590</v>
      </c>
    </row>
    <row r="62" spans="2:2" x14ac:dyDescent="0.3">
      <c r="B62" s="345" t="s">
        <v>591</v>
      </c>
    </row>
    <row r="63" spans="2:2" x14ac:dyDescent="0.3">
      <c r="B63" s="345" t="s">
        <v>559</v>
      </c>
    </row>
    <row r="64" spans="2:2" x14ac:dyDescent="0.3">
      <c r="B64" s="345" t="s">
        <v>560</v>
      </c>
    </row>
    <row r="65" spans="2:2" x14ac:dyDescent="0.3">
      <c r="B65" s="345" t="s">
        <v>592</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65"/>
  <sheetViews>
    <sheetView showGridLines="0" workbookViewId="0">
      <selection activeCell="D18" sqref="D18"/>
    </sheetView>
  </sheetViews>
  <sheetFormatPr defaultRowHeight="14.4" x14ac:dyDescent="0.3"/>
  <cols>
    <col min="1" max="1" width="2.109375" customWidth="1"/>
    <col min="2" max="2" width="39.88671875" customWidth="1"/>
    <col min="3" max="6" width="5.6640625" customWidth="1"/>
    <col min="7" max="7" width="6.109375" bestFit="1" customWidth="1"/>
    <col min="8" max="8" width="6.5546875" bestFit="1" customWidth="1"/>
    <col min="9" max="9" width="6.109375" bestFit="1" customWidth="1"/>
    <col min="10" max="10" width="5.6640625" bestFit="1" customWidth="1"/>
    <col min="11" max="11" width="4.5546875" bestFit="1" customWidth="1"/>
    <col min="12" max="12" width="7.44140625" bestFit="1" customWidth="1"/>
  </cols>
  <sheetData>
    <row r="2" spans="1:12" x14ac:dyDescent="0.3">
      <c r="A2" s="211"/>
      <c r="B2" s="211"/>
      <c r="C2" s="211"/>
      <c r="D2" s="211"/>
      <c r="E2" s="211"/>
      <c r="F2" s="211"/>
      <c r="G2" s="211"/>
      <c r="H2" s="599"/>
      <c r="I2" s="211"/>
      <c r="J2" s="211"/>
      <c r="K2" s="211"/>
      <c r="L2" s="211"/>
    </row>
    <row r="3" spans="1:12" x14ac:dyDescent="0.3">
      <c r="A3" s="211"/>
      <c r="B3" s="247" t="s">
        <v>20</v>
      </c>
      <c r="C3" s="691" t="s">
        <v>361</v>
      </c>
      <c r="D3" s="692"/>
      <c r="E3" s="692"/>
      <c r="F3" s="692"/>
      <c r="G3" s="692"/>
      <c r="H3" s="692"/>
      <c r="I3" s="692"/>
      <c r="J3" s="692"/>
      <c r="K3" s="692"/>
      <c r="L3" s="693"/>
    </row>
    <row r="4" spans="1:12" ht="20.25" customHeight="1" x14ac:dyDescent="0.3">
      <c r="A4" s="211"/>
      <c r="B4" s="248"/>
      <c r="C4" s="249">
        <v>2015</v>
      </c>
      <c r="D4" s="250">
        <v>2020</v>
      </c>
      <c r="E4" s="249">
        <v>2030</v>
      </c>
      <c r="F4" s="251">
        <v>2050</v>
      </c>
      <c r="G4" s="694" t="s">
        <v>25</v>
      </c>
      <c r="H4" s="695"/>
      <c r="I4" s="696" t="s">
        <v>24</v>
      </c>
      <c r="J4" s="693"/>
      <c r="K4" s="249" t="s">
        <v>19</v>
      </c>
      <c r="L4" s="252" t="s">
        <v>18</v>
      </c>
    </row>
    <row r="5" spans="1:12" x14ac:dyDescent="0.3">
      <c r="A5" s="211"/>
      <c r="B5" s="248"/>
      <c r="C5" s="253"/>
      <c r="D5" s="254"/>
      <c r="E5" s="254"/>
      <c r="F5" s="254"/>
      <c r="G5" s="250" t="s">
        <v>17</v>
      </c>
      <c r="H5" s="250" t="s">
        <v>16</v>
      </c>
      <c r="I5" s="250" t="s">
        <v>17</v>
      </c>
      <c r="J5" s="250" t="s">
        <v>16</v>
      </c>
      <c r="K5" s="254"/>
      <c r="L5" s="255"/>
    </row>
    <row r="6" spans="1:12" x14ac:dyDescent="0.3">
      <c r="A6" s="211"/>
      <c r="B6" s="256" t="s">
        <v>15</v>
      </c>
      <c r="C6" s="254"/>
      <c r="D6" s="254"/>
      <c r="E6" s="254"/>
      <c r="F6" s="254"/>
      <c r="G6" s="254"/>
      <c r="H6" s="254"/>
      <c r="I6" s="254"/>
      <c r="J6" s="254"/>
      <c r="K6" s="254"/>
      <c r="L6" s="255"/>
    </row>
    <row r="7" spans="1:12" x14ac:dyDescent="0.3">
      <c r="A7" s="211"/>
      <c r="B7" s="257" t="s">
        <v>239</v>
      </c>
      <c r="C7" s="258">
        <v>0.25</v>
      </c>
      <c r="D7" s="258">
        <v>1</v>
      </c>
      <c r="E7" s="259">
        <v>15</v>
      </c>
      <c r="F7" s="259">
        <v>50</v>
      </c>
      <c r="G7" s="259"/>
      <c r="H7" s="259"/>
      <c r="I7" s="259"/>
      <c r="J7" s="259"/>
      <c r="K7" s="259" t="s">
        <v>5</v>
      </c>
      <c r="L7" s="259"/>
    </row>
    <row r="8" spans="1:12" x14ac:dyDescent="0.3">
      <c r="A8" s="211"/>
      <c r="B8" s="260"/>
      <c r="C8" s="260"/>
      <c r="D8" s="260"/>
      <c r="E8" s="260"/>
      <c r="F8" s="260"/>
      <c r="G8" s="260"/>
      <c r="H8" s="260"/>
      <c r="I8" s="260"/>
      <c r="J8" s="260"/>
      <c r="K8" s="260"/>
      <c r="L8" s="260"/>
    </row>
    <row r="9" spans="1:12" x14ac:dyDescent="0.3">
      <c r="A9" s="211"/>
      <c r="B9" s="697" t="s">
        <v>240</v>
      </c>
      <c r="C9" s="698"/>
      <c r="D9" s="698"/>
      <c r="E9" s="698"/>
      <c r="F9" s="698"/>
      <c r="G9" s="698"/>
      <c r="H9" s="698"/>
      <c r="I9" s="698"/>
      <c r="J9" s="698"/>
      <c r="K9" s="698"/>
      <c r="L9" s="699"/>
    </row>
    <row r="10" spans="1:12" x14ac:dyDescent="0.3">
      <c r="A10" s="211"/>
      <c r="B10" s="261" t="s">
        <v>241</v>
      </c>
      <c r="C10" s="259">
        <v>85</v>
      </c>
      <c r="D10" s="259">
        <v>85</v>
      </c>
      <c r="E10" s="259">
        <v>85</v>
      </c>
      <c r="F10" s="259">
        <v>85</v>
      </c>
      <c r="G10" s="259"/>
      <c r="H10" s="259"/>
      <c r="I10" s="259"/>
      <c r="J10" s="259"/>
      <c r="K10" s="258" t="s">
        <v>5</v>
      </c>
      <c r="L10" s="258" t="s">
        <v>242</v>
      </c>
    </row>
    <row r="11" spans="1:12" x14ac:dyDescent="0.3">
      <c r="A11" s="211"/>
      <c r="B11" s="261" t="s">
        <v>243</v>
      </c>
      <c r="C11" s="259">
        <v>15</v>
      </c>
      <c r="D11" s="259">
        <v>15</v>
      </c>
      <c r="E11" s="259">
        <v>15</v>
      </c>
      <c r="F11" s="259">
        <v>15</v>
      </c>
      <c r="G11" s="259"/>
      <c r="H11" s="259"/>
      <c r="I11" s="259"/>
      <c r="J11" s="259"/>
      <c r="K11" s="258" t="s">
        <v>5</v>
      </c>
      <c r="L11" s="258" t="s">
        <v>242</v>
      </c>
    </row>
    <row r="12" spans="1:12" x14ac:dyDescent="0.3">
      <c r="A12" s="211"/>
      <c r="B12" s="697" t="s">
        <v>244</v>
      </c>
      <c r="C12" s="698"/>
      <c r="D12" s="698"/>
      <c r="E12" s="698"/>
      <c r="F12" s="698"/>
      <c r="G12" s="698"/>
      <c r="H12" s="698"/>
      <c r="I12" s="698"/>
      <c r="J12" s="698"/>
      <c r="K12" s="698"/>
      <c r="L12" s="699"/>
    </row>
    <row r="13" spans="1:12" x14ac:dyDescent="0.3">
      <c r="A13" s="211"/>
      <c r="B13" s="261" t="s">
        <v>245</v>
      </c>
      <c r="C13" s="259">
        <v>68</v>
      </c>
      <c r="D13" s="259">
        <v>76</v>
      </c>
      <c r="E13" s="259">
        <v>79</v>
      </c>
      <c r="F13" s="259">
        <v>79</v>
      </c>
      <c r="G13" s="262">
        <f>D13-D13*0.05</f>
        <v>72.2</v>
      </c>
      <c r="H13" s="262">
        <f>D13+D13*0.05</f>
        <v>79.8</v>
      </c>
      <c r="I13" s="262">
        <f>F13-F13*0.05</f>
        <v>75.05</v>
      </c>
      <c r="J13" s="262">
        <f>F13+F13*0.05</f>
        <v>82.95</v>
      </c>
      <c r="K13" s="259" t="s">
        <v>4</v>
      </c>
      <c r="L13" s="259" t="s">
        <v>246</v>
      </c>
    </row>
    <row r="14" spans="1:12" x14ac:dyDescent="0.3">
      <c r="A14" s="211"/>
      <c r="B14" s="263" t="s">
        <v>247</v>
      </c>
      <c r="C14" s="264">
        <v>3</v>
      </c>
      <c r="D14" s="260">
        <v>3</v>
      </c>
      <c r="E14" s="260">
        <v>1.5</v>
      </c>
      <c r="F14" s="260">
        <v>1.5</v>
      </c>
      <c r="G14" s="260"/>
      <c r="H14" s="260"/>
      <c r="I14" s="260"/>
      <c r="J14" s="260"/>
      <c r="K14" s="260" t="s">
        <v>3</v>
      </c>
      <c r="L14" s="260"/>
    </row>
    <row r="15" spans="1:12" x14ac:dyDescent="0.3">
      <c r="A15" s="211"/>
      <c r="B15" s="263"/>
      <c r="C15" s="260"/>
      <c r="D15" s="260"/>
      <c r="E15" s="260"/>
      <c r="F15" s="260"/>
      <c r="G15" s="259"/>
      <c r="H15" s="259"/>
      <c r="I15" s="259"/>
      <c r="J15" s="259"/>
      <c r="K15" s="260"/>
      <c r="L15" s="260"/>
    </row>
    <row r="16" spans="1:12" x14ac:dyDescent="0.3">
      <c r="A16" s="211"/>
      <c r="B16" s="265" t="s">
        <v>99</v>
      </c>
      <c r="C16" s="260"/>
      <c r="D16" s="260"/>
      <c r="E16" s="260"/>
      <c r="F16" s="260"/>
      <c r="G16" s="260"/>
      <c r="H16" s="260"/>
      <c r="I16" s="260"/>
      <c r="J16" s="260"/>
      <c r="K16" s="260"/>
      <c r="L16" s="260"/>
    </row>
    <row r="17" spans="1:12" x14ac:dyDescent="0.3">
      <c r="A17" s="211"/>
      <c r="B17" s="265" t="s">
        <v>23</v>
      </c>
      <c r="C17" s="260"/>
      <c r="D17" s="260"/>
      <c r="E17" s="260"/>
      <c r="F17" s="260"/>
      <c r="G17" s="259"/>
      <c r="H17" s="259"/>
      <c r="I17" s="259"/>
      <c r="J17" s="259"/>
      <c r="K17" s="260"/>
      <c r="L17" s="260"/>
    </row>
    <row r="18" spans="1:12" x14ac:dyDescent="0.3">
      <c r="A18" s="211"/>
      <c r="B18" s="263" t="s">
        <v>14</v>
      </c>
      <c r="C18" s="260" t="s">
        <v>248</v>
      </c>
      <c r="D18" s="260">
        <v>20</v>
      </c>
      <c r="E18" s="260">
        <v>20</v>
      </c>
      <c r="F18" s="260">
        <v>30</v>
      </c>
      <c r="G18" s="260"/>
      <c r="H18" s="260"/>
      <c r="I18" s="260"/>
      <c r="J18" s="260"/>
      <c r="K18" s="260"/>
      <c r="L18" s="260"/>
    </row>
    <row r="19" spans="1:12" x14ac:dyDescent="0.3">
      <c r="A19" s="211"/>
      <c r="B19" s="263" t="s">
        <v>12</v>
      </c>
      <c r="C19" s="260">
        <v>0.5</v>
      </c>
      <c r="D19" s="260">
        <v>0.5</v>
      </c>
      <c r="E19" s="260">
        <v>0.5</v>
      </c>
      <c r="F19" s="260">
        <v>0.5</v>
      </c>
      <c r="G19" s="259"/>
      <c r="H19" s="259"/>
      <c r="I19" s="259"/>
      <c r="J19" s="259"/>
      <c r="K19" s="260" t="s">
        <v>0</v>
      </c>
      <c r="L19" s="260"/>
    </row>
    <row r="20" spans="1:12" x14ac:dyDescent="0.3">
      <c r="A20" s="211"/>
      <c r="B20" s="263"/>
      <c r="C20" s="260"/>
      <c r="D20" s="260"/>
      <c r="E20" s="260"/>
      <c r="F20" s="260"/>
      <c r="G20" s="260"/>
      <c r="H20" s="260"/>
      <c r="I20" s="260"/>
      <c r="J20" s="260"/>
      <c r="K20" s="260"/>
      <c r="L20" s="260"/>
    </row>
    <row r="21" spans="1:12" x14ac:dyDescent="0.3">
      <c r="A21" s="211"/>
      <c r="B21" s="700" t="s">
        <v>9</v>
      </c>
      <c r="C21" s="701"/>
      <c r="D21" s="701"/>
      <c r="E21" s="701"/>
      <c r="F21" s="701"/>
      <c r="G21" s="701"/>
      <c r="H21" s="701"/>
      <c r="I21" s="701"/>
      <c r="J21" s="701"/>
      <c r="K21" s="701"/>
      <c r="L21" s="702"/>
    </row>
    <row r="22" spans="1:12" x14ac:dyDescent="0.3">
      <c r="A22" s="211"/>
      <c r="B22" s="266" t="s">
        <v>249</v>
      </c>
      <c r="C22" s="266"/>
      <c r="D22" s="266"/>
      <c r="E22" s="266"/>
      <c r="F22" s="266"/>
      <c r="G22" s="266"/>
      <c r="H22" s="266"/>
      <c r="I22" s="266"/>
      <c r="J22" s="266"/>
      <c r="K22" s="266"/>
      <c r="L22" s="266"/>
    </row>
    <row r="23" spans="1:12" ht="20.399999999999999" x14ac:dyDescent="0.3">
      <c r="A23" s="211"/>
      <c r="B23" s="257" t="s">
        <v>250</v>
      </c>
      <c r="C23" s="267" t="s">
        <v>248</v>
      </c>
      <c r="D23" s="268">
        <v>2.2000000000000002</v>
      </c>
      <c r="E23" s="268">
        <v>0.6</v>
      </c>
      <c r="F23" s="269">
        <v>0.4</v>
      </c>
      <c r="G23" s="270">
        <v>1.35</v>
      </c>
      <c r="H23" s="271">
        <v>3</v>
      </c>
      <c r="I23" s="259">
        <v>0.25</v>
      </c>
      <c r="J23" s="259">
        <v>1.5</v>
      </c>
      <c r="K23" s="259" t="s">
        <v>40</v>
      </c>
      <c r="L23" s="259" t="s">
        <v>251</v>
      </c>
    </row>
    <row r="24" spans="1:12" x14ac:dyDescent="0.3">
      <c r="A24" s="211"/>
      <c r="B24" s="263" t="s">
        <v>252</v>
      </c>
      <c r="C24" s="267" t="s">
        <v>248</v>
      </c>
      <c r="D24" s="272">
        <v>45</v>
      </c>
      <c r="E24" s="272">
        <v>37</v>
      </c>
      <c r="F24" s="273">
        <v>35</v>
      </c>
      <c r="G24" s="260"/>
      <c r="H24" s="260"/>
      <c r="I24" s="260"/>
      <c r="J24" s="260"/>
      <c r="K24" s="260" t="s">
        <v>253</v>
      </c>
      <c r="L24" s="260"/>
    </row>
    <row r="25" spans="1:12" x14ac:dyDescent="0.3">
      <c r="A25" s="211"/>
      <c r="B25" s="274" t="s">
        <v>254</v>
      </c>
      <c r="C25" s="267" t="s">
        <v>248</v>
      </c>
      <c r="D25" s="272">
        <v>55</v>
      </c>
      <c r="E25" s="272">
        <v>63</v>
      </c>
      <c r="F25" s="272">
        <v>65</v>
      </c>
      <c r="G25" s="259"/>
      <c r="H25" s="259"/>
      <c r="I25" s="259"/>
      <c r="J25" s="259"/>
      <c r="K25" s="260" t="s">
        <v>98</v>
      </c>
      <c r="L25" s="260"/>
    </row>
    <row r="26" spans="1:12" x14ac:dyDescent="0.3">
      <c r="A26" s="211"/>
      <c r="B26" s="257" t="s">
        <v>255</v>
      </c>
      <c r="C26" s="267" t="s">
        <v>248</v>
      </c>
      <c r="D26" s="275">
        <f>0.03*(D23*10^6)</f>
        <v>66000</v>
      </c>
      <c r="E26" s="275">
        <f t="shared" ref="E26:F26" si="0">0.03*(E23*10^6)</f>
        <v>18000</v>
      </c>
      <c r="F26" s="275">
        <f t="shared" si="0"/>
        <v>12000</v>
      </c>
      <c r="G26" s="275">
        <f>0.02*(D23*10^6)</f>
        <v>44000</v>
      </c>
      <c r="H26" s="275">
        <f>0.05*(D23*10^6)</f>
        <v>110000</v>
      </c>
      <c r="I26" s="275">
        <f>0.02*(F23*10^6)</f>
        <v>8000</v>
      </c>
      <c r="J26" s="275">
        <f>0.05*(F23*10^6)</f>
        <v>20000</v>
      </c>
      <c r="K26" s="259" t="s">
        <v>256</v>
      </c>
      <c r="L26" s="260" t="s">
        <v>257</v>
      </c>
    </row>
    <row r="27" spans="1:12" x14ac:dyDescent="0.3">
      <c r="A27" s="211"/>
      <c r="B27" s="276" t="s">
        <v>258</v>
      </c>
      <c r="C27" s="272">
        <v>0</v>
      </c>
      <c r="D27" s="272">
        <v>0</v>
      </c>
      <c r="E27" s="272">
        <v>0</v>
      </c>
      <c r="F27" s="273">
        <v>0</v>
      </c>
      <c r="G27" s="275"/>
      <c r="H27" s="275"/>
      <c r="I27" s="275"/>
      <c r="J27" s="275"/>
      <c r="K27" s="260"/>
      <c r="L27" s="260"/>
    </row>
    <row r="28" spans="1:12" x14ac:dyDescent="0.3">
      <c r="A28" s="211"/>
      <c r="B28" s="263"/>
      <c r="C28" s="260"/>
      <c r="D28" s="277"/>
      <c r="E28" s="277"/>
      <c r="F28" s="277"/>
      <c r="G28" s="260"/>
      <c r="H28" s="260"/>
      <c r="I28" s="260"/>
      <c r="J28" s="263"/>
      <c r="K28" s="260"/>
      <c r="L28" s="260"/>
    </row>
    <row r="29" spans="1:12" x14ac:dyDescent="0.3">
      <c r="A29" s="211"/>
      <c r="B29" s="700" t="s">
        <v>259</v>
      </c>
      <c r="C29" s="701"/>
      <c r="D29" s="701"/>
      <c r="E29" s="701"/>
      <c r="F29" s="701"/>
      <c r="G29" s="701"/>
      <c r="H29" s="701"/>
      <c r="I29" s="701"/>
      <c r="J29" s="701"/>
      <c r="K29" s="701"/>
      <c r="L29" s="702"/>
    </row>
    <row r="30" spans="1:12" x14ac:dyDescent="0.3">
      <c r="A30" s="211"/>
      <c r="B30" s="263" t="s">
        <v>260</v>
      </c>
      <c r="C30" s="260">
        <v>775</v>
      </c>
      <c r="D30" s="260">
        <v>750</v>
      </c>
      <c r="E30" s="260">
        <v>675</v>
      </c>
      <c r="F30" s="278">
        <v>650</v>
      </c>
      <c r="G30" s="259"/>
      <c r="H30" s="259"/>
      <c r="I30" s="259"/>
      <c r="J30" s="259"/>
      <c r="K30" s="260" t="s">
        <v>261</v>
      </c>
      <c r="L30" s="260" t="s">
        <v>262</v>
      </c>
    </row>
    <row r="31" spans="1:12" x14ac:dyDescent="0.3">
      <c r="A31" s="211"/>
      <c r="B31" s="263" t="s">
        <v>263</v>
      </c>
      <c r="C31" s="260"/>
      <c r="D31" s="260">
        <v>5</v>
      </c>
      <c r="E31" s="260">
        <v>7</v>
      </c>
      <c r="F31" s="278">
        <v>10</v>
      </c>
      <c r="G31" s="259"/>
      <c r="H31" s="259"/>
      <c r="I31" s="259"/>
      <c r="J31" s="259"/>
      <c r="K31" s="260"/>
      <c r="L31" s="260"/>
    </row>
    <row r="32" spans="1:12" x14ac:dyDescent="0.3">
      <c r="A32" s="211"/>
      <c r="B32" s="263" t="s">
        <v>264</v>
      </c>
      <c r="C32" s="260">
        <v>1</v>
      </c>
      <c r="D32" s="260">
        <v>1</v>
      </c>
      <c r="E32" s="260">
        <v>1</v>
      </c>
      <c r="F32" s="278">
        <v>1</v>
      </c>
      <c r="G32" s="260"/>
      <c r="H32" s="260"/>
      <c r="I32" s="260"/>
      <c r="J32" s="260"/>
      <c r="K32" s="260"/>
      <c r="L32" s="260"/>
    </row>
    <row r="33" spans="1:12" x14ac:dyDescent="0.3">
      <c r="A33" s="211"/>
      <c r="B33" s="263" t="s">
        <v>265</v>
      </c>
      <c r="C33" s="260">
        <v>1</v>
      </c>
      <c r="D33" s="260">
        <v>1</v>
      </c>
      <c r="E33" s="260">
        <v>1</v>
      </c>
      <c r="F33" s="278">
        <v>1</v>
      </c>
      <c r="G33" s="259"/>
      <c r="H33" s="259"/>
      <c r="I33" s="259"/>
      <c r="J33" s="259"/>
      <c r="K33" s="260"/>
      <c r="L33" s="260"/>
    </row>
    <row r="34" spans="1:12" x14ac:dyDescent="0.3">
      <c r="A34" s="99"/>
      <c r="B34" s="274" t="s">
        <v>266</v>
      </c>
      <c r="C34" s="260">
        <v>60</v>
      </c>
      <c r="D34" s="260">
        <v>60</v>
      </c>
      <c r="E34" s="260"/>
      <c r="F34" s="260"/>
      <c r="G34" s="260"/>
      <c r="H34" s="260"/>
      <c r="I34" s="260"/>
      <c r="J34" s="260"/>
      <c r="K34" s="260"/>
      <c r="L34" s="260"/>
    </row>
    <row r="35" spans="1:12" x14ac:dyDescent="0.3">
      <c r="A35" s="211"/>
      <c r="B35" s="99"/>
      <c r="C35" s="240"/>
      <c r="D35" s="240"/>
      <c r="E35" s="240"/>
      <c r="F35" s="240"/>
      <c r="G35" s="240"/>
      <c r="H35" s="240"/>
      <c r="I35" s="240"/>
      <c r="J35" s="240"/>
      <c r="K35" s="12"/>
      <c r="L35" s="12"/>
    </row>
    <row r="36" spans="1:12" x14ac:dyDescent="0.3">
      <c r="A36" s="211"/>
      <c r="B36" s="279" t="s">
        <v>6</v>
      </c>
      <c r="C36" s="240"/>
      <c r="D36" s="240"/>
      <c r="E36" s="240"/>
      <c r="F36" s="240"/>
      <c r="G36" s="240"/>
      <c r="H36" s="240"/>
      <c r="I36" s="240"/>
      <c r="J36" s="240"/>
      <c r="K36" s="12"/>
      <c r="L36" s="12"/>
    </row>
    <row r="37" spans="1:12" x14ac:dyDescent="0.3">
      <c r="A37" s="4" t="s">
        <v>5</v>
      </c>
      <c r="B37" s="676" t="s">
        <v>267</v>
      </c>
      <c r="C37" s="676"/>
      <c r="D37" s="676"/>
      <c r="E37" s="676"/>
      <c r="F37" s="676"/>
      <c r="G37" s="676"/>
      <c r="H37" s="676"/>
      <c r="I37" s="676"/>
      <c r="J37" s="676"/>
      <c r="K37" s="676"/>
      <c r="L37" s="676"/>
    </row>
    <row r="38" spans="1:12" x14ac:dyDescent="0.3">
      <c r="A38" s="4" t="s">
        <v>4</v>
      </c>
      <c r="B38" s="676" t="s">
        <v>268</v>
      </c>
      <c r="C38" s="676"/>
      <c r="D38" s="676"/>
      <c r="E38" s="676"/>
      <c r="F38" s="676"/>
      <c r="G38" s="676"/>
      <c r="H38" s="676"/>
      <c r="I38" s="676"/>
      <c r="J38" s="676"/>
      <c r="K38" s="676"/>
      <c r="L38" s="676"/>
    </row>
    <row r="39" spans="1:12" x14ac:dyDescent="0.3">
      <c r="A39" s="4" t="s">
        <v>3</v>
      </c>
      <c r="B39" s="676" t="s">
        <v>269</v>
      </c>
      <c r="C39" s="676"/>
      <c r="D39" s="676"/>
      <c r="E39" s="676"/>
      <c r="F39" s="676"/>
      <c r="G39" s="676"/>
      <c r="H39" s="676"/>
      <c r="I39" s="676"/>
      <c r="J39" s="676"/>
      <c r="K39" s="676"/>
      <c r="L39" s="676"/>
    </row>
    <row r="40" spans="1:12" x14ac:dyDescent="0.3">
      <c r="A40" s="4" t="s">
        <v>2</v>
      </c>
      <c r="B40" s="676" t="s">
        <v>270</v>
      </c>
      <c r="C40" s="676"/>
      <c r="D40" s="676"/>
      <c r="E40" s="676"/>
      <c r="F40" s="676"/>
      <c r="G40" s="676"/>
      <c r="H40" s="676"/>
      <c r="I40" s="676"/>
      <c r="J40" s="676"/>
      <c r="K40" s="676"/>
      <c r="L40" s="676"/>
    </row>
    <row r="41" spans="1:12" x14ac:dyDescent="0.3">
      <c r="A41" s="4" t="s">
        <v>1</v>
      </c>
      <c r="B41" s="676" t="s">
        <v>271</v>
      </c>
      <c r="C41" s="676"/>
      <c r="D41" s="676"/>
      <c r="E41" s="676"/>
      <c r="F41" s="676"/>
      <c r="G41" s="676"/>
      <c r="H41" s="676"/>
      <c r="I41" s="676"/>
      <c r="J41" s="676"/>
      <c r="K41" s="676"/>
      <c r="L41" s="676"/>
    </row>
    <row r="42" spans="1:12" x14ac:dyDescent="0.3">
      <c r="A42" s="4" t="s">
        <v>0</v>
      </c>
      <c r="B42" s="676" t="s">
        <v>272</v>
      </c>
      <c r="C42" s="676"/>
      <c r="D42" s="676"/>
      <c r="E42" s="676"/>
      <c r="F42" s="676"/>
      <c r="G42" s="676"/>
      <c r="H42" s="676"/>
      <c r="I42" s="676"/>
      <c r="J42" s="676"/>
      <c r="K42" s="676"/>
      <c r="L42" s="676"/>
    </row>
    <row r="43" spans="1:12" x14ac:dyDescent="0.3">
      <c r="A43" s="4" t="s">
        <v>40</v>
      </c>
      <c r="B43" s="690" t="s">
        <v>273</v>
      </c>
      <c r="C43" s="690"/>
      <c r="D43" s="690"/>
      <c r="E43" s="690"/>
      <c r="F43" s="690"/>
      <c r="G43" s="690"/>
      <c r="H43" s="690"/>
      <c r="I43" s="690"/>
      <c r="J43" s="690"/>
      <c r="K43" s="690"/>
      <c r="L43" s="690"/>
    </row>
    <row r="44" spans="1:12" x14ac:dyDescent="0.3">
      <c r="A44" s="4" t="s">
        <v>41</v>
      </c>
      <c r="B44" s="690" t="s">
        <v>274</v>
      </c>
      <c r="C44" s="690"/>
      <c r="D44" s="690"/>
      <c r="E44" s="690"/>
      <c r="F44" s="690"/>
      <c r="G44" s="690"/>
      <c r="H44" s="690"/>
      <c r="I44" s="690"/>
      <c r="J44" s="690"/>
      <c r="K44" s="690"/>
      <c r="L44" s="690"/>
    </row>
    <row r="45" spans="1:12" x14ac:dyDescent="0.3">
      <c r="A45" s="4" t="s">
        <v>127</v>
      </c>
      <c r="B45" s="690" t="s">
        <v>275</v>
      </c>
      <c r="C45" s="690"/>
      <c r="D45" s="690"/>
      <c r="E45" s="690"/>
      <c r="F45" s="690"/>
      <c r="G45" s="690"/>
      <c r="H45" s="690"/>
      <c r="I45" s="690"/>
      <c r="J45" s="690"/>
      <c r="K45" s="690"/>
      <c r="L45" s="690"/>
    </row>
    <row r="46" spans="1:12" x14ac:dyDescent="0.3">
      <c r="A46" s="4" t="s">
        <v>98</v>
      </c>
      <c r="B46" s="690" t="s">
        <v>276</v>
      </c>
      <c r="C46" s="690"/>
      <c r="D46" s="690"/>
      <c r="E46" s="690"/>
      <c r="F46" s="690"/>
      <c r="G46" s="690"/>
      <c r="H46" s="690"/>
      <c r="I46" s="690"/>
      <c r="J46" s="690"/>
      <c r="K46" s="690"/>
      <c r="L46" s="690"/>
    </row>
    <row r="47" spans="1:12" x14ac:dyDescent="0.3">
      <c r="A47" s="4" t="s">
        <v>110</v>
      </c>
      <c r="B47" s="690" t="s">
        <v>277</v>
      </c>
      <c r="C47" s="690"/>
      <c r="D47" s="690"/>
      <c r="E47" s="690"/>
      <c r="F47" s="690"/>
      <c r="G47" s="690"/>
      <c r="H47" s="690"/>
      <c r="I47" s="690"/>
      <c r="J47" s="690"/>
      <c r="K47" s="690"/>
      <c r="L47" s="690"/>
    </row>
    <row r="48" spans="1:12" x14ac:dyDescent="0.3">
      <c r="A48" s="4" t="s">
        <v>168</v>
      </c>
      <c r="B48" s="689" t="s">
        <v>278</v>
      </c>
      <c r="C48" s="689"/>
      <c r="D48" s="689"/>
      <c r="E48" s="689"/>
      <c r="F48" s="689"/>
      <c r="G48" s="689"/>
      <c r="H48" s="689"/>
      <c r="I48" s="689"/>
      <c r="J48" s="689"/>
      <c r="K48" s="689"/>
      <c r="L48" s="689"/>
    </row>
    <row r="49" spans="1:12" x14ac:dyDescent="0.3">
      <c r="A49" s="211"/>
      <c r="B49" s="211"/>
      <c r="C49" s="211"/>
      <c r="D49" s="211"/>
      <c r="E49" s="211"/>
      <c r="F49" s="211"/>
      <c r="G49" s="211"/>
      <c r="H49" s="211"/>
      <c r="I49" s="211"/>
      <c r="J49" s="211"/>
      <c r="K49" s="211"/>
      <c r="L49" s="211"/>
    </row>
    <row r="50" spans="1:12" x14ac:dyDescent="0.3">
      <c r="B50" s="279" t="s">
        <v>27</v>
      </c>
      <c r="C50" s="211"/>
      <c r="D50" s="211"/>
      <c r="E50" s="211"/>
      <c r="F50" s="211"/>
      <c r="G50" s="211"/>
      <c r="H50" s="211"/>
      <c r="I50" s="211"/>
      <c r="J50" s="211"/>
      <c r="K50" s="211"/>
      <c r="L50" s="211"/>
    </row>
    <row r="51" spans="1:12" x14ac:dyDescent="0.3">
      <c r="A51" s="280" t="s">
        <v>279</v>
      </c>
      <c r="B51" s="281" t="s">
        <v>280</v>
      </c>
      <c r="C51" s="211"/>
      <c r="D51" s="211"/>
      <c r="E51" s="211"/>
      <c r="F51" s="211"/>
      <c r="G51" s="211"/>
      <c r="H51" s="211"/>
      <c r="I51" s="211"/>
      <c r="J51" s="211"/>
      <c r="K51" s="211"/>
      <c r="L51" s="211"/>
    </row>
    <row r="52" spans="1:12" x14ac:dyDescent="0.3">
      <c r="A52" s="280" t="s">
        <v>281</v>
      </c>
      <c r="B52" s="282" t="s">
        <v>282</v>
      </c>
      <c r="C52" s="211"/>
      <c r="D52" s="211"/>
      <c r="E52" s="211"/>
      <c r="F52" s="211"/>
      <c r="G52" s="211"/>
      <c r="H52" s="211"/>
      <c r="I52" s="211"/>
      <c r="J52" s="211"/>
      <c r="K52" s="211"/>
      <c r="L52" s="211"/>
    </row>
    <row r="53" spans="1:12" x14ac:dyDescent="0.3">
      <c r="A53" s="280" t="s">
        <v>283</v>
      </c>
      <c r="B53" s="282" t="s">
        <v>284</v>
      </c>
      <c r="C53" s="211"/>
      <c r="D53" s="211"/>
      <c r="E53" s="211"/>
      <c r="F53" s="211"/>
      <c r="G53" s="211"/>
      <c r="H53" s="211"/>
      <c r="I53" s="211"/>
      <c r="J53" s="211"/>
      <c r="K53" s="211"/>
      <c r="L53" s="211"/>
    </row>
    <row r="54" spans="1:12" x14ac:dyDescent="0.3">
      <c r="A54" s="280" t="s">
        <v>285</v>
      </c>
      <c r="B54" s="281" t="s">
        <v>286</v>
      </c>
      <c r="C54" s="211"/>
      <c r="D54" s="211"/>
      <c r="E54" s="211"/>
      <c r="F54" s="211"/>
      <c r="G54" s="211"/>
      <c r="H54" s="211"/>
      <c r="I54" s="211"/>
      <c r="J54" s="211"/>
      <c r="K54" s="211"/>
      <c r="L54" s="211"/>
    </row>
    <row r="55" spans="1:12" x14ac:dyDescent="0.3">
      <c r="A55" s="280" t="s">
        <v>287</v>
      </c>
      <c r="B55" s="281" t="s">
        <v>288</v>
      </c>
      <c r="C55" s="211"/>
      <c r="D55" s="211"/>
      <c r="E55" s="211"/>
      <c r="F55" s="211"/>
      <c r="G55" s="211"/>
      <c r="H55" s="211"/>
      <c r="I55" s="211"/>
      <c r="J55" s="211"/>
      <c r="K55" s="211"/>
      <c r="L55" s="211"/>
    </row>
    <row r="56" spans="1:12" x14ac:dyDescent="0.3">
      <c r="A56" s="280" t="s">
        <v>289</v>
      </c>
      <c r="B56" s="281" t="s">
        <v>290</v>
      </c>
      <c r="C56" s="211"/>
      <c r="D56" s="211"/>
      <c r="E56" s="211"/>
      <c r="F56" s="211"/>
      <c r="G56" s="211"/>
      <c r="H56" s="211"/>
      <c r="I56" s="211"/>
      <c r="J56" s="211"/>
      <c r="K56" s="211"/>
      <c r="L56" s="211"/>
    </row>
    <row r="57" spans="1:12" x14ac:dyDescent="0.3">
      <c r="A57" s="280" t="s">
        <v>291</v>
      </c>
      <c r="B57" s="281" t="s">
        <v>292</v>
      </c>
      <c r="C57" s="211"/>
      <c r="D57" s="211"/>
      <c r="E57" s="211"/>
      <c r="F57" s="211"/>
      <c r="G57" s="211"/>
      <c r="H57" s="211"/>
      <c r="I57" s="211"/>
      <c r="J57" s="211"/>
      <c r="K57" s="211"/>
      <c r="L57" s="211"/>
    </row>
    <row r="58" spans="1:12" x14ac:dyDescent="0.3">
      <c r="A58" s="280" t="s">
        <v>293</v>
      </c>
      <c r="B58" s="281" t="s">
        <v>294</v>
      </c>
      <c r="C58" s="211"/>
      <c r="D58" s="211"/>
      <c r="E58" s="211"/>
      <c r="F58" s="211"/>
      <c r="G58" s="211"/>
      <c r="H58" s="211"/>
      <c r="I58" s="211"/>
      <c r="J58" s="211"/>
      <c r="K58" s="211"/>
      <c r="L58" s="211"/>
    </row>
    <row r="59" spans="1:12" x14ac:dyDescent="0.3">
      <c r="A59" s="280" t="s">
        <v>295</v>
      </c>
      <c r="B59" s="281" t="s">
        <v>296</v>
      </c>
      <c r="C59" s="211"/>
      <c r="D59" s="211"/>
      <c r="E59" s="211"/>
      <c r="F59" s="211"/>
      <c r="G59" s="211"/>
      <c r="H59" s="211"/>
      <c r="I59" s="211"/>
      <c r="J59" s="211"/>
      <c r="K59" s="211"/>
      <c r="L59" s="211"/>
    </row>
    <row r="60" spans="1:12" x14ac:dyDescent="0.3">
      <c r="A60" s="280" t="s">
        <v>297</v>
      </c>
      <c r="B60" s="281" t="s">
        <v>298</v>
      </c>
      <c r="C60" s="211"/>
      <c r="D60" s="211"/>
      <c r="E60" s="211"/>
      <c r="F60" s="211"/>
      <c r="G60" s="211"/>
      <c r="H60" s="211"/>
      <c r="I60" s="211"/>
      <c r="J60" s="211"/>
      <c r="K60" s="211"/>
      <c r="L60" s="211"/>
    </row>
    <row r="61" spans="1:12" x14ac:dyDescent="0.3">
      <c r="A61" s="280" t="s">
        <v>299</v>
      </c>
      <c r="B61" s="281" t="s">
        <v>300</v>
      </c>
      <c r="C61" s="211"/>
      <c r="D61" s="211"/>
      <c r="E61" s="211"/>
      <c r="F61" s="211"/>
      <c r="G61" s="211"/>
      <c r="H61" s="211"/>
      <c r="I61" s="211"/>
      <c r="J61" s="211"/>
      <c r="K61" s="211"/>
      <c r="L61" s="211"/>
    </row>
    <row r="62" spans="1:12" x14ac:dyDescent="0.3">
      <c r="A62" s="280" t="s">
        <v>301</v>
      </c>
      <c r="B62" s="281" t="s">
        <v>302</v>
      </c>
      <c r="C62" s="283"/>
      <c r="D62" s="211"/>
      <c r="E62" s="211"/>
      <c r="F62" s="211"/>
      <c r="G62" s="211"/>
      <c r="H62" s="211"/>
      <c r="I62" s="211"/>
      <c r="J62" s="211"/>
      <c r="K62" s="211"/>
      <c r="L62" s="211"/>
    </row>
    <row r="63" spans="1:12" x14ac:dyDescent="0.3">
      <c r="A63" s="280" t="s">
        <v>303</v>
      </c>
      <c r="B63" s="281" t="s">
        <v>304</v>
      </c>
      <c r="C63" s="211"/>
      <c r="D63" s="211"/>
      <c r="E63" s="211"/>
      <c r="F63" s="211"/>
      <c r="G63" s="211"/>
      <c r="H63" s="211"/>
      <c r="I63" s="211"/>
      <c r="J63" s="211"/>
      <c r="K63" s="211"/>
      <c r="L63" s="211"/>
    </row>
    <row r="64" spans="1:12" x14ac:dyDescent="0.3">
      <c r="A64" s="280" t="s">
        <v>46</v>
      </c>
      <c r="B64" s="281" t="s">
        <v>305</v>
      </c>
      <c r="C64" s="281"/>
      <c r="D64" s="211"/>
      <c r="E64" s="211"/>
      <c r="F64" s="211"/>
      <c r="G64" s="211"/>
      <c r="H64" s="211"/>
      <c r="I64" s="211"/>
      <c r="J64" s="211"/>
      <c r="K64" s="211"/>
      <c r="L64" s="211"/>
    </row>
    <row r="65" spans="1:12" x14ac:dyDescent="0.3">
      <c r="A65" s="211"/>
      <c r="B65" s="284" t="s">
        <v>306</v>
      </c>
      <c r="C65" s="285"/>
      <c r="D65" s="286"/>
      <c r="E65" s="286"/>
      <c r="F65" s="286"/>
      <c r="G65" s="286"/>
      <c r="H65" s="286"/>
      <c r="I65" s="211"/>
      <c r="J65" s="211"/>
      <c r="K65" s="211"/>
      <c r="L65" s="211"/>
    </row>
  </sheetData>
  <mergeCells count="19">
    <mergeCell ref="B41:L41"/>
    <mergeCell ref="C3:L3"/>
    <mergeCell ref="G4:H4"/>
    <mergeCell ref="I4:J4"/>
    <mergeCell ref="B9:L9"/>
    <mergeCell ref="B12:L12"/>
    <mergeCell ref="B21:L21"/>
    <mergeCell ref="B29:L29"/>
    <mergeCell ref="B37:L37"/>
    <mergeCell ref="B38:L38"/>
    <mergeCell ref="B39:L39"/>
    <mergeCell ref="B40:L40"/>
    <mergeCell ref="B48:L48"/>
    <mergeCell ref="B42:L42"/>
    <mergeCell ref="B43:L43"/>
    <mergeCell ref="B44:L44"/>
    <mergeCell ref="B45:L45"/>
    <mergeCell ref="B46:L46"/>
    <mergeCell ref="B47:L47"/>
  </mergeCells>
  <hyperlinks>
    <hyperlink ref="C3" location="INDEX" display="SOEC (Solid Oxide Electrolyzer Cell)"/>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2.xml><?xml version="1.0" encoding="utf-8"?>
<ds:datastoreItem xmlns:ds="http://schemas.openxmlformats.org/officeDocument/2006/customXml" ds:itemID="{F746759A-F372-4CBF-9519-F412AF4ABE88}"/>
</file>

<file path=customXml/itemProps3.xml><?xml version="1.0" encoding="utf-8"?>
<ds:datastoreItem xmlns:ds="http://schemas.openxmlformats.org/officeDocument/2006/customXml" ds:itemID="{492D1EAB-9772-42CC-9504-74CCBD45048C}">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42</vt:i4>
      </vt:variant>
    </vt:vector>
  </HeadingPairs>
  <TitlesOfParts>
    <vt:vector size="69"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SOEC</vt:lpstr>
      <vt:lpstr>87 PEM Electrolyser</vt:lpstr>
      <vt:lpstr>88 Alkaline Electrolyser</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power'!_Toc520721237</vt:lpstr>
      <vt:lpstr>'99 SNG from methan. of biogas'!_Toc520721259</vt:lpstr>
      <vt:lpstr>'100 Hydrothermal liquifaction'!_Toc520721282</vt:lpstr>
      <vt:lpstr>index</vt:lpstr>
      <vt:lpstr>Sheet</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sheet3</vt:lpstr>
      <vt:lpstr>sheet4</vt:lpstr>
      <vt:lpstr>sheet5</vt:lpstr>
      <vt:lpstr>sheet6</vt:lpstr>
      <vt:lpstr>sheet7</vt:lpstr>
      <vt:lpstr>sheet8</vt:lpstr>
      <vt:lpstr>sheet9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Christoph Wolter</cp:lastModifiedBy>
  <cp:lastPrinted>2016-08-12T08:57:26Z</cp:lastPrinted>
  <dcterms:created xsi:type="dcterms:W3CDTF">2014-12-02T13:12:45Z</dcterms:created>
  <dcterms:modified xsi:type="dcterms:W3CDTF">2021-02-11T15:16:07Z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