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035915\Desktop\BF Bilag Update\"/>
    </mc:Choice>
  </mc:AlternateContent>
  <bookViews>
    <workbookView xWindow="0" yWindow="6465" windowWidth="19440" windowHeight="3405" tabRatio="901" activeTab="6"/>
  </bookViews>
  <sheets>
    <sheet name="CO2" sheetId="4" r:id="rId1"/>
    <sheet name="CH4" sheetId="5" r:id="rId2"/>
    <sheet name="N2O" sheetId="6" r:id="rId3"/>
    <sheet name="HFCs" sheetId="73" r:id="rId4"/>
    <sheet name="PFCs" sheetId="72" r:id="rId5"/>
    <sheet name="SF6" sheetId="71" r:id="rId6"/>
    <sheet name="CO2-ækv" sheetId="8" r:id="rId7"/>
    <sheet name="Indirekte CO2" sheetId="79" r:id="rId8"/>
    <sheet name="LULUCF konvention" sheetId="76" r:id="rId9"/>
    <sheet name="KP-LULUCF incl kendte effekter" sheetId="77" r:id="rId10"/>
    <sheet name="CO2 ETS" sheetId="74" r:id="rId11"/>
  </sheets>
  <calcPr calcId="162913"/>
</workbook>
</file>

<file path=xl/calcChain.xml><?xml version="1.0" encoding="utf-8"?>
<calcChain xmlns="http://schemas.openxmlformats.org/spreadsheetml/2006/main">
  <c r="AQ68" i="76" l="1"/>
  <c r="AP68" i="76"/>
  <c r="AO68" i="76"/>
  <c r="AN68" i="76"/>
  <c r="AM68" i="76"/>
  <c r="AL68" i="76"/>
  <c r="AK68" i="76"/>
  <c r="AJ68" i="76"/>
  <c r="AI68" i="76"/>
  <c r="AH68" i="76"/>
  <c r="AG68" i="76"/>
  <c r="AF68" i="76"/>
  <c r="AE68" i="76"/>
  <c r="AB52" i="71" l="1"/>
  <c r="AC52" i="71"/>
  <c r="AD52" i="71"/>
  <c r="AC52" i="72"/>
  <c r="AD52" i="72"/>
  <c r="AM88" i="76" l="1"/>
  <c r="AK87" i="76"/>
  <c r="AQ86" i="76"/>
  <c r="AI86" i="76"/>
  <c r="AO85" i="76"/>
  <c r="AG85" i="76"/>
  <c r="AM84" i="76"/>
  <c r="AK83" i="76"/>
  <c r="AQ82" i="76"/>
  <c r="AI82" i="76"/>
  <c r="AO81" i="76"/>
  <c r="AG81" i="76"/>
  <c r="AM80" i="76"/>
  <c r="AK79" i="76"/>
  <c r="AQ78" i="76"/>
  <c r="AI78" i="76"/>
  <c r="AQ72" i="76"/>
  <c r="AI72" i="76"/>
  <c r="AP87" i="76"/>
  <c r="AO87" i="76"/>
  <c r="AM87" i="76"/>
  <c r="AH87" i="76"/>
  <c r="AK86" i="76"/>
  <c r="AL85" i="76"/>
  <c r="AP83" i="76"/>
  <c r="AH83" i="76"/>
  <c r="AN82" i="76"/>
  <c r="AF82" i="76"/>
  <c r="AQ81" i="76"/>
  <c r="AL81" i="76"/>
  <c r="AK81" i="76"/>
  <c r="AI81" i="76"/>
  <c r="AG80" i="76"/>
  <c r="AP79" i="76"/>
  <c r="AH79" i="76"/>
  <c r="AM78" i="76"/>
  <c r="AK78" i="76"/>
  <c r="AF78" i="76"/>
  <c r="AQ76" i="76"/>
  <c r="AO76" i="76"/>
  <c r="AJ76" i="76"/>
  <c r="AG76" i="76"/>
  <c r="AM75" i="76"/>
  <c r="AH75" i="76"/>
  <c r="AG75" i="76"/>
  <c r="AQ73" i="76"/>
  <c r="AL73" i="76"/>
  <c r="AJ72" i="76"/>
  <c r="AG72" i="76"/>
  <c r="AQ88" i="76"/>
  <c r="AP88" i="76"/>
  <c r="AN88" i="76"/>
  <c r="AI88" i="76"/>
  <c r="AH88" i="76"/>
  <c r="AF88" i="76"/>
  <c r="AQ87" i="76"/>
  <c r="AL87" i="76"/>
  <c r="AG87" i="76"/>
  <c r="AO86" i="76"/>
  <c r="AM86" i="76"/>
  <c r="AL86" i="76"/>
  <c r="AJ86" i="76"/>
  <c r="AP85" i="76"/>
  <c r="AK85" i="76"/>
  <c r="AH85" i="76"/>
  <c r="AQ84" i="76"/>
  <c r="AN84" i="76"/>
  <c r="AI84" i="76"/>
  <c r="AF84" i="76"/>
  <c r="AQ83" i="76"/>
  <c r="AO83" i="76"/>
  <c r="AL83" i="76"/>
  <c r="AI83" i="76"/>
  <c r="AG83" i="76"/>
  <c r="AO82" i="76"/>
  <c r="AM82" i="76"/>
  <c r="AL82" i="76"/>
  <c r="AJ82" i="76"/>
  <c r="AH82" i="76"/>
  <c r="AG82" i="76"/>
  <c r="AP81" i="76"/>
  <c r="AH81" i="76"/>
  <c r="AQ80" i="76"/>
  <c r="AP80" i="76"/>
  <c r="AN80" i="76"/>
  <c r="AI80" i="76"/>
  <c r="AH80" i="76"/>
  <c r="AF80" i="76"/>
  <c r="AQ79" i="76"/>
  <c r="AO79" i="76"/>
  <c r="AL79" i="76"/>
  <c r="AI79" i="76"/>
  <c r="AG79" i="76"/>
  <c r="AO78" i="76"/>
  <c r="AN78" i="76"/>
  <c r="AL78" i="76"/>
  <c r="AJ78" i="76"/>
  <c r="AN76" i="76"/>
  <c r="AM76" i="76"/>
  <c r="AL76" i="76"/>
  <c r="AK76" i="76"/>
  <c r="AI76" i="76"/>
  <c r="AF76" i="76"/>
  <c r="AQ75" i="76"/>
  <c r="AO75" i="76"/>
  <c r="AL75" i="76"/>
  <c r="AK75" i="76"/>
  <c r="AI75" i="76"/>
  <c r="AP73" i="76"/>
  <c r="AO73" i="76"/>
  <c r="AM73" i="76"/>
  <c r="AJ73" i="76"/>
  <c r="AH73" i="76"/>
  <c r="AG73" i="76"/>
  <c r="AF73" i="76"/>
  <c r="AP72" i="76"/>
  <c r="AN72" i="76"/>
  <c r="AM72" i="76"/>
  <c r="AK72" i="76"/>
  <c r="AH72" i="76"/>
  <c r="AF72" i="76"/>
  <c r="AK73" i="76" l="1"/>
  <c r="AI73" i="76"/>
  <c r="AJ81" i="76"/>
  <c r="AO80" i="76"/>
  <c r="AK82" i="76"/>
  <c r="AM83" i="76"/>
  <c r="AP75" i="76"/>
  <c r="AJ80" i="76"/>
  <c r="AG78" i="76"/>
  <c r="AM85" i="76"/>
  <c r="AG86" i="76"/>
  <c r="AN73" i="76"/>
  <c r="AO72" i="76"/>
  <c r="AM81" i="76"/>
  <c r="AI87" i="76"/>
  <c r="AM79" i="76"/>
  <c r="AJ84" i="76"/>
  <c r="AF86" i="76"/>
  <c r="AN86" i="76"/>
  <c r="AJ88" i="76"/>
  <c r="AH78" i="76"/>
  <c r="AP78" i="76"/>
  <c r="AP82" i="76"/>
  <c r="AL84" i="76"/>
  <c r="AH86" i="76"/>
  <c r="AP86" i="76"/>
  <c r="AF75" i="76"/>
  <c r="AN75" i="76"/>
  <c r="AH76" i="76"/>
  <c r="AP76" i="76"/>
  <c r="AF79" i="76"/>
  <c r="AN79" i="76"/>
  <c r="AF83" i="76"/>
  <c r="AN83" i="76"/>
  <c r="AH84" i="76"/>
  <c r="AP84" i="76"/>
  <c r="AJ85" i="76"/>
  <c r="AF87" i="76"/>
  <c r="AN87" i="76"/>
  <c r="AK80" i="76"/>
  <c r="AK84" i="76"/>
  <c r="AK88" i="76"/>
  <c r="AL72" i="76"/>
  <c r="AJ75" i="76"/>
  <c r="AJ79" i="76"/>
  <c r="AL80" i="76"/>
  <c r="AF81" i="76"/>
  <c r="AN81" i="76"/>
  <c r="AJ83" i="76"/>
  <c r="AF85" i="76"/>
  <c r="AN85" i="76"/>
  <c r="AJ87" i="76"/>
  <c r="AL88" i="76"/>
  <c r="AG84" i="76"/>
  <c r="AO84" i="76"/>
  <c r="AI85" i="76"/>
  <c r="AQ85" i="76"/>
  <c r="AG88" i="76"/>
  <c r="AO88" i="76"/>
  <c r="AE86" i="76" l="1"/>
  <c r="AE85" i="76"/>
  <c r="AE84" i="76"/>
  <c r="AE82" i="76" l="1"/>
  <c r="AE83" i="76"/>
  <c r="AE87" i="76"/>
  <c r="AE80" i="76"/>
  <c r="AE88" i="76"/>
  <c r="AE81" i="76"/>
  <c r="G29" i="74" l="1"/>
  <c r="H29" i="74"/>
  <c r="I29" i="74"/>
  <c r="J29" i="74"/>
  <c r="K29" i="74"/>
  <c r="L29" i="74"/>
  <c r="M29" i="74"/>
  <c r="N29" i="74"/>
  <c r="O29" i="74"/>
  <c r="P29" i="74"/>
  <c r="Q29" i="74"/>
  <c r="R29" i="74"/>
  <c r="F29" i="74"/>
  <c r="AD82" i="76" l="1"/>
  <c r="AD77" i="76"/>
  <c r="AE33" i="76"/>
  <c r="AE30" i="76"/>
  <c r="AF30" i="76" s="1"/>
  <c r="AD87" i="76"/>
  <c r="AD81" i="76"/>
  <c r="AD79" i="76"/>
  <c r="AD72" i="76"/>
  <c r="AD71" i="76"/>
  <c r="AD84" i="76"/>
  <c r="AD85" i="76"/>
  <c r="AD88" i="76"/>
  <c r="AD86" i="76"/>
  <c r="AD73" i="76" l="1"/>
  <c r="AD69" i="76"/>
  <c r="AD78" i="76"/>
  <c r="AD80" i="76"/>
  <c r="AG30" i="76"/>
  <c r="AF74" i="76"/>
  <c r="AD70" i="76"/>
  <c r="AF33" i="76"/>
  <c r="AE77" i="76"/>
  <c r="AD68" i="76"/>
  <c r="AD76" i="76"/>
  <c r="AD74" i="76"/>
  <c r="AD83" i="76"/>
  <c r="AD75" i="76"/>
  <c r="AG33" i="76" l="1"/>
  <c r="AF77" i="76"/>
  <c r="AG74" i="76"/>
  <c r="AH30" i="76"/>
  <c r="G55" i="74"/>
  <c r="H55" i="74"/>
  <c r="I55" i="74"/>
  <c r="J55" i="74"/>
  <c r="K55" i="74"/>
  <c r="L55" i="74"/>
  <c r="M55" i="74"/>
  <c r="N55" i="74"/>
  <c r="O55" i="74"/>
  <c r="P55" i="74"/>
  <c r="Q55" i="74"/>
  <c r="R55" i="74"/>
  <c r="G10" i="74"/>
  <c r="H10" i="74"/>
  <c r="I10" i="74"/>
  <c r="J10" i="74"/>
  <c r="K10" i="74"/>
  <c r="L10" i="74"/>
  <c r="M10" i="74"/>
  <c r="N10" i="74"/>
  <c r="O10" i="74"/>
  <c r="P10" i="74"/>
  <c r="Q10" i="74"/>
  <c r="R10" i="74"/>
  <c r="F55" i="74"/>
  <c r="F10" i="74"/>
  <c r="AI30" i="76" l="1"/>
  <c r="AH74" i="76"/>
  <c r="AH33" i="76"/>
  <c r="AG77" i="76"/>
  <c r="AI33" i="76" l="1"/>
  <c r="AH77" i="76"/>
  <c r="AI74" i="76"/>
  <c r="AJ30" i="76"/>
  <c r="AJ74" i="76" l="1"/>
  <c r="AK30" i="76"/>
  <c r="AJ33" i="76"/>
  <c r="AI77" i="76"/>
  <c r="AJ77" i="76" l="1"/>
  <c r="AK33" i="76"/>
  <c r="AL30" i="76"/>
  <c r="AK74" i="76"/>
  <c r="AK77" i="76" l="1"/>
  <c r="AL33" i="76"/>
  <c r="AM30" i="76"/>
  <c r="AL74" i="76"/>
  <c r="AN30" i="76" l="1"/>
  <c r="AM74" i="76"/>
  <c r="AM33" i="76"/>
  <c r="AL77" i="76"/>
  <c r="AM77" i="76" l="1"/>
  <c r="AN33" i="76"/>
  <c r="AO30" i="76"/>
  <c r="AN74" i="76"/>
  <c r="AD47" i="8"/>
  <c r="AD16" i="8"/>
  <c r="AD4" i="8"/>
  <c r="AD41" i="8"/>
  <c r="AD52" i="73"/>
  <c r="E55" i="74"/>
  <c r="AD44" i="8"/>
  <c r="AD43" i="8"/>
  <c r="AD31" i="8"/>
  <c r="AD30" i="8"/>
  <c r="AD12" i="8"/>
  <c r="E10" i="74"/>
  <c r="AD49" i="8"/>
  <c r="AD22" i="8"/>
  <c r="AD32" i="8"/>
  <c r="AD29" i="8"/>
  <c r="AD34" i="8"/>
  <c r="AD37" i="8"/>
  <c r="AD39" i="8"/>
  <c r="AD45" i="8"/>
  <c r="AD48" i="8"/>
  <c r="AD5" i="8" l="1"/>
  <c r="AD17" i="8"/>
  <c r="AD51" i="8"/>
  <c r="AD50" i="8"/>
  <c r="AD40" i="8"/>
  <c r="AD36" i="8"/>
  <c r="AD11" i="8"/>
  <c r="AD20" i="8"/>
  <c r="AD42" i="8"/>
  <c r="AP30" i="76"/>
  <c r="AO74" i="76"/>
  <c r="AO33" i="76"/>
  <c r="AN77" i="76"/>
  <c r="AD27" i="8"/>
  <c r="AD26" i="8"/>
  <c r="AD56" i="8"/>
  <c r="AD3" i="8"/>
  <c r="AD55" i="8"/>
  <c r="AD18" i="8"/>
  <c r="AD33" i="8"/>
  <c r="AD52" i="6"/>
  <c r="AD23" i="8"/>
  <c r="AD10" i="8"/>
  <c r="AD19" i="8"/>
  <c r="AD52" i="4"/>
  <c r="AD13" i="8"/>
  <c r="AD25" i="8"/>
  <c r="AD15" i="8"/>
  <c r="AD8" i="8"/>
  <c r="AD7" i="8"/>
  <c r="AD52" i="5"/>
  <c r="AD35" i="8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X52" i="4"/>
  <c r="AD52" i="8" l="1"/>
  <c r="AP33" i="76"/>
  <c r="AO77" i="76"/>
  <c r="AQ30" i="76"/>
  <c r="AP74" i="76"/>
  <c r="AQ74" i="76" l="1"/>
  <c r="AQ33" i="76"/>
  <c r="AP77" i="76"/>
  <c r="AQ77" i="76" l="1"/>
  <c r="C10" i="74"/>
  <c r="D10" i="74"/>
  <c r="C55" i="74"/>
  <c r="D55" i="74"/>
  <c r="D52" i="74" l="1"/>
  <c r="C52" i="74"/>
  <c r="G22" i="77" l="1"/>
  <c r="F22" i="77"/>
  <c r="E21" i="77"/>
  <c r="F21" i="77" l="1"/>
  <c r="G21" i="77"/>
  <c r="H22" i="77"/>
  <c r="I22" i="77"/>
  <c r="K22" i="77"/>
  <c r="J22" i="77"/>
  <c r="E22" i="77"/>
  <c r="I21" i="77"/>
  <c r="J21" i="77"/>
  <c r="H21" i="77"/>
  <c r="K21" i="77"/>
  <c r="AC52" i="5" l="1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AQ55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D21" i="77" l="1"/>
  <c r="M21" i="77" s="1"/>
  <c r="H17" i="77"/>
  <c r="H20" i="77" s="1"/>
  <c r="I17" i="77"/>
  <c r="I20" i="77" s="1"/>
  <c r="J17" i="77"/>
  <c r="J20" i="77" s="1"/>
  <c r="K17" i="77"/>
  <c r="K20" i="77" s="1"/>
  <c r="H15" i="77"/>
  <c r="I15" i="77"/>
  <c r="J15" i="77"/>
  <c r="K15" i="77"/>
  <c r="D15" i="77"/>
  <c r="H14" i="77"/>
  <c r="I14" i="77"/>
  <c r="J14" i="77"/>
  <c r="K14" i="77"/>
  <c r="D14" i="77"/>
  <c r="E17" i="77"/>
  <c r="E20" i="77" s="1"/>
  <c r="F17" i="77"/>
  <c r="F20" i="77" s="1"/>
  <c r="G17" i="77"/>
  <c r="G20" i="77" s="1"/>
  <c r="D17" i="77"/>
  <c r="D20" i="77" s="1"/>
  <c r="E15" i="77"/>
  <c r="F15" i="77"/>
  <c r="G15" i="77"/>
  <c r="E14" i="77"/>
  <c r="F14" i="77"/>
  <c r="G14" i="77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D84" i="76"/>
  <c r="E84" i="76"/>
  <c r="F84" i="76"/>
  <c r="G84" i="76"/>
  <c r="H84" i="76"/>
  <c r="I84" i="76"/>
  <c r="J84" i="76"/>
  <c r="K84" i="76"/>
  <c r="L84" i="76"/>
  <c r="M84" i="76"/>
  <c r="N84" i="76"/>
  <c r="O84" i="76"/>
  <c r="P84" i="76"/>
  <c r="Q84" i="76"/>
  <c r="R84" i="76"/>
  <c r="S84" i="76"/>
  <c r="T84" i="76"/>
  <c r="U84" i="76"/>
  <c r="V84" i="76"/>
  <c r="W84" i="76"/>
  <c r="X84" i="76"/>
  <c r="Y84" i="76"/>
  <c r="Z84" i="76"/>
  <c r="AA84" i="76"/>
  <c r="AB84" i="76"/>
  <c r="AC84" i="76"/>
  <c r="D85" i="76"/>
  <c r="E85" i="76"/>
  <c r="F85" i="76"/>
  <c r="G85" i="76"/>
  <c r="H85" i="76"/>
  <c r="I85" i="76"/>
  <c r="J85" i="76"/>
  <c r="K85" i="76"/>
  <c r="L85" i="76"/>
  <c r="M85" i="76"/>
  <c r="N85" i="76"/>
  <c r="O85" i="76"/>
  <c r="P85" i="76"/>
  <c r="Q85" i="76"/>
  <c r="R85" i="76"/>
  <c r="S85" i="76"/>
  <c r="T85" i="76"/>
  <c r="U85" i="76"/>
  <c r="V85" i="76"/>
  <c r="W85" i="76"/>
  <c r="X85" i="76"/>
  <c r="Y85" i="76"/>
  <c r="Z85" i="76"/>
  <c r="AA85" i="76"/>
  <c r="AB85" i="76"/>
  <c r="AC85" i="76"/>
  <c r="D88" i="76"/>
  <c r="E88" i="76"/>
  <c r="F88" i="76"/>
  <c r="G88" i="76"/>
  <c r="H88" i="76"/>
  <c r="I88" i="76"/>
  <c r="J88" i="76"/>
  <c r="K88" i="76"/>
  <c r="L88" i="76"/>
  <c r="M88" i="76"/>
  <c r="N88" i="76"/>
  <c r="O88" i="76"/>
  <c r="P88" i="76"/>
  <c r="Q88" i="76"/>
  <c r="R88" i="76"/>
  <c r="S88" i="76"/>
  <c r="T88" i="76"/>
  <c r="U88" i="76"/>
  <c r="V88" i="76"/>
  <c r="W88" i="76"/>
  <c r="X88" i="76"/>
  <c r="Y88" i="76"/>
  <c r="Z88" i="76"/>
  <c r="AA88" i="76"/>
  <c r="AB88" i="76"/>
  <c r="AC88" i="76"/>
  <c r="C84" i="76"/>
  <c r="C85" i="76"/>
  <c r="C88" i="76"/>
  <c r="AC82" i="76"/>
  <c r="AB82" i="76"/>
  <c r="AA82" i="76"/>
  <c r="Z82" i="76"/>
  <c r="Y82" i="76"/>
  <c r="X82" i="76"/>
  <c r="W82" i="76"/>
  <c r="V82" i="76"/>
  <c r="U82" i="76"/>
  <c r="T82" i="76"/>
  <c r="S82" i="76"/>
  <c r="R82" i="76"/>
  <c r="Q82" i="76"/>
  <c r="P82" i="76"/>
  <c r="O82" i="76"/>
  <c r="N82" i="76"/>
  <c r="M82" i="76"/>
  <c r="L82" i="76"/>
  <c r="K82" i="76"/>
  <c r="J82" i="76"/>
  <c r="I82" i="76"/>
  <c r="H82" i="76"/>
  <c r="G82" i="76"/>
  <c r="F82" i="76"/>
  <c r="E82" i="76"/>
  <c r="D82" i="76"/>
  <c r="C82" i="76"/>
  <c r="D86" i="76"/>
  <c r="E86" i="76"/>
  <c r="F86" i="76"/>
  <c r="G86" i="76"/>
  <c r="H86" i="76"/>
  <c r="I86" i="76"/>
  <c r="J86" i="76"/>
  <c r="K86" i="76"/>
  <c r="L86" i="76"/>
  <c r="M86" i="76"/>
  <c r="N86" i="76"/>
  <c r="O86" i="76"/>
  <c r="P86" i="76"/>
  <c r="Q86" i="76"/>
  <c r="R86" i="76"/>
  <c r="S86" i="76"/>
  <c r="T86" i="76"/>
  <c r="U86" i="76"/>
  <c r="V86" i="76"/>
  <c r="W86" i="76"/>
  <c r="X86" i="76"/>
  <c r="Y86" i="76"/>
  <c r="Z86" i="76"/>
  <c r="AA86" i="76"/>
  <c r="AB86" i="76"/>
  <c r="AC86" i="76"/>
  <c r="AC87" i="76"/>
  <c r="AB87" i="76"/>
  <c r="AA87" i="76"/>
  <c r="Z87" i="76"/>
  <c r="Y87" i="76"/>
  <c r="X87" i="76"/>
  <c r="W87" i="76"/>
  <c r="V87" i="76"/>
  <c r="U87" i="76"/>
  <c r="T87" i="76"/>
  <c r="S87" i="76"/>
  <c r="R87" i="76"/>
  <c r="Q87" i="76"/>
  <c r="P87" i="76"/>
  <c r="O87" i="76"/>
  <c r="N87" i="76"/>
  <c r="M87" i="76"/>
  <c r="L87" i="76"/>
  <c r="K87" i="76"/>
  <c r="J87" i="76"/>
  <c r="I87" i="76"/>
  <c r="H87" i="76"/>
  <c r="G87" i="76"/>
  <c r="F87" i="76"/>
  <c r="E87" i="76"/>
  <c r="D87" i="76"/>
  <c r="C87" i="76"/>
  <c r="C86" i="76"/>
  <c r="AC83" i="76"/>
  <c r="Z83" i="76"/>
  <c r="Y83" i="76"/>
  <c r="W83" i="76"/>
  <c r="V83" i="76"/>
  <c r="U83" i="76"/>
  <c r="R83" i="76"/>
  <c r="Q83" i="76"/>
  <c r="O83" i="76"/>
  <c r="N83" i="76"/>
  <c r="M83" i="76"/>
  <c r="J83" i="76"/>
  <c r="I83" i="76"/>
  <c r="G83" i="76"/>
  <c r="F83" i="76"/>
  <c r="E83" i="76"/>
  <c r="AA81" i="76"/>
  <c r="X81" i="76"/>
  <c r="W81" i="76"/>
  <c r="U81" i="76"/>
  <c r="S81" i="76"/>
  <c r="O81" i="76"/>
  <c r="M81" i="76"/>
  <c r="K81" i="76"/>
  <c r="H81" i="76"/>
  <c r="G81" i="76"/>
  <c r="E81" i="76"/>
  <c r="C81" i="76"/>
  <c r="W80" i="76"/>
  <c r="O80" i="76"/>
  <c r="G80" i="76"/>
  <c r="AA76" i="76"/>
  <c r="K76" i="76"/>
  <c r="I74" i="76"/>
  <c r="AB73" i="76"/>
  <c r="T73" i="76"/>
  <c r="L73" i="76"/>
  <c r="D73" i="76"/>
  <c r="W72" i="76"/>
  <c r="O72" i="76"/>
  <c r="G72" i="76"/>
  <c r="Z71" i="76"/>
  <c r="R71" i="76"/>
  <c r="J71" i="76"/>
  <c r="U70" i="76"/>
  <c r="M70" i="76"/>
  <c r="E70" i="76"/>
  <c r="X69" i="76"/>
  <c r="P69" i="76"/>
  <c r="H69" i="76"/>
  <c r="AA68" i="76"/>
  <c r="S68" i="76"/>
  <c r="K68" i="76"/>
  <c r="M15" i="77" l="1"/>
  <c r="M14" i="77"/>
  <c r="M20" i="77"/>
  <c r="C83" i="76"/>
  <c r="K83" i="76"/>
  <c r="S83" i="76"/>
  <c r="AA83" i="76"/>
  <c r="G68" i="76"/>
  <c r="W68" i="76"/>
  <c r="L69" i="76"/>
  <c r="AB69" i="76"/>
  <c r="Q70" i="76"/>
  <c r="F71" i="76"/>
  <c r="V71" i="76"/>
  <c r="K72" i="76"/>
  <c r="AA72" i="76"/>
  <c r="H73" i="76"/>
  <c r="P73" i="76"/>
  <c r="X73" i="76"/>
  <c r="E74" i="76"/>
  <c r="G76" i="76"/>
  <c r="O76" i="76"/>
  <c r="W76" i="76"/>
  <c r="K80" i="76"/>
  <c r="AA80" i="76"/>
  <c r="O68" i="76"/>
  <c r="D69" i="76"/>
  <c r="T69" i="76"/>
  <c r="I70" i="76"/>
  <c r="Y70" i="76"/>
  <c r="N71" i="76"/>
  <c r="S72" i="76"/>
  <c r="I81" i="76"/>
  <c r="Q81" i="76"/>
  <c r="Y81" i="76"/>
  <c r="L68" i="76"/>
  <c r="AB68" i="76"/>
  <c r="U69" i="76"/>
  <c r="H68" i="76"/>
  <c r="T68" i="76"/>
  <c r="I69" i="76"/>
  <c r="Q69" i="76"/>
  <c r="E68" i="76"/>
  <c r="M68" i="76"/>
  <c r="U68" i="76"/>
  <c r="AC68" i="76"/>
  <c r="J69" i="76"/>
  <c r="R69" i="76"/>
  <c r="Z69" i="76"/>
  <c r="G70" i="76"/>
  <c r="O70" i="76"/>
  <c r="AA70" i="76"/>
  <c r="H71" i="76"/>
  <c r="P71" i="76"/>
  <c r="X71" i="76"/>
  <c r="AB71" i="76"/>
  <c r="E72" i="76"/>
  <c r="I72" i="76"/>
  <c r="M72" i="76"/>
  <c r="Q72" i="76"/>
  <c r="U72" i="76"/>
  <c r="Y72" i="76"/>
  <c r="AC72" i="76"/>
  <c r="F73" i="76"/>
  <c r="J73" i="76"/>
  <c r="N73" i="76"/>
  <c r="R73" i="76"/>
  <c r="V73" i="76"/>
  <c r="Z73" i="76"/>
  <c r="C74" i="76"/>
  <c r="G74" i="76"/>
  <c r="AC76" i="76"/>
  <c r="AC80" i="76"/>
  <c r="C77" i="76"/>
  <c r="E79" i="76"/>
  <c r="U79" i="76"/>
  <c r="D68" i="76"/>
  <c r="P68" i="76"/>
  <c r="X68" i="76"/>
  <c r="E69" i="76"/>
  <c r="M69" i="76"/>
  <c r="I68" i="76"/>
  <c r="Q68" i="76"/>
  <c r="Y68" i="76"/>
  <c r="F69" i="76"/>
  <c r="N69" i="76"/>
  <c r="V69" i="76"/>
  <c r="C70" i="76"/>
  <c r="K70" i="76"/>
  <c r="S70" i="76"/>
  <c r="W70" i="76"/>
  <c r="D71" i="76"/>
  <c r="L71" i="76"/>
  <c r="T71" i="76"/>
  <c r="D83" i="76"/>
  <c r="H83" i="76"/>
  <c r="P83" i="76"/>
  <c r="T83" i="76"/>
  <c r="X83" i="76"/>
  <c r="AB83" i="76"/>
  <c r="D22" i="77"/>
  <c r="M22" i="77" s="1"/>
  <c r="C69" i="76"/>
  <c r="M75" i="76"/>
  <c r="C68" i="76"/>
  <c r="C72" i="76"/>
  <c r="C76" i="76"/>
  <c r="C80" i="76"/>
  <c r="L83" i="76"/>
  <c r="Y69" i="76"/>
  <c r="F70" i="76"/>
  <c r="J70" i="76"/>
  <c r="N70" i="76"/>
  <c r="R70" i="76"/>
  <c r="V70" i="76"/>
  <c r="Z70" i="76"/>
  <c r="C71" i="76"/>
  <c r="G71" i="76"/>
  <c r="K71" i="76"/>
  <c r="O71" i="76"/>
  <c r="S71" i="76"/>
  <c r="W71" i="76"/>
  <c r="AA71" i="76"/>
  <c r="D72" i="76"/>
  <c r="H72" i="76"/>
  <c r="L72" i="76"/>
  <c r="P72" i="76"/>
  <c r="T72" i="76"/>
  <c r="X72" i="76"/>
  <c r="AB72" i="76"/>
  <c r="E73" i="76"/>
  <c r="I73" i="76"/>
  <c r="M73" i="76"/>
  <c r="Q73" i="76"/>
  <c r="U73" i="76"/>
  <c r="Y73" i="76"/>
  <c r="F74" i="76"/>
  <c r="J74" i="76"/>
  <c r="N74" i="76"/>
  <c r="R74" i="76"/>
  <c r="V74" i="76"/>
  <c r="Z74" i="76"/>
  <c r="C75" i="76"/>
  <c r="G75" i="76"/>
  <c r="K75" i="76"/>
  <c r="O75" i="76"/>
  <c r="S75" i="76"/>
  <c r="W75" i="76"/>
  <c r="AA75" i="76"/>
  <c r="D76" i="76"/>
  <c r="H76" i="76"/>
  <c r="L76" i="76"/>
  <c r="P76" i="76"/>
  <c r="T76" i="76"/>
  <c r="X76" i="76"/>
  <c r="AB76" i="76"/>
  <c r="E77" i="76"/>
  <c r="I77" i="76"/>
  <c r="M77" i="76"/>
  <c r="Q77" i="76"/>
  <c r="U77" i="76"/>
  <c r="Y77" i="76"/>
  <c r="F78" i="76"/>
  <c r="J78" i="76"/>
  <c r="N78" i="76"/>
  <c r="R78" i="76"/>
  <c r="V78" i="76"/>
  <c r="Z78" i="76"/>
  <c r="C79" i="76"/>
  <c r="G79" i="76"/>
  <c r="K79" i="76"/>
  <c r="O79" i="76"/>
  <c r="S79" i="76"/>
  <c r="W79" i="76"/>
  <c r="AA79" i="76"/>
  <c r="D80" i="76"/>
  <c r="H80" i="76"/>
  <c r="L80" i="76"/>
  <c r="P80" i="76"/>
  <c r="T80" i="76"/>
  <c r="X80" i="76"/>
  <c r="AB80" i="76"/>
  <c r="K74" i="76"/>
  <c r="S74" i="76"/>
  <c r="W74" i="76"/>
  <c r="D75" i="76"/>
  <c r="L75" i="76"/>
  <c r="T75" i="76"/>
  <c r="AB75" i="76"/>
  <c r="I76" i="76"/>
  <c r="Q76" i="76"/>
  <c r="U76" i="76"/>
  <c r="F77" i="76"/>
  <c r="N77" i="76"/>
  <c r="V77" i="76"/>
  <c r="C78" i="76"/>
  <c r="K78" i="76"/>
  <c r="S78" i="76"/>
  <c r="AA78" i="76"/>
  <c r="H79" i="76"/>
  <c r="P79" i="76"/>
  <c r="X79" i="76"/>
  <c r="E80" i="76"/>
  <c r="M80" i="76"/>
  <c r="U80" i="76"/>
  <c r="J81" i="76"/>
  <c r="R81" i="76"/>
  <c r="Z81" i="76"/>
  <c r="S76" i="76"/>
  <c r="S80" i="76"/>
  <c r="D81" i="76"/>
  <c r="L81" i="76"/>
  <c r="P81" i="76"/>
  <c r="T81" i="76"/>
  <c r="AB81" i="76"/>
  <c r="O74" i="76"/>
  <c r="AA74" i="76"/>
  <c r="H75" i="76"/>
  <c r="P75" i="76"/>
  <c r="X75" i="76"/>
  <c r="E76" i="76"/>
  <c r="M76" i="76"/>
  <c r="Y76" i="76"/>
  <c r="J77" i="76"/>
  <c r="R77" i="76"/>
  <c r="Z77" i="76"/>
  <c r="G78" i="76"/>
  <c r="O78" i="76"/>
  <c r="W78" i="76"/>
  <c r="D79" i="76"/>
  <c r="L79" i="76"/>
  <c r="T79" i="76"/>
  <c r="AB79" i="76"/>
  <c r="I80" i="76"/>
  <c r="Q80" i="76"/>
  <c r="Y80" i="76"/>
  <c r="F81" i="76"/>
  <c r="N81" i="76"/>
  <c r="V81" i="76"/>
  <c r="E71" i="76"/>
  <c r="U71" i="76"/>
  <c r="C73" i="76"/>
  <c r="AC75" i="76"/>
  <c r="AC70" i="76"/>
  <c r="AC69" i="76"/>
  <c r="AC73" i="76"/>
  <c r="AC77" i="76"/>
  <c r="AC81" i="76"/>
  <c r="F68" i="76"/>
  <c r="J68" i="76"/>
  <c r="N68" i="76"/>
  <c r="R68" i="76"/>
  <c r="V68" i="76"/>
  <c r="Z68" i="76"/>
  <c r="G69" i="76"/>
  <c r="K69" i="76"/>
  <c r="O69" i="76"/>
  <c r="S69" i="76"/>
  <c r="W69" i="76"/>
  <c r="AA69" i="76"/>
  <c r="D70" i="76"/>
  <c r="H70" i="76"/>
  <c r="L70" i="76"/>
  <c r="P70" i="76"/>
  <c r="T70" i="76"/>
  <c r="X70" i="76"/>
  <c r="AB70" i="76"/>
  <c r="I71" i="76"/>
  <c r="M71" i="76"/>
  <c r="Q71" i="76"/>
  <c r="Y71" i="76"/>
  <c r="AC71" i="76"/>
  <c r="F72" i="76"/>
  <c r="J72" i="76"/>
  <c r="N72" i="76"/>
  <c r="R72" i="76"/>
  <c r="V72" i="76"/>
  <c r="Z72" i="76"/>
  <c r="G73" i="76"/>
  <c r="K73" i="76"/>
  <c r="O73" i="76"/>
  <c r="S73" i="76"/>
  <c r="W73" i="76"/>
  <c r="AA73" i="76"/>
  <c r="D74" i="76"/>
  <c r="H74" i="76"/>
  <c r="L74" i="76"/>
  <c r="P74" i="76"/>
  <c r="T74" i="76"/>
  <c r="X74" i="76"/>
  <c r="AB74" i="76"/>
  <c r="E75" i="76"/>
  <c r="I75" i="76"/>
  <c r="Q75" i="76"/>
  <c r="U75" i="76"/>
  <c r="Y75" i="76"/>
  <c r="F76" i="76"/>
  <c r="J76" i="76"/>
  <c r="I79" i="76"/>
  <c r="M79" i="76"/>
  <c r="Q79" i="76"/>
  <c r="Y79" i="76"/>
  <c r="AC79" i="76"/>
  <c r="V80" i="76"/>
  <c r="Z80" i="76"/>
  <c r="N76" i="76"/>
  <c r="R76" i="76"/>
  <c r="V76" i="76"/>
  <c r="Z76" i="76"/>
  <c r="G77" i="76"/>
  <c r="K77" i="76"/>
  <c r="O77" i="76"/>
  <c r="S77" i="76"/>
  <c r="W77" i="76"/>
  <c r="AA77" i="76"/>
  <c r="D78" i="76"/>
  <c r="H78" i="76"/>
  <c r="L78" i="76"/>
  <c r="P78" i="76"/>
  <c r="T78" i="76"/>
  <c r="X78" i="76"/>
  <c r="AB78" i="76"/>
  <c r="F80" i="76"/>
  <c r="J80" i="76"/>
  <c r="N80" i="76"/>
  <c r="R80" i="76"/>
  <c r="M74" i="76"/>
  <c r="Q74" i="76"/>
  <c r="U74" i="76"/>
  <c r="Y74" i="76"/>
  <c r="AC74" i="76"/>
  <c r="F75" i="76"/>
  <c r="J75" i="76"/>
  <c r="N75" i="76"/>
  <c r="R75" i="76"/>
  <c r="V75" i="76"/>
  <c r="Z75" i="76"/>
  <c r="D77" i="76"/>
  <c r="H77" i="76"/>
  <c r="L77" i="76"/>
  <c r="P77" i="76"/>
  <c r="T77" i="76"/>
  <c r="X77" i="76"/>
  <c r="AB77" i="76"/>
  <c r="E78" i="76"/>
  <c r="I78" i="76"/>
  <c r="M78" i="76"/>
  <c r="Q78" i="76"/>
  <c r="U78" i="76"/>
  <c r="Y78" i="76"/>
  <c r="AC78" i="76"/>
  <c r="F79" i="76"/>
  <c r="J79" i="76"/>
  <c r="N79" i="76"/>
  <c r="R79" i="76"/>
  <c r="V79" i="76"/>
  <c r="Z79" i="76"/>
  <c r="M23" i="77" l="1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F42" i="8"/>
  <c r="AI42" i="8"/>
  <c r="AN42" i="8"/>
  <c r="AQ42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M42" i="8" l="1"/>
  <c r="AE42" i="8"/>
  <c r="AJ42" i="8"/>
  <c r="AP42" i="8"/>
  <c r="AL42" i="8"/>
  <c r="AH42" i="8"/>
  <c r="AO42" i="8"/>
  <c r="AK42" i="8"/>
  <c r="AG42" i="8"/>
  <c r="AJ40" i="8" l="1"/>
  <c r="AE40" i="8"/>
  <c r="AN40" i="8"/>
  <c r="AL40" i="8"/>
  <c r="AQ40" i="8"/>
  <c r="AH40" i="8"/>
  <c r="AP40" i="8"/>
  <c r="AI40" i="8"/>
  <c r="AF40" i="8"/>
  <c r="AG40" i="8"/>
  <c r="AK40" i="8"/>
  <c r="AO40" i="8"/>
  <c r="AM40" i="8"/>
  <c r="AI41" i="8" l="1"/>
  <c r="AP41" i="8"/>
  <c r="AH41" i="8"/>
  <c r="AM41" i="8"/>
  <c r="AG41" i="8"/>
  <c r="AL41" i="8"/>
  <c r="AQ41" i="8" l="1"/>
  <c r="AE41" i="8"/>
  <c r="AK41" i="8"/>
  <c r="AF41" i="8"/>
  <c r="AN41" i="8"/>
  <c r="AJ41" i="8" l="1"/>
  <c r="AO41" i="8"/>
  <c r="AQ27" i="8" l="1"/>
  <c r="AP27" i="8"/>
  <c r="AO27" i="8"/>
  <c r="AN27" i="8"/>
  <c r="AM27" i="8"/>
  <c r="AL27" i="8"/>
  <c r="AK27" i="8"/>
  <c r="AJ27" i="8"/>
  <c r="AI27" i="8"/>
  <c r="AH27" i="8"/>
  <c r="AG27" i="8"/>
  <c r="AF27" i="8"/>
  <c r="AE27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N25" i="8"/>
  <c r="AM25" i="8"/>
  <c r="AJ25" i="8"/>
  <c r="AF25" i="8"/>
  <c r="AE25" i="8"/>
  <c r="AH25" i="8" l="1"/>
  <c r="AL25" i="8"/>
  <c r="AP25" i="8"/>
  <c r="AK25" i="8"/>
  <c r="AG25" i="8"/>
  <c r="AO25" i="8"/>
  <c r="AI25" i="8"/>
  <c r="AQ25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AC30" i="8" l="1"/>
  <c r="AC22" i="8"/>
  <c r="AB30" i="8"/>
  <c r="AA30" i="8"/>
  <c r="Z30" i="8"/>
  <c r="Y30" i="8"/>
  <c r="X30" i="8"/>
  <c r="W30" i="8"/>
  <c r="V30" i="8"/>
  <c r="V23" i="8"/>
  <c r="U30" i="8"/>
  <c r="T30" i="8"/>
  <c r="S30" i="8"/>
  <c r="R30" i="8"/>
  <c r="Q30" i="8"/>
  <c r="P30" i="8"/>
  <c r="O30" i="8"/>
  <c r="N30" i="8"/>
  <c r="N23" i="8"/>
  <c r="M30" i="8"/>
  <c r="L30" i="8"/>
  <c r="K30" i="8"/>
  <c r="J30" i="8"/>
  <c r="I30" i="8"/>
  <c r="H30" i="8"/>
  <c r="G30" i="8"/>
  <c r="F30" i="8"/>
  <c r="F23" i="8"/>
  <c r="E30" i="8"/>
  <c r="D30" i="8"/>
  <c r="AB41" i="8"/>
  <c r="AC41" i="8"/>
  <c r="AB39" i="8"/>
  <c r="AB40" i="8"/>
  <c r="AB42" i="8"/>
  <c r="AB47" i="8"/>
  <c r="AB49" i="8"/>
  <c r="AB50" i="8"/>
  <c r="AB34" i="8"/>
  <c r="AB37" i="8"/>
  <c r="AB29" i="8"/>
  <c r="AB31" i="8"/>
  <c r="AB32" i="8"/>
  <c r="AB43" i="8"/>
  <c r="AB44" i="8"/>
  <c r="AB45" i="8"/>
  <c r="AB51" i="8"/>
  <c r="AC39" i="8"/>
  <c r="AC45" i="8"/>
  <c r="AC44" i="8"/>
  <c r="AC43" i="8"/>
  <c r="AC32" i="8"/>
  <c r="AC31" i="8"/>
  <c r="AC29" i="8"/>
  <c r="AC27" i="8"/>
  <c r="AC19" i="8"/>
  <c r="AC10" i="8"/>
  <c r="AC3" i="8"/>
  <c r="AC42" i="8"/>
  <c r="AC34" i="8"/>
  <c r="AC37" i="8"/>
  <c r="AC47" i="8"/>
  <c r="O23" i="8"/>
  <c r="AA23" i="8"/>
  <c r="C30" i="8"/>
  <c r="D23" i="8" l="1"/>
  <c r="T23" i="8"/>
  <c r="AC5" i="8"/>
  <c r="AC48" i="8"/>
  <c r="AC50" i="8"/>
  <c r="AC55" i="8"/>
  <c r="AC35" i="8"/>
  <c r="AB35" i="8"/>
  <c r="AC33" i="8"/>
  <c r="AC56" i="8"/>
  <c r="AB33" i="8"/>
  <c r="AB10" i="8"/>
  <c r="AB19" i="8"/>
  <c r="AB48" i="8"/>
  <c r="L23" i="8"/>
  <c r="AC12" i="8"/>
  <c r="AC17" i="8"/>
  <c r="AC25" i="8"/>
  <c r="AB11" i="8"/>
  <c r="AB20" i="8"/>
  <c r="H23" i="8"/>
  <c r="X23" i="8"/>
  <c r="AC26" i="8"/>
  <c r="AC49" i="8"/>
  <c r="AC40" i="8"/>
  <c r="E23" i="8"/>
  <c r="I23" i="8"/>
  <c r="Q23" i="8"/>
  <c r="U23" i="8"/>
  <c r="Y23" i="8"/>
  <c r="AC23" i="8"/>
  <c r="W23" i="8"/>
  <c r="AC8" i="8"/>
  <c r="AB3" i="8"/>
  <c r="AB36" i="8"/>
  <c r="AC16" i="8"/>
  <c r="AC18" i="8"/>
  <c r="AB27" i="8"/>
  <c r="AB13" i="8"/>
  <c r="AB8" i="8"/>
  <c r="AB18" i="8"/>
  <c r="P23" i="8"/>
  <c r="AB26" i="8"/>
  <c r="AB25" i="8"/>
  <c r="AB15" i="8"/>
  <c r="S23" i="8"/>
  <c r="AB22" i="8"/>
  <c r="AB4" i="8"/>
  <c r="AC52" i="4"/>
  <c r="AC15" i="8"/>
  <c r="C23" i="8"/>
  <c r="K23" i="8"/>
  <c r="N52" i="4"/>
  <c r="V52" i="4"/>
  <c r="AB16" i="8"/>
  <c r="AC11" i="8"/>
  <c r="AC20" i="8"/>
  <c r="AC36" i="8"/>
  <c r="AC51" i="8"/>
  <c r="AB23" i="8"/>
  <c r="AC4" i="8"/>
  <c r="AC13" i="8"/>
  <c r="W52" i="4"/>
  <c r="AC52" i="6"/>
  <c r="AB52" i="6"/>
  <c r="M23" i="8"/>
  <c r="G23" i="8"/>
  <c r="M52" i="4"/>
  <c r="F52" i="4"/>
  <c r="AB12" i="8"/>
  <c r="AC7" i="8"/>
  <c r="AB17" i="8"/>
  <c r="AB5" i="8"/>
  <c r="AB7" i="8"/>
  <c r="O52" i="4"/>
  <c r="G52" i="4"/>
  <c r="C52" i="4"/>
  <c r="AA52" i="4"/>
  <c r="S52" i="4"/>
  <c r="K52" i="4"/>
  <c r="U52" i="4"/>
  <c r="E52" i="4"/>
  <c r="Y52" i="4"/>
  <c r="Q52" i="4"/>
  <c r="I52" i="4"/>
  <c r="Z52" i="4"/>
  <c r="R52" i="4"/>
  <c r="J52" i="4"/>
  <c r="T52" i="4"/>
  <c r="L52" i="4"/>
  <c r="D52" i="4"/>
  <c r="P52" i="4"/>
  <c r="H52" i="4"/>
  <c r="Z23" i="8"/>
  <c r="R23" i="8"/>
  <c r="J23" i="8"/>
  <c r="AC52" i="8" l="1"/>
  <c r="AB52" i="8"/>
  <c r="AB52" i="4"/>
  <c r="AA37" i="8" l="1"/>
  <c r="AA52" i="71" l="1"/>
  <c r="AB52" i="72"/>
  <c r="AA35" i="8"/>
  <c r="AA34" i="8"/>
  <c r="AA41" i="8"/>
  <c r="AA39" i="8"/>
  <c r="AA40" i="8"/>
  <c r="AA47" i="8"/>
  <c r="AA48" i="8"/>
  <c r="AA49" i="8"/>
  <c r="AA22" i="8"/>
  <c r="AA19" i="8"/>
  <c r="AA17" i="8"/>
  <c r="AA11" i="8"/>
  <c r="AA10" i="8"/>
  <c r="AA55" i="8"/>
  <c r="AA29" i="8"/>
  <c r="AA31" i="8"/>
  <c r="AA32" i="8"/>
  <c r="AA33" i="8"/>
  <c r="AA43" i="8"/>
  <c r="AA44" i="8"/>
  <c r="AA45" i="8"/>
  <c r="AA51" i="8"/>
  <c r="Z52" i="71"/>
  <c r="AA13" i="8" l="1"/>
  <c r="AA3" i="8"/>
  <c r="AA15" i="8"/>
  <c r="AA26" i="8"/>
  <c r="AA4" i="8"/>
  <c r="AA16" i="8"/>
  <c r="AA5" i="8"/>
  <c r="AA42" i="8"/>
  <c r="AB52" i="73"/>
  <c r="AA7" i="8"/>
  <c r="AA8" i="8"/>
  <c r="AA18" i="8"/>
  <c r="AB56" i="8"/>
  <c r="AA56" i="8"/>
  <c r="AB55" i="8"/>
  <c r="AA27" i="8"/>
  <c r="AA36" i="8"/>
  <c r="AA20" i="8"/>
  <c r="AA12" i="8"/>
  <c r="AA25" i="8"/>
  <c r="AA50" i="8"/>
  <c r="AA52" i="72"/>
  <c r="AA52" i="73"/>
  <c r="AA52" i="6"/>
  <c r="AB52" i="5"/>
  <c r="AA52" i="5"/>
  <c r="AA52" i="8" l="1"/>
  <c r="E52" i="74" l="1"/>
  <c r="F52" i="74"/>
  <c r="G52" i="74"/>
  <c r="H52" i="74"/>
  <c r="I52" i="74"/>
  <c r="J52" i="74"/>
  <c r="K52" i="74"/>
  <c r="L52" i="74"/>
  <c r="M52" i="74"/>
  <c r="N52" i="74"/>
  <c r="O52" i="74"/>
  <c r="P52" i="74"/>
  <c r="Q52" i="74"/>
  <c r="R52" i="74"/>
  <c r="D34" i="8" l="1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D35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E47" i="8"/>
  <c r="N47" i="8"/>
  <c r="W47" i="8"/>
  <c r="Z47" i="8"/>
  <c r="W48" i="8"/>
  <c r="C34" i="8"/>
  <c r="C35" i="8"/>
  <c r="C37" i="8"/>
  <c r="Z34" i="8"/>
  <c r="F35" i="8"/>
  <c r="E35" i="8"/>
  <c r="N48" i="8"/>
  <c r="V48" i="8"/>
  <c r="M50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C41" i="8"/>
  <c r="D47" i="8"/>
  <c r="F47" i="8"/>
  <c r="G47" i="8"/>
  <c r="H47" i="8"/>
  <c r="I47" i="8"/>
  <c r="J47" i="8"/>
  <c r="K47" i="8"/>
  <c r="L47" i="8"/>
  <c r="M47" i="8"/>
  <c r="O47" i="8"/>
  <c r="P47" i="8"/>
  <c r="Q47" i="8"/>
  <c r="R47" i="8"/>
  <c r="S47" i="8"/>
  <c r="T47" i="8"/>
  <c r="U47" i="8"/>
  <c r="V47" i="8"/>
  <c r="X47" i="8"/>
  <c r="Y47" i="8"/>
  <c r="D48" i="8"/>
  <c r="E48" i="8"/>
  <c r="G48" i="8"/>
  <c r="H48" i="8"/>
  <c r="I48" i="8"/>
  <c r="J48" i="8"/>
  <c r="L48" i="8"/>
  <c r="M48" i="8"/>
  <c r="O48" i="8"/>
  <c r="P48" i="8"/>
  <c r="Q48" i="8"/>
  <c r="T48" i="8"/>
  <c r="U48" i="8"/>
  <c r="X48" i="8"/>
  <c r="Y48" i="8"/>
  <c r="Z48" i="8"/>
  <c r="F50" i="8"/>
  <c r="I50" i="8"/>
  <c r="J50" i="8"/>
  <c r="K50" i="8"/>
  <c r="N50" i="8"/>
  <c r="Q50" i="8"/>
  <c r="R50" i="8"/>
  <c r="S50" i="8"/>
  <c r="V50" i="8"/>
  <c r="W50" i="8"/>
  <c r="Y50" i="8"/>
  <c r="Z50" i="8"/>
  <c r="C48" i="8"/>
  <c r="C50" i="8"/>
  <c r="C47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C39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C44" i="8"/>
  <c r="C45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R31" i="8"/>
  <c r="S31" i="8"/>
  <c r="T31" i="8"/>
  <c r="U31" i="8"/>
  <c r="V31" i="8"/>
  <c r="W31" i="8"/>
  <c r="X31" i="8"/>
  <c r="Y31" i="8"/>
  <c r="Z31" i="8"/>
  <c r="D32" i="8"/>
  <c r="H32" i="8"/>
  <c r="L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C29" i="8"/>
  <c r="C43" i="8"/>
  <c r="C22" i="8"/>
  <c r="C12" i="8"/>
  <c r="J35" i="8" l="1"/>
  <c r="R35" i="8"/>
  <c r="C3" i="8"/>
  <c r="C13" i="8"/>
  <c r="E27" i="8"/>
  <c r="F12" i="8"/>
  <c r="F22" i="8"/>
  <c r="H26" i="8"/>
  <c r="I11" i="8"/>
  <c r="I20" i="8"/>
  <c r="M27" i="8"/>
  <c r="N12" i="8"/>
  <c r="N22" i="8"/>
  <c r="P4" i="8"/>
  <c r="P15" i="8"/>
  <c r="P26" i="8"/>
  <c r="S3" i="8"/>
  <c r="S13" i="8"/>
  <c r="S25" i="8"/>
  <c r="U5" i="8"/>
  <c r="X26" i="8"/>
  <c r="Y11" i="8"/>
  <c r="Y20" i="8"/>
  <c r="L36" i="8"/>
  <c r="D36" i="8"/>
  <c r="Q31" i="8"/>
  <c r="I31" i="8"/>
  <c r="X40" i="8"/>
  <c r="P40" i="8"/>
  <c r="H40" i="8"/>
  <c r="C31" i="8"/>
  <c r="Y51" i="8"/>
  <c r="Q51" i="8"/>
  <c r="I51" i="8"/>
  <c r="S42" i="8"/>
  <c r="K42" i="8"/>
  <c r="W56" i="8"/>
  <c r="F55" i="8"/>
  <c r="X51" i="8"/>
  <c r="P51" i="8"/>
  <c r="H51" i="8"/>
  <c r="Z42" i="8"/>
  <c r="R42" i="8"/>
  <c r="J42" i="8"/>
  <c r="P31" i="8"/>
  <c r="H31" i="8"/>
  <c r="C51" i="8"/>
  <c r="Q49" i="8"/>
  <c r="G16" i="8"/>
  <c r="J26" i="8"/>
  <c r="O27" i="8"/>
  <c r="F18" i="8"/>
  <c r="H20" i="8"/>
  <c r="I17" i="8"/>
  <c r="X20" i="8"/>
  <c r="J32" i="8"/>
  <c r="I16" i="8"/>
  <c r="Z49" i="8"/>
  <c r="R49" i="8"/>
  <c r="J49" i="8"/>
  <c r="H22" i="8"/>
  <c r="T17" i="8"/>
  <c r="T35" i="8"/>
  <c r="X35" i="8"/>
  <c r="M51" i="8"/>
  <c r="C32" i="8"/>
  <c r="K32" i="8"/>
  <c r="P33" i="8"/>
  <c r="H33" i="8"/>
  <c r="Y40" i="8"/>
  <c r="Q40" i="8"/>
  <c r="I40" i="8"/>
  <c r="C49" i="8"/>
  <c r="F42" i="8"/>
  <c r="L27" i="8"/>
  <c r="N7" i="8"/>
  <c r="W13" i="8"/>
  <c r="D49" i="8"/>
  <c r="C25" i="8"/>
  <c r="D18" i="8"/>
  <c r="L3" i="8"/>
  <c r="N16" i="8"/>
  <c r="O7" i="8"/>
  <c r="P13" i="8"/>
  <c r="W17" i="8"/>
  <c r="D22" i="8"/>
  <c r="R19" i="8"/>
  <c r="G35" i="8"/>
  <c r="O35" i="8"/>
  <c r="U34" i="8"/>
  <c r="Y34" i="8"/>
  <c r="M32" i="8"/>
  <c r="E32" i="8"/>
  <c r="G7" i="8"/>
  <c r="C10" i="8"/>
  <c r="C19" i="8"/>
  <c r="U33" i="8"/>
  <c r="M33" i="8"/>
  <c r="E33" i="8"/>
  <c r="K31" i="8"/>
  <c r="C42" i="8"/>
  <c r="X49" i="8"/>
  <c r="P49" i="8"/>
  <c r="H49" i="8"/>
  <c r="D10" i="8"/>
  <c r="D19" i="8"/>
  <c r="E5" i="8"/>
  <c r="E16" i="8"/>
  <c r="G8" i="8"/>
  <c r="G18" i="8"/>
  <c r="L19" i="8"/>
  <c r="M5" i="8"/>
  <c r="M16" i="8"/>
  <c r="R7" i="8"/>
  <c r="R17" i="8"/>
  <c r="V22" i="8"/>
  <c r="W8" i="8"/>
  <c r="W18" i="8"/>
  <c r="X4" i="8"/>
  <c r="X15" i="8"/>
  <c r="J11" i="8"/>
  <c r="M19" i="8"/>
  <c r="P35" i="8"/>
  <c r="D20" i="8"/>
  <c r="F13" i="8"/>
  <c r="N13" i="8"/>
  <c r="Q22" i="8"/>
  <c r="S26" i="8"/>
  <c r="W51" i="8"/>
  <c r="Y42" i="8"/>
  <c r="I42" i="8"/>
  <c r="T55" i="8"/>
  <c r="R13" i="8"/>
  <c r="S36" i="8"/>
  <c r="K36" i="8"/>
  <c r="Z33" i="8"/>
  <c r="R33" i="8"/>
  <c r="J33" i="8"/>
  <c r="I32" i="8"/>
  <c r="V51" i="8"/>
  <c r="N51" i="8"/>
  <c r="F51" i="8"/>
  <c r="H42" i="8"/>
  <c r="W40" i="8"/>
  <c r="O40" i="8"/>
  <c r="G40" i="8"/>
  <c r="U49" i="8"/>
  <c r="M49" i="8"/>
  <c r="E49" i="8"/>
  <c r="Y56" i="8"/>
  <c r="Q56" i="8"/>
  <c r="I56" i="8"/>
  <c r="X55" i="8"/>
  <c r="P55" i="8"/>
  <c r="H55" i="8"/>
  <c r="C4" i="8"/>
  <c r="C55" i="8"/>
  <c r="T56" i="8"/>
  <c r="L56" i="8"/>
  <c r="D56" i="8"/>
  <c r="S55" i="8"/>
  <c r="K55" i="8"/>
  <c r="T3" i="8"/>
  <c r="F25" i="8"/>
  <c r="H16" i="8"/>
  <c r="K26" i="8"/>
  <c r="V25" i="8"/>
  <c r="C33" i="8"/>
  <c r="T36" i="8"/>
  <c r="S33" i="8"/>
  <c r="G51" i="8"/>
  <c r="Q42" i="8"/>
  <c r="C26" i="8"/>
  <c r="R36" i="8"/>
  <c r="O31" i="8"/>
  <c r="G31" i="8"/>
  <c r="D11" i="8"/>
  <c r="H27" i="8"/>
  <c r="L11" i="8"/>
  <c r="M17" i="8"/>
  <c r="P27" i="8"/>
  <c r="T11" i="8"/>
  <c r="U17" i="8"/>
  <c r="K33" i="8"/>
  <c r="O51" i="8"/>
  <c r="Q25" i="8"/>
  <c r="C5" i="8"/>
  <c r="N31" i="8"/>
  <c r="F31" i="8"/>
  <c r="V33" i="8"/>
  <c r="D31" i="8"/>
  <c r="Z51" i="8"/>
  <c r="N36" i="8"/>
  <c r="M36" i="8"/>
  <c r="T33" i="8"/>
  <c r="J31" i="8"/>
  <c r="V36" i="8"/>
  <c r="F36" i="8"/>
  <c r="C11" i="8"/>
  <c r="C20" i="8"/>
  <c r="U36" i="8"/>
  <c r="E36" i="8"/>
  <c r="L33" i="8"/>
  <c r="D33" i="8"/>
  <c r="N49" i="8"/>
  <c r="E8" i="8"/>
  <c r="F26" i="8"/>
  <c r="H17" i="8"/>
  <c r="J10" i="8"/>
  <c r="K27" i="8"/>
  <c r="M8" i="8"/>
  <c r="N15" i="8"/>
  <c r="O20" i="8"/>
  <c r="Q13" i="8"/>
  <c r="T12" i="8"/>
  <c r="V26" i="8"/>
  <c r="X17" i="8"/>
  <c r="K10" i="8"/>
  <c r="Q10" i="8"/>
  <c r="C56" i="8"/>
  <c r="K56" i="8"/>
  <c r="R55" i="8"/>
  <c r="D3" i="8"/>
  <c r="D13" i="8"/>
  <c r="D25" i="8"/>
  <c r="E10" i="8"/>
  <c r="E19" i="8"/>
  <c r="F5" i="8"/>
  <c r="F16" i="8"/>
  <c r="H8" i="8"/>
  <c r="H18" i="8"/>
  <c r="I4" i="8"/>
  <c r="I15" i="8"/>
  <c r="I26" i="8"/>
  <c r="J20" i="8"/>
  <c r="K7" i="8"/>
  <c r="K17" i="8"/>
  <c r="L13" i="8"/>
  <c r="L25" i="8"/>
  <c r="M10" i="8"/>
  <c r="N5" i="8"/>
  <c r="N27" i="8"/>
  <c r="O12" i="8"/>
  <c r="O22" i="8"/>
  <c r="P8" i="8"/>
  <c r="P18" i="8"/>
  <c r="Q4" i="8"/>
  <c r="Q15" i="8"/>
  <c r="Q26" i="8"/>
  <c r="R11" i="8"/>
  <c r="R20" i="8"/>
  <c r="S7" i="8"/>
  <c r="S17" i="8"/>
  <c r="T13" i="8"/>
  <c r="T25" i="8"/>
  <c r="U10" i="8"/>
  <c r="U19" i="8"/>
  <c r="V5" i="8"/>
  <c r="V16" i="8"/>
  <c r="V27" i="8"/>
  <c r="W12" i="8"/>
  <c r="W22" i="8"/>
  <c r="X8" i="8"/>
  <c r="X18" i="8"/>
  <c r="Y4" i="8"/>
  <c r="Y15" i="8"/>
  <c r="Y26" i="8"/>
  <c r="Y18" i="8"/>
  <c r="U15" i="8"/>
  <c r="K35" i="8"/>
  <c r="S34" i="8"/>
  <c r="W34" i="8"/>
  <c r="H35" i="8"/>
  <c r="E18" i="8"/>
  <c r="H7" i="8"/>
  <c r="I13" i="8"/>
  <c r="J19" i="8"/>
  <c r="L12" i="8"/>
  <c r="N4" i="8"/>
  <c r="O11" i="8"/>
  <c r="P17" i="8"/>
  <c r="S16" i="8"/>
  <c r="T22" i="8"/>
  <c r="V15" i="8"/>
  <c r="W20" i="8"/>
  <c r="Y13" i="8"/>
  <c r="V18" i="8"/>
  <c r="F27" i="8"/>
  <c r="G32" i="8"/>
  <c r="V42" i="8"/>
  <c r="N42" i="8"/>
  <c r="S49" i="8"/>
  <c r="K49" i="8"/>
  <c r="G56" i="8"/>
  <c r="N55" i="8"/>
  <c r="V56" i="8"/>
  <c r="N56" i="8"/>
  <c r="D4" i="8"/>
  <c r="D15" i="8"/>
  <c r="D26" i="8"/>
  <c r="E11" i="8"/>
  <c r="E20" i="8"/>
  <c r="F7" i="8"/>
  <c r="F17" i="8"/>
  <c r="I5" i="8"/>
  <c r="I27" i="8"/>
  <c r="J12" i="8"/>
  <c r="J22" i="8"/>
  <c r="K8" i="8"/>
  <c r="K18" i="8"/>
  <c r="L4" i="8"/>
  <c r="L15" i="8"/>
  <c r="L26" i="8"/>
  <c r="M11" i="8"/>
  <c r="M20" i="8"/>
  <c r="N17" i="8"/>
  <c r="P10" i="8"/>
  <c r="P19" i="8"/>
  <c r="Q5" i="8"/>
  <c r="Q16" i="8"/>
  <c r="Q27" i="8"/>
  <c r="R12" i="8"/>
  <c r="R22" i="8"/>
  <c r="S8" i="8"/>
  <c r="S18" i="8"/>
  <c r="T26" i="8"/>
  <c r="U11" i="8"/>
  <c r="U20" i="8"/>
  <c r="V7" i="8"/>
  <c r="V17" i="8"/>
  <c r="W3" i="8"/>
  <c r="W25" i="8"/>
  <c r="Y5" i="8"/>
  <c r="Y16" i="8"/>
  <c r="Y27" i="8"/>
  <c r="Z12" i="8"/>
  <c r="Z22" i="8"/>
  <c r="E4" i="8"/>
  <c r="F20" i="8"/>
  <c r="K22" i="8"/>
  <c r="M26" i="8"/>
  <c r="U4" i="8"/>
  <c r="W7" i="8"/>
  <c r="X25" i="8"/>
  <c r="Z27" i="8"/>
  <c r="L35" i="8"/>
  <c r="S35" i="8"/>
  <c r="W35" i="8"/>
  <c r="D12" i="8"/>
  <c r="F4" i="8"/>
  <c r="G11" i="8"/>
  <c r="I3" i="8"/>
  <c r="K5" i="8"/>
  <c r="M18" i="8"/>
  <c r="P7" i="8"/>
  <c r="R10" i="8"/>
  <c r="S27" i="8"/>
  <c r="U8" i="8"/>
  <c r="V4" i="8"/>
  <c r="W11" i="8"/>
  <c r="Y25" i="8"/>
  <c r="K19" i="8"/>
  <c r="O25" i="8"/>
  <c r="J36" i="8"/>
  <c r="F32" i="8"/>
  <c r="M31" i="8"/>
  <c r="E31" i="8"/>
  <c r="T40" i="8"/>
  <c r="L40" i="8"/>
  <c r="D40" i="8"/>
  <c r="V35" i="8"/>
  <c r="Z35" i="8"/>
  <c r="F15" i="8"/>
  <c r="G20" i="8"/>
  <c r="I25" i="8"/>
  <c r="K16" i="8"/>
  <c r="L22" i="8"/>
  <c r="N26" i="8"/>
  <c r="Q3" i="8"/>
  <c r="S5" i="8"/>
  <c r="U18" i="8"/>
  <c r="X7" i="8"/>
  <c r="Y3" i="8"/>
  <c r="C8" i="8"/>
  <c r="C18" i="8"/>
  <c r="L31" i="8"/>
  <c r="V40" i="8"/>
  <c r="F40" i="8"/>
  <c r="W49" i="8"/>
  <c r="G49" i="8"/>
  <c r="D17" i="8"/>
  <c r="R15" i="8"/>
  <c r="K15" i="8"/>
  <c r="P16" i="8"/>
  <c r="Q12" i="8"/>
  <c r="R18" i="8"/>
  <c r="X27" i="8"/>
  <c r="T19" i="8"/>
  <c r="N35" i="8"/>
  <c r="C36" i="8"/>
  <c r="X42" i="8"/>
  <c r="P42" i="8"/>
  <c r="Z56" i="8"/>
  <c r="R56" i="8"/>
  <c r="J56" i="8"/>
  <c r="Y55" i="8"/>
  <c r="Q55" i="8"/>
  <c r="I55" i="8"/>
  <c r="Y49" i="8"/>
  <c r="I49" i="8"/>
  <c r="Z36" i="8"/>
  <c r="U51" i="8"/>
  <c r="E51" i="8"/>
  <c r="W42" i="8"/>
  <c r="N40" i="8"/>
  <c r="X50" i="8"/>
  <c r="P50" i="8"/>
  <c r="H50" i="8"/>
  <c r="O49" i="8"/>
  <c r="F48" i="8"/>
  <c r="T50" i="8"/>
  <c r="L50" i="8"/>
  <c r="D50" i="8"/>
  <c r="R48" i="8"/>
  <c r="U56" i="8"/>
  <c r="M56" i="8"/>
  <c r="E56" i="8"/>
  <c r="D55" i="8"/>
  <c r="Q36" i="8"/>
  <c r="X33" i="8"/>
  <c r="D51" i="8"/>
  <c r="L55" i="8"/>
  <c r="Z18" i="8"/>
  <c r="S51" i="8"/>
  <c r="K51" i="8"/>
  <c r="U42" i="8"/>
  <c r="M42" i="8"/>
  <c r="E42" i="8"/>
  <c r="O56" i="8"/>
  <c r="V55" i="8"/>
  <c r="Z10" i="8"/>
  <c r="Z19" i="8"/>
  <c r="F33" i="8"/>
  <c r="R51" i="8"/>
  <c r="C40" i="8"/>
  <c r="S40" i="8"/>
  <c r="K40" i="8"/>
  <c r="U50" i="8"/>
  <c r="E50" i="8"/>
  <c r="T49" i="8"/>
  <c r="L49" i="8"/>
  <c r="S48" i="8"/>
  <c r="K48" i="8"/>
  <c r="S56" i="8"/>
  <c r="Z55" i="8"/>
  <c r="J55" i="8"/>
  <c r="F56" i="8"/>
  <c r="U55" i="8"/>
  <c r="M55" i="8"/>
  <c r="E55" i="8"/>
  <c r="Z11" i="8"/>
  <c r="Z20" i="8"/>
  <c r="G12" i="8"/>
  <c r="Q33" i="8"/>
  <c r="I33" i="8"/>
  <c r="G13" i="8"/>
  <c r="H10" i="8"/>
  <c r="O3" i="8"/>
  <c r="O13" i="8"/>
  <c r="T4" i="8"/>
  <c r="T15" i="8"/>
  <c r="X10" i="8"/>
  <c r="X19" i="8"/>
  <c r="Y33" i="8"/>
  <c r="G3" i="8"/>
  <c r="G25" i="8"/>
  <c r="H19" i="8"/>
  <c r="C16" i="8"/>
  <c r="C27" i="8"/>
  <c r="Y36" i="8"/>
  <c r="I36" i="8"/>
  <c r="T51" i="8"/>
  <c r="L51" i="8"/>
  <c r="U40" i="8"/>
  <c r="M40" i="8"/>
  <c r="E40" i="8"/>
  <c r="O50" i="8"/>
  <c r="G50" i="8"/>
  <c r="V49" i="8"/>
  <c r="F49" i="8"/>
  <c r="X56" i="8"/>
  <c r="P56" i="8"/>
  <c r="H56" i="8"/>
  <c r="W55" i="8"/>
  <c r="O55" i="8"/>
  <c r="G55" i="8"/>
  <c r="D16" i="8"/>
  <c r="E12" i="8"/>
  <c r="M12" i="8"/>
  <c r="M22" i="8"/>
  <c r="P20" i="8"/>
  <c r="S10" i="8"/>
  <c r="U22" i="8"/>
  <c r="W15" i="8"/>
  <c r="Z13" i="8"/>
  <c r="Z25" i="8"/>
  <c r="G22" i="8"/>
  <c r="P36" i="8"/>
  <c r="W33" i="8"/>
  <c r="G33" i="8"/>
  <c r="D7" i="8"/>
  <c r="E3" i="8"/>
  <c r="E13" i="8"/>
  <c r="E25" i="8"/>
  <c r="F10" i="8"/>
  <c r="F19" i="8"/>
  <c r="G5" i="8"/>
  <c r="G27" i="8"/>
  <c r="H12" i="8"/>
  <c r="I8" i="8"/>
  <c r="I18" i="8"/>
  <c r="J4" i="8"/>
  <c r="J15" i="8"/>
  <c r="K11" i="8"/>
  <c r="K20" i="8"/>
  <c r="L7" i="8"/>
  <c r="L17" i="8"/>
  <c r="M3" i="8"/>
  <c r="M13" i="8"/>
  <c r="M25" i="8"/>
  <c r="N10" i="8"/>
  <c r="N19" i="8"/>
  <c r="O5" i="8"/>
  <c r="O16" i="8"/>
  <c r="P12" i="8"/>
  <c r="P22" i="8"/>
  <c r="Q8" i="8"/>
  <c r="Q18" i="8"/>
  <c r="R4" i="8"/>
  <c r="R26" i="8"/>
  <c r="S11" i="8"/>
  <c r="S20" i="8"/>
  <c r="T7" i="8"/>
  <c r="U3" i="8"/>
  <c r="U13" i="8"/>
  <c r="U25" i="8"/>
  <c r="V10" i="8"/>
  <c r="V19" i="8"/>
  <c r="W5" i="8"/>
  <c r="W16" i="8"/>
  <c r="W27" i="8"/>
  <c r="X12" i="8"/>
  <c r="X22" i="8"/>
  <c r="Y8" i="8"/>
  <c r="Z4" i="8"/>
  <c r="Z15" i="8"/>
  <c r="Z26" i="8"/>
  <c r="C15" i="8"/>
  <c r="C7" i="8"/>
  <c r="C17" i="8"/>
  <c r="X36" i="8"/>
  <c r="H36" i="8"/>
  <c r="O33" i="8"/>
  <c r="W36" i="8"/>
  <c r="O36" i="8"/>
  <c r="G36" i="8"/>
  <c r="N33" i="8"/>
  <c r="J51" i="8"/>
  <c r="T42" i="8"/>
  <c r="L42" i="8"/>
  <c r="D42" i="8"/>
  <c r="E15" i="8"/>
  <c r="H13" i="8"/>
  <c r="H25" i="8"/>
  <c r="I19" i="8"/>
  <c r="M4" i="8"/>
  <c r="M15" i="8"/>
  <c r="P25" i="8"/>
  <c r="R16" i="8"/>
  <c r="S12" i="8"/>
  <c r="U26" i="8"/>
  <c r="V20" i="8"/>
  <c r="Z16" i="8"/>
  <c r="Z40" i="8"/>
  <c r="R40" i="8"/>
  <c r="J40" i="8"/>
  <c r="D5" i="8"/>
  <c r="D27" i="8"/>
  <c r="E22" i="8"/>
  <c r="F8" i="8"/>
  <c r="G4" i="8"/>
  <c r="G15" i="8"/>
  <c r="G26" i="8"/>
  <c r="H11" i="8"/>
  <c r="I7" i="8"/>
  <c r="J3" i="8"/>
  <c r="J13" i="8"/>
  <c r="J25" i="8"/>
  <c r="L5" i="8"/>
  <c r="L16" i="8"/>
  <c r="N8" i="8"/>
  <c r="N18" i="8"/>
  <c r="O4" i="8"/>
  <c r="O15" i="8"/>
  <c r="O26" i="8"/>
  <c r="P11" i="8"/>
  <c r="Q7" i="8"/>
  <c r="Q17" i="8"/>
  <c r="R3" i="8"/>
  <c r="R25" i="8"/>
  <c r="S19" i="8"/>
  <c r="T5" i="8"/>
  <c r="T16" i="8"/>
  <c r="T27" i="8"/>
  <c r="U12" i="8"/>
  <c r="V8" i="8"/>
  <c r="W4" i="8"/>
  <c r="W26" i="8"/>
  <c r="X11" i="8"/>
  <c r="Y7" i="8"/>
  <c r="Y17" i="8"/>
  <c r="Z3" i="8"/>
  <c r="M35" i="8"/>
  <c r="T34" i="8"/>
  <c r="X34" i="8"/>
  <c r="D8" i="8"/>
  <c r="E26" i="8"/>
  <c r="F11" i="8"/>
  <c r="G17" i="8"/>
  <c r="H3" i="8"/>
  <c r="I10" i="8"/>
  <c r="J5" i="8"/>
  <c r="J16" i="8"/>
  <c r="J27" i="8"/>
  <c r="K12" i="8"/>
  <c r="L8" i="8"/>
  <c r="L18" i="8"/>
  <c r="N11" i="8"/>
  <c r="N20" i="8"/>
  <c r="O17" i="8"/>
  <c r="P3" i="8"/>
  <c r="Q19" i="8"/>
  <c r="R5" i="8"/>
  <c r="R27" i="8"/>
  <c r="S22" i="8"/>
  <c r="T8" i="8"/>
  <c r="T18" i="8"/>
  <c r="V11" i="8"/>
  <c r="X3" i="8"/>
  <c r="X13" i="8"/>
  <c r="Y10" i="8"/>
  <c r="Y19" i="8"/>
  <c r="Z5" i="8"/>
  <c r="H4" i="8"/>
  <c r="H15" i="8"/>
  <c r="J7" i="8"/>
  <c r="J17" i="8"/>
  <c r="K3" i="8"/>
  <c r="K13" i="8"/>
  <c r="K25" i="8"/>
  <c r="L10" i="8"/>
  <c r="O8" i="8"/>
  <c r="O18" i="8"/>
  <c r="Q11" i="8"/>
  <c r="Q20" i="8"/>
  <c r="T10" i="8"/>
  <c r="U16" i="8"/>
  <c r="U27" i="8"/>
  <c r="V12" i="8"/>
  <c r="Z7" i="8"/>
  <c r="Z17" i="8"/>
  <c r="U35" i="8"/>
  <c r="Y35" i="8"/>
  <c r="O42" i="8"/>
  <c r="G42" i="8"/>
  <c r="E7" i="8"/>
  <c r="E17" i="8"/>
  <c r="F3" i="8"/>
  <c r="G10" i="8"/>
  <c r="G19" i="8"/>
  <c r="H5" i="8"/>
  <c r="I12" i="8"/>
  <c r="I22" i="8"/>
  <c r="J8" i="8"/>
  <c r="J18" i="8"/>
  <c r="K4" i="8"/>
  <c r="L20" i="8"/>
  <c r="M7" i="8"/>
  <c r="N3" i="8"/>
  <c r="N25" i="8"/>
  <c r="O10" i="8"/>
  <c r="O19" i="8"/>
  <c r="P5" i="8"/>
  <c r="R8" i="8"/>
  <c r="S4" i="8"/>
  <c r="S15" i="8"/>
  <c r="T20" i="8"/>
  <c r="U7" i="8"/>
  <c r="V3" i="8"/>
  <c r="V13" i="8"/>
  <c r="W10" i="8"/>
  <c r="W19" i="8"/>
  <c r="X5" i="8"/>
  <c r="X16" i="8"/>
  <c r="Y12" i="8"/>
  <c r="Y22" i="8"/>
  <c r="Z8" i="8"/>
  <c r="I35" i="8"/>
  <c r="Q35" i="8"/>
  <c r="V34" i="8"/>
  <c r="F52" i="8" l="1"/>
  <c r="H52" i="8"/>
  <c r="Y52" i="8"/>
  <c r="X52" i="8"/>
  <c r="Z52" i="8"/>
  <c r="W52" i="8"/>
  <c r="T52" i="8"/>
  <c r="V52" i="8"/>
  <c r="S52" i="8"/>
  <c r="U52" i="8"/>
  <c r="Q52" i="8"/>
  <c r="N52" i="8"/>
  <c r="P52" i="8"/>
  <c r="R52" i="8"/>
  <c r="O52" i="8"/>
  <c r="K52" i="8"/>
  <c r="L52" i="8"/>
  <c r="M52" i="8"/>
  <c r="I52" i="8"/>
  <c r="J52" i="8"/>
  <c r="G52" i="8"/>
  <c r="E52" i="8"/>
  <c r="D52" i="8"/>
  <c r="C52" i="8"/>
  <c r="V52" i="71" l="1"/>
  <c r="R52" i="71"/>
  <c r="N52" i="71"/>
  <c r="J52" i="71"/>
  <c r="F52" i="71"/>
  <c r="Y52" i="71"/>
  <c r="W52" i="71"/>
  <c r="U52" i="71"/>
  <c r="S52" i="71"/>
  <c r="Q52" i="71"/>
  <c r="O52" i="71"/>
  <c r="M52" i="71"/>
  <c r="K52" i="71"/>
  <c r="I52" i="71"/>
  <c r="G52" i="71"/>
  <c r="E52" i="71"/>
  <c r="C52" i="71"/>
  <c r="Y52" i="72"/>
  <c r="W52" i="72"/>
  <c r="U52" i="72"/>
  <c r="S52" i="72"/>
  <c r="Q52" i="72"/>
  <c r="O52" i="72"/>
  <c r="M52" i="72"/>
  <c r="K52" i="72"/>
  <c r="I52" i="72"/>
  <c r="G52" i="72"/>
  <c r="E52" i="72"/>
  <c r="C52" i="72"/>
  <c r="V52" i="73"/>
  <c r="R52" i="73"/>
  <c r="N52" i="73"/>
  <c r="J52" i="73"/>
  <c r="F52" i="73"/>
  <c r="Y52" i="73"/>
  <c r="W52" i="73"/>
  <c r="U52" i="73"/>
  <c r="S52" i="73"/>
  <c r="Q52" i="73"/>
  <c r="O52" i="73"/>
  <c r="M52" i="73"/>
  <c r="K52" i="73"/>
  <c r="I52" i="73"/>
  <c r="G52" i="73"/>
  <c r="E52" i="73"/>
  <c r="C52" i="73"/>
  <c r="D52" i="71" l="1"/>
  <c r="H52" i="71"/>
  <c r="L52" i="71"/>
  <c r="P52" i="71"/>
  <c r="T52" i="71"/>
  <c r="X52" i="71"/>
  <c r="D52" i="72"/>
  <c r="H52" i="72"/>
  <c r="L52" i="72"/>
  <c r="P52" i="72"/>
  <c r="T52" i="72"/>
  <c r="X52" i="72"/>
  <c r="F52" i="72"/>
  <c r="J52" i="72"/>
  <c r="N52" i="72"/>
  <c r="R52" i="72"/>
  <c r="V52" i="72"/>
  <c r="Z52" i="72"/>
  <c r="D52" i="73"/>
  <c r="H52" i="73"/>
  <c r="L52" i="73"/>
  <c r="P52" i="73"/>
  <c r="T52" i="73"/>
  <c r="X52" i="73"/>
  <c r="Z52" i="73"/>
  <c r="R52" i="5" l="1"/>
  <c r="H52" i="5"/>
  <c r="J52" i="5"/>
  <c r="T52" i="5"/>
  <c r="X52" i="5"/>
  <c r="F52" i="5"/>
  <c r="P52" i="5"/>
  <c r="N52" i="5"/>
  <c r="E52" i="5"/>
  <c r="M52" i="5"/>
  <c r="U52" i="5"/>
  <c r="G52" i="5"/>
  <c r="O52" i="5"/>
  <c r="W52" i="5"/>
  <c r="I52" i="5"/>
  <c r="Q52" i="5"/>
  <c r="K52" i="5"/>
  <c r="S52" i="5"/>
  <c r="Z52" i="6"/>
  <c r="C52" i="5"/>
  <c r="Y52" i="5"/>
  <c r="V52" i="5"/>
  <c r="Z52" i="5"/>
  <c r="L52" i="5"/>
  <c r="D52" i="5"/>
  <c r="V52" i="6"/>
  <c r="W52" i="6"/>
  <c r="G52" i="6"/>
  <c r="O52" i="6"/>
  <c r="K52" i="6"/>
  <c r="S52" i="6"/>
  <c r="L52" i="6"/>
  <c r="M52" i="6"/>
  <c r="C52" i="6"/>
  <c r="F52" i="6"/>
  <c r="N52" i="6"/>
  <c r="H52" i="6"/>
  <c r="P52" i="6"/>
  <c r="X52" i="6"/>
  <c r="J52" i="6"/>
  <c r="R52" i="6"/>
  <c r="D52" i="6"/>
  <c r="U52" i="6"/>
  <c r="I52" i="6"/>
  <c r="Q52" i="6"/>
  <c r="T52" i="6"/>
  <c r="E52" i="6"/>
  <c r="Y52" i="6" l="1"/>
  <c r="AC52" i="73" l="1"/>
  <c r="AG31" i="8" l="1"/>
  <c r="AL31" i="8"/>
  <c r="AQ31" i="8"/>
  <c r="AP31" i="8" l="1"/>
  <c r="AH31" i="8"/>
  <c r="AO31" i="8"/>
  <c r="AN31" i="8"/>
  <c r="AF31" i="8"/>
  <c r="AM31" i="8"/>
  <c r="AE31" i="8"/>
  <c r="AK31" i="8"/>
  <c r="AJ31" i="8"/>
  <c r="AI31" i="8"/>
  <c r="AO52" i="72" l="1"/>
  <c r="AK52" i="72"/>
  <c r="AJ52" i="72"/>
  <c r="AI52" i="72" l="1"/>
  <c r="AQ52" i="72"/>
  <c r="AF52" i="72"/>
  <c r="AE52" i="72"/>
  <c r="AN52" i="72"/>
  <c r="AG52" i="72"/>
  <c r="AH52" i="72"/>
  <c r="AP52" i="72"/>
  <c r="AM52" i="72"/>
  <c r="AL52" i="72"/>
  <c r="AN35" i="8" l="1"/>
  <c r="AN52" i="73"/>
  <c r="AH35" i="8"/>
  <c r="AH52" i="73"/>
  <c r="AI35" i="8"/>
  <c r="AI52" i="73"/>
  <c r="AM35" i="8"/>
  <c r="AM52" i="73"/>
  <c r="AO35" i="8"/>
  <c r="AO52" i="73"/>
  <c r="AJ35" i="8"/>
  <c r="AJ52" i="73"/>
  <c r="AK35" i="8"/>
  <c r="AK52" i="73"/>
  <c r="AF35" i="8"/>
  <c r="AF52" i="73"/>
  <c r="AP35" i="8"/>
  <c r="AP52" i="73"/>
  <c r="AE35" i="8"/>
  <c r="AE52" i="73"/>
  <c r="AL35" i="8" l="1"/>
  <c r="AL52" i="73"/>
  <c r="AQ35" i="8"/>
  <c r="AQ52" i="73"/>
  <c r="AG35" i="8"/>
  <c r="AG52" i="73"/>
  <c r="AH52" i="71" l="1"/>
  <c r="AG52" i="71" l="1"/>
  <c r="AO52" i="71"/>
  <c r="AJ52" i="71"/>
  <c r="AQ52" i="71" l="1"/>
  <c r="AK52" i="71"/>
  <c r="AM52" i="71"/>
  <c r="AF52" i="71"/>
  <c r="AE52" i="71"/>
  <c r="AN52" i="71"/>
  <c r="AI52" i="71"/>
  <c r="AL52" i="71"/>
  <c r="AP52" i="71"/>
  <c r="AK30" i="8" l="1"/>
  <c r="AM30" i="8"/>
  <c r="AP30" i="8"/>
  <c r="AE30" i="8"/>
  <c r="AJ30" i="8"/>
  <c r="AL30" i="8"/>
  <c r="AQ30" i="8"/>
  <c r="AG30" i="8"/>
  <c r="AH30" i="8"/>
  <c r="AN30" i="8"/>
  <c r="AO30" i="8"/>
  <c r="AI30" i="8"/>
  <c r="AF30" i="8"/>
  <c r="AI32" i="8"/>
  <c r="AG32" i="8"/>
  <c r="AL32" i="8"/>
  <c r="AK32" i="8"/>
  <c r="AN32" i="8"/>
  <c r="AP32" i="8"/>
  <c r="AF32" i="8"/>
  <c r="AH32" i="8"/>
  <c r="AJ32" i="8"/>
  <c r="AM32" i="8"/>
  <c r="AE32" i="8"/>
  <c r="AQ32" i="8"/>
  <c r="AO32" i="8"/>
  <c r="AK52" i="5" l="1"/>
  <c r="V6" i="79"/>
  <c r="AL52" i="5"/>
  <c r="W6" i="79"/>
  <c r="AO52" i="5"/>
  <c r="Z6" i="79"/>
  <c r="Q6" i="79"/>
  <c r="AF52" i="5"/>
  <c r="O6" i="79"/>
  <c r="R6" i="79"/>
  <c r="AG52" i="5"/>
  <c r="AP33" i="8"/>
  <c r="AQ52" i="5"/>
  <c r="AO33" i="8"/>
  <c r="AK33" i="8"/>
  <c r="AI33" i="8"/>
  <c r="AM52" i="5"/>
  <c r="X6" i="79"/>
  <c r="AN33" i="8"/>
  <c r="AJ33" i="8"/>
  <c r="U6" i="79"/>
  <c r="AJ52" i="5"/>
  <c r="AL33" i="8"/>
  <c r="S6" i="79"/>
  <c r="AH52" i="5"/>
  <c r="AH33" i="8"/>
  <c r="AP52" i="5"/>
  <c r="AA6" i="79"/>
  <c r="Y6" i="79"/>
  <c r="AN52" i="5"/>
  <c r="AI52" i="5"/>
  <c r="T6" i="79"/>
  <c r="AE52" i="5"/>
  <c r="P6" i="79"/>
  <c r="AQ33" i="8" l="1"/>
  <c r="AM33" i="8"/>
  <c r="AG33" i="8"/>
  <c r="AE33" i="8"/>
  <c r="AF33" i="8"/>
  <c r="AM36" i="8" l="1"/>
  <c r="AH36" i="8" l="1"/>
  <c r="AK36" i="8"/>
  <c r="AL36" i="8"/>
  <c r="AJ36" i="8"/>
  <c r="AF36" i="8"/>
  <c r="AN36" i="8"/>
  <c r="AG36" i="8"/>
  <c r="AE36" i="8"/>
  <c r="AO36" i="8"/>
  <c r="AI36" i="8"/>
  <c r="AP36" i="8"/>
  <c r="AQ36" i="8"/>
  <c r="AO29" i="8" l="1"/>
  <c r="AO53" i="4"/>
  <c r="AI29" i="8"/>
  <c r="AI53" i="4"/>
  <c r="AP29" i="8"/>
  <c r="AP53" i="4"/>
  <c r="AF29" i="8"/>
  <c r="AF53" i="4"/>
  <c r="AE29" i="8"/>
  <c r="AE53" i="4"/>
  <c r="AG29" i="8"/>
  <c r="AG53" i="4"/>
  <c r="AL29" i="8"/>
  <c r="AL53" i="4"/>
  <c r="AM29" i="8"/>
  <c r="AM53" i="4"/>
  <c r="AK29" i="8"/>
  <c r="AK53" i="4"/>
  <c r="AN29" i="8"/>
  <c r="AN53" i="4"/>
  <c r="AJ29" i="8"/>
  <c r="AJ53" i="4"/>
  <c r="AH29" i="8"/>
  <c r="AH53" i="4"/>
  <c r="AQ29" i="8"/>
  <c r="AQ53" i="4"/>
  <c r="AE52" i="6" l="1"/>
  <c r="AE50" i="8"/>
  <c r="AE52" i="8" s="1"/>
  <c r="AF50" i="8" l="1"/>
  <c r="AF52" i="8" s="1"/>
  <c r="AF52" i="6"/>
  <c r="AE53" i="8"/>
  <c r="AF53" i="8" l="1"/>
  <c r="AH50" i="8" l="1"/>
  <c r="AH52" i="8" s="1"/>
  <c r="AH52" i="6"/>
  <c r="AI50" i="8" l="1"/>
  <c r="AI52" i="8" s="1"/>
  <c r="AI52" i="6"/>
  <c r="AH53" i="8"/>
  <c r="AG50" i="8"/>
  <c r="AG52" i="8" s="1"/>
  <c r="AG52" i="6"/>
  <c r="AJ50" i="8" l="1"/>
  <c r="AJ52" i="8" s="1"/>
  <c r="AJ52" i="6"/>
  <c r="AG53" i="8"/>
  <c r="AI53" i="8"/>
  <c r="AJ53" i="8" l="1"/>
  <c r="AK50" i="8"/>
  <c r="AK52" i="8" s="1"/>
  <c r="AK52" i="6"/>
  <c r="AK53" i="8" l="1"/>
  <c r="AM50" i="8" l="1"/>
  <c r="AM52" i="8" s="1"/>
  <c r="AM52" i="6"/>
  <c r="AM53" i="8" l="1"/>
  <c r="AN50" i="8"/>
  <c r="AN52" i="8" s="1"/>
  <c r="AN52" i="6"/>
  <c r="AL52" i="6"/>
  <c r="AL50" i="8"/>
  <c r="AL52" i="8" s="1"/>
  <c r="AL53" i="8" l="1"/>
  <c r="AN53" i="8"/>
  <c r="AO50" i="8"/>
  <c r="AO52" i="8" s="1"/>
  <c r="AO52" i="6"/>
  <c r="AO53" i="8" l="1"/>
  <c r="AP50" i="8"/>
  <c r="AP52" i="8" s="1"/>
  <c r="AP52" i="6"/>
  <c r="AP53" i="8" l="1"/>
  <c r="AQ50" i="8" l="1"/>
  <c r="AQ52" i="8" s="1"/>
  <c r="AQ52" i="6"/>
  <c r="AQ53" i="8" l="1"/>
  <c r="AE79" i="76" l="1"/>
  <c r="AE78" i="76" l="1"/>
  <c r="AE73" i="76" l="1"/>
  <c r="AE76" i="76" l="1"/>
  <c r="AE75" i="76" l="1"/>
  <c r="AE72" i="76"/>
  <c r="AE74" i="76" l="1"/>
</calcChain>
</file>

<file path=xl/comments1.xml><?xml version="1.0" encoding="utf-8"?>
<comments xmlns="http://schemas.openxmlformats.org/spreadsheetml/2006/main">
  <authors>
    <author>Asbjørn Zachariassen Hegelund</author>
    <author>Morten Boje Blarke</author>
  </authors>
  <commentList>
    <comment ref="AE69" authorId="0" shapeId="0">
      <text>
        <r>
          <rPr>
            <b/>
            <sz val="9"/>
            <color indexed="81"/>
            <rFont val="Tahoma"/>
            <family val="2"/>
          </rPr>
          <t>MBB: Baseret på foreløbig
fremskrivning for skovbrug fra Danmarks forslag til National Regnskabsplan for skov og forudsætter godkendelse heraf (Johannsen et al., 2019).</t>
        </r>
      </text>
    </comment>
    <comment ref="AE87" authorId="1" shapeId="0">
      <text>
        <r>
          <rPr>
            <b/>
            <sz val="9"/>
            <color indexed="81"/>
            <rFont val="Tahoma"/>
            <family val="2"/>
          </rPr>
          <t>MBB:</t>
        </r>
        <r>
          <rPr>
            <sz val="9"/>
            <color indexed="81"/>
            <rFont val="Tahoma"/>
            <family val="2"/>
          </rPr>
          <t xml:space="preserve">
Ikke medtaget i Basisfremskrivningens opgørelse. Energistyrelsen har vurderet, at der pt. ikke er grundlag for at medtage ”G. Harvested Wood Products” i  LULUCF opgørelsen især begrundet ved UNFCCCs dokumentationskrav.</t>
        </r>
      </text>
    </comment>
  </commentList>
</comments>
</file>

<file path=xl/sharedStrings.xml><?xml version="1.0" encoding="utf-8"?>
<sst xmlns="http://schemas.openxmlformats.org/spreadsheetml/2006/main" count="1792" uniqueCount="162">
  <si>
    <t>CO2 (ktons)</t>
  </si>
  <si>
    <t>1A1a</t>
  </si>
  <si>
    <t>Public electricity and heat production</t>
  </si>
  <si>
    <t>1A1b</t>
  </si>
  <si>
    <t xml:space="preserve">Petroleum refining </t>
  </si>
  <si>
    <t>1A1c</t>
  </si>
  <si>
    <t>Other energy industries (oil/gas extraction)</t>
  </si>
  <si>
    <t>1A2</t>
  </si>
  <si>
    <t>Combustion in manufacturing industry</t>
  </si>
  <si>
    <t>1A2f</t>
  </si>
  <si>
    <t>Industry - Other (mobile)</t>
  </si>
  <si>
    <t>1A3a</t>
  </si>
  <si>
    <t>Civil aviation</t>
  </si>
  <si>
    <t>1A3b</t>
  </si>
  <si>
    <t>Road transport</t>
  </si>
  <si>
    <t>1A3c</t>
  </si>
  <si>
    <t>Railways</t>
  </si>
  <si>
    <t>1A3d</t>
  </si>
  <si>
    <t>Navigation</t>
  </si>
  <si>
    <t>1A4a</t>
  </si>
  <si>
    <t>Commercial and institutional</t>
  </si>
  <si>
    <t>Commercial and institutional (mobile)</t>
  </si>
  <si>
    <t>1A4b</t>
  </si>
  <si>
    <t>Residential</t>
  </si>
  <si>
    <t>Residential (mobile)</t>
  </si>
  <si>
    <t>1A4c</t>
  </si>
  <si>
    <t>Agriculture, forestry and aquaculture</t>
  </si>
  <si>
    <t>Ag./for./fish. (mobile)</t>
  </si>
  <si>
    <t>1A5</t>
  </si>
  <si>
    <t>Military (mobile)</t>
  </si>
  <si>
    <t>1B2a</t>
  </si>
  <si>
    <t>Fugitive emissions from oil</t>
  </si>
  <si>
    <t>1B2b</t>
  </si>
  <si>
    <t>Fugitive emissions from gas</t>
  </si>
  <si>
    <t>1B2c</t>
  </si>
  <si>
    <t>Fugitive emissions from flaring</t>
  </si>
  <si>
    <t>2A</t>
  </si>
  <si>
    <t>Mineral industry</t>
  </si>
  <si>
    <t>2B</t>
  </si>
  <si>
    <t xml:space="preserve">Chemical industry </t>
  </si>
  <si>
    <t>2C</t>
  </si>
  <si>
    <t>Metal industry</t>
  </si>
  <si>
    <t>2D</t>
  </si>
  <si>
    <t>Non-energy products from fuels and solvent use</t>
  </si>
  <si>
    <t>2E</t>
  </si>
  <si>
    <t xml:space="preserve">Electronic industry </t>
  </si>
  <si>
    <t>2F</t>
  </si>
  <si>
    <t>Product uses as ODS substitutes</t>
  </si>
  <si>
    <t>2G</t>
  </si>
  <si>
    <t xml:space="preserve">Other product manufacture and use </t>
  </si>
  <si>
    <t>2H</t>
  </si>
  <si>
    <t>Other</t>
  </si>
  <si>
    <t>3A</t>
  </si>
  <si>
    <t>Enteric fermentation</t>
  </si>
  <si>
    <t>3B</t>
  </si>
  <si>
    <t>Manure management</t>
  </si>
  <si>
    <t>3D</t>
  </si>
  <si>
    <t>Agricultural soils</t>
  </si>
  <si>
    <t>3F</t>
  </si>
  <si>
    <t>Field burning of agricultural residues</t>
  </si>
  <si>
    <t>3G</t>
  </si>
  <si>
    <t>Liming</t>
  </si>
  <si>
    <t>3H</t>
  </si>
  <si>
    <t>Urea application</t>
  </si>
  <si>
    <t>3I</t>
  </si>
  <si>
    <t>Other carbon-containing fertilizers</t>
  </si>
  <si>
    <t>5A</t>
  </si>
  <si>
    <t>Solid waste disposal</t>
  </si>
  <si>
    <t>5B</t>
  </si>
  <si>
    <t>Biological treatment of solid waste</t>
  </si>
  <si>
    <t>5C</t>
  </si>
  <si>
    <t>Incineration and open burning of waste</t>
  </si>
  <si>
    <t>5D</t>
  </si>
  <si>
    <t>Waste water treatment and discharge</t>
  </si>
  <si>
    <t>5E</t>
  </si>
  <si>
    <t>Total without LULUCF</t>
  </si>
  <si>
    <t xml:space="preserve">Civil Aviation, international </t>
  </si>
  <si>
    <t>Navigation,  international</t>
  </si>
  <si>
    <t>CH4 (tons)</t>
  </si>
  <si>
    <t>N2O (tons)</t>
  </si>
  <si>
    <t>CO2-ækv. (1000 tons)</t>
  </si>
  <si>
    <t>- of which cement production</t>
  </si>
  <si>
    <t>- of which iron and steel production</t>
  </si>
  <si>
    <t>NA</t>
  </si>
  <si>
    <t>NO</t>
  </si>
  <si>
    <t>Emissions</t>
  </si>
  <si>
    <t>Art 3.3</t>
  </si>
  <si>
    <t>Art. 3.4</t>
  </si>
  <si>
    <t>Accounting</t>
  </si>
  <si>
    <t>4.  Land Use, Land-Use Change and Forestry, Gg  CO2</t>
  </si>
  <si>
    <t>4.A</t>
  </si>
  <si>
    <t>4.A.1</t>
  </si>
  <si>
    <t>4.A.2</t>
  </si>
  <si>
    <t>4.B</t>
  </si>
  <si>
    <t>4.B.1</t>
  </si>
  <si>
    <t>4.B.2</t>
  </si>
  <si>
    <t>4.C</t>
  </si>
  <si>
    <t>4.C.1</t>
  </si>
  <si>
    <t>4.C.2</t>
  </si>
  <si>
    <t>4.D</t>
  </si>
  <si>
    <t>4.D.1</t>
  </si>
  <si>
    <t>4.D.2</t>
  </si>
  <si>
    <t>4.E</t>
  </si>
  <si>
    <t>4.E.1</t>
  </si>
  <si>
    <t>4.E.2</t>
  </si>
  <si>
    <t>4.F</t>
  </si>
  <si>
    <t>4.F.1</t>
  </si>
  <si>
    <t>4.F.2</t>
  </si>
  <si>
    <t>4.G</t>
  </si>
  <si>
    <t>4.  Land Use, Land-Use Change excl. Skovdyrkning, skovrejsning og afskovning, Gg CH4</t>
  </si>
  <si>
    <t>4.  Land Use, Land-Use Change excl. Skovdyrkning, skovrejsning og afskovning, Gg N2O</t>
  </si>
  <si>
    <t>kt CO2-eq</t>
  </si>
  <si>
    <t>Indirekte CO2</t>
  </si>
  <si>
    <t>CH4 (fossil)</t>
  </si>
  <si>
    <t>CO (fossil)</t>
  </si>
  <si>
    <t>NMVOC (fossil)</t>
  </si>
  <si>
    <t>4.H</t>
  </si>
  <si>
    <t>Positive tal: emission(inklusiv evt. emission af CH4 og N2O)</t>
  </si>
  <si>
    <t>Negative tal: sinks/binding af CO2 (inklusiv evt. emission af CH4 og N2O)</t>
  </si>
  <si>
    <t>Positive tal: ændringer som øger Danmarks samlede reduktionsforpligtigelse</t>
  </si>
  <si>
    <t>Negative tal: ændringer som bidrager til Danmarks samlede reduktionsforpligtigelse</t>
  </si>
  <si>
    <t>Total without LULUCFincluding indirect CO2</t>
  </si>
  <si>
    <t>Basisår 1990</t>
  </si>
  <si>
    <t>AR</t>
  </si>
  <si>
    <t>D</t>
  </si>
  <si>
    <t>FM</t>
  </si>
  <si>
    <t>CM</t>
  </si>
  <si>
    <t>GM</t>
  </si>
  <si>
    <t>FMRL</t>
  </si>
  <si>
    <t>FMRL_corr</t>
  </si>
  <si>
    <t>GHG, kt CO2e</t>
  </si>
  <si>
    <t>N2O, kt</t>
  </si>
  <si>
    <t>CH4, kt</t>
  </si>
  <si>
    <t>CO2, kt</t>
  </si>
  <si>
    <t>Recreational boats (mobile)</t>
  </si>
  <si>
    <t>A. Forest Land</t>
  </si>
  <si>
    <t>1. Forest Land remaining Forest Land</t>
  </si>
  <si>
    <t>2. Land converted to Forest Land</t>
  </si>
  <si>
    <t>B. Cropland</t>
  </si>
  <si>
    <t>1. Cropland remaining Cropland</t>
  </si>
  <si>
    <t>2. Land converted to Cropland</t>
  </si>
  <si>
    <t>C. Grassland</t>
  </si>
  <si>
    <t>1. Grassland remaining Grassland</t>
  </si>
  <si>
    <t>2. Land converted to Grassland</t>
  </si>
  <si>
    <t>D. Wetlands</t>
  </si>
  <si>
    <t>1. Wetlands remaining Wetlands</t>
  </si>
  <si>
    <t>2. Land converted to Wetlands</t>
  </si>
  <si>
    <t>E. Settlements</t>
  </si>
  <si>
    <t>1. Settlements remaining Settlements</t>
  </si>
  <si>
    <t>2. Land converted to Settlements</t>
  </si>
  <si>
    <t>F. Other Land</t>
  </si>
  <si>
    <t>1. Other Land remaining Other Land</t>
  </si>
  <si>
    <t>2. Land converted to Other Land</t>
  </si>
  <si>
    <t>G. Harvested Wood Products</t>
  </si>
  <si>
    <t>H. Other (please specify)</t>
  </si>
  <si>
    <t>2A1</t>
  </si>
  <si>
    <t>of which cement production</t>
  </si>
  <si>
    <t>FM emission/removal</t>
  </si>
  <si>
    <t>FM accounting</t>
  </si>
  <si>
    <t>I alt</t>
  </si>
  <si>
    <t>IE</t>
  </si>
  <si>
    <t>NO,IE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</si>
</sst>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0.00000"/>
    <numFmt numFmtId="166" formatCode="#,##0.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FF99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 applyNumberFormat="0" applyFont="0" applyFill="0" applyBorder="0" applyProtection="0">
      <alignment horizontal="left" vertical="center" indent="5"/>
    </xf>
    <xf numFmtId="0" fontId="2" fillId="0" borderId="0" applyNumberFormat="0" applyFont="0" applyFill="0" applyBorder="0" applyProtection="0">
      <alignment horizontal="left" vertical="center" indent="2"/>
    </xf>
    <xf numFmtId="0" fontId="3" fillId="0" borderId="0"/>
    <xf numFmtId="0" fontId="8" fillId="0" borderId="2">
      <alignment horizontal="left" vertical="center" wrapText="1" indent="2"/>
    </xf>
    <xf numFmtId="4" fontId="8" fillId="0" borderId="0" applyBorder="0">
      <alignment horizontal="right" vertical="center"/>
    </xf>
    <xf numFmtId="0" fontId="7" fillId="0" borderId="0" applyNumberFormat="0" applyFill="0" applyBorder="0" applyProtection="0">
      <alignment horizontal="left" vertical="center"/>
    </xf>
    <xf numFmtId="4" fontId="8" fillId="4" borderId="1">
      <alignment horizontal="right" vertical="center"/>
    </xf>
    <xf numFmtId="0" fontId="9" fillId="0" borderId="0" applyNumberFormat="0">
      <alignment horizontal="right"/>
    </xf>
    <xf numFmtId="0" fontId="9" fillId="0" borderId="3">
      <alignment horizontal="left" vertical="top" wrapText="1"/>
    </xf>
    <xf numFmtId="0" fontId="1" fillId="0" borderId="4"/>
    <xf numFmtId="0" fontId="10" fillId="0" borderId="0" applyNumberFormat="0" applyFill="0" applyBorder="0" applyAlignment="0" applyProtection="0"/>
    <xf numFmtId="4" fontId="8" fillId="0" borderId="5">
      <alignment horizontal="right" vertical="center"/>
    </xf>
    <xf numFmtId="0" fontId="1" fillId="7" borderId="0" applyNumberFormat="0" applyFont="0" applyBorder="0" applyAlignment="0" applyProtection="0"/>
    <xf numFmtId="0" fontId="8" fillId="7" borderId="1"/>
    <xf numFmtId="0" fontId="8" fillId="0" borderId="0"/>
    <xf numFmtId="9" fontId="1" fillId="0" borderId="0" applyFont="0" applyFill="0" applyBorder="0" applyAlignment="0" applyProtection="0"/>
    <xf numFmtId="0" fontId="11" fillId="0" borderId="0"/>
    <xf numFmtId="43" fontId="13" fillId="0" borderId="0" applyFont="0" applyFill="0" applyBorder="0" applyAlignment="0" applyProtection="0"/>
    <xf numFmtId="0" fontId="14" fillId="9" borderId="6">
      <alignment horizontal="right" vertical="center"/>
    </xf>
  </cellStyleXfs>
  <cellXfs count="206">
    <xf numFmtId="0" fontId="0" fillId="0" borderId="0" xfId="0"/>
    <xf numFmtId="2" fontId="2" fillId="0" borderId="0" xfId="1" applyNumberFormat="1" applyFont="1"/>
    <xf numFmtId="1" fontId="2" fillId="0" borderId="1" xfId="1" applyNumberFormat="1" applyFont="1" applyBorder="1"/>
    <xf numFmtId="0" fontId="2" fillId="2" borderId="1" xfId="1" applyFont="1" applyFill="1" applyBorder="1"/>
    <xf numFmtId="0" fontId="4" fillId="3" borderId="1" xfId="2" applyFont="1" applyFill="1" applyBorder="1" applyAlignment="1">
      <alignment horizontal="left" wrapText="1"/>
    </xf>
    <xf numFmtId="1" fontId="4" fillId="3" borderId="1" xfId="2" applyNumberFormat="1" applyFont="1" applyFill="1" applyBorder="1" applyAlignment="1">
      <alignment horizontal="right" wrapText="1"/>
    </xf>
    <xf numFmtId="0" fontId="2" fillId="0" borderId="1" xfId="1" applyFont="1" applyBorder="1"/>
    <xf numFmtId="0" fontId="2" fillId="0" borderId="0" xfId="1" applyFont="1"/>
    <xf numFmtId="0" fontId="4" fillId="3" borderId="1" xfId="3" applyFont="1" applyFill="1" applyBorder="1" applyAlignment="1">
      <alignment horizontal="left" wrapText="1"/>
    </xf>
    <xf numFmtId="2" fontId="2" fillId="2" borderId="1" xfId="1" applyNumberFormat="1" applyFont="1" applyFill="1" applyBorder="1"/>
    <xf numFmtId="2" fontId="2" fillId="0" borderId="1" xfId="1" applyNumberFormat="1" applyFont="1" applyBorder="1"/>
    <xf numFmtId="2" fontId="2" fillId="0" borderId="1" xfId="1" applyNumberFormat="1" applyFont="1" applyFill="1" applyBorder="1"/>
    <xf numFmtId="1" fontId="2" fillId="0" borderId="1" xfId="1" applyNumberFormat="1" applyFont="1" applyFill="1" applyBorder="1"/>
    <xf numFmtId="0" fontId="2" fillId="0" borderId="0" xfId="1" applyFont="1" applyFill="1"/>
    <xf numFmtId="0" fontId="4" fillId="0" borderId="1" xfId="2" applyFont="1" applyFill="1" applyBorder="1" applyAlignment="1">
      <alignment horizontal="left" wrapText="1"/>
    </xf>
    <xf numFmtId="1" fontId="4" fillId="0" borderId="1" xfId="2" applyNumberFormat="1" applyFont="1" applyFill="1" applyBorder="1" applyAlignment="1">
      <alignment horizontal="right" wrapText="1"/>
    </xf>
    <xf numFmtId="0" fontId="4" fillId="2" borderId="1" xfId="2" applyFont="1" applyFill="1" applyBorder="1" applyAlignment="1">
      <alignment horizontal="left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left"/>
    </xf>
    <xf numFmtId="0" fontId="5" fillId="0" borderId="1" xfId="1" applyFont="1" applyBorder="1"/>
    <xf numFmtId="1" fontId="6" fillId="0" borderId="1" xfId="2" applyNumberFormat="1" applyFont="1" applyFill="1" applyBorder="1" applyAlignment="1">
      <alignment horizontal="right" wrapText="1"/>
    </xf>
    <xf numFmtId="0" fontId="5" fillId="0" borderId="0" xfId="1" applyFont="1"/>
    <xf numFmtId="0" fontId="2" fillId="0" borderId="1" xfId="1" applyFont="1" applyFill="1" applyBorder="1"/>
    <xf numFmtId="0" fontId="4" fillId="0" borderId="1" xfId="3" applyFont="1" applyFill="1" applyBorder="1" applyAlignment="1">
      <alignment horizontal="left" wrapText="1"/>
    </xf>
    <xf numFmtId="0" fontId="4" fillId="0" borderId="1" xfId="6" applyFont="1" applyFill="1" applyBorder="1" applyAlignment="1">
      <alignment horizontal="left" wrapText="1"/>
    </xf>
    <xf numFmtId="1" fontId="4" fillId="5" borderId="1" xfId="2" applyNumberFormat="1" applyFont="1" applyFill="1" applyBorder="1" applyAlignment="1">
      <alignment horizontal="right" wrapText="1"/>
    </xf>
    <xf numFmtId="1" fontId="2" fillId="6" borderId="1" xfId="1" applyNumberFormat="1" applyFont="1" applyFill="1" applyBorder="1"/>
    <xf numFmtId="1" fontId="0" fillId="0" borderId="0" xfId="0" applyNumberFormat="1"/>
    <xf numFmtId="2" fontId="1" fillId="0" borderId="0" xfId="20" applyNumberFormat="1" applyFont="1"/>
    <xf numFmtId="1" fontId="1" fillId="0" borderId="1" xfId="20" applyNumberFormat="1" applyFont="1" applyBorder="1"/>
    <xf numFmtId="1" fontId="1" fillId="0" borderId="0" xfId="20" applyNumberFormat="1" applyFont="1"/>
    <xf numFmtId="0" fontId="1" fillId="2" borderId="1" xfId="20" applyFont="1" applyFill="1" applyBorder="1"/>
    <xf numFmtId="0" fontId="1" fillId="0" borderId="1" xfId="20" applyFont="1" applyBorder="1"/>
    <xf numFmtId="0" fontId="1" fillId="0" borderId="0" xfId="20" applyFont="1"/>
    <xf numFmtId="2" fontId="1" fillId="2" borderId="1" xfId="20" applyNumberFormat="1" applyFont="1" applyFill="1" applyBorder="1"/>
    <xf numFmtId="1" fontId="1" fillId="2" borderId="1" xfId="20" applyNumberFormat="1" applyFont="1" applyFill="1" applyBorder="1"/>
    <xf numFmtId="2" fontId="1" fillId="0" borderId="1" xfId="20" applyNumberFormat="1" applyFont="1" applyBorder="1"/>
    <xf numFmtId="2" fontId="1" fillId="0" borderId="1" xfId="20" applyNumberFormat="1" applyFont="1" applyFill="1" applyBorder="1"/>
    <xf numFmtId="1" fontId="1" fillId="0" borderId="1" xfId="20" applyNumberFormat="1" applyFont="1" applyFill="1" applyBorder="1"/>
    <xf numFmtId="0" fontId="1" fillId="0" borderId="0" xfId="20" applyFont="1" applyFill="1"/>
    <xf numFmtId="0" fontId="1" fillId="0" borderId="1" xfId="20" applyFont="1" applyBorder="1" applyAlignment="1">
      <alignment wrapText="1"/>
    </xf>
    <xf numFmtId="0" fontId="1" fillId="0" borderId="1" xfId="20" quotePrefix="1" applyFont="1" applyBorder="1" applyAlignment="1">
      <alignment wrapText="1"/>
    </xf>
    <xf numFmtId="0" fontId="1" fillId="0" borderId="1" xfId="20" applyFont="1" applyBorder="1" applyAlignment="1">
      <alignment horizontal="left"/>
    </xf>
    <xf numFmtId="164" fontId="1" fillId="0" borderId="1" xfId="20" applyNumberFormat="1" applyFont="1" applyBorder="1"/>
    <xf numFmtId="0" fontId="5" fillId="0" borderId="1" xfId="20" applyFont="1" applyBorder="1"/>
    <xf numFmtId="0" fontId="5" fillId="0" borderId="0" xfId="20" applyFont="1"/>
    <xf numFmtId="164" fontId="2" fillId="6" borderId="1" xfId="1" applyNumberFormat="1" applyFont="1" applyFill="1" applyBorder="1"/>
    <xf numFmtId="1" fontId="12" fillId="0" borderId="1" xfId="1" applyNumberFormat="1" applyFont="1" applyFill="1" applyBorder="1"/>
    <xf numFmtId="49" fontId="1" fillId="0" borderId="0" xfId="20" applyNumberFormat="1" applyFont="1"/>
    <xf numFmtId="1" fontId="4" fillId="5" borderId="1" xfId="2" applyNumberFormat="1" applyFont="1" applyFill="1" applyBorder="1" applyAlignment="1" applyProtection="1">
      <alignment horizontal="right" wrapText="1"/>
      <protection locked="0"/>
    </xf>
    <xf numFmtId="0" fontId="2" fillId="0" borderId="1" xfId="1" applyFont="1" applyBorder="1" applyProtection="1">
      <protection locked="0"/>
    </xf>
    <xf numFmtId="1" fontId="2" fillId="0" borderId="1" xfId="1" applyNumberFormat="1" applyFont="1" applyBorder="1" applyProtection="1">
      <protection locked="0"/>
    </xf>
    <xf numFmtId="1" fontId="2" fillId="0" borderId="1" xfId="1" applyNumberFormat="1" applyFont="1" applyFill="1" applyBorder="1" applyProtection="1">
      <protection locked="0"/>
    </xf>
    <xf numFmtId="1" fontId="4" fillId="0" borderId="1" xfId="2" applyNumberFormat="1" applyFont="1" applyFill="1" applyBorder="1" applyAlignment="1" applyProtection="1">
      <alignment horizontal="right" wrapText="1"/>
      <protection locked="0"/>
    </xf>
    <xf numFmtId="1" fontId="2" fillId="6" borderId="1" xfId="1" applyNumberFormat="1" applyFont="1" applyFill="1" applyBorder="1" applyProtection="1">
      <protection locked="0"/>
    </xf>
    <xf numFmtId="2" fontId="2" fillId="6" borderId="1" xfId="1" applyNumberFormat="1" applyFont="1" applyFill="1" applyBorder="1" applyProtection="1">
      <protection locked="0"/>
    </xf>
    <xf numFmtId="3" fontId="2" fillId="6" borderId="1" xfId="1" applyNumberFormat="1" applyFont="1" applyFill="1" applyBorder="1" applyProtection="1">
      <protection locked="0"/>
    </xf>
    <xf numFmtId="1" fontId="2" fillId="8" borderId="1" xfId="1" applyNumberFormat="1" applyFont="1" applyFill="1" applyBorder="1" applyProtection="1">
      <protection locked="0"/>
    </xf>
    <xf numFmtId="4" fontId="2" fillId="6" borderId="1" xfId="1" applyNumberFormat="1" applyFont="1" applyFill="1" applyBorder="1" applyProtection="1">
      <protection locked="0"/>
    </xf>
    <xf numFmtId="1" fontId="1" fillId="8" borderId="1" xfId="1" applyNumberFormat="1" applyFont="1" applyFill="1" applyBorder="1" applyProtection="1">
      <protection locked="0"/>
    </xf>
    <xf numFmtId="1" fontId="1" fillId="6" borderId="1" xfId="1" applyNumberFormat="1" applyFont="1" applyFill="1" applyBorder="1" applyProtection="1">
      <protection locked="0"/>
    </xf>
    <xf numFmtId="1" fontId="6" fillId="6" borderId="1" xfId="2" applyNumberFormat="1" applyFont="1" applyFill="1" applyBorder="1" applyAlignment="1" applyProtection="1">
      <alignment horizontal="right" wrapText="1"/>
      <protection locked="0"/>
    </xf>
    <xf numFmtId="1" fontId="6" fillId="0" borderId="1" xfId="2" applyNumberFormat="1" applyFont="1" applyFill="1" applyBorder="1" applyAlignment="1" applyProtection="1">
      <alignment horizontal="right" wrapText="1"/>
      <protection locked="0"/>
    </xf>
    <xf numFmtId="1" fontId="0" fillId="0" borderId="0" xfId="0" applyNumberFormat="1" applyFill="1"/>
    <xf numFmtId="0" fontId="5" fillId="0" borderId="6" xfId="1" applyFont="1" applyBorder="1"/>
    <xf numFmtId="1" fontId="6" fillId="0" borderId="6" xfId="2" applyNumberFormat="1" applyFont="1" applyFill="1" applyBorder="1" applyAlignment="1">
      <alignment horizontal="right" wrapText="1"/>
    </xf>
    <xf numFmtId="1" fontId="6" fillId="6" borderId="6" xfId="2" applyNumberFormat="1" applyFont="1" applyFill="1" applyBorder="1" applyAlignment="1" applyProtection="1">
      <alignment horizontal="right" wrapText="1"/>
      <protection locked="0"/>
    </xf>
    <xf numFmtId="1" fontId="6" fillId="6" borderId="6" xfId="2" applyNumberFormat="1" applyFont="1" applyFill="1" applyBorder="1" applyAlignment="1">
      <alignment horizontal="right" wrapText="1"/>
    </xf>
    <xf numFmtId="1" fontId="12" fillId="0" borderId="0" xfId="20" applyNumberFormat="1" applyFont="1" applyFill="1" applyBorder="1"/>
    <xf numFmtId="2" fontId="12" fillId="0" borderId="0" xfId="20" applyNumberFormat="1" applyFont="1" applyFill="1" applyBorder="1"/>
    <xf numFmtId="0" fontId="12" fillId="0" borderId="0" xfId="2" applyFont="1" applyFill="1" applyBorder="1" applyAlignment="1">
      <alignment wrapText="1"/>
    </xf>
    <xf numFmtId="0" fontId="15" fillId="0" borderId="0" xfId="20" applyFont="1" applyFill="1" applyBorder="1"/>
    <xf numFmtId="0" fontId="12" fillId="0" borderId="0" xfId="20" applyFont="1" applyFill="1" applyBorder="1"/>
    <xf numFmtId="2" fontId="2" fillId="2" borderId="6" xfId="1" applyNumberFormat="1" applyFont="1" applyFill="1" applyBorder="1"/>
    <xf numFmtId="2" fontId="1" fillId="2" borderId="6" xfId="1" applyNumberFormat="1" applyFont="1" applyFill="1" applyBorder="1"/>
    <xf numFmtId="1" fontId="4" fillId="5" borderId="6" xfId="2" applyNumberFormat="1" applyFont="1" applyFill="1" applyBorder="1" applyAlignment="1" applyProtection="1">
      <alignment horizontal="right" wrapText="1"/>
      <protection locked="0"/>
    </xf>
    <xf numFmtId="0" fontId="2" fillId="0" borderId="6" xfId="1" applyFont="1" applyBorder="1"/>
    <xf numFmtId="2" fontId="1" fillId="0" borderId="6" xfId="1" applyNumberFormat="1" applyFont="1" applyFill="1" applyBorder="1"/>
    <xf numFmtId="0" fontId="2" fillId="0" borderId="6" xfId="1" applyFont="1" applyBorder="1" applyAlignment="1">
      <alignment wrapText="1"/>
    </xf>
    <xf numFmtId="1" fontId="2" fillId="6" borderId="6" xfId="1" applyNumberFormat="1" applyFont="1" applyFill="1" applyBorder="1" applyProtection="1">
      <protection locked="0"/>
    </xf>
    <xf numFmtId="1" fontId="2" fillId="6" borderId="6" xfId="1" applyNumberFormat="1" applyFont="1" applyFill="1" applyBorder="1"/>
    <xf numFmtId="1" fontId="2" fillId="8" borderId="6" xfId="1" applyNumberFormat="1" applyFont="1" applyFill="1" applyBorder="1" applyProtection="1">
      <protection locked="0"/>
    </xf>
    <xf numFmtId="1" fontId="1" fillId="0" borderId="1" xfId="20" applyNumberFormat="1" applyFont="1" applyBorder="1" applyProtection="1">
      <protection locked="0"/>
    </xf>
    <xf numFmtId="1" fontId="1" fillId="0" borderId="6" xfId="20" applyNumberFormat="1" applyFont="1" applyBorder="1" applyProtection="1">
      <protection locked="0"/>
    </xf>
    <xf numFmtId="1" fontId="1" fillId="0" borderId="0" xfId="20" applyNumberFormat="1" applyFont="1" applyProtection="1">
      <protection locked="0"/>
    </xf>
    <xf numFmtId="0" fontId="1" fillId="2" borderId="1" xfId="20" applyFont="1" applyFill="1" applyBorder="1" applyProtection="1">
      <protection locked="0"/>
    </xf>
    <xf numFmtId="0" fontId="4" fillId="3" borderId="1" xfId="2" applyFont="1" applyFill="1" applyBorder="1" applyAlignment="1" applyProtection="1">
      <alignment horizontal="left" wrapText="1"/>
      <protection locked="0"/>
    </xf>
    <xf numFmtId="164" fontId="4" fillId="3" borderId="1" xfId="2" applyNumberFormat="1" applyFont="1" applyFill="1" applyBorder="1" applyAlignment="1" applyProtection="1">
      <alignment horizontal="right" wrapText="1"/>
      <protection locked="0"/>
    </xf>
    <xf numFmtId="2" fontId="1" fillId="0" borderId="0" xfId="20" applyNumberFormat="1" applyFont="1" applyProtection="1">
      <protection locked="0"/>
    </xf>
    <xf numFmtId="0" fontId="1" fillId="0" borderId="0" xfId="20" applyFont="1" applyProtection="1">
      <protection locked="0"/>
    </xf>
    <xf numFmtId="164" fontId="1" fillId="0" borderId="0" xfId="20" applyNumberFormat="1" applyFont="1" applyProtection="1">
      <protection locked="0"/>
    </xf>
    <xf numFmtId="1" fontId="5" fillId="0" borderId="1" xfId="20" applyNumberFormat="1" applyFont="1" applyBorder="1" applyProtection="1">
      <protection locked="0"/>
    </xf>
    <xf numFmtId="0" fontId="5" fillId="2" borderId="1" xfId="20" applyFont="1" applyFill="1" applyBorder="1" applyProtection="1">
      <protection locked="0"/>
    </xf>
    <xf numFmtId="164" fontId="4" fillId="3" borderId="1" xfId="2" applyNumberFormat="1" applyFont="1" applyFill="1" applyBorder="1" applyAlignment="1" applyProtection="1">
      <alignment horizontal="right" wrapText="1"/>
    </xf>
    <xf numFmtId="0" fontId="4" fillId="10" borderId="6" xfId="2" applyFont="1" applyFill="1" applyBorder="1" applyAlignment="1" applyProtection="1">
      <alignment horizontal="left" wrapText="1"/>
    </xf>
    <xf numFmtId="164" fontId="4" fillId="3" borderId="6" xfId="2" applyNumberFormat="1" applyFont="1" applyFill="1" applyBorder="1" applyAlignment="1" applyProtection="1">
      <alignment horizontal="right" wrapText="1"/>
    </xf>
    <xf numFmtId="2" fontId="2" fillId="0" borderId="0" xfId="1" applyNumberFormat="1" applyFont="1" applyProtection="1"/>
    <xf numFmtId="2" fontId="2" fillId="0" borderId="0" xfId="1" applyNumberFormat="1" applyFont="1" applyFill="1" applyProtection="1"/>
    <xf numFmtId="1" fontId="2" fillId="0" borderId="1" xfId="1" applyNumberFormat="1" applyFont="1" applyBorder="1" applyProtection="1"/>
    <xf numFmtId="1" fontId="2" fillId="0" borderId="1" xfId="1" applyNumberFormat="1" applyFont="1" applyFill="1" applyBorder="1" applyProtection="1"/>
    <xf numFmtId="1" fontId="2" fillId="0" borderId="0" xfId="1" applyNumberFormat="1" applyFont="1" applyProtection="1"/>
    <xf numFmtId="0" fontId="2" fillId="2" borderId="1" xfId="1" applyFont="1" applyFill="1" applyBorder="1" applyProtection="1"/>
    <xf numFmtId="0" fontId="4" fillId="3" borderId="1" xfId="2" applyFont="1" applyFill="1" applyBorder="1" applyAlignment="1" applyProtection="1">
      <alignment horizontal="left" wrapText="1"/>
    </xf>
    <xf numFmtId="1" fontId="4" fillId="3" borderId="1" xfId="2" applyNumberFormat="1" applyFont="1" applyFill="1" applyBorder="1" applyAlignment="1" applyProtection="1">
      <alignment horizontal="right" wrapText="1"/>
    </xf>
    <xf numFmtId="0" fontId="2" fillId="0" borderId="1" xfId="1" applyFont="1" applyBorder="1" applyProtection="1"/>
    <xf numFmtId="0" fontId="2" fillId="0" borderId="0" xfId="1" applyFont="1" applyProtection="1"/>
    <xf numFmtId="0" fontId="4" fillId="3" borderId="1" xfId="3" applyFont="1" applyFill="1" applyBorder="1" applyAlignment="1" applyProtection="1">
      <alignment horizontal="left" wrapText="1"/>
    </xf>
    <xf numFmtId="2" fontId="2" fillId="2" borderId="1" xfId="1" applyNumberFormat="1" applyFont="1" applyFill="1" applyBorder="1" applyProtection="1"/>
    <xf numFmtId="2" fontId="2" fillId="0" borderId="1" xfId="1" applyNumberFormat="1" applyFont="1" applyBorder="1" applyProtection="1"/>
    <xf numFmtId="2" fontId="2" fillId="0" borderId="1" xfId="1" applyNumberFormat="1" applyFont="1" applyFill="1" applyBorder="1" applyProtection="1"/>
    <xf numFmtId="0" fontId="2" fillId="0" borderId="0" xfId="1" applyFont="1" applyFill="1" applyProtection="1"/>
    <xf numFmtId="2" fontId="1" fillId="2" borderId="6" xfId="1" applyNumberFormat="1" applyFont="1" applyFill="1" applyBorder="1" applyProtection="1"/>
    <xf numFmtId="1" fontId="4" fillId="3" borderId="6" xfId="2" applyNumberFormat="1" applyFont="1" applyFill="1" applyBorder="1" applyAlignment="1" applyProtection="1">
      <alignment horizontal="right" wrapText="1"/>
    </xf>
    <xf numFmtId="0" fontId="4" fillId="0" borderId="1" xfId="2" applyFont="1" applyFill="1" applyBorder="1" applyAlignment="1" applyProtection="1">
      <alignment horizontal="left" wrapText="1"/>
    </xf>
    <xf numFmtId="1" fontId="4" fillId="0" borderId="1" xfId="2" applyNumberFormat="1" applyFont="1" applyFill="1" applyBorder="1" applyAlignment="1" applyProtection="1">
      <alignment horizontal="right" wrapText="1"/>
    </xf>
    <xf numFmtId="0" fontId="4" fillId="2" borderId="1" xfId="2" applyFont="1" applyFill="1" applyBorder="1" applyAlignment="1" applyProtection="1">
      <alignment horizontal="left" wrapText="1"/>
    </xf>
    <xf numFmtId="0" fontId="2" fillId="0" borderId="1" xfId="1" applyFont="1" applyFill="1" applyBorder="1" applyProtection="1"/>
    <xf numFmtId="0" fontId="2" fillId="0" borderId="1" xfId="1" applyFont="1" applyBorder="1" applyAlignment="1" applyProtection="1">
      <alignment wrapText="1"/>
    </xf>
    <xf numFmtId="0" fontId="1" fillId="0" borderId="6" xfId="1" applyFont="1" applyBorder="1" applyProtection="1"/>
    <xf numFmtId="0" fontId="1" fillId="0" borderId="6" xfId="1" applyFont="1" applyBorder="1" applyAlignment="1" applyProtection="1">
      <alignment wrapText="1"/>
    </xf>
    <xf numFmtId="1" fontId="2" fillId="0" borderId="6" xfId="1" applyNumberFormat="1" applyFont="1" applyBorder="1" applyProtection="1"/>
    <xf numFmtId="1" fontId="2" fillId="8" borderId="1" xfId="1" applyNumberFormat="1" applyFont="1" applyFill="1" applyBorder="1" applyProtection="1"/>
    <xf numFmtId="0" fontId="2" fillId="0" borderId="1" xfId="1" applyFont="1" applyBorder="1" applyAlignment="1" applyProtection="1">
      <alignment horizontal="left"/>
    </xf>
    <xf numFmtId="164" fontId="2" fillId="8" borderId="1" xfId="1" applyNumberFormat="1" applyFont="1" applyFill="1" applyBorder="1" applyProtection="1"/>
    <xf numFmtId="0" fontId="5" fillId="0" borderId="1" xfId="1" applyFont="1" applyBorder="1" applyProtection="1"/>
    <xf numFmtId="1" fontId="6" fillId="0" borderId="1" xfId="2" applyNumberFormat="1" applyFont="1" applyFill="1" applyBorder="1" applyAlignment="1" applyProtection="1">
      <alignment horizontal="right" wrapText="1"/>
    </xf>
    <xf numFmtId="0" fontId="5" fillId="0" borderId="0" xfId="1" applyFont="1" applyProtection="1"/>
    <xf numFmtId="0" fontId="5" fillId="0" borderId="6" xfId="1" applyFont="1" applyBorder="1" applyProtection="1"/>
    <xf numFmtId="1" fontId="6" fillId="0" borderId="6" xfId="2" applyNumberFormat="1" applyFont="1" applyFill="1" applyBorder="1" applyAlignment="1" applyProtection="1">
      <alignment horizontal="right" wrapText="1"/>
    </xf>
    <xf numFmtId="1" fontId="2" fillId="2" borderId="1" xfId="1" applyNumberFormat="1" applyFont="1" applyFill="1" applyBorder="1" applyProtection="1"/>
    <xf numFmtId="2" fontId="1" fillId="0" borderId="0" xfId="1" applyNumberFormat="1" applyFont="1" applyProtection="1"/>
    <xf numFmtId="0" fontId="4" fillId="0" borderId="1" xfId="3" applyFont="1" applyFill="1" applyBorder="1" applyAlignment="1" applyProtection="1">
      <alignment horizontal="left" wrapText="1"/>
    </xf>
    <xf numFmtId="2" fontId="2" fillId="2" borderId="6" xfId="1" applyNumberFormat="1" applyFont="1" applyFill="1" applyBorder="1" applyProtection="1"/>
    <xf numFmtId="0" fontId="2" fillId="2" borderId="1" xfId="1" applyFont="1" applyFill="1" applyBorder="1" applyAlignment="1" applyProtection="1">
      <alignment wrapText="1"/>
    </xf>
    <xf numFmtId="0" fontId="2" fillId="0" borderId="6" xfId="1" applyFont="1" applyBorder="1" applyProtection="1"/>
    <xf numFmtId="0" fontId="2" fillId="0" borderId="6" xfId="1" applyFont="1" applyBorder="1" applyAlignment="1" applyProtection="1">
      <alignment wrapText="1"/>
    </xf>
    <xf numFmtId="1" fontId="2" fillId="8" borderId="6" xfId="1" applyNumberFormat="1" applyFont="1" applyFill="1" applyBorder="1" applyProtection="1"/>
    <xf numFmtId="1" fontId="1" fillId="0" borderId="1" xfId="1" applyNumberFormat="1" applyFont="1" applyFill="1" applyBorder="1" applyProtection="1"/>
    <xf numFmtId="0" fontId="4" fillId="3" borderId="1" xfId="6" applyFont="1" applyFill="1" applyBorder="1" applyAlignment="1" applyProtection="1">
      <alignment horizontal="left" wrapText="1"/>
    </xf>
    <xf numFmtId="0" fontId="4" fillId="0" borderId="1" xfId="6" applyFont="1" applyFill="1" applyBorder="1" applyAlignment="1" applyProtection="1">
      <alignment horizontal="left" wrapText="1"/>
    </xf>
    <xf numFmtId="1" fontId="1" fillId="8" borderId="1" xfId="1" applyNumberFormat="1" applyFont="1" applyFill="1" applyBorder="1" applyProtection="1"/>
    <xf numFmtId="0" fontId="2" fillId="0" borderId="0" xfId="1" applyFont="1" applyBorder="1" applyProtection="1"/>
    <xf numFmtId="2" fontId="2" fillId="0" borderId="0" xfId="1" applyNumberFormat="1" applyFont="1" applyBorder="1" applyProtection="1"/>
    <xf numFmtId="0" fontId="5" fillId="0" borderId="6" xfId="1" applyFont="1" applyFill="1" applyBorder="1" applyProtection="1"/>
    <xf numFmtId="1" fontId="6" fillId="0" borderId="6" xfId="2" applyNumberFormat="1" applyFont="1" applyFill="1" applyBorder="1" applyAlignment="1" applyProtection="1">
      <alignment horizontal="right" wrapText="1"/>
      <protection locked="0"/>
    </xf>
    <xf numFmtId="0" fontId="5" fillId="0" borderId="0" xfId="1" applyFont="1" applyFill="1" applyProtection="1"/>
    <xf numFmtId="49" fontId="1" fillId="0" borderId="0" xfId="20" applyNumberFormat="1" applyFont="1" applyProtection="1"/>
    <xf numFmtId="1" fontId="1" fillId="0" borderId="1" xfId="20" applyNumberFormat="1" applyFont="1" applyBorder="1" applyProtection="1"/>
    <xf numFmtId="49" fontId="1" fillId="2" borderId="1" xfId="20" applyNumberFormat="1" applyFont="1" applyFill="1" applyBorder="1" applyProtection="1"/>
    <xf numFmtId="0" fontId="4" fillId="3" borderId="1" xfId="2" applyFont="1" applyFill="1" applyBorder="1" applyAlignment="1" applyProtection="1">
      <alignment wrapText="1"/>
    </xf>
    <xf numFmtId="2" fontId="4" fillId="3" borderId="6" xfId="2" applyNumberFormat="1" applyFont="1" applyFill="1" applyBorder="1" applyAlignment="1" applyProtection="1">
      <alignment wrapText="1"/>
    </xf>
    <xf numFmtId="2" fontId="4" fillId="3" borderId="6" xfId="2" applyNumberFormat="1" applyFont="1" applyFill="1" applyBorder="1" applyAlignment="1" applyProtection="1">
      <alignment horizontal="left" wrapText="1"/>
    </xf>
    <xf numFmtId="0" fontId="1" fillId="0" borderId="1" xfId="20" applyFont="1" applyBorder="1" applyProtection="1"/>
    <xf numFmtId="0" fontId="5" fillId="0" borderId="1" xfId="20" applyFont="1" applyBorder="1" applyProtection="1"/>
    <xf numFmtId="164" fontId="4" fillId="3" borderId="6" xfId="2" applyNumberFormat="1" applyFont="1" applyFill="1" applyBorder="1" applyAlignment="1" applyProtection="1">
      <alignment wrapText="1"/>
    </xf>
    <xf numFmtId="164" fontId="4" fillId="11" borderId="1" xfId="2" applyNumberFormat="1" applyFont="1" applyFill="1" applyBorder="1" applyAlignment="1" applyProtection="1">
      <alignment horizontal="right" wrapText="1"/>
      <protection locked="0"/>
    </xf>
    <xf numFmtId="2" fontId="4" fillId="12" borderId="1" xfId="2" applyNumberFormat="1" applyFont="1" applyFill="1" applyBorder="1" applyAlignment="1" applyProtection="1">
      <alignment horizontal="right" wrapText="1"/>
      <protection locked="0"/>
    </xf>
    <xf numFmtId="1" fontId="1" fillId="0" borderId="6" xfId="1" applyNumberFormat="1" applyFont="1" applyBorder="1" applyProtection="1">
      <protection locked="0"/>
    </xf>
    <xf numFmtId="1" fontId="1" fillId="0" borderId="6" xfId="1" applyNumberFormat="1" applyFont="1" applyFill="1" applyBorder="1" applyProtection="1">
      <protection locked="0"/>
    </xf>
    <xf numFmtId="2" fontId="1" fillId="0" borderId="0" xfId="1" applyNumberFormat="1" applyFont="1" applyFill="1" applyProtection="1">
      <protection locked="0"/>
    </xf>
    <xf numFmtId="0" fontId="1" fillId="0" borderId="0" xfId="1" applyFont="1" applyProtection="1">
      <protection locked="0"/>
    </xf>
    <xf numFmtId="0" fontId="1" fillId="0" borderId="6" xfId="1" applyFont="1" applyBorder="1" applyProtection="1">
      <protection locked="0"/>
    </xf>
    <xf numFmtId="167" fontId="4" fillId="3" borderId="6" xfId="2" applyNumberFormat="1" applyFont="1" applyFill="1" applyBorder="1" applyAlignment="1" applyProtection="1">
      <alignment wrapText="1"/>
    </xf>
    <xf numFmtId="165" fontId="4" fillId="3" borderId="6" xfId="2" applyNumberFormat="1" applyFont="1" applyFill="1" applyBorder="1" applyAlignment="1" applyProtection="1">
      <alignment wrapText="1"/>
    </xf>
    <xf numFmtId="164" fontId="4" fillId="12" borderId="1" xfId="2" applyNumberFormat="1" applyFont="1" applyFill="1" applyBorder="1" applyAlignment="1" applyProtection="1">
      <alignment horizontal="right" wrapText="1"/>
    </xf>
    <xf numFmtId="1" fontId="1" fillId="0" borderId="1" xfId="20" applyNumberFormat="1" applyFont="1" applyBorder="1" applyAlignment="1" applyProtection="1">
      <alignment horizontal="center"/>
      <protection locked="0"/>
    </xf>
    <xf numFmtId="1" fontId="1" fillId="0" borderId="6" xfId="20" applyNumberFormat="1" applyFont="1" applyBorder="1"/>
    <xf numFmtId="0" fontId="1" fillId="0" borderId="6" xfId="20" applyFont="1" applyBorder="1"/>
    <xf numFmtId="2" fontId="1" fillId="0" borderId="6" xfId="20" applyNumberFormat="1" applyFont="1" applyFill="1" applyBorder="1"/>
    <xf numFmtId="1" fontId="4" fillId="3" borderId="6" xfId="2" applyNumberFormat="1" applyFont="1" applyFill="1" applyBorder="1" applyAlignment="1">
      <alignment horizontal="right" wrapText="1"/>
    </xf>
    <xf numFmtId="1" fontId="1" fillId="2" borderId="6" xfId="20" applyNumberFormat="1" applyFont="1" applyFill="1" applyBorder="1"/>
    <xf numFmtId="1" fontId="1" fillId="0" borderId="6" xfId="20" applyNumberFormat="1" applyFont="1" applyFill="1" applyBorder="1"/>
    <xf numFmtId="1" fontId="4" fillId="0" borderId="6" xfId="2" applyNumberFormat="1" applyFont="1" applyFill="1" applyBorder="1" applyAlignment="1">
      <alignment horizontal="right" wrapText="1"/>
    </xf>
    <xf numFmtId="164" fontId="1" fillId="0" borderId="6" xfId="20" applyNumberFormat="1" applyFont="1" applyBorder="1"/>
    <xf numFmtId="164" fontId="4" fillId="12" borderId="1" xfId="2" applyNumberFormat="1" applyFont="1" applyFill="1" applyBorder="1" applyAlignment="1" applyProtection="1">
      <alignment horizontal="right" wrapText="1"/>
      <protection locked="0"/>
    </xf>
    <xf numFmtId="0" fontId="2" fillId="0" borderId="6" xfId="1" applyFont="1" applyFill="1" applyBorder="1"/>
    <xf numFmtId="4" fontId="2" fillId="0" borderId="1" xfId="1" applyNumberFormat="1" applyFont="1" applyFill="1" applyBorder="1"/>
    <xf numFmtId="1" fontId="1" fillId="0" borderId="1" xfId="1" applyNumberFormat="1" applyFont="1" applyFill="1" applyBorder="1"/>
    <xf numFmtId="166" fontId="1" fillId="0" borderId="1" xfId="1" applyNumberFormat="1" applyFont="1" applyFill="1" applyBorder="1"/>
    <xf numFmtId="164" fontId="2" fillId="0" borderId="1" xfId="1" applyNumberFormat="1" applyFont="1" applyFill="1" applyBorder="1"/>
    <xf numFmtId="2" fontId="1" fillId="0" borderId="0" xfId="1" applyNumberFormat="1" applyFont="1" applyFill="1"/>
    <xf numFmtId="2" fontId="2" fillId="0" borderId="0" xfId="1" applyNumberFormat="1" applyFont="1" applyFill="1"/>
    <xf numFmtId="2" fontId="2" fillId="0" borderId="6" xfId="1" applyNumberFormat="1" applyFont="1" applyFill="1" applyBorder="1"/>
    <xf numFmtId="0" fontId="2" fillId="0" borderId="1" xfId="1" applyFont="1" applyFill="1" applyBorder="1" applyAlignment="1">
      <alignment wrapText="1"/>
    </xf>
    <xf numFmtId="0" fontId="2" fillId="0" borderId="6" xfId="1" applyFont="1" applyFill="1" applyBorder="1" applyAlignment="1">
      <alignment wrapText="1"/>
    </xf>
    <xf numFmtId="0" fontId="2" fillId="0" borderId="1" xfId="1" applyFont="1" applyFill="1" applyBorder="1" applyAlignment="1">
      <alignment horizontal="left"/>
    </xf>
    <xf numFmtId="0" fontId="5" fillId="0" borderId="1" xfId="1" applyFont="1" applyFill="1" applyBorder="1"/>
    <xf numFmtId="0" fontId="5" fillId="0" borderId="0" xfId="1" applyFont="1" applyFill="1"/>
    <xf numFmtId="0" fontId="5" fillId="0" borderId="6" xfId="1" applyFont="1" applyFill="1" applyBorder="1"/>
    <xf numFmtId="0" fontId="2" fillId="13" borderId="1" xfId="1" applyFont="1" applyFill="1" applyBorder="1"/>
    <xf numFmtId="0" fontId="2" fillId="13" borderId="6" xfId="1" applyFont="1" applyFill="1" applyBorder="1"/>
    <xf numFmtId="4" fontId="1" fillId="13" borderId="1" xfId="1" applyNumberFormat="1" applyFont="1" applyFill="1" applyBorder="1"/>
    <xf numFmtId="3" fontId="1" fillId="13" borderId="1" xfId="1" applyNumberFormat="1" applyFont="1" applyFill="1" applyBorder="1"/>
    <xf numFmtId="1" fontId="2" fillId="13" borderId="1" xfId="1" applyNumberFormat="1" applyFont="1" applyFill="1" applyBorder="1"/>
    <xf numFmtId="1" fontId="6" fillId="13" borderId="1" xfId="2" applyNumberFormat="1" applyFont="1" applyFill="1" applyBorder="1" applyAlignment="1">
      <alignment horizontal="right" wrapText="1"/>
    </xf>
    <xf numFmtId="1" fontId="6" fillId="13" borderId="6" xfId="2" applyNumberFormat="1" applyFont="1" applyFill="1" applyBorder="1" applyAlignment="1">
      <alignment horizontal="right" wrapText="1"/>
    </xf>
    <xf numFmtId="4" fontId="2" fillId="13" borderId="1" xfId="1" applyNumberFormat="1" applyFont="1" applyFill="1" applyBorder="1"/>
    <xf numFmtId="2" fontId="1" fillId="13" borderId="1" xfId="1" applyNumberFormat="1" applyFont="1" applyFill="1" applyBorder="1"/>
    <xf numFmtId="1" fontId="12" fillId="13" borderId="1" xfId="1" applyNumberFormat="1" applyFont="1" applyFill="1" applyBorder="1"/>
    <xf numFmtId="166" fontId="2" fillId="0" borderId="1" xfId="1" applyNumberFormat="1" applyFont="1" applyFill="1" applyBorder="1"/>
    <xf numFmtId="166" fontId="1" fillId="13" borderId="1" xfId="1" applyNumberFormat="1" applyFont="1" applyFill="1" applyBorder="1"/>
    <xf numFmtId="164" fontId="2" fillId="13" borderId="1" xfId="1" applyNumberFormat="1" applyFont="1" applyFill="1" applyBorder="1"/>
    <xf numFmtId="164" fontId="4" fillId="14" borderId="6" xfId="2" applyNumberFormat="1" applyFont="1" applyFill="1" applyBorder="1" applyAlignment="1" applyProtection="1">
      <alignment wrapText="1"/>
    </xf>
    <xf numFmtId="164" fontId="12" fillId="15" borderId="6" xfId="2" applyNumberFormat="1" applyFont="1" applyFill="1" applyBorder="1" applyAlignment="1" applyProtection="1">
      <alignment wrapText="1"/>
    </xf>
    <xf numFmtId="164" fontId="1" fillId="0" borderId="0" xfId="20" applyNumberFormat="1" applyFont="1"/>
    <xf numFmtId="164" fontId="4" fillId="16" borderId="6" xfId="2" applyNumberFormat="1" applyFont="1" applyFill="1" applyBorder="1" applyAlignment="1" applyProtection="1">
      <alignment wrapText="1"/>
    </xf>
  </cellXfs>
  <cellStyles count="23">
    <cellStyle name="2x indented GHG Textfiels" xfId="5"/>
    <cellStyle name="5x indented GHG Textfiels" xfId="4"/>
    <cellStyle name="AggblueCels_1x" xfId="10"/>
    <cellStyle name="AggGreen_bld" xfId="22"/>
    <cellStyle name="Constants" xfId="11"/>
    <cellStyle name="CustomizationCells" xfId="7"/>
    <cellStyle name="DocBox_EmptyRow" xfId="12"/>
    <cellStyle name="Empty_B_border" xfId="13"/>
    <cellStyle name="Headline" xfId="14"/>
    <cellStyle name="InputCells" xfId="8"/>
    <cellStyle name="InputCells12_BBorder" xfId="15"/>
    <cellStyle name="Migliaia" xfId="21"/>
    <cellStyle name="Normal" xfId="0" builtinId="0"/>
    <cellStyle name="Normal 2" xfId="1"/>
    <cellStyle name="Normal 3" xfId="20"/>
    <cellStyle name="Normal GHG Textfiels Bold" xfId="9"/>
    <cellStyle name="Normal GHG-Shade" xfId="16"/>
    <cellStyle name="Normal_CH4" xfId="3"/>
    <cellStyle name="Normal_CO2" xfId="2"/>
    <cellStyle name="Normal_N2O" xfId="6"/>
    <cellStyle name="Percent 2" xfId="19"/>
    <cellStyle name="Shade" xfId="17"/>
    <cellStyle name="Обычный_2++" xfId="1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Q56"/>
  <sheetViews>
    <sheetView zoomScaleNormal="100" workbookViewId="0">
      <pane xSplit="2" ySplit="2" topLeftCell="C3" activePane="bottomRight" state="frozen"/>
      <selection activeCell="Y56" sqref="Y56"/>
      <selection pane="topRight" activeCell="Y56" sqref="Y56"/>
      <selection pane="bottomLeft" activeCell="Y56" sqref="Y56"/>
      <selection pane="bottomRight" activeCell="C3" sqref="C3"/>
    </sheetView>
  </sheetViews>
  <sheetFormatPr defaultColWidth="9.140625" defaultRowHeight="12.75" x14ac:dyDescent="0.2"/>
  <cols>
    <col min="1" max="1" width="22.5703125" style="105" bestFit="1" customWidth="1"/>
    <col min="2" max="2" width="51.42578125" style="105" bestFit="1" customWidth="1"/>
    <col min="3" max="3" width="9.42578125" style="105" bestFit="1" customWidth="1"/>
    <col min="4" max="4" width="7.42578125" style="105" bestFit="1" customWidth="1"/>
    <col min="5" max="7" width="7.85546875" style="105" bestFit="1" customWidth="1"/>
    <col min="8" max="8" width="7.42578125" style="105" bestFit="1" customWidth="1"/>
    <col min="9" max="12" width="7.85546875" style="105" bestFit="1" customWidth="1"/>
    <col min="13" max="15" width="7.42578125" style="105" bestFit="1" customWidth="1"/>
    <col min="16" max="17" width="7.85546875" style="105" bestFit="1" customWidth="1"/>
    <col min="18" max="18" width="7.42578125" style="105" bestFit="1" customWidth="1"/>
    <col min="19" max="20" width="7.85546875" style="105" bestFit="1" customWidth="1"/>
    <col min="21" max="21" width="7.42578125" style="105" bestFit="1" customWidth="1"/>
    <col min="22" max="23" width="7.85546875" style="105" bestFit="1" customWidth="1"/>
    <col min="24" max="24" width="7.42578125" style="105" bestFit="1" customWidth="1"/>
    <col min="25" max="25" width="7.85546875" style="105" bestFit="1" customWidth="1"/>
    <col min="26" max="26" width="7.85546875" style="110" bestFit="1" customWidth="1"/>
    <col min="27" max="27" width="8" style="105" customWidth="1"/>
    <col min="28" max="28" width="7.85546875" style="105" bestFit="1" customWidth="1"/>
    <col min="29" max="29" width="9.140625" style="105" customWidth="1"/>
    <col min="30" max="35" width="7.85546875" style="105" bestFit="1" customWidth="1"/>
    <col min="36" max="36" width="8" style="105" customWidth="1"/>
    <col min="37" max="42" width="7.85546875" style="105" bestFit="1" customWidth="1"/>
    <col min="43" max="43" width="7.42578125" style="105" bestFit="1" customWidth="1"/>
    <col min="44" max="16384" width="9.140625" style="105"/>
  </cols>
  <sheetData>
    <row r="1" spans="1:43" s="96" customFormat="1" x14ac:dyDescent="0.2">
      <c r="A1" s="96" t="s">
        <v>0</v>
      </c>
      <c r="Z1" s="97"/>
    </row>
    <row r="2" spans="1:43" s="100" customFormat="1" x14ac:dyDescent="0.2">
      <c r="A2" s="98"/>
      <c r="B2" s="98"/>
      <c r="C2" s="98">
        <v>1990</v>
      </c>
      <c r="D2" s="98">
        <v>1991</v>
      </c>
      <c r="E2" s="98">
        <v>1992</v>
      </c>
      <c r="F2" s="98">
        <v>1993</v>
      </c>
      <c r="G2" s="98">
        <v>1994</v>
      </c>
      <c r="H2" s="98">
        <v>1995</v>
      </c>
      <c r="I2" s="98">
        <v>1996</v>
      </c>
      <c r="J2" s="98">
        <v>1997</v>
      </c>
      <c r="K2" s="98">
        <v>1998</v>
      </c>
      <c r="L2" s="98">
        <v>1999</v>
      </c>
      <c r="M2" s="98">
        <v>2000</v>
      </c>
      <c r="N2" s="98">
        <v>2001</v>
      </c>
      <c r="O2" s="98">
        <v>2002</v>
      </c>
      <c r="P2" s="98">
        <v>2003</v>
      </c>
      <c r="Q2" s="98">
        <v>2004</v>
      </c>
      <c r="R2" s="98">
        <v>2005</v>
      </c>
      <c r="S2" s="98">
        <v>2006</v>
      </c>
      <c r="T2" s="98">
        <v>2007</v>
      </c>
      <c r="U2" s="98">
        <v>2008</v>
      </c>
      <c r="V2" s="98">
        <v>2009</v>
      </c>
      <c r="W2" s="98">
        <v>2010</v>
      </c>
      <c r="X2" s="98">
        <v>2011</v>
      </c>
      <c r="Y2" s="98">
        <v>2012</v>
      </c>
      <c r="Z2" s="99">
        <v>2013</v>
      </c>
      <c r="AA2" s="98">
        <v>2014</v>
      </c>
      <c r="AB2" s="98">
        <v>2015</v>
      </c>
      <c r="AC2" s="98">
        <v>2016</v>
      </c>
      <c r="AD2" s="98">
        <v>2017</v>
      </c>
      <c r="AE2" s="98">
        <v>2018</v>
      </c>
      <c r="AF2" s="98">
        <v>2019</v>
      </c>
      <c r="AG2" s="98">
        <v>2020</v>
      </c>
      <c r="AH2" s="98">
        <v>2021</v>
      </c>
      <c r="AI2" s="98">
        <v>2022</v>
      </c>
      <c r="AJ2" s="98">
        <v>2023</v>
      </c>
      <c r="AK2" s="98">
        <v>2024</v>
      </c>
      <c r="AL2" s="98">
        <v>2025</v>
      </c>
      <c r="AM2" s="98">
        <v>2026</v>
      </c>
      <c r="AN2" s="98">
        <v>2027</v>
      </c>
      <c r="AO2" s="98">
        <v>2028</v>
      </c>
      <c r="AP2" s="98">
        <v>2029</v>
      </c>
      <c r="AQ2" s="98">
        <v>2030</v>
      </c>
    </row>
    <row r="3" spans="1:43" s="96" customFormat="1" x14ac:dyDescent="0.2">
      <c r="A3" s="101" t="s">
        <v>1</v>
      </c>
      <c r="B3" s="102" t="s">
        <v>2</v>
      </c>
      <c r="C3" s="103">
        <v>24697.024987000001</v>
      </c>
      <c r="D3" s="103">
        <v>33469.186687000001</v>
      </c>
      <c r="E3" s="103">
        <v>28319.659686999999</v>
      </c>
      <c r="F3" s="103">
        <v>29864.928087</v>
      </c>
      <c r="G3" s="103">
        <v>33768.921191155627</v>
      </c>
      <c r="H3" s="103">
        <v>30050.000459566483</v>
      </c>
      <c r="I3" s="103">
        <v>42196.673817000963</v>
      </c>
      <c r="J3" s="103">
        <v>33108.986794151431</v>
      </c>
      <c r="K3" s="103">
        <v>29468.67108823223</v>
      </c>
      <c r="L3" s="103">
        <v>26237.84102047803</v>
      </c>
      <c r="M3" s="103">
        <v>23123.07367514931</v>
      </c>
      <c r="N3" s="103">
        <v>24424.67533488998</v>
      </c>
      <c r="O3" s="103">
        <v>24580.857610916239</v>
      </c>
      <c r="P3" s="103">
        <v>29279.954093920369</v>
      </c>
      <c r="Q3" s="103">
        <v>23374.967150184941</v>
      </c>
      <c r="R3" s="103">
        <v>20207.424198084849</v>
      </c>
      <c r="S3" s="103">
        <v>28026.952954286211</v>
      </c>
      <c r="T3" s="103">
        <v>23407.447758601204</v>
      </c>
      <c r="U3" s="103">
        <v>21376.184081261254</v>
      </c>
      <c r="V3" s="103">
        <v>21411.200538234058</v>
      </c>
      <c r="W3" s="103">
        <v>21309.168741377671</v>
      </c>
      <c r="X3" s="103">
        <v>17424.005327074337</v>
      </c>
      <c r="Y3" s="103">
        <v>14229.785239398958</v>
      </c>
      <c r="Z3" s="103">
        <v>16512.867204545892</v>
      </c>
      <c r="AA3" s="103">
        <v>13080.185586422107</v>
      </c>
      <c r="AB3" s="103">
        <v>10298.433190391344</v>
      </c>
      <c r="AC3" s="103">
        <v>11670.270649244107</v>
      </c>
      <c r="AD3" s="103">
        <v>9091.1221395111024</v>
      </c>
      <c r="AE3" s="75">
        <v>8488.2598238052287</v>
      </c>
      <c r="AF3" s="75">
        <v>8510.0258361369524</v>
      </c>
      <c r="AG3" s="75">
        <v>6975.67853098659</v>
      </c>
      <c r="AH3" s="75">
        <v>5937.4682288815166</v>
      </c>
      <c r="AI3" s="75">
        <v>5630.270862661815</v>
      </c>
      <c r="AJ3" s="75">
        <v>4400.0705231055044</v>
      </c>
      <c r="AK3" s="75">
        <v>4437.945357965421</v>
      </c>
      <c r="AL3" s="75">
        <v>4360.4757349502979</v>
      </c>
      <c r="AM3" s="75">
        <v>4304.995174575105</v>
      </c>
      <c r="AN3" s="75">
        <v>4156.4556901959022</v>
      </c>
      <c r="AO3" s="75">
        <v>4016.0236528618188</v>
      </c>
      <c r="AP3" s="75">
        <v>2678.855951178944</v>
      </c>
      <c r="AQ3" s="75">
        <v>2614.9962083433065</v>
      </c>
    </row>
    <row r="4" spans="1:43" s="96" customFormat="1" x14ac:dyDescent="0.2">
      <c r="A4" s="101" t="s">
        <v>3</v>
      </c>
      <c r="B4" s="102" t="s">
        <v>4</v>
      </c>
      <c r="C4" s="103">
        <v>908.04232944</v>
      </c>
      <c r="D4" s="103">
        <v>993.29164248899997</v>
      </c>
      <c r="E4" s="103">
        <v>1134.4205288319999</v>
      </c>
      <c r="F4" s="103">
        <v>1157.5737696419999</v>
      </c>
      <c r="G4" s="103">
        <v>1208.76144189</v>
      </c>
      <c r="H4" s="103">
        <v>1387.1148495570001</v>
      </c>
      <c r="I4" s="103">
        <v>1410.30159517928</v>
      </c>
      <c r="J4" s="103">
        <v>1103.61808016757</v>
      </c>
      <c r="K4" s="103">
        <v>962.37845010000001</v>
      </c>
      <c r="L4" s="103">
        <v>991.32637337999995</v>
      </c>
      <c r="M4" s="103">
        <v>1000.0284438</v>
      </c>
      <c r="N4" s="103">
        <v>1020.9268722</v>
      </c>
      <c r="O4" s="103">
        <v>982.45070399999997</v>
      </c>
      <c r="P4" s="103">
        <v>1025.0651088167999</v>
      </c>
      <c r="Q4" s="103">
        <v>1000.2293527632</v>
      </c>
      <c r="R4" s="103">
        <v>938.45068638359999</v>
      </c>
      <c r="S4" s="103">
        <v>981.06783611272999</v>
      </c>
      <c r="T4" s="103">
        <v>993.26355657299996</v>
      </c>
      <c r="U4" s="103">
        <v>884.52046180863999</v>
      </c>
      <c r="V4" s="103">
        <v>907.38704581264005</v>
      </c>
      <c r="W4" s="103">
        <v>853.805276822118</v>
      </c>
      <c r="X4" s="103">
        <v>834.93462858564601</v>
      </c>
      <c r="Y4" s="103">
        <v>926.430577762545</v>
      </c>
      <c r="Z4" s="103">
        <v>910.65620402970706</v>
      </c>
      <c r="AA4" s="103">
        <v>920.28837130413103</v>
      </c>
      <c r="AB4" s="103">
        <v>978.09888541690998</v>
      </c>
      <c r="AC4" s="103">
        <v>867.541162996916</v>
      </c>
      <c r="AD4" s="103">
        <v>931.61664630119901</v>
      </c>
      <c r="AE4" s="75">
        <v>970.54000178322508</v>
      </c>
      <c r="AF4" s="75">
        <v>970.54000178322508</v>
      </c>
      <c r="AG4" s="75">
        <v>970.54000178322508</v>
      </c>
      <c r="AH4" s="75">
        <v>970.54000178322508</v>
      </c>
      <c r="AI4" s="75">
        <v>970.54000178322508</v>
      </c>
      <c r="AJ4" s="75">
        <v>970.54000178322508</v>
      </c>
      <c r="AK4" s="75">
        <v>970.54000178322508</v>
      </c>
      <c r="AL4" s="75">
        <v>970.54000178322508</v>
      </c>
      <c r="AM4" s="75">
        <v>970.54000178322508</v>
      </c>
      <c r="AN4" s="75">
        <v>970.54000178322508</v>
      </c>
      <c r="AO4" s="75">
        <v>970.54000178322508</v>
      </c>
      <c r="AP4" s="75">
        <v>970.54000178322508</v>
      </c>
      <c r="AQ4" s="75">
        <v>970.54000178322508</v>
      </c>
    </row>
    <row r="5" spans="1:43" s="96" customFormat="1" x14ac:dyDescent="0.2">
      <c r="A5" s="101" t="s">
        <v>5</v>
      </c>
      <c r="B5" s="102" t="s">
        <v>6</v>
      </c>
      <c r="C5" s="103">
        <v>544.93740017218499</v>
      </c>
      <c r="D5" s="103">
        <v>557.625604030359</v>
      </c>
      <c r="E5" s="103">
        <v>638.98038369815697</v>
      </c>
      <c r="F5" s="103">
        <v>645.69180161994097</v>
      </c>
      <c r="G5" s="103">
        <v>689.34187138310699</v>
      </c>
      <c r="H5" s="103">
        <v>722.926440079141</v>
      </c>
      <c r="I5" s="103">
        <v>861.05194483497098</v>
      </c>
      <c r="J5" s="103">
        <v>1125.0085651325501</v>
      </c>
      <c r="K5" s="103">
        <v>1250.4245044274601</v>
      </c>
      <c r="L5" s="103">
        <v>1361.5745905431399</v>
      </c>
      <c r="M5" s="103">
        <v>1447.6200010775201</v>
      </c>
      <c r="N5" s="103">
        <v>1409.81283807254</v>
      </c>
      <c r="O5" s="103">
        <v>1512.1091637893001</v>
      </c>
      <c r="P5" s="103">
        <v>1514.25671538345</v>
      </c>
      <c r="Q5" s="103">
        <v>1561.4044031480501</v>
      </c>
      <c r="R5" s="103">
        <v>1606.6405731413199</v>
      </c>
      <c r="S5" s="103">
        <v>1648.74142197329</v>
      </c>
      <c r="T5" s="103">
        <v>1631.6688269363699</v>
      </c>
      <c r="U5" s="103">
        <v>1669.0733063546099</v>
      </c>
      <c r="V5" s="103">
        <v>1576.10169526902</v>
      </c>
      <c r="W5" s="103">
        <v>1553.58680725663</v>
      </c>
      <c r="X5" s="103">
        <v>1496.9270942870201</v>
      </c>
      <c r="Y5" s="103">
        <v>1491.7594281634799</v>
      </c>
      <c r="Z5" s="103">
        <v>1431.4193069022001</v>
      </c>
      <c r="AA5" s="103">
        <v>1365.2836938196999</v>
      </c>
      <c r="AB5" s="103">
        <v>1435.77424734803</v>
      </c>
      <c r="AC5" s="103">
        <v>1328.64914224828</v>
      </c>
      <c r="AD5" s="103">
        <v>1363.757008197178</v>
      </c>
      <c r="AE5" s="75">
        <v>1290.1903651433947</v>
      </c>
      <c r="AF5" s="75">
        <v>1164.6472281742388</v>
      </c>
      <c r="AG5" s="75">
        <v>880.70030921372575</v>
      </c>
      <c r="AH5" s="75">
        <v>861.00262667076197</v>
      </c>
      <c r="AI5" s="75">
        <v>1059.581417393307</v>
      </c>
      <c r="AJ5" s="75">
        <v>1217.1637834035359</v>
      </c>
      <c r="AK5" s="75">
        <v>1251.5095681260241</v>
      </c>
      <c r="AL5" s="75">
        <v>1161.7644358706571</v>
      </c>
      <c r="AM5" s="75">
        <v>935.15781327678076</v>
      </c>
      <c r="AN5" s="75">
        <v>963.36560751916545</v>
      </c>
      <c r="AO5" s="75">
        <v>993.67804560534512</v>
      </c>
      <c r="AP5" s="75">
        <v>985.86219477290115</v>
      </c>
      <c r="AQ5" s="75">
        <v>1039.7182503939307</v>
      </c>
    </row>
    <row r="6" spans="1:43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</row>
    <row r="7" spans="1:43" s="96" customFormat="1" x14ac:dyDescent="0.2">
      <c r="A7" s="101" t="s">
        <v>7</v>
      </c>
      <c r="B7" s="106" t="s">
        <v>8</v>
      </c>
      <c r="C7" s="103">
        <v>4736.6571019453468</v>
      </c>
      <c r="D7" s="103">
        <v>5175.0580076638216</v>
      </c>
      <c r="E7" s="103">
        <v>5040.6050683727444</v>
      </c>
      <c r="F7" s="103">
        <v>4971.1199414830962</v>
      </c>
      <c r="G7" s="103">
        <v>5118.5755818031203</v>
      </c>
      <c r="H7" s="103">
        <v>5228.3726804627022</v>
      </c>
      <c r="I7" s="103">
        <v>5370.5890887752466</v>
      </c>
      <c r="J7" s="103">
        <v>5391.7152399050483</v>
      </c>
      <c r="K7" s="103">
        <v>5357.7631087257323</v>
      </c>
      <c r="L7" s="103">
        <v>5422.7407762313387</v>
      </c>
      <c r="M7" s="103">
        <v>5194.5951316663413</v>
      </c>
      <c r="N7" s="103">
        <v>5277.860904584767</v>
      </c>
      <c r="O7" s="103">
        <v>4926.8510870314085</v>
      </c>
      <c r="P7" s="103">
        <v>4892.1781469565321</v>
      </c>
      <c r="Q7" s="103">
        <v>4958.9464791017735</v>
      </c>
      <c r="R7" s="103">
        <v>4644.08592659439</v>
      </c>
      <c r="S7" s="103">
        <v>4727.3196422654482</v>
      </c>
      <c r="T7" s="103">
        <v>4422.9342338268989</v>
      </c>
      <c r="U7" s="103">
        <v>3892.8424733955599</v>
      </c>
      <c r="V7" s="103">
        <v>3298.0435526762499</v>
      </c>
      <c r="W7" s="103">
        <v>3564.2502780767904</v>
      </c>
      <c r="X7" s="103">
        <v>3541.3300187924269</v>
      </c>
      <c r="Y7" s="103">
        <v>3260.3461886804089</v>
      </c>
      <c r="Z7" s="103">
        <v>3141.8655563983084</v>
      </c>
      <c r="AA7" s="103">
        <v>3194.5458739869964</v>
      </c>
      <c r="AB7" s="103">
        <v>3143.5618022293561</v>
      </c>
      <c r="AC7" s="103">
        <v>3231.8141490645266</v>
      </c>
      <c r="AD7" s="103">
        <v>3372.5083855053949</v>
      </c>
      <c r="AE7" s="75">
        <v>3231.9653614058152</v>
      </c>
      <c r="AF7" s="75">
        <v>3187.954351029719</v>
      </c>
      <c r="AG7" s="75">
        <v>3101.8217177359697</v>
      </c>
      <c r="AH7" s="75">
        <v>3096.3713863502703</v>
      </c>
      <c r="AI7" s="75">
        <v>2992.3684426736404</v>
      </c>
      <c r="AJ7" s="75">
        <v>2997.3411897281653</v>
      </c>
      <c r="AK7" s="75">
        <v>3001.4892917043812</v>
      </c>
      <c r="AL7" s="75">
        <v>3010.4979787587909</v>
      </c>
      <c r="AM7" s="75">
        <v>3007.3048043824137</v>
      </c>
      <c r="AN7" s="75">
        <v>3005.0873287755203</v>
      </c>
      <c r="AO7" s="75">
        <v>3003.613006061265</v>
      </c>
      <c r="AP7" s="75">
        <v>3003.9855541474203</v>
      </c>
      <c r="AQ7" s="75">
        <v>3002.4321344891623</v>
      </c>
    </row>
    <row r="8" spans="1:43" s="96" customFormat="1" x14ac:dyDescent="0.2">
      <c r="A8" s="107" t="s">
        <v>9</v>
      </c>
      <c r="B8" s="107" t="s">
        <v>10</v>
      </c>
      <c r="C8" s="103">
        <v>629.26994925098302</v>
      </c>
      <c r="D8" s="103">
        <v>625.44906748224901</v>
      </c>
      <c r="E8" s="103">
        <v>619.68809872531403</v>
      </c>
      <c r="F8" s="103">
        <v>612.94952971030602</v>
      </c>
      <c r="G8" s="103">
        <v>607.85560913428196</v>
      </c>
      <c r="H8" s="103">
        <v>607.19130479064995</v>
      </c>
      <c r="I8" s="103">
        <v>607.96857106105301</v>
      </c>
      <c r="J8" s="103">
        <v>609.89835764532495</v>
      </c>
      <c r="K8" s="103">
        <v>613.24552552563</v>
      </c>
      <c r="L8" s="103">
        <v>620.51051533913903</v>
      </c>
      <c r="M8" s="103">
        <v>636.72070872036295</v>
      </c>
      <c r="N8" s="103">
        <v>654.78382900093595</v>
      </c>
      <c r="O8" s="103">
        <v>668.25268465230204</v>
      </c>
      <c r="P8" s="103">
        <v>681.28114064974795</v>
      </c>
      <c r="Q8" s="103">
        <v>694.30730542011895</v>
      </c>
      <c r="R8" s="103">
        <v>719.86996848671401</v>
      </c>
      <c r="S8" s="103">
        <v>767.37440171406104</v>
      </c>
      <c r="T8" s="103">
        <v>823.88771718738496</v>
      </c>
      <c r="U8" s="103">
        <v>850.06463319450097</v>
      </c>
      <c r="V8" s="103">
        <v>636.21270729748096</v>
      </c>
      <c r="W8" s="103">
        <v>785.13359376160997</v>
      </c>
      <c r="X8" s="103">
        <v>738.47678034874195</v>
      </c>
      <c r="Y8" s="103">
        <v>704.33080842387199</v>
      </c>
      <c r="Z8" s="103">
        <v>677.72631090543098</v>
      </c>
      <c r="AA8" s="103">
        <v>633.83058406819896</v>
      </c>
      <c r="AB8" s="103">
        <v>630.699360074629</v>
      </c>
      <c r="AC8" s="103">
        <v>622.360880483301</v>
      </c>
      <c r="AD8" s="103">
        <v>591.49017209102306</v>
      </c>
      <c r="AE8" s="75">
        <v>586.25852403185809</v>
      </c>
      <c r="AF8" s="75">
        <v>587.02383621072124</v>
      </c>
      <c r="AG8" s="75">
        <v>590.97577797349459</v>
      </c>
      <c r="AH8" s="75">
        <v>599.02426631965</v>
      </c>
      <c r="AI8" s="75">
        <v>603.9561368033128</v>
      </c>
      <c r="AJ8" s="75">
        <v>605.94383738317151</v>
      </c>
      <c r="AK8" s="75">
        <v>607.23847293774793</v>
      </c>
      <c r="AL8" s="75">
        <v>609.47102230240023</v>
      </c>
      <c r="AM8" s="75">
        <v>606.28596551342571</v>
      </c>
      <c r="AN8" s="75">
        <v>602.47740587764758</v>
      </c>
      <c r="AO8" s="75">
        <v>597.16064896136538</v>
      </c>
      <c r="AP8" s="75">
        <v>588.62681818058707</v>
      </c>
      <c r="AQ8" s="75">
        <v>575.250968378518</v>
      </c>
    </row>
    <row r="9" spans="1:43" s="96" customFormat="1" x14ac:dyDescent="0.2">
      <c r="A9" s="108"/>
      <c r="B9" s="10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</row>
    <row r="10" spans="1:43" x14ac:dyDescent="0.2">
      <c r="A10" s="107" t="s">
        <v>11</v>
      </c>
      <c r="B10" s="107" t="s">
        <v>12</v>
      </c>
      <c r="C10" s="103">
        <v>204.7940785369272</v>
      </c>
      <c r="D10" s="103">
        <v>193.92175406953481</v>
      </c>
      <c r="E10" s="103">
        <v>191.11180775173952</v>
      </c>
      <c r="F10" s="103">
        <v>186.7594984124286</v>
      </c>
      <c r="G10" s="103">
        <v>193.05601380123218</v>
      </c>
      <c r="H10" s="103">
        <v>198.8954221081145</v>
      </c>
      <c r="I10" s="103">
        <v>214.11626122539533</v>
      </c>
      <c r="J10" s="103">
        <v>216.14877998334848</v>
      </c>
      <c r="K10" s="103">
        <v>195.98435770070506</v>
      </c>
      <c r="L10" s="103">
        <v>180.12319735562011</v>
      </c>
      <c r="M10" s="103">
        <v>162.52948902369579</v>
      </c>
      <c r="N10" s="103">
        <v>173.13375168211101</v>
      </c>
      <c r="O10" s="103">
        <v>147.256814543953</v>
      </c>
      <c r="P10" s="103">
        <v>144.96770651220999</v>
      </c>
      <c r="Q10" s="103">
        <v>130.904181761823</v>
      </c>
      <c r="R10" s="103">
        <v>140.25705503355584</v>
      </c>
      <c r="S10" s="103">
        <v>149.583716544487</v>
      </c>
      <c r="T10" s="103">
        <v>169.066547373417</v>
      </c>
      <c r="U10" s="103">
        <v>174.479281398952</v>
      </c>
      <c r="V10" s="103">
        <v>166.40870810367934</v>
      </c>
      <c r="W10" s="103">
        <v>173.27578292131199</v>
      </c>
      <c r="X10" s="103">
        <v>164.92605226510599</v>
      </c>
      <c r="Y10" s="103">
        <v>145.07677678887501</v>
      </c>
      <c r="Z10" s="103">
        <v>141.222729828453</v>
      </c>
      <c r="AA10" s="103">
        <v>137.13614193164301</v>
      </c>
      <c r="AB10" s="103">
        <v>130.15741702861899</v>
      </c>
      <c r="AC10" s="103">
        <v>135.18975535137699</v>
      </c>
      <c r="AD10" s="103">
        <v>137.11227983010932</v>
      </c>
      <c r="AE10" s="75">
        <v>138.24561949408928</v>
      </c>
      <c r="AF10" s="75">
        <v>139.41838445698562</v>
      </c>
      <c r="AG10" s="75">
        <v>140.48783783890894</v>
      </c>
      <c r="AH10" s="75">
        <v>141.80802435731843</v>
      </c>
      <c r="AI10" s="75">
        <v>143.17966108427845</v>
      </c>
      <c r="AJ10" s="75">
        <v>144.54107517011639</v>
      </c>
      <c r="AK10" s="75">
        <v>145.92149553799825</v>
      </c>
      <c r="AL10" s="75">
        <v>147.27635173501548</v>
      </c>
      <c r="AM10" s="75">
        <v>148.89533402866027</v>
      </c>
      <c r="AN10" s="75">
        <v>150.60471300915714</v>
      </c>
      <c r="AO10" s="75">
        <v>152.28155235889741</v>
      </c>
      <c r="AP10" s="75">
        <v>153.97903187180586</v>
      </c>
      <c r="AQ10" s="75">
        <v>155.79103628343898</v>
      </c>
    </row>
    <row r="11" spans="1:43" x14ac:dyDescent="0.2">
      <c r="A11" s="107" t="s">
        <v>13</v>
      </c>
      <c r="B11" s="107" t="s">
        <v>14</v>
      </c>
      <c r="C11" s="103">
        <v>9356.5827702917213</v>
      </c>
      <c r="D11" s="103">
        <v>9771.824659930171</v>
      </c>
      <c r="E11" s="103">
        <v>9945.4914342425782</v>
      </c>
      <c r="F11" s="103">
        <v>10070.480283904268</v>
      </c>
      <c r="G11" s="103">
        <v>10566.651508416671</v>
      </c>
      <c r="H11" s="103">
        <v>10663.427512246579</v>
      </c>
      <c r="I11" s="103">
        <v>10841.62301799856</v>
      </c>
      <c r="J11" s="103">
        <v>11054.706584837806</v>
      </c>
      <c r="K11" s="103">
        <v>11243.479799158262</v>
      </c>
      <c r="L11" s="103">
        <v>11390.265423709225</v>
      </c>
      <c r="M11" s="103">
        <v>11281.368263246306</v>
      </c>
      <c r="N11" s="103">
        <v>11312.086966393555</v>
      </c>
      <c r="O11" s="103">
        <v>11452.532979352613</v>
      </c>
      <c r="P11" s="103">
        <v>11918.651978040871</v>
      </c>
      <c r="Q11" s="103">
        <v>12240.362557494464</v>
      </c>
      <c r="R11" s="103">
        <v>12342.947630015455</v>
      </c>
      <c r="S11" s="103">
        <v>12716.278052605276</v>
      </c>
      <c r="T11" s="103">
        <v>13308.80894742999</v>
      </c>
      <c r="U11" s="103">
        <v>12993.436859614098</v>
      </c>
      <c r="V11" s="103">
        <v>12286.601252318645</v>
      </c>
      <c r="W11" s="103">
        <v>12216.115704837948</v>
      </c>
      <c r="X11" s="103">
        <v>11920.218353691127</v>
      </c>
      <c r="Y11" s="103">
        <v>11382.724010160729</v>
      </c>
      <c r="Z11" s="103">
        <v>11195.122990089316</v>
      </c>
      <c r="AA11" s="103">
        <v>11410.513778431668</v>
      </c>
      <c r="AB11" s="103">
        <v>11634.046494498123</v>
      </c>
      <c r="AC11" s="103">
        <v>11833.924435594949</v>
      </c>
      <c r="AD11" s="103">
        <v>12009.403744581474</v>
      </c>
      <c r="AE11" s="75">
        <v>12012.721111900315</v>
      </c>
      <c r="AF11" s="75">
        <v>12093.818580250434</v>
      </c>
      <c r="AG11" s="75">
        <v>12167.941719434186</v>
      </c>
      <c r="AH11" s="75">
        <v>12193.283155275954</v>
      </c>
      <c r="AI11" s="75">
        <v>12201.684634954423</v>
      </c>
      <c r="AJ11" s="75">
        <v>12200.42816706301</v>
      </c>
      <c r="AK11" s="75">
        <v>12187.841624249753</v>
      </c>
      <c r="AL11" s="75">
        <v>12158.318322172963</v>
      </c>
      <c r="AM11" s="75">
        <v>12111.137144127277</v>
      </c>
      <c r="AN11" s="75">
        <v>12044.851508163154</v>
      </c>
      <c r="AO11" s="75">
        <v>11958.682968682626</v>
      </c>
      <c r="AP11" s="75">
        <v>11851.399323237583</v>
      </c>
      <c r="AQ11" s="75">
        <v>11722.387791211479</v>
      </c>
    </row>
    <row r="12" spans="1:43" x14ac:dyDescent="0.2">
      <c r="A12" s="107" t="s">
        <v>15</v>
      </c>
      <c r="B12" s="107" t="s">
        <v>16</v>
      </c>
      <c r="C12" s="103">
        <v>296.74549442</v>
      </c>
      <c r="D12" s="103">
        <v>301.85644184</v>
      </c>
      <c r="E12" s="103">
        <v>319.24582284000002</v>
      </c>
      <c r="F12" s="103">
        <v>331.34986392000002</v>
      </c>
      <c r="G12" s="103">
        <v>300.30008459999999</v>
      </c>
      <c r="H12" s="103">
        <v>302.93102304000001</v>
      </c>
      <c r="I12" s="103">
        <v>300.63791551999998</v>
      </c>
      <c r="J12" s="103">
        <v>292.70545620000001</v>
      </c>
      <c r="K12" s="103">
        <v>246.978941832</v>
      </c>
      <c r="L12" s="103">
        <v>232.01434599999999</v>
      </c>
      <c r="M12" s="103">
        <v>227.82602</v>
      </c>
      <c r="N12" s="103">
        <v>211.18393800000001</v>
      </c>
      <c r="O12" s="103">
        <v>210.499177223999</v>
      </c>
      <c r="P12" s="103">
        <v>218.30261930399999</v>
      </c>
      <c r="Q12" s="103">
        <v>216.20577602399999</v>
      </c>
      <c r="R12" s="103">
        <v>232.12055109600001</v>
      </c>
      <c r="S12" s="103">
        <v>226.76431092000001</v>
      </c>
      <c r="T12" s="103">
        <v>227.589777072</v>
      </c>
      <c r="U12" s="103">
        <v>236.69379283200001</v>
      </c>
      <c r="V12" s="103">
        <v>230.20154135999999</v>
      </c>
      <c r="W12" s="103">
        <v>242.18539884</v>
      </c>
      <c r="X12" s="103">
        <v>249.38102179200001</v>
      </c>
      <c r="Y12" s="103">
        <v>249.32528292000001</v>
      </c>
      <c r="Z12" s="103">
        <v>247.789831383338</v>
      </c>
      <c r="AA12" s="103">
        <v>252.12709240862799</v>
      </c>
      <c r="AB12" s="103">
        <v>248.30725687781799</v>
      </c>
      <c r="AC12" s="103">
        <v>253.48598750682399</v>
      </c>
      <c r="AD12" s="103">
        <v>243.95377853658499</v>
      </c>
      <c r="AE12" s="75">
        <v>244.42542159942161</v>
      </c>
      <c r="AF12" s="75">
        <v>244.89478914837809</v>
      </c>
      <c r="AG12" s="75">
        <v>245.36431052959404</v>
      </c>
      <c r="AH12" s="75">
        <v>245.83398420474683</v>
      </c>
      <c r="AI12" s="75">
        <v>246.30380865089708</v>
      </c>
      <c r="AJ12" s="75">
        <v>246.77378236033485</v>
      </c>
      <c r="AK12" s="75">
        <v>218.38465296861833</v>
      </c>
      <c r="AL12" s="75">
        <v>218.78231575898278</v>
      </c>
      <c r="AM12" s="75">
        <v>219.18800367359404</v>
      </c>
      <c r="AN12" s="75">
        <v>82.74971183339575</v>
      </c>
      <c r="AO12" s="75">
        <v>75.749804366367201</v>
      </c>
      <c r="AP12" s="75">
        <v>69.848095660697325</v>
      </c>
      <c r="AQ12" s="75">
        <v>69.920516542444517</v>
      </c>
    </row>
    <row r="13" spans="1:43" x14ac:dyDescent="0.2">
      <c r="A13" s="107" t="s">
        <v>17</v>
      </c>
      <c r="B13" s="107" t="s">
        <v>18</v>
      </c>
      <c r="C13" s="103">
        <v>715.19179042530197</v>
      </c>
      <c r="D13" s="103">
        <v>810.35588382333401</v>
      </c>
      <c r="E13" s="103">
        <v>818.65526722396703</v>
      </c>
      <c r="F13" s="103">
        <v>735.92312206906604</v>
      </c>
      <c r="G13" s="103">
        <v>687.75836704253697</v>
      </c>
      <c r="H13" s="103">
        <v>717.60863556555</v>
      </c>
      <c r="I13" s="103">
        <v>789.13795548195196</v>
      </c>
      <c r="J13" s="103">
        <v>781.79796838473999</v>
      </c>
      <c r="K13" s="103">
        <v>672.84276215668797</v>
      </c>
      <c r="L13" s="103">
        <v>594.83275939788598</v>
      </c>
      <c r="M13" s="103">
        <v>625.60307937931202</v>
      </c>
      <c r="N13" s="103">
        <v>659.25003616046797</v>
      </c>
      <c r="O13" s="103">
        <v>716.10974703608304</v>
      </c>
      <c r="P13" s="103">
        <v>708.96840581253105</v>
      </c>
      <c r="Q13" s="103">
        <v>635.48727454878599</v>
      </c>
      <c r="R13" s="103">
        <v>723.77009064278104</v>
      </c>
      <c r="S13" s="103">
        <v>676.88083349478097</v>
      </c>
      <c r="T13" s="103">
        <v>606.40716002402905</v>
      </c>
      <c r="U13" s="103">
        <v>745.99412508503201</v>
      </c>
      <c r="V13" s="103">
        <v>714.09161112786705</v>
      </c>
      <c r="W13" s="103">
        <v>638.86863986892797</v>
      </c>
      <c r="X13" s="103">
        <v>626.59117979778898</v>
      </c>
      <c r="Y13" s="103">
        <v>609.382735102536</v>
      </c>
      <c r="Z13" s="103">
        <v>608.37956192688705</v>
      </c>
      <c r="AA13" s="103">
        <v>504.34659630955201</v>
      </c>
      <c r="AB13" s="103">
        <v>564.4982986678059</v>
      </c>
      <c r="AC13" s="103">
        <v>640.80171905427221</v>
      </c>
      <c r="AD13" s="103">
        <v>667.9041113652346</v>
      </c>
      <c r="AE13" s="75">
        <v>665.91543363745109</v>
      </c>
      <c r="AF13" s="75">
        <v>663.92675590966769</v>
      </c>
      <c r="AG13" s="75">
        <v>661.93807818188429</v>
      </c>
      <c r="AH13" s="75">
        <v>659.94940045410078</v>
      </c>
      <c r="AI13" s="75">
        <v>657.96072272631739</v>
      </c>
      <c r="AJ13" s="75">
        <v>655.97204499853399</v>
      </c>
      <c r="AK13" s="75">
        <v>653.98336727075059</v>
      </c>
      <c r="AL13" s="75">
        <v>651.99468954296708</v>
      </c>
      <c r="AM13" s="75">
        <v>650.00601181518368</v>
      </c>
      <c r="AN13" s="75">
        <v>648.01733408740017</v>
      </c>
      <c r="AO13" s="75">
        <v>646.02865635961678</v>
      </c>
      <c r="AP13" s="75">
        <v>644.03997863183338</v>
      </c>
      <c r="AQ13" s="75">
        <v>642.05130090404975</v>
      </c>
    </row>
    <row r="14" spans="1:43" s="96" customFormat="1" x14ac:dyDescent="0.2">
      <c r="A14" s="108"/>
      <c r="B14" s="10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</row>
    <row r="15" spans="1:43" s="96" customFormat="1" x14ac:dyDescent="0.2">
      <c r="A15" s="101" t="s">
        <v>19</v>
      </c>
      <c r="B15" s="102" t="s">
        <v>20</v>
      </c>
      <c r="C15" s="103">
        <v>1415.0515762905541</v>
      </c>
      <c r="D15" s="103">
        <v>1317.7696749530221</v>
      </c>
      <c r="E15" s="103">
        <v>1215.544788521212</v>
      </c>
      <c r="F15" s="103">
        <v>1293.8824883011739</v>
      </c>
      <c r="G15" s="103">
        <v>1139.489287180942</v>
      </c>
      <c r="H15" s="103">
        <v>1144.9095206341026</v>
      </c>
      <c r="I15" s="103">
        <v>1309.8376323839213</v>
      </c>
      <c r="J15" s="103">
        <v>1157.9884200497631</v>
      </c>
      <c r="K15" s="103">
        <v>1049.953087501259</v>
      </c>
      <c r="L15" s="103">
        <v>1031.3508172170948</v>
      </c>
      <c r="M15" s="103">
        <v>899.02762871627294</v>
      </c>
      <c r="N15" s="103">
        <v>875.17625484649398</v>
      </c>
      <c r="O15" s="103">
        <v>868.878159825887</v>
      </c>
      <c r="P15" s="103">
        <v>995.38423448075366</v>
      </c>
      <c r="Q15" s="103">
        <v>954.31802850414385</v>
      </c>
      <c r="R15" s="103">
        <v>946.27257540735741</v>
      </c>
      <c r="S15" s="103">
        <v>953.47895790666348</v>
      </c>
      <c r="T15" s="103">
        <v>860.52112623186804</v>
      </c>
      <c r="U15" s="103">
        <v>879.50879608768025</v>
      </c>
      <c r="V15" s="103">
        <v>857.35825787848103</v>
      </c>
      <c r="W15" s="103">
        <v>849.54344457903699</v>
      </c>
      <c r="X15" s="103">
        <v>671.67530841788005</v>
      </c>
      <c r="Y15" s="103">
        <v>735.90331701456898</v>
      </c>
      <c r="Z15" s="103">
        <v>742.16967822369395</v>
      </c>
      <c r="AA15" s="103">
        <v>573.80359929629196</v>
      </c>
      <c r="AB15" s="103">
        <v>633.925289260113</v>
      </c>
      <c r="AC15" s="103">
        <v>638.50924760409202</v>
      </c>
      <c r="AD15" s="103">
        <v>636.09176294341205</v>
      </c>
      <c r="AE15" s="75">
        <v>644.34715477692794</v>
      </c>
      <c r="AF15" s="75">
        <v>628.97882287873381</v>
      </c>
      <c r="AG15" s="75">
        <v>591.69571705505734</v>
      </c>
      <c r="AH15" s="75">
        <v>567.7509302570943</v>
      </c>
      <c r="AI15" s="75">
        <v>539.74499208002942</v>
      </c>
      <c r="AJ15" s="75">
        <v>527.0307927437384</v>
      </c>
      <c r="AK15" s="75">
        <v>513.49235180850542</v>
      </c>
      <c r="AL15" s="75">
        <v>501.11301241525183</v>
      </c>
      <c r="AM15" s="75">
        <v>495.2592340353462</v>
      </c>
      <c r="AN15" s="75">
        <v>489.81805513184912</v>
      </c>
      <c r="AO15" s="75">
        <v>485.05013454117187</v>
      </c>
      <c r="AP15" s="75">
        <v>481.69078557995891</v>
      </c>
      <c r="AQ15" s="75">
        <v>478.73191348511932</v>
      </c>
    </row>
    <row r="16" spans="1:43" s="96" customFormat="1" x14ac:dyDescent="0.2">
      <c r="A16" s="101" t="s">
        <v>19</v>
      </c>
      <c r="B16" s="102" t="s">
        <v>21</v>
      </c>
      <c r="C16" s="103">
        <v>44.6008798823554</v>
      </c>
      <c r="D16" s="103">
        <v>44.524182034778903</v>
      </c>
      <c r="E16" s="103">
        <v>44.601942067173503</v>
      </c>
      <c r="F16" s="103">
        <v>45.032002674566002</v>
      </c>
      <c r="G16" s="103">
        <v>45.6555608269827</v>
      </c>
      <c r="H16" s="103">
        <v>46.416887477376598</v>
      </c>
      <c r="I16" s="103">
        <v>47.247411927778799</v>
      </c>
      <c r="J16" s="103">
        <v>48.103589334667298</v>
      </c>
      <c r="K16" s="103">
        <v>48.975822768138102</v>
      </c>
      <c r="L16" s="103">
        <v>49.860076145807597</v>
      </c>
      <c r="M16" s="103">
        <v>50.755695970112697</v>
      </c>
      <c r="N16" s="103">
        <v>54.428663238678503</v>
      </c>
      <c r="O16" s="103">
        <v>59.931510862779</v>
      </c>
      <c r="P16" s="103">
        <v>67.457728175582304</v>
      </c>
      <c r="Q16" s="103">
        <v>77.716070885288303</v>
      </c>
      <c r="R16" s="103">
        <v>88.288783574553094</v>
      </c>
      <c r="S16" s="103">
        <v>99.1806851250671</v>
      </c>
      <c r="T16" s="103">
        <v>106.11956854779299</v>
      </c>
      <c r="U16" s="103">
        <v>109.00524708057399</v>
      </c>
      <c r="V16" s="103">
        <v>99.076827064487404</v>
      </c>
      <c r="W16" s="103">
        <v>95.225520014227598</v>
      </c>
      <c r="X16" s="103">
        <v>90.010727250215794</v>
      </c>
      <c r="Y16" s="103">
        <v>86.646020685562803</v>
      </c>
      <c r="Z16" s="103">
        <v>85.796697483106598</v>
      </c>
      <c r="AA16" s="103">
        <v>84.77535863432</v>
      </c>
      <c r="AB16" s="103">
        <v>83.520035369268996</v>
      </c>
      <c r="AC16" s="103">
        <v>83.121283423924595</v>
      </c>
      <c r="AD16" s="103">
        <v>82.743392461119697</v>
      </c>
      <c r="AE16" s="75">
        <v>81.536641225766232</v>
      </c>
      <c r="AF16" s="75">
        <v>81.799530378261537</v>
      </c>
      <c r="AG16" s="75">
        <v>80.878036841843993</v>
      </c>
      <c r="AH16" s="75">
        <v>80.617287421318579</v>
      </c>
      <c r="AI16" s="75">
        <v>80.448790525231061</v>
      </c>
      <c r="AJ16" s="75">
        <v>80.384074560127587</v>
      </c>
      <c r="AK16" s="75">
        <v>80.340968492613769</v>
      </c>
      <c r="AL16" s="75">
        <v>80.36623395523705</v>
      </c>
      <c r="AM16" s="75">
        <v>80.263844735237427</v>
      </c>
      <c r="AN16" s="75">
        <v>80.194726906597054</v>
      </c>
      <c r="AO16" s="75">
        <v>80.072314680183965</v>
      </c>
      <c r="AP16" s="75">
        <v>79.807192158925801</v>
      </c>
      <c r="AQ16" s="75">
        <v>79.372432706502607</v>
      </c>
    </row>
    <row r="17" spans="1:43" s="96" customFormat="1" x14ac:dyDescent="0.2">
      <c r="A17" s="101" t="s">
        <v>22</v>
      </c>
      <c r="B17" s="102" t="s">
        <v>23</v>
      </c>
      <c r="C17" s="103">
        <v>4969.5947636064711</v>
      </c>
      <c r="D17" s="103">
        <v>5211.0226379066999</v>
      </c>
      <c r="E17" s="103">
        <v>4622.7129571891601</v>
      </c>
      <c r="F17" s="103">
        <v>5352.1520915790697</v>
      </c>
      <c r="G17" s="103">
        <v>4897.3823381227103</v>
      </c>
      <c r="H17" s="103">
        <v>4947.8439033219202</v>
      </c>
      <c r="I17" s="103">
        <v>5307.0171601131096</v>
      </c>
      <c r="J17" s="103">
        <v>4748.5511384821502</v>
      </c>
      <c r="K17" s="103">
        <v>4669.5377492526104</v>
      </c>
      <c r="L17" s="103">
        <v>4486.6352908457602</v>
      </c>
      <c r="M17" s="103">
        <v>3989.7980327956202</v>
      </c>
      <c r="N17" s="103">
        <v>4189.0841013866602</v>
      </c>
      <c r="O17" s="103">
        <v>3933.0026115023602</v>
      </c>
      <c r="P17" s="103">
        <v>3894.8821514956198</v>
      </c>
      <c r="Q17" s="103">
        <v>3749.5325589593899</v>
      </c>
      <c r="R17" s="103">
        <v>3624.1755509172199</v>
      </c>
      <c r="S17" s="103">
        <v>3376.7274652551801</v>
      </c>
      <c r="T17" s="103">
        <v>3106.2634157449302</v>
      </c>
      <c r="U17" s="103">
        <v>3003.4212479728999</v>
      </c>
      <c r="V17" s="103">
        <v>2925.2574339501298</v>
      </c>
      <c r="W17" s="103">
        <v>3139.7946548340601</v>
      </c>
      <c r="X17" s="103">
        <v>2653.2046837202602</v>
      </c>
      <c r="Y17" s="103">
        <v>2471.7370986646829</v>
      </c>
      <c r="Z17" s="103">
        <v>2384.8410309573828</v>
      </c>
      <c r="AA17" s="103">
        <v>1887.3029636272679</v>
      </c>
      <c r="AB17" s="103">
        <v>1976.3863033104949</v>
      </c>
      <c r="AC17" s="103">
        <v>2006.243693507226</v>
      </c>
      <c r="AD17" s="103">
        <v>1863.7041575025789</v>
      </c>
      <c r="AE17" s="75">
        <v>1838.4852228627087</v>
      </c>
      <c r="AF17" s="75">
        <v>1726.8254860242916</v>
      </c>
      <c r="AG17" s="75">
        <v>1582.9934346186096</v>
      </c>
      <c r="AH17" s="75">
        <v>1513.5875390258532</v>
      </c>
      <c r="AI17" s="75">
        <v>1370.2123215189763</v>
      </c>
      <c r="AJ17" s="75">
        <v>1311.1255744711807</v>
      </c>
      <c r="AK17" s="75">
        <v>1251.7065659983164</v>
      </c>
      <c r="AL17" s="75">
        <v>1196.1230449790487</v>
      </c>
      <c r="AM17" s="75">
        <v>1141.5466157706962</v>
      </c>
      <c r="AN17" s="75">
        <v>1087.7896629594406</v>
      </c>
      <c r="AO17" s="75">
        <v>1034.6835348732536</v>
      </c>
      <c r="AP17" s="75">
        <v>993.50676092700928</v>
      </c>
      <c r="AQ17" s="75">
        <v>966.49839676902172</v>
      </c>
    </row>
    <row r="18" spans="1:43" x14ac:dyDescent="0.2">
      <c r="A18" s="107" t="s">
        <v>22</v>
      </c>
      <c r="B18" s="107" t="s">
        <v>24</v>
      </c>
      <c r="C18" s="103">
        <v>18.831895650910901</v>
      </c>
      <c r="D18" s="103">
        <v>18.993002762780499</v>
      </c>
      <c r="E18" s="103">
        <v>19.086017016268801</v>
      </c>
      <c r="F18" s="103">
        <v>19.259581170955499</v>
      </c>
      <c r="G18" s="103">
        <v>19.517821518190299</v>
      </c>
      <c r="H18" s="103">
        <v>19.844304710444799</v>
      </c>
      <c r="I18" s="103">
        <v>20.2549199327221</v>
      </c>
      <c r="J18" s="103">
        <v>20.729244697428499</v>
      </c>
      <c r="K18" s="103">
        <v>21.225339442355001</v>
      </c>
      <c r="L18" s="103">
        <v>21.727456357674299</v>
      </c>
      <c r="M18" s="103">
        <v>22.2314203170267</v>
      </c>
      <c r="N18" s="103">
        <v>22.724488451102602</v>
      </c>
      <c r="O18" s="103">
        <v>23.256249537053598</v>
      </c>
      <c r="P18" s="103">
        <v>23.875433662459098</v>
      </c>
      <c r="Q18" s="103">
        <v>24.568246037322702</v>
      </c>
      <c r="R18" s="103">
        <v>25.325120033370599</v>
      </c>
      <c r="S18" s="103">
        <v>26.523486707865899</v>
      </c>
      <c r="T18" s="103">
        <v>28.045613000377202</v>
      </c>
      <c r="U18" s="103">
        <v>29.1867156477309</v>
      </c>
      <c r="V18" s="103">
        <v>28.484293911032001</v>
      </c>
      <c r="W18" s="103">
        <v>26.618200130216799</v>
      </c>
      <c r="X18" s="103">
        <v>25.486226245106099</v>
      </c>
      <c r="Y18" s="103">
        <v>25.005468839290501</v>
      </c>
      <c r="Z18" s="103">
        <v>24.594568312813799</v>
      </c>
      <c r="AA18" s="103">
        <v>24.105843333928998</v>
      </c>
      <c r="AB18" s="103">
        <v>23.8424650990816</v>
      </c>
      <c r="AC18" s="103">
        <v>23.8487563480106</v>
      </c>
      <c r="AD18" s="103">
        <v>23.793414732221901</v>
      </c>
      <c r="AE18" s="75">
        <v>22.970153562399965</v>
      </c>
      <c r="AF18" s="75">
        <v>23.006407598513007</v>
      </c>
      <c r="AG18" s="75">
        <v>22.882888056608547</v>
      </c>
      <c r="AH18" s="75">
        <v>22.93101568787964</v>
      </c>
      <c r="AI18" s="75">
        <v>22.94723311999174</v>
      </c>
      <c r="AJ18" s="75">
        <v>22.938787706636205</v>
      </c>
      <c r="AK18" s="75">
        <v>22.92092414156917</v>
      </c>
      <c r="AL18" s="75">
        <v>22.920445818794374</v>
      </c>
      <c r="AM18" s="75">
        <v>22.918980707255688</v>
      </c>
      <c r="AN18" s="75">
        <v>22.917435240027512</v>
      </c>
      <c r="AO18" s="75">
        <v>22.916604884831166</v>
      </c>
      <c r="AP18" s="75">
        <v>22.916362655134638</v>
      </c>
      <c r="AQ18" s="75">
        <v>22.916341719259815</v>
      </c>
    </row>
    <row r="19" spans="1:43" s="96" customFormat="1" x14ac:dyDescent="0.2">
      <c r="A19" s="101" t="s">
        <v>25</v>
      </c>
      <c r="B19" s="102" t="s">
        <v>26</v>
      </c>
      <c r="C19" s="103">
        <v>668.37140377036405</v>
      </c>
      <c r="D19" s="103">
        <v>754.784981955577</v>
      </c>
      <c r="E19" s="103">
        <v>706.06520025341001</v>
      </c>
      <c r="F19" s="103">
        <v>674.16388168257595</v>
      </c>
      <c r="G19" s="103">
        <v>723.28620576049798</v>
      </c>
      <c r="H19" s="103">
        <v>802.18761852997602</v>
      </c>
      <c r="I19" s="103">
        <v>937.97718923368598</v>
      </c>
      <c r="J19" s="103">
        <v>916.93004306822297</v>
      </c>
      <c r="K19" s="103">
        <v>902.15018702160603</v>
      </c>
      <c r="L19" s="103">
        <v>889.36701794779299</v>
      </c>
      <c r="M19" s="103">
        <v>845.03891710440303</v>
      </c>
      <c r="N19" s="103">
        <v>871.21771432106198</v>
      </c>
      <c r="O19" s="103">
        <v>792.76013213359397</v>
      </c>
      <c r="P19" s="103">
        <v>769.00070575544396</v>
      </c>
      <c r="Q19" s="103">
        <v>750.17749800488798</v>
      </c>
      <c r="R19" s="103">
        <v>708.57774573647805</v>
      </c>
      <c r="S19" s="103">
        <v>636.72897822983896</v>
      </c>
      <c r="T19" s="103">
        <v>500.18273303855898</v>
      </c>
      <c r="U19" s="103">
        <v>447.24868524728799</v>
      </c>
      <c r="V19" s="103">
        <v>379.35466065634989</v>
      </c>
      <c r="W19" s="103">
        <v>480.73598941389503</v>
      </c>
      <c r="X19" s="103">
        <v>408.51655820694799</v>
      </c>
      <c r="Y19" s="103">
        <v>352.22505573734901</v>
      </c>
      <c r="Z19" s="103">
        <v>318.60856469872652</v>
      </c>
      <c r="AA19" s="103">
        <v>205.27550246841543</v>
      </c>
      <c r="AB19" s="103">
        <v>175.49578482530521</v>
      </c>
      <c r="AC19" s="103">
        <v>174.60615246255861</v>
      </c>
      <c r="AD19" s="103">
        <v>164.40263642172241</v>
      </c>
      <c r="AE19" s="75">
        <v>163.35984135212627</v>
      </c>
      <c r="AF19" s="75">
        <v>159.55534457137594</v>
      </c>
      <c r="AG19" s="75">
        <v>152.84841271743764</v>
      </c>
      <c r="AH19" s="75">
        <v>152.2771948093326</v>
      </c>
      <c r="AI19" s="75">
        <v>144.94740219675316</v>
      </c>
      <c r="AJ19" s="75">
        <v>144.84316398700631</v>
      </c>
      <c r="AK19" s="75">
        <v>144.66638563015809</v>
      </c>
      <c r="AL19" s="75">
        <v>144.81757962003186</v>
      </c>
      <c r="AM19" s="75">
        <v>144.42656073762899</v>
      </c>
      <c r="AN19" s="75">
        <v>144.10736618841173</v>
      </c>
      <c r="AO19" s="75">
        <v>143.8415556307537</v>
      </c>
      <c r="AP19" s="75">
        <v>143.70782338492995</v>
      </c>
      <c r="AQ19" s="75">
        <v>143.44024067003855</v>
      </c>
    </row>
    <row r="20" spans="1:43" x14ac:dyDescent="0.2">
      <c r="A20" s="107" t="s">
        <v>25</v>
      </c>
      <c r="B20" s="107" t="s">
        <v>27</v>
      </c>
      <c r="C20" s="103">
        <v>1926.7547826266909</v>
      </c>
      <c r="D20" s="103">
        <v>1936.830681429745</v>
      </c>
      <c r="E20" s="103">
        <v>1826.4534632210648</v>
      </c>
      <c r="F20" s="103">
        <v>1791.5172774990046</v>
      </c>
      <c r="G20" s="103">
        <v>1731.1546123522437</v>
      </c>
      <c r="H20" s="103">
        <v>1766.7813781771824</v>
      </c>
      <c r="I20" s="103">
        <v>1671.233848589751</v>
      </c>
      <c r="J20" s="103">
        <v>1586.2684277015305</v>
      </c>
      <c r="K20" s="103">
        <v>1542.6541655323367</v>
      </c>
      <c r="L20" s="103">
        <v>1596.286773693246</v>
      </c>
      <c r="M20" s="103">
        <v>1698.0526849526627</v>
      </c>
      <c r="N20" s="103">
        <v>1672.5046489694605</v>
      </c>
      <c r="O20" s="103">
        <v>1670.2257185577673</v>
      </c>
      <c r="P20" s="103">
        <v>1636.4365560288616</v>
      </c>
      <c r="Q20" s="103">
        <v>1571.9346100084183</v>
      </c>
      <c r="R20" s="103">
        <v>1586.5836176297803</v>
      </c>
      <c r="S20" s="103">
        <v>1610.9952703309114</v>
      </c>
      <c r="T20" s="103">
        <v>1595.8385379983411</v>
      </c>
      <c r="U20" s="103">
        <v>1571.2512494920152</v>
      </c>
      <c r="V20" s="103">
        <v>1530.7576702443243</v>
      </c>
      <c r="W20" s="103">
        <v>1499.4772292572475</v>
      </c>
      <c r="X20" s="103">
        <v>1450.3496690044003</v>
      </c>
      <c r="Y20" s="103">
        <v>1344.3419855013271</v>
      </c>
      <c r="Z20" s="103">
        <v>1377.7692411313217</v>
      </c>
      <c r="AA20" s="103">
        <v>1321.3705258263226</v>
      </c>
      <c r="AB20" s="103">
        <v>1389.9270698464425</v>
      </c>
      <c r="AC20" s="103">
        <v>1400.3150511391191</v>
      </c>
      <c r="AD20" s="103">
        <v>1332.1473364018659</v>
      </c>
      <c r="AE20" s="75">
        <v>1328.9831116387288</v>
      </c>
      <c r="AF20" s="75">
        <v>1323.5461843692296</v>
      </c>
      <c r="AG20" s="75">
        <v>1315.0951249831189</v>
      </c>
      <c r="AH20" s="75">
        <v>1313.8151502848943</v>
      </c>
      <c r="AI20" s="75">
        <v>1316.3777492779091</v>
      </c>
      <c r="AJ20" s="75">
        <v>1322.0545154912486</v>
      </c>
      <c r="AK20" s="75">
        <v>1328.4919710269937</v>
      </c>
      <c r="AL20" s="75">
        <v>1334.0004049418967</v>
      </c>
      <c r="AM20" s="75">
        <v>1323.2154763000876</v>
      </c>
      <c r="AN20" s="75">
        <v>1312.8996185793949</v>
      </c>
      <c r="AO20" s="75">
        <v>1304.0844809817293</v>
      </c>
      <c r="AP20" s="75">
        <v>1288.2408176294348</v>
      </c>
      <c r="AQ20" s="75">
        <v>1262.2587632442885</v>
      </c>
    </row>
    <row r="21" spans="1:43" s="110" customFormat="1" x14ac:dyDescent="0.2">
      <c r="A21" s="109"/>
      <c r="B21" s="10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</row>
    <row r="22" spans="1:43" x14ac:dyDescent="0.2">
      <c r="A22" s="107" t="s">
        <v>28</v>
      </c>
      <c r="B22" s="111" t="s">
        <v>29</v>
      </c>
      <c r="C22" s="103">
        <v>119.01498254000001</v>
      </c>
      <c r="D22" s="103">
        <v>286.68979164000001</v>
      </c>
      <c r="E22" s="103">
        <v>140.78850797000001</v>
      </c>
      <c r="F22" s="103">
        <v>237.12616234999999</v>
      </c>
      <c r="G22" s="103">
        <v>252.00813747999999</v>
      </c>
      <c r="H22" s="103">
        <v>251.89081837000001</v>
      </c>
      <c r="I22" s="103">
        <v>175.92017122999999</v>
      </c>
      <c r="J22" s="103">
        <v>170.82613853399999</v>
      </c>
      <c r="K22" s="103">
        <v>204.02724527999999</v>
      </c>
      <c r="L22" s="103">
        <v>182.35165873299999</v>
      </c>
      <c r="M22" s="103">
        <v>110.52806091799999</v>
      </c>
      <c r="N22" s="103">
        <v>96.872634976000001</v>
      </c>
      <c r="O22" s="103">
        <v>88.777897707999998</v>
      </c>
      <c r="P22" s="103">
        <v>91.981080074000005</v>
      </c>
      <c r="Q22" s="103">
        <v>239.01986083200001</v>
      </c>
      <c r="R22" s="103">
        <v>270.79518454200002</v>
      </c>
      <c r="S22" s="103">
        <v>126.45733952400001</v>
      </c>
      <c r="T22" s="103">
        <v>174.86949249</v>
      </c>
      <c r="U22" s="103">
        <v>107.62101463800001</v>
      </c>
      <c r="V22" s="103">
        <v>159.99471831</v>
      </c>
      <c r="W22" s="103">
        <v>107.047068528</v>
      </c>
      <c r="X22" s="103">
        <v>193.03374375000001</v>
      </c>
      <c r="Y22" s="103">
        <v>115.78832665199999</v>
      </c>
      <c r="Z22" s="103">
        <v>140.70417507339101</v>
      </c>
      <c r="AA22" s="103">
        <v>132.018446833279</v>
      </c>
      <c r="AB22" s="103">
        <v>98.40453019361</v>
      </c>
      <c r="AC22" s="103">
        <v>108.110816808</v>
      </c>
      <c r="AD22" s="103">
        <v>204.50570314199999</v>
      </c>
      <c r="AE22" s="75">
        <v>208.45430334759428</v>
      </c>
      <c r="AF22" s="75">
        <v>208.45430334759428</v>
      </c>
      <c r="AG22" s="75">
        <v>208.45430334759428</v>
      </c>
      <c r="AH22" s="75">
        <v>208.45430334759428</v>
      </c>
      <c r="AI22" s="75">
        <v>208.45430334759428</v>
      </c>
      <c r="AJ22" s="75">
        <v>208.45430334759428</v>
      </c>
      <c r="AK22" s="75">
        <v>208.45430334759428</v>
      </c>
      <c r="AL22" s="75">
        <v>208.45430334759428</v>
      </c>
      <c r="AM22" s="75">
        <v>208.45430334759428</v>
      </c>
      <c r="AN22" s="75">
        <v>208.45430334759428</v>
      </c>
      <c r="AO22" s="75">
        <v>208.45430334759428</v>
      </c>
      <c r="AP22" s="75">
        <v>208.45430334759428</v>
      </c>
      <c r="AQ22" s="75">
        <v>208.45430334759428</v>
      </c>
    </row>
    <row r="23" spans="1:43" x14ac:dyDescent="0.2">
      <c r="A23" s="111" t="s">
        <v>28</v>
      </c>
      <c r="B23" s="111" t="s">
        <v>134</v>
      </c>
      <c r="C23" s="112">
        <v>47.920974392190999</v>
      </c>
      <c r="D23" s="112">
        <v>51.229095073981497</v>
      </c>
      <c r="E23" s="112">
        <v>54.710468341683999</v>
      </c>
      <c r="F23" s="112">
        <v>58.315566289286998</v>
      </c>
      <c r="G23" s="112">
        <v>62.076819671436901</v>
      </c>
      <c r="H23" s="112">
        <v>65.916078580375</v>
      </c>
      <c r="I23" s="112">
        <v>69.881213572967994</v>
      </c>
      <c r="J23" s="112">
        <v>73.978241691095704</v>
      </c>
      <c r="K23" s="112">
        <v>78.084827910737602</v>
      </c>
      <c r="L23" s="112">
        <v>82.294500464758499</v>
      </c>
      <c r="M23" s="112">
        <v>86.442156506210395</v>
      </c>
      <c r="N23" s="112">
        <v>90.744712915076207</v>
      </c>
      <c r="O23" s="112">
        <v>95.012241535605597</v>
      </c>
      <c r="P23" s="112">
        <v>99.391320357947194</v>
      </c>
      <c r="Q23" s="112">
        <v>103.662199198</v>
      </c>
      <c r="R23" s="112">
        <v>102.87969150249999</v>
      </c>
      <c r="S23" s="112">
        <v>101.957591053854</v>
      </c>
      <c r="T23" s="112">
        <v>101.140833774298</v>
      </c>
      <c r="U23" s="112">
        <v>100.457966700341</v>
      </c>
      <c r="V23" s="112">
        <v>99.849598947389197</v>
      </c>
      <c r="W23" s="112">
        <v>98.991935809557603</v>
      </c>
      <c r="X23" s="112">
        <v>98.210078217117996</v>
      </c>
      <c r="Y23" s="112">
        <v>97.785464250561105</v>
      </c>
      <c r="Z23" s="112">
        <v>97.573146052955394</v>
      </c>
      <c r="AA23" s="112">
        <v>97.432521051633998</v>
      </c>
      <c r="AB23" s="112">
        <v>97.354594520402898</v>
      </c>
      <c r="AC23" s="112">
        <v>97.340879259827204</v>
      </c>
      <c r="AD23" s="112">
        <v>97.349566927630704</v>
      </c>
      <c r="AE23" s="75">
        <v>96.61645707730203</v>
      </c>
      <c r="AF23" s="75">
        <v>96.614974883074311</v>
      </c>
      <c r="AG23" s="75">
        <v>96.392681970417058</v>
      </c>
      <c r="AH23" s="75">
        <v>96.391286676469036</v>
      </c>
      <c r="AI23" s="75">
        <v>96.389762211117826</v>
      </c>
      <c r="AJ23" s="75">
        <v>96.38876389153296</v>
      </c>
      <c r="AK23" s="75">
        <v>96.388208541842076</v>
      </c>
      <c r="AL23" s="75">
        <v>96.388393827456383</v>
      </c>
      <c r="AM23" s="75">
        <v>96.388393827456383</v>
      </c>
      <c r="AN23" s="75">
        <v>96.388393827456383</v>
      </c>
      <c r="AO23" s="75">
        <v>96.388393827456383</v>
      </c>
      <c r="AP23" s="75">
        <v>96.388393827456383</v>
      </c>
      <c r="AQ23" s="75">
        <v>96.388393827456383</v>
      </c>
    </row>
    <row r="24" spans="1:43" s="96" customFormat="1" x14ac:dyDescent="0.2">
      <c r="A24" s="104"/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</row>
    <row r="25" spans="1:43" s="96" customFormat="1" x14ac:dyDescent="0.2">
      <c r="A25" s="107" t="s">
        <v>30</v>
      </c>
      <c r="B25" s="101" t="s">
        <v>31</v>
      </c>
      <c r="C25" s="103">
        <v>4.7013700718799996</v>
      </c>
      <c r="D25" s="103">
        <v>0.74414981159000004</v>
      </c>
      <c r="E25" s="103">
        <v>7.5817066027499997</v>
      </c>
      <c r="F25" s="103">
        <v>0.12943553560000001</v>
      </c>
      <c r="G25" s="103">
        <v>3.1704170099999998E-2</v>
      </c>
      <c r="H25" s="103">
        <v>3.4382161895999999</v>
      </c>
      <c r="I25" s="103">
        <v>3.4313380797500002</v>
      </c>
      <c r="J25" s="103">
        <v>7.5416386249999995E-2</v>
      </c>
      <c r="K25" s="103">
        <v>7.4139155840799997</v>
      </c>
      <c r="L25" s="103">
        <v>7.5532041085500001</v>
      </c>
      <c r="M25" s="103">
        <v>2.6224012120000002</v>
      </c>
      <c r="N25" s="103">
        <v>8.9049009999999998E-3</v>
      </c>
      <c r="O25" s="103">
        <v>1.3297327272399999</v>
      </c>
      <c r="P25" s="103">
        <v>9.5900610000000004E-3</v>
      </c>
      <c r="Q25" s="103">
        <v>9.8414020000000008E-3</v>
      </c>
      <c r="R25" s="103">
        <v>4.6002198658399998</v>
      </c>
      <c r="S25" s="103">
        <v>9.1344210000000002E-3</v>
      </c>
      <c r="T25" s="103">
        <v>8.6665690000000007E-3</v>
      </c>
      <c r="U25" s="103">
        <v>7.8708960000000005E-3</v>
      </c>
      <c r="V25" s="103">
        <v>0.86579422035999998</v>
      </c>
      <c r="W25" s="103">
        <v>6.8345890000000003E-3</v>
      </c>
      <c r="X25" s="103">
        <v>6.2578620000000003E-3</v>
      </c>
      <c r="Y25" s="103">
        <v>5.8623039999999996E-3</v>
      </c>
      <c r="Z25" s="103">
        <v>3.0461288357199998</v>
      </c>
      <c r="AA25" s="103">
        <v>4.7107570000000003E-3</v>
      </c>
      <c r="AB25" s="103">
        <v>0.75856161300000002</v>
      </c>
      <c r="AC25" s="103">
        <v>3.8685249999999998E-3</v>
      </c>
      <c r="AD25" s="103">
        <v>3.7810939399999998E-3</v>
      </c>
      <c r="AE25" s="49">
        <v>3.5166745172130198E-3</v>
      </c>
      <c r="AF25" s="49">
        <v>3.0919299086847865E-3</v>
      </c>
      <c r="AG25" s="49">
        <v>2.4828637328182961E-3</v>
      </c>
      <c r="AH25" s="49">
        <v>2.3427804647310562E-3</v>
      </c>
      <c r="AI25" s="49">
        <v>2.8051506904895893E-3</v>
      </c>
      <c r="AJ25" s="49">
        <v>3.2817941087783572E-3</v>
      </c>
      <c r="AK25" s="49">
        <v>4.0287063940455895E-3</v>
      </c>
      <c r="AL25" s="49">
        <v>3.6050476011172563E-3</v>
      </c>
      <c r="AM25" s="49">
        <v>3.3281235324754302E-3</v>
      </c>
      <c r="AN25" s="49">
        <v>3.2866954342259109E-3</v>
      </c>
      <c r="AO25" s="49">
        <v>3.1729599067846169E-3</v>
      </c>
      <c r="AP25" s="49">
        <v>3.2162549989671134E-3</v>
      </c>
      <c r="AQ25" s="49">
        <v>3.3326293332003169E-3</v>
      </c>
    </row>
    <row r="26" spans="1:43" s="96" customFormat="1" x14ac:dyDescent="0.2">
      <c r="A26" s="107" t="s">
        <v>32</v>
      </c>
      <c r="B26" s="101" t="s">
        <v>33</v>
      </c>
      <c r="C26" s="103">
        <v>8.3223474932000006</v>
      </c>
      <c r="D26" s="103">
        <v>9.6864391399999999E-2</v>
      </c>
      <c r="E26" s="103">
        <v>0.1181051125</v>
      </c>
      <c r="F26" s="103">
        <v>9.8591074099999995E-2</v>
      </c>
      <c r="G26" s="103">
        <v>9.7531057599999998E-2</v>
      </c>
      <c r="H26" s="103">
        <v>0.10681986</v>
      </c>
      <c r="I26" s="103">
        <v>0.118614434</v>
      </c>
      <c r="J26" s="103">
        <v>0.15161940300000001</v>
      </c>
      <c r="K26" s="103">
        <v>0.1640294072</v>
      </c>
      <c r="L26" s="103">
        <v>0.16959962200000001</v>
      </c>
      <c r="M26" s="103">
        <v>0.3338907364</v>
      </c>
      <c r="N26" s="103">
        <v>0.1669512178</v>
      </c>
      <c r="O26" s="103">
        <v>25.982806055200001</v>
      </c>
      <c r="P26" s="103">
        <v>0.15293819110000001</v>
      </c>
      <c r="Q26" s="103">
        <v>0.16226610059999999</v>
      </c>
      <c r="R26" s="103">
        <v>2.2315920870000001</v>
      </c>
      <c r="S26" s="103">
        <v>0.15971524400000001</v>
      </c>
      <c r="T26" s="103">
        <v>0.1465236758</v>
      </c>
      <c r="U26" s="103">
        <v>0.1417562584</v>
      </c>
      <c r="V26" s="103">
        <v>0.1396939022</v>
      </c>
      <c r="W26" s="103">
        <v>0.1161541076</v>
      </c>
      <c r="X26" s="103">
        <v>0.1009335628</v>
      </c>
      <c r="Y26" s="103">
        <v>8.3626208199999996E-2</v>
      </c>
      <c r="Z26" s="103">
        <v>7.03349375E-2</v>
      </c>
      <c r="AA26" s="103">
        <v>7.1308150599999995E-2</v>
      </c>
      <c r="AB26" s="103">
        <v>0.15157504599999999</v>
      </c>
      <c r="AC26" s="103">
        <v>6.7648381600000002E-2</v>
      </c>
      <c r="AD26" s="103">
        <v>7.0170960000000004E-2</v>
      </c>
      <c r="AE26" s="49">
        <v>5.5617288704470171E-2</v>
      </c>
      <c r="AF26" s="49">
        <v>3.9395628878657912E-2</v>
      </c>
      <c r="AG26" s="49">
        <v>1.6754747727208988E-2</v>
      </c>
      <c r="AH26" s="49">
        <v>1.445577101130314E-2</v>
      </c>
      <c r="AI26" s="49">
        <v>3.56290641605801E-2</v>
      </c>
      <c r="AJ26" s="49">
        <v>4.6239416928977581E-2</v>
      </c>
      <c r="AK26" s="49">
        <v>5.9748182010626871E-2</v>
      </c>
      <c r="AL26" s="49">
        <v>5.9292938193530639E-2</v>
      </c>
      <c r="AM26" s="49">
        <v>5.2789622046283846E-2</v>
      </c>
      <c r="AN26" s="49">
        <v>4.40948255187096E-2</v>
      </c>
      <c r="AO26" s="49">
        <v>4.2589948685969922E-2</v>
      </c>
      <c r="AP26" s="49">
        <v>4.2418963963583842E-2</v>
      </c>
      <c r="AQ26" s="49">
        <v>5.046465061432117E-2</v>
      </c>
    </row>
    <row r="27" spans="1:43" s="96" customFormat="1" x14ac:dyDescent="0.2">
      <c r="A27" s="101" t="s">
        <v>34</v>
      </c>
      <c r="B27" s="115" t="s">
        <v>35</v>
      </c>
      <c r="C27" s="103">
        <v>327.92196160189769</v>
      </c>
      <c r="D27" s="103">
        <v>649.14853162153406</v>
      </c>
      <c r="E27" s="103">
        <v>669.57802038191835</v>
      </c>
      <c r="F27" s="103">
        <v>582.18327500786324</v>
      </c>
      <c r="G27" s="103">
        <v>578.0894903935</v>
      </c>
      <c r="H27" s="103">
        <v>450.34004766349204</v>
      </c>
      <c r="I27" s="103">
        <v>494.45313888084706</v>
      </c>
      <c r="J27" s="103">
        <v>697.69639895741193</v>
      </c>
      <c r="K27" s="103">
        <v>515.52370918218946</v>
      </c>
      <c r="L27" s="103">
        <v>1099.3438821470058</v>
      </c>
      <c r="M27" s="103">
        <v>720.54918224460857</v>
      </c>
      <c r="N27" s="103">
        <v>770.82497479858432</v>
      </c>
      <c r="O27" s="103">
        <v>646.92275400252277</v>
      </c>
      <c r="P27" s="103">
        <v>669.80424647193149</v>
      </c>
      <c r="Q27" s="103">
        <v>752.24241753943795</v>
      </c>
      <c r="R27" s="103">
        <v>541.22065708642663</v>
      </c>
      <c r="S27" s="103">
        <v>531.12609809763819</v>
      </c>
      <c r="T27" s="103">
        <v>543.51386595314261</v>
      </c>
      <c r="U27" s="103">
        <v>386.69058124920355</v>
      </c>
      <c r="V27" s="103">
        <v>260.2527705284312</v>
      </c>
      <c r="W27" s="103">
        <v>352.86151726327125</v>
      </c>
      <c r="X27" s="103">
        <v>251.7624137377808</v>
      </c>
      <c r="Y27" s="103">
        <v>217.26695039238004</v>
      </c>
      <c r="Z27" s="103">
        <v>239.87453059309689</v>
      </c>
      <c r="AA27" s="103">
        <v>249.86973485963</v>
      </c>
      <c r="AB27" s="103">
        <v>246.55215076254129</v>
      </c>
      <c r="AC27" s="103">
        <v>273.26462439273621</v>
      </c>
      <c r="AD27" s="103">
        <v>240.16777502488429</v>
      </c>
      <c r="AE27" s="49">
        <v>261.04585130675713</v>
      </c>
      <c r="AF27" s="49">
        <v>253.76519829333444</v>
      </c>
      <c r="AG27" s="49">
        <v>216.4460509738563</v>
      </c>
      <c r="AH27" s="49">
        <v>213.90163636590788</v>
      </c>
      <c r="AI27" s="49">
        <v>234.53361122811242</v>
      </c>
      <c r="AJ27" s="49">
        <v>232.26784024475501</v>
      </c>
      <c r="AK27" s="49">
        <v>236.00948113433887</v>
      </c>
      <c r="AL27" s="49">
        <v>221.87759508303296</v>
      </c>
      <c r="AM27" s="49">
        <v>102.81584093293868</v>
      </c>
      <c r="AN27" s="49">
        <v>101.09714833435829</v>
      </c>
      <c r="AO27" s="49">
        <v>99.022856203354152</v>
      </c>
      <c r="AP27" s="49">
        <v>98.258740255028897</v>
      </c>
      <c r="AQ27" s="49">
        <v>96.893435691595272</v>
      </c>
    </row>
    <row r="28" spans="1:43" x14ac:dyDescent="0.2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16"/>
      <c r="AA28" s="104"/>
      <c r="AB28" s="104"/>
      <c r="AC28" s="104"/>
      <c r="AD28" s="104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</row>
    <row r="29" spans="1:43" x14ac:dyDescent="0.2">
      <c r="A29" s="104" t="s">
        <v>36</v>
      </c>
      <c r="B29" s="117" t="s">
        <v>37</v>
      </c>
      <c r="C29" s="98">
        <v>1081.795011036</v>
      </c>
      <c r="D29" s="98">
        <v>1260.070824096</v>
      </c>
      <c r="E29" s="98">
        <v>1383.0630734250001</v>
      </c>
      <c r="F29" s="98">
        <v>1401.117490328</v>
      </c>
      <c r="G29" s="98">
        <v>1423.440592851</v>
      </c>
      <c r="H29" s="98">
        <v>1422.308768096</v>
      </c>
      <c r="I29" s="98">
        <v>1529.9889090250001</v>
      </c>
      <c r="J29" s="98">
        <v>1603.7290367119999</v>
      </c>
      <c r="K29" s="98">
        <v>1636.3117983239999</v>
      </c>
      <c r="L29" s="98">
        <v>1612.706853617</v>
      </c>
      <c r="M29" s="98">
        <v>1632.7246564750001</v>
      </c>
      <c r="N29" s="98">
        <v>1629.205112633</v>
      </c>
      <c r="O29" s="98">
        <v>1670.204021234</v>
      </c>
      <c r="P29" s="98">
        <v>1541.9497640039999</v>
      </c>
      <c r="Q29" s="98">
        <v>1660.394700884</v>
      </c>
      <c r="R29" s="98">
        <v>1567.025902421</v>
      </c>
      <c r="S29" s="98">
        <v>1621.060717306</v>
      </c>
      <c r="T29" s="98">
        <v>1621.3928286580001</v>
      </c>
      <c r="U29" s="98">
        <v>1336.2768666029999</v>
      </c>
      <c r="V29" s="98">
        <v>887.67776394099997</v>
      </c>
      <c r="W29" s="98">
        <v>806.70322652100003</v>
      </c>
      <c r="X29" s="98">
        <v>996.85349354100003</v>
      </c>
      <c r="Y29" s="98">
        <v>998.03174308200005</v>
      </c>
      <c r="Z29" s="98">
        <v>993.95123651899996</v>
      </c>
      <c r="AA29" s="98">
        <v>1023.4767312209</v>
      </c>
      <c r="AB29" s="98">
        <v>1048.5674590159001</v>
      </c>
      <c r="AC29" s="98">
        <v>1230.6679411422999</v>
      </c>
      <c r="AD29" s="98">
        <v>1332.5535363622</v>
      </c>
      <c r="AE29" s="54">
        <v>1370.8255395470283</v>
      </c>
      <c r="AF29" s="54">
        <v>1409.8698007937553</v>
      </c>
      <c r="AG29" s="54">
        <v>1448.6649058447006</v>
      </c>
      <c r="AH29" s="54">
        <v>1470.8123297518152</v>
      </c>
      <c r="AI29" s="54">
        <v>1493.5881842669</v>
      </c>
      <c r="AJ29" s="54">
        <v>1513.6794112749628</v>
      </c>
      <c r="AK29" s="54">
        <v>1536.780603275578</v>
      </c>
      <c r="AL29" s="54">
        <v>1559.5766180018381</v>
      </c>
      <c r="AM29" s="54">
        <v>1580.3224979393628</v>
      </c>
      <c r="AN29" s="54">
        <v>1601.0648159515149</v>
      </c>
      <c r="AO29" s="54">
        <v>1621.8113427565893</v>
      </c>
      <c r="AP29" s="54">
        <v>1640.8026999263195</v>
      </c>
      <c r="AQ29" s="54">
        <v>1661.5712086559549</v>
      </c>
    </row>
    <row r="30" spans="1:43" x14ac:dyDescent="0.2">
      <c r="A30" s="118" t="s">
        <v>155</v>
      </c>
      <c r="B30" s="119" t="s">
        <v>156</v>
      </c>
      <c r="C30" s="120">
        <v>882.40300000000002</v>
      </c>
      <c r="D30" s="120">
        <v>1087.816</v>
      </c>
      <c r="E30" s="120">
        <v>1193.413</v>
      </c>
      <c r="F30" s="120">
        <v>1206.0930000000001</v>
      </c>
      <c r="G30" s="120">
        <v>1192.1959999999999</v>
      </c>
      <c r="H30" s="120">
        <v>1203.777</v>
      </c>
      <c r="I30" s="120">
        <v>1281.9469999999999</v>
      </c>
      <c r="J30" s="120">
        <v>1342.8810000000001</v>
      </c>
      <c r="K30" s="120">
        <v>1389.83</v>
      </c>
      <c r="L30" s="120">
        <v>1354.876</v>
      </c>
      <c r="M30" s="120">
        <v>1385.26</v>
      </c>
      <c r="N30" s="120">
        <v>1387.8520000000001</v>
      </c>
      <c r="O30" s="120">
        <v>1416.3</v>
      </c>
      <c r="P30" s="120">
        <v>1329.9110000000001</v>
      </c>
      <c r="Q30" s="120">
        <v>1458.9259999999999</v>
      </c>
      <c r="R30" s="120">
        <v>1363.377</v>
      </c>
      <c r="S30" s="120">
        <v>1395.4659999999999</v>
      </c>
      <c r="T30" s="120">
        <v>1407.086</v>
      </c>
      <c r="U30" s="120">
        <v>1154.749</v>
      </c>
      <c r="V30" s="120">
        <v>764.40700000000004</v>
      </c>
      <c r="W30" s="120">
        <v>672.22400000000005</v>
      </c>
      <c r="X30" s="120">
        <v>861.80499999999995</v>
      </c>
      <c r="Y30" s="120">
        <v>871.08299999999997</v>
      </c>
      <c r="Z30" s="120">
        <v>867.06299999999999</v>
      </c>
      <c r="AA30" s="120">
        <v>887.30200000000002</v>
      </c>
      <c r="AB30" s="120">
        <v>931.50199999999995</v>
      </c>
      <c r="AC30" s="120">
        <v>1095.4549999999999</v>
      </c>
      <c r="AD30" s="120">
        <v>1193.741</v>
      </c>
      <c r="AE30" s="79">
        <v>1231.2568634527631</v>
      </c>
      <c r="AF30" s="79">
        <v>1268.7727269055263</v>
      </c>
      <c r="AG30" s="79">
        <v>1306.2885903582899</v>
      </c>
      <c r="AH30" s="79">
        <v>1328.0634608001844</v>
      </c>
      <c r="AI30" s="79">
        <v>1349.8383312420792</v>
      </c>
      <c r="AJ30" s="79">
        <v>1371.613201683974</v>
      </c>
      <c r="AK30" s="79">
        <v>1393.388072125869</v>
      </c>
      <c r="AL30" s="79">
        <v>1415.162942567764</v>
      </c>
      <c r="AM30" s="79">
        <v>1435.1016448787902</v>
      </c>
      <c r="AN30" s="79">
        <v>1455.0403471898164</v>
      </c>
      <c r="AO30" s="79">
        <v>1474.9790495008426</v>
      </c>
      <c r="AP30" s="79">
        <v>1494.917751811869</v>
      </c>
      <c r="AQ30" s="79">
        <v>1514.8564541228955</v>
      </c>
    </row>
    <row r="31" spans="1:43" x14ac:dyDescent="0.2">
      <c r="A31" s="104" t="s">
        <v>38</v>
      </c>
      <c r="B31" s="117" t="s">
        <v>39</v>
      </c>
      <c r="C31" s="98">
        <v>0.57025420000000004</v>
      </c>
      <c r="D31" s="98">
        <v>0.60312659999999996</v>
      </c>
      <c r="E31" s="98">
        <v>0.63602309999999995</v>
      </c>
      <c r="F31" s="98">
        <v>0.66889549999999998</v>
      </c>
      <c r="G31" s="98">
        <v>0.70179199999999997</v>
      </c>
      <c r="H31" s="98">
        <v>0.73468849999999997</v>
      </c>
      <c r="I31" s="98">
        <v>0.77833359999999996</v>
      </c>
      <c r="J31" s="98">
        <v>0.85882760000000002</v>
      </c>
      <c r="K31" s="98">
        <v>0.72338559999999996</v>
      </c>
      <c r="L31" s="98">
        <v>0.84494599999999997</v>
      </c>
      <c r="M31" s="98">
        <v>0.87699899999999997</v>
      </c>
      <c r="N31" s="98">
        <v>0.96125260000000001</v>
      </c>
      <c r="O31" s="98">
        <v>0.98807590000000001</v>
      </c>
      <c r="P31" s="98">
        <v>0.83957170000000003</v>
      </c>
      <c r="Q31" s="98">
        <v>1.1851898000000001</v>
      </c>
      <c r="R31" s="98">
        <v>1.1195896000000001</v>
      </c>
      <c r="S31" s="98">
        <v>1.0890789999999999</v>
      </c>
      <c r="T31" s="98">
        <v>1.1500037999999999</v>
      </c>
      <c r="U31" s="98">
        <v>1.4334921</v>
      </c>
      <c r="V31" s="98">
        <v>1.0739683</v>
      </c>
      <c r="W31" s="98">
        <v>1.1182399999999999</v>
      </c>
      <c r="X31" s="98">
        <v>1.1456899</v>
      </c>
      <c r="Y31" s="98">
        <v>1.3451656000000001</v>
      </c>
      <c r="Z31" s="98">
        <v>1.3757003000000001</v>
      </c>
      <c r="AA31" s="98">
        <v>1.4759321999999999</v>
      </c>
      <c r="AB31" s="98">
        <v>1.5029482999999999</v>
      </c>
      <c r="AC31" s="98">
        <v>1.3907387</v>
      </c>
      <c r="AD31" s="98">
        <v>1.3684221000000001</v>
      </c>
      <c r="AE31" s="54">
        <v>1.5066299999999941</v>
      </c>
      <c r="AF31" s="54">
        <v>1.5284699999999916</v>
      </c>
      <c r="AG31" s="54">
        <v>1.5503099999999961</v>
      </c>
      <c r="AH31" s="54">
        <v>1.5721499999999935</v>
      </c>
      <c r="AI31" s="54">
        <v>1.593989999999998</v>
      </c>
      <c r="AJ31" s="54">
        <v>1.6158299999999954</v>
      </c>
      <c r="AK31" s="54">
        <v>1.6376699999999929</v>
      </c>
      <c r="AL31" s="54">
        <v>1.6595099999999974</v>
      </c>
      <c r="AM31" s="54">
        <v>1.6813499999999948</v>
      </c>
      <c r="AN31" s="54">
        <v>1.7031899999999922</v>
      </c>
      <c r="AO31" s="54">
        <v>1.7250299999999967</v>
      </c>
      <c r="AP31" s="54">
        <v>1.7468699999999941</v>
      </c>
      <c r="AQ31" s="54">
        <v>1.7687099999999916</v>
      </c>
    </row>
    <row r="32" spans="1:43" x14ac:dyDescent="0.2">
      <c r="A32" s="104" t="s">
        <v>40</v>
      </c>
      <c r="B32" s="117" t="s">
        <v>41</v>
      </c>
      <c r="C32" s="98">
        <v>30.466999999999999</v>
      </c>
      <c r="D32" s="98">
        <v>30.466999999999999</v>
      </c>
      <c r="E32" s="98">
        <v>30.466999999999999</v>
      </c>
      <c r="F32" s="98">
        <v>36.152000000000001</v>
      </c>
      <c r="G32" s="98">
        <v>33.671999999999997</v>
      </c>
      <c r="H32" s="98">
        <v>38.749000000000002</v>
      </c>
      <c r="I32" s="98">
        <v>35.375</v>
      </c>
      <c r="J32" s="98">
        <v>35.155999999999999</v>
      </c>
      <c r="K32" s="98">
        <v>42.500999999999998</v>
      </c>
      <c r="L32" s="98">
        <v>43.192999999999998</v>
      </c>
      <c r="M32" s="98">
        <v>40.884</v>
      </c>
      <c r="N32" s="98">
        <v>47.198</v>
      </c>
      <c r="O32" s="108">
        <v>0.1338</v>
      </c>
      <c r="P32" s="108">
        <v>6.2799999999999995E-2</v>
      </c>
      <c r="Q32" s="108">
        <v>0.154</v>
      </c>
      <c r="R32" s="98">
        <v>16.3642</v>
      </c>
      <c r="S32" s="108">
        <v>0.15</v>
      </c>
      <c r="T32" s="108">
        <v>0.184</v>
      </c>
      <c r="U32" s="108">
        <v>0.16639999999999999</v>
      </c>
      <c r="V32" s="108">
        <v>0.20599999999999999</v>
      </c>
      <c r="W32" s="108">
        <v>0.17699999999999999</v>
      </c>
      <c r="X32" s="108">
        <v>0.23760000000000001</v>
      </c>
      <c r="Y32" s="108">
        <v>0.13239999999999999</v>
      </c>
      <c r="Z32" s="108">
        <v>0.15659999999999999</v>
      </c>
      <c r="AA32" s="108">
        <v>0.17499999999999999</v>
      </c>
      <c r="AB32" s="108">
        <v>0.19900000000000001</v>
      </c>
      <c r="AC32" s="108">
        <v>0.14499999999999999</v>
      </c>
      <c r="AD32" s="108">
        <v>0.17100000000000001</v>
      </c>
      <c r="AE32" s="55">
        <v>0.16932</v>
      </c>
      <c r="AF32" s="55">
        <v>0.16932</v>
      </c>
      <c r="AG32" s="55">
        <v>0.16932</v>
      </c>
      <c r="AH32" s="55">
        <v>0.16932</v>
      </c>
      <c r="AI32" s="55">
        <v>0.16932</v>
      </c>
      <c r="AJ32" s="55">
        <v>0.16932</v>
      </c>
      <c r="AK32" s="55">
        <v>0.16932</v>
      </c>
      <c r="AL32" s="55">
        <v>0.16932</v>
      </c>
      <c r="AM32" s="55">
        <v>0.16932</v>
      </c>
      <c r="AN32" s="55">
        <v>0.16932</v>
      </c>
      <c r="AO32" s="55">
        <v>0.16932</v>
      </c>
      <c r="AP32" s="55">
        <v>0.16932</v>
      </c>
      <c r="AQ32" s="55">
        <v>0.16932</v>
      </c>
    </row>
    <row r="33" spans="1:43" x14ac:dyDescent="0.2">
      <c r="A33" s="104" t="s">
        <v>42</v>
      </c>
      <c r="B33" s="117" t="s">
        <v>43</v>
      </c>
      <c r="C33" s="98">
        <v>165.52804709518901</v>
      </c>
      <c r="D33" s="98">
        <v>180.79335503987801</v>
      </c>
      <c r="E33" s="98">
        <v>189.74120720900601</v>
      </c>
      <c r="F33" s="98">
        <v>173.19171461206639</v>
      </c>
      <c r="G33" s="98">
        <v>193.41301068124301</v>
      </c>
      <c r="H33" s="98">
        <v>184.65196538316599</v>
      </c>
      <c r="I33" s="98">
        <v>195.68430289952701</v>
      </c>
      <c r="J33" s="98">
        <v>181.31911097190601</v>
      </c>
      <c r="K33" s="98">
        <v>186.786277665423</v>
      </c>
      <c r="L33" s="98">
        <v>190.97620672329401</v>
      </c>
      <c r="M33" s="98">
        <v>189.98909810356301</v>
      </c>
      <c r="N33" s="98">
        <v>175.18903987597037</v>
      </c>
      <c r="O33" s="98">
        <v>198.561556720022</v>
      </c>
      <c r="P33" s="98">
        <v>189.87288206716633</v>
      </c>
      <c r="Q33" s="98">
        <v>191.54214128053562</v>
      </c>
      <c r="R33" s="98">
        <v>214.37893494123415</v>
      </c>
      <c r="S33" s="98">
        <v>194.22833635371944</v>
      </c>
      <c r="T33" s="98">
        <v>198.03440111957983</v>
      </c>
      <c r="U33" s="98">
        <v>183.34430029179714</v>
      </c>
      <c r="V33" s="98">
        <v>173.56990881772904</v>
      </c>
      <c r="W33" s="98">
        <v>200.07191602745655</v>
      </c>
      <c r="X33" s="98">
        <v>191.55699894843931</v>
      </c>
      <c r="Y33" s="98">
        <v>182.68151158360499</v>
      </c>
      <c r="Z33" s="98">
        <v>194.12735611835171</v>
      </c>
      <c r="AA33" s="98">
        <v>180.85456710945667</v>
      </c>
      <c r="AB33" s="98">
        <v>171.22992307524473</v>
      </c>
      <c r="AC33" s="98">
        <v>163.8563923324179</v>
      </c>
      <c r="AD33" s="98">
        <v>171.71537555440352</v>
      </c>
      <c r="AE33" s="56">
        <v>176.3567228379749</v>
      </c>
      <c r="AF33" s="56">
        <v>176.3567228379749</v>
      </c>
      <c r="AG33" s="56">
        <v>176.3567228379749</v>
      </c>
      <c r="AH33" s="56">
        <v>176.3567228379749</v>
      </c>
      <c r="AI33" s="56">
        <v>176.3567228379749</v>
      </c>
      <c r="AJ33" s="56">
        <v>176.3567228379749</v>
      </c>
      <c r="AK33" s="56">
        <v>176.3567228379749</v>
      </c>
      <c r="AL33" s="56">
        <v>176.3567228379749</v>
      </c>
      <c r="AM33" s="56">
        <v>176.3567228379749</v>
      </c>
      <c r="AN33" s="56">
        <v>176.3567228379749</v>
      </c>
      <c r="AO33" s="56">
        <v>176.3567228379749</v>
      </c>
      <c r="AP33" s="56">
        <v>176.3567228379749</v>
      </c>
      <c r="AQ33" s="56">
        <v>176.3567228379749</v>
      </c>
    </row>
    <row r="34" spans="1:43" x14ac:dyDescent="0.2">
      <c r="A34" s="104" t="s">
        <v>44</v>
      </c>
      <c r="B34" s="117" t="s">
        <v>45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1:43" x14ac:dyDescent="0.2">
      <c r="A35" s="104" t="s">
        <v>46</v>
      </c>
      <c r="B35" s="117" t="s">
        <v>47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</row>
    <row r="36" spans="1:43" x14ac:dyDescent="0.2">
      <c r="A36" s="104" t="s">
        <v>48</v>
      </c>
      <c r="B36" s="117" t="s">
        <v>49</v>
      </c>
      <c r="C36" s="98">
        <v>5.5319344999999999E-2</v>
      </c>
      <c r="D36" s="98">
        <v>7.3212302500000007E-2</v>
      </c>
      <c r="E36" s="98">
        <v>7.9136255000000003E-2</v>
      </c>
      <c r="F36" s="98">
        <v>6.9922275000000006E-2</v>
      </c>
      <c r="G36" s="98">
        <v>8.4888072499999995E-2</v>
      </c>
      <c r="H36" s="98">
        <v>0.12965917499999999</v>
      </c>
      <c r="I36" s="98">
        <v>0.11894442</v>
      </c>
      <c r="J36" s="98">
        <v>9.3615057500000001E-2</v>
      </c>
      <c r="K36" s="98">
        <v>0.15241126999999999</v>
      </c>
      <c r="L36" s="98">
        <v>0.28862454999999998</v>
      </c>
      <c r="M36" s="98">
        <v>0.20997183</v>
      </c>
      <c r="N36" s="98">
        <v>0.165696805</v>
      </c>
      <c r="O36" s="98">
        <v>0.204922825</v>
      </c>
      <c r="P36" s="98">
        <v>0.26178576250000002</v>
      </c>
      <c r="Q36" s="98">
        <v>0.37376563499999998</v>
      </c>
      <c r="R36" s="98">
        <v>0.15932608000000001</v>
      </c>
      <c r="S36" s="98">
        <v>0.18207082250000001</v>
      </c>
      <c r="T36" s="98">
        <v>0.19347152249999999</v>
      </c>
      <c r="U36" s="98">
        <v>0.18893978750000001</v>
      </c>
      <c r="V36" s="98">
        <v>0.23250594499999999</v>
      </c>
      <c r="W36" s="98">
        <v>0.23452269249999999</v>
      </c>
      <c r="X36" s="98">
        <v>0.20464689</v>
      </c>
      <c r="Y36" s="98">
        <v>0.15068645999999999</v>
      </c>
      <c r="Z36" s="98">
        <v>0.19209963250000001</v>
      </c>
      <c r="AA36" s="98">
        <v>0.16170872250000001</v>
      </c>
      <c r="AB36" s="98">
        <v>0.25049145750000001</v>
      </c>
      <c r="AC36" s="98">
        <v>0.19301307249999999</v>
      </c>
      <c r="AD36" s="98">
        <v>0.17819346</v>
      </c>
      <c r="AE36" s="58">
        <v>0.18959986899999998</v>
      </c>
      <c r="AF36" s="58">
        <v>0.18959986899999998</v>
      </c>
      <c r="AG36" s="58">
        <v>0.18959986899999998</v>
      </c>
      <c r="AH36" s="58">
        <v>0.18959986899999998</v>
      </c>
      <c r="AI36" s="58">
        <v>0.18959986899999998</v>
      </c>
      <c r="AJ36" s="58">
        <v>0.18959986899999998</v>
      </c>
      <c r="AK36" s="58">
        <v>0.18959986899999998</v>
      </c>
      <c r="AL36" s="58">
        <v>0.18959986899999998</v>
      </c>
      <c r="AM36" s="58">
        <v>0.18959986899999998</v>
      </c>
      <c r="AN36" s="58">
        <v>0.18959986899999998</v>
      </c>
      <c r="AO36" s="58">
        <v>0.18959986899999998</v>
      </c>
      <c r="AP36" s="58">
        <v>0.18959986899999998</v>
      </c>
      <c r="AQ36" s="58">
        <v>0.18959986899999998</v>
      </c>
    </row>
    <row r="37" spans="1:43" x14ac:dyDescent="0.2">
      <c r="A37" s="104" t="s">
        <v>50</v>
      </c>
      <c r="B37" s="117" t="s">
        <v>51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1:43" x14ac:dyDescent="0.2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</row>
    <row r="39" spans="1:43" x14ac:dyDescent="0.2">
      <c r="A39" s="104" t="s">
        <v>52</v>
      </c>
      <c r="B39" s="104" t="s">
        <v>53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</row>
    <row r="40" spans="1:43" x14ac:dyDescent="0.2">
      <c r="A40" s="104" t="s">
        <v>54</v>
      </c>
      <c r="B40" s="104" t="s">
        <v>55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</row>
    <row r="41" spans="1:43" x14ac:dyDescent="0.2">
      <c r="A41" s="104" t="s">
        <v>56</v>
      </c>
      <c r="B41" s="104" t="s">
        <v>57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</row>
    <row r="42" spans="1:43" x14ac:dyDescent="0.2">
      <c r="A42" s="104" t="s">
        <v>58</v>
      </c>
      <c r="B42" s="104" t="s">
        <v>59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</row>
    <row r="43" spans="1:43" x14ac:dyDescent="0.2">
      <c r="A43" s="104" t="s">
        <v>60</v>
      </c>
      <c r="B43" s="104" t="s">
        <v>61</v>
      </c>
      <c r="C43" s="98">
        <v>565.49433176807497</v>
      </c>
      <c r="D43" s="98">
        <v>462.54118959602999</v>
      </c>
      <c r="E43" s="98">
        <v>357.38819395877101</v>
      </c>
      <c r="F43" s="98">
        <v>306.791564258834</v>
      </c>
      <c r="G43" s="98">
        <v>367.06754920571501</v>
      </c>
      <c r="H43" s="98">
        <v>495.97896226729301</v>
      </c>
      <c r="I43" s="98">
        <v>393.02582009524798</v>
      </c>
      <c r="J43" s="98">
        <v>469.58072068471699</v>
      </c>
      <c r="K43" s="98">
        <v>252.23519832151101</v>
      </c>
      <c r="L43" s="98">
        <v>264.99434841975602</v>
      </c>
      <c r="M43" s="98">
        <v>260.59464148932602</v>
      </c>
      <c r="N43" s="98">
        <v>200.75862723548801</v>
      </c>
      <c r="O43" s="98">
        <v>233.31645852066501</v>
      </c>
      <c r="P43" s="98">
        <v>226.27692743197801</v>
      </c>
      <c r="Q43" s="98">
        <v>157.64149931728099</v>
      </c>
      <c r="R43" s="98">
        <v>219.677367036334</v>
      </c>
      <c r="S43" s="98">
        <v>193.71909614680101</v>
      </c>
      <c r="T43" s="98">
        <v>191.95921337463</v>
      </c>
      <c r="U43" s="98">
        <v>228.91675159023501</v>
      </c>
      <c r="V43" s="98">
        <v>181.39991674159899</v>
      </c>
      <c r="W43" s="98">
        <v>152.80182169380899</v>
      </c>
      <c r="X43" s="98">
        <v>161.601235554667</v>
      </c>
      <c r="Y43" s="98">
        <v>188.43944783028601</v>
      </c>
      <c r="Z43" s="98">
        <v>243.875755153695</v>
      </c>
      <c r="AA43" s="98">
        <v>237.71616545109401</v>
      </c>
      <c r="AB43" s="98">
        <v>165.560971792054</v>
      </c>
      <c r="AC43" s="98">
        <v>211.75789456156099</v>
      </c>
      <c r="AD43" s="98">
        <v>214.39771871981901</v>
      </c>
      <c r="AE43" s="54">
        <v>213.37572153309355</v>
      </c>
      <c r="AF43" s="54">
        <v>212.37276797511072</v>
      </c>
      <c r="AG43" s="54">
        <v>211.37470289913267</v>
      </c>
      <c r="AH43" s="54">
        <v>210.38152630515944</v>
      </c>
      <c r="AI43" s="54">
        <v>209.39242344619018</v>
      </c>
      <c r="AJ43" s="54">
        <v>208.40820906922571</v>
      </c>
      <c r="AK43" s="54">
        <v>207.42888317426605</v>
      </c>
      <c r="AL43" s="54">
        <v>206.45363101431039</v>
      </c>
      <c r="AM43" s="54">
        <v>205.48408208336025</v>
      </c>
      <c r="AN43" s="54">
        <v>204.51779214041338</v>
      </c>
      <c r="AO43" s="54">
        <v>203.55639067947126</v>
      </c>
      <c r="AP43" s="54">
        <v>202.59987770053394</v>
      </c>
      <c r="AQ43" s="54">
        <v>201.64743845660061</v>
      </c>
    </row>
    <row r="44" spans="1:43" x14ac:dyDescent="0.2">
      <c r="A44" s="104" t="s">
        <v>62</v>
      </c>
      <c r="B44" s="104" t="s">
        <v>63</v>
      </c>
      <c r="C44" s="98">
        <v>14.6666666666667</v>
      </c>
      <c r="D44" s="98">
        <v>11.733333333333301</v>
      </c>
      <c r="E44" s="98">
        <v>12.6133333333333</v>
      </c>
      <c r="F44" s="98">
        <v>13.4933333333333</v>
      </c>
      <c r="G44" s="98">
        <v>18.186666666666699</v>
      </c>
      <c r="H44" s="98">
        <v>15.18</v>
      </c>
      <c r="I44" s="98">
        <v>8.6533333333333307</v>
      </c>
      <c r="J44" s="98">
        <v>4.0333333333333297</v>
      </c>
      <c r="K44" s="98">
        <v>4.2533333333333303</v>
      </c>
      <c r="L44" s="98">
        <v>2.93333333333333</v>
      </c>
      <c r="M44" s="98">
        <v>2.3466666666666698</v>
      </c>
      <c r="N44" s="98">
        <v>1.6866666666666701</v>
      </c>
      <c r="O44" s="98">
        <v>0.73333333333332995</v>
      </c>
      <c r="P44" s="98">
        <v>0.80666666666666997</v>
      </c>
      <c r="Q44" s="98">
        <v>0.58666666666667</v>
      </c>
      <c r="R44" s="98">
        <v>0.44</v>
      </c>
      <c r="S44" s="98">
        <v>0.95333333333333004</v>
      </c>
      <c r="T44" s="98">
        <v>0.80666666666666997</v>
      </c>
      <c r="U44" s="98">
        <v>0.22</v>
      </c>
      <c r="V44" s="98">
        <v>1.8333333333333299</v>
      </c>
      <c r="W44" s="98">
        <v>0.88</v>
      </c>
      <c r="X44" s="98">
        <v>0.58666666666667</v>
      </c>
      <c r="Y44" s="98">
        <v>1.32</v>
      </c>
      <c r="Z44" s="98">
        <v>0.66</v>
      </c>
      <c r="AA44" s="98">
        <v>0.51333333333332998</v>
      </c>
      <c r="AB44" s="98">
        <v>1.39333333333333</v>
      </c>
      <c r="AC44" s="98">
        <v>1.61333333333333</v>
      </c>
      <c r="AD44" s="98">
        <v>1.54</v>
      </c>
      <c r="AE44" s="54">
        <v>1.1382226916602347</v>
      </c>
      <c r="AF44" s="54">
        <v>1.1328725773633728</v>
      </c>
      <c r="AG44" s="54">
        <v>1.1275485399842862</v>
      </c>
      <c r="AH44" s="54">
        <v>1.1222505795229745</v>
      </c>
      <c r="AI44" s="54">
        <v>1.1169743498264755</v>
      </c>
      <c r="AJ44" s="54">
        <v>1.1117241970477514</v>
      </c>
      <c r="AK44" s="54">
        <v>1.1065001211868029</v>
      </c>
      <c r="AL44" s="54">
        <v>1.1012977760906666</v>
      </c>
      <c r="AM44" s="54">
        <v>1.0961258540652679</v>
      </c>
      <c r="AN44" s="54">
        <v>1.0909713166517194</v>
      </c>
      <c r="AO44" s="54">
        <v>1.0858428561559461</v>
      </c>
      <c r="AP44" s="54">
        <v>1.0807404725779479</v>
      </c>
      <c r="AQ44" s="54">
        <v>1.0756598197647622</v>
      </c>
    </row>
    <row r="45" spans="1:43" x14ac:dyDescent="0.2">
      <c r="A45" s="108" t="s">
        <v>64</v>
      </c>
      <c r="B45" s="108" t="s">
        <v>65</v>
      </c>
      <c r="C45" s="98">
        <v>38.411999999999999</v>
      </c>
      <c r="D45" s="98">
        <v>37.356000000000002</v>
      </c>
      <c r="E45" s="98">
        <v>33.462000000000003</v>
      </c>
      <c r="F45" s="98">
        <v>29.678000000000001</v>
      </c>
      <c r="G45" s="98">
        <v>26.95</v>
      </c>
      <c r="H45" s="98">
        <v>25.916</v>
      </c>
      <c r="I45" s="98">
        <v>16.103999999999999</v>
      </c>
      <c r="J45" s="98">
        <v>9.6029999999999998</v>
      </c>
      <c r="K45" s="98">
        <v>7.4359999999999999</v>
      </c>
      <c r="L45" s="98">
        <v>5.8410000000000002</v>
      </c>
      <c r="M45" s="98">
        <v>5.4119999999999999</v>
      </c>
      <c r="N45" s="98">
        <v>4.29</v>
      </c>
      <c r="O45" s="98">
        <v>2.5299999999999998</v>
      </c>
      <c r="P45" s="98">
        <v>1.5620000000000001</v>
      </c>
      <c r="Q45" s="98">
        <v>1.474</v>
      </c>
      <c r="R45" s="98">
        <v>1.6719999999999999</v>
      </c>
      <c r="S45" s="98">
        <v>1.3420000000000001</v>
      </c>
      <c r="T45" s="98">
        <v>1.2430000000000001</v>
      </c>
      <c r="U45" s="98">
        <v>2.101</v>
      </c>
      <c r="V45" s="98">
        <v>3.5750000000000002</v>
      </c>
      <c r="W45" s="98">
        <v>2.508</v>
      </c>
      <c r="X45" s="98">
        <v>2.86</v>
      </c>
      <c r="Y45" s="98">
        <v>2.2770000000000001</v>
      </c>
      <c r="Z45" s="98">
        <v>1.925</v>
      </c>
      <c r="AA45" s="98">
        <v>2.0129999999999999</v>
      </c>
      <c r="AB45" s="98">
        <v>10.494</v>
      </c>
      <c r="AC45" s="98">
        <v>3.2229999999999999</v>
      </c>
      <c r="AD45" s="98">
        <v>3.1789999999999998</v>
      </c>
      <c r="AE45" s="54">
        <v>4.1440466899794499</v>
      </c>
      <c r="AF45" s="54">
        <v>4.1245679679285105</v>
      </c>
      <c r="AG45" s="54">
        <v>4.1051841868461372</v>
      </c>
      <c r="AH45" s="54">
        <v>4.0858953467323316</v>
      </c>
      <c r="AI45" s="54">
        <v>4.0666856240923304</v>
      </c>
      <c r="AJ45" s="54">
        <v>4.0475708424208969</v>
      </c>
      <c r="AK45" s="54">
        <v>4.0285510017180295</v>
      </c>
      <c r="AL45" s="54">
        <v>4.0096102784889673</v>
      </c>
      <c r="AM45" s="54">
        <v>3.9907803197232337</v>
      </c>
      <c r="AN45" s="54">
        <v>3.9720136549365446</v>
      </c>
      <c r="AO45" s="54">
        <v>3.9533419311184219</v>
      </c>
      <c r="AP45" s="54">
        <v>3.9347651482688661</v>
      </c>
      <c r="AQ45" s="54">
        <v>3.9162674828931161</v>
      </c>
    </row>
    <row r="46" spans="1:43" x14ac:dyDescent="0.2">
      <c r="A46" s="108"/>
      <c r="B46" s="108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</row>
    <row r="47" spans="1:43" x14ac:dyDescent="0.2">
      <c r="A47" s="122" t="s">
        <v>66</v>
      </c>
      <c r="B47" s="117" t="s">
        <v>67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</row>
    <row r="48" spans="1:43" x14ac:dyDescent="0.2">
      <c r="A48" s="104" t="s">
        <v>68</v>
      </c>
      <c r="B48" s="104" t="s">
        <v>69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</row>
    <row r="49" spans="1:43" x14ac:dyDescent="0.2">
      <c r="A49" s="104" t="s">
        <v>70</v>
      </c>
      <c r="B49" s="104" t="s">
        <v>71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</row>
    <row r="50" spans="1:43" x14ac:dyDescent="0.2">
      <c r="A50" s="104" t="s">
        <v>72</v>
      </c>
      <c r="B50" s="104" t="s">
        <v>73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</row>
    <row r="51" spans="1:43" x14ac:dyDescent="0.2">
      <c r="A51" s="104" t="s">
        <v>74</v>
      </c>
      <c r="B51" s="104" t="s">
        <v>51</v>
      </c>
      <c r="C51" s="98">
        <v>20.309154959043799</v>
      </c>
      <c r="D51" s="98">
        <v>20.80723718014</v>
      </c>
      <c r="E51" s="98">
        <v>22.136418250593</v>
      </c>
      <c r="F51" s="98">
        <v>20.371035931667699</v>
      </c>
      <c r="G51" s="98">
        <v>20.3568954453558</v>
      </c>
      <c r="H51" s="98">
        <v>22.607590921896001</v>
      </c>
      <c r="I51" s="98">
        <v>22.856898226373701</v>
      </c>
      <c r="J51" s="98">
        <v>21.549743352576801</v>
      </c>
      <c r="K51" s="98">
        <v>19.997587027603501</v>
      </c>
      <c r="L51" s="98">
        <v>20.995420352673101</v>
      </c>
      <c r="M51" s="98">
        <v>20.7252195773004</v>
      </c>
      <c r="N51" s="98">
        <v>20.497522909250598</v>
      </c>
      <c r="O51" s="98">
        <v>20.0432457927229</v>
      </c>
      <c r="P51" s="98">
        <v>21.777450657054501</v>
      </c>
      <c r="Q51" s="98">
        <v>19.606249918648</v>
      </c>
      <c r="R51" s="98">
        <v>20.2207396015197</v>
      </c>
      <c r="S51" s="98">
        <v>20.638757204359401</v>
      </c>
      <c r="T51" s="98">
        <v>21.290001779794402</v>
      </c>
      <c r="U51" s="98">
        <v>20.492006127169301</v>
      </c>
      <c r="V51" s="98">
        <v>19.836605778088298</v>
      </c>
      <c r="W51" s="98">
        <v>17.4378265231189</v>
      </c>
      <c r="X51" s="98">
        <v>17.0620856252498</v>
      </c>
      <c r="Y51" s="98">
        <v>15.4971298012688</v>
      </c>
      <c r="Z51" s="98">
        <v>16.053660530443199</v>
      </c>
      <c r="AA51" s="98">
        <v>14.373388539728699</v>
      </c>
      <c r="AB51" s="98">
        <v>15.0576528623657</v>
      </c>
      <c r="AC51" s="98">
        <v>17.120420232471499</v>
      </c>
      <c r="AD51" s="98">
        <v>15.6977097239345</v>
      </c>
      <c r="AE51" s="54">
        <v>17.757805471852528</v>
      </c>
      <c r="AF51" s="54">
        <v>17.757805471852528</v>
      </c>
      <c r="AG51" s="54">
        <v>17.757805471852528</v>
      </c>
      <c r="AH51" s="54">
        <v>17.757805471852528</v>
      </c>
      <c r="AI51" s="54">
        <v>17.757805471852528</v>
      </c>
      <c r="AJ51" s="54">
        <v>17.757805471852528</v>
      </c>
      <c r="AK51" s="54">
        <v>17.757805471852528</v>
      </c>
      <c r="AL51" s="54">
        <v>17.757805471852528</v>
      </c>
      <c r="AM51" s="54">
        <v>17.757805471852528</v>
      </c>
      <c r="AN51" s="54">
        <v>17.757805471852528</v>
      </c>
      <c r="AO51" s="54">
        <v>17.757805471852528</v>
      </c>
      <c r="AP51" s="54">
        <v>17.757805471852528</v>
      </c>
      <c r="AQ51" s="54">
        <v>17.757805471852528</v>
      </c>
    </row>
    <row r="52" spans="1:43" s="126" customFormat="1" x14ac:dyDescent="0.2">
      <c r="A52" s="124"/>
      <c r="B52" s="124" t="s">
        <v>75</v>
      </c>
      <c r="C52" s="125">
        <f>SUM(C3:C51)-C30</f>
        <v>53557.630624478952</v>
      </c>
      <c r="D52" s="125">
        <f t="shared" ref="D52:AQ52" si="0">SUM(D3:D51)-D30</f>
        <v>64174.848620057455</v>
      </c>
      <c r="E52" s="125">
        <f t="shared" si="0"/>
        <v>58364.685660895346</v>
      </c>
      <c r="F52" s="125">
        <f t="shared" si="0"/>
        <v>60612.170207164199</v>
      </c>
      <c r="G52" s="125">
        <f t="shared" si="0"/>
        <v>64673.884572683251</v>
      </c>
      <c r="H52" s="125">
        <f t="shared" si="0"/>
        <v>61584.400555274027</v>
      </c>
      <c r="I52" s="125">
        <f t="shared" si="0"/>
        <v>74832.058347055441</v>
      </c>
      <c r="J52" s="125">
        <f t="shared" si="0"/>
        <v>65431.807892425371</v>
      </c>
      <c r="K52" s="125">
        <f t="shared" si="0"/>
        <v>61201.875608283088</v>
      </c>
      <c r="L52" s="125">
        <f t="shared" si="0"/>
        <v>58620.94301271312</v>
      </c>
      <c r="M52" s="125">
        <f t="shared" si="0"/>
        <v>54278.508136678007</v>
      </c>
      <c r="N52" s="125">
        <f t="shared" si="0"/>
        <v>55867.420439731657</v>
      </c>
      <c r="O52" s="125">
        <f t="shared" si="0"/>
        <v>55529.715197319652</v>
      </c>
      <c r="P52" s="125">
        <f t="shared" si="0"/>
        <v>60615.411748440602</v>
      </c>
      <c r="Q52" s="125">
        <f t="shared" si="0"/>
        <v>55069.116291420782</v>
      </c>
      <c r="R52" s="125">
        <f t="shared" si="0"/>
        <v>51497.575477541279</v>
      </c>
      <c r="S52" s="125">
        <f t="shared" si="0"/>
        <v>59417.671281979012</v>
      </c>
      <c r="T52" s="125">
        <f t="shared" si="0"/>
        <v>54643.978488969566</v>
      </c>
      <c r="U52" s="125">
        <f t="shared" si="0"/>
        <v>51230.969902714489</v>
      </c>
      <c r="V52" s="125">
        <f t="shared" si="0"/>
        <v>48837.045374669557</v>
      </c>
      <c r="W52" s="125">
        <f t="shared" si="0"/>
        <v>49168.741325747011</v>
      </c>
      <c r="X52" s="125">
        <f>SUM(X3:X51)-X30</f>
        <v>44211.255473734716</v>
      </c>
      <c r="Y52" s="125">
        <f t="shared" si="0"/>
        <v>39835.825308008505</v>
      </c>
      <c r="Z52" s="125">
        <f t="shared" si="0"/>
        <v>41734.415200563235</v>
      </c>
      <c r="AA52" s="125">
        <f t="shared" si="0"/>
        <v>37535.048060098328</v>
      </c>
      <c r="AB52" s="125">
        <f t="shared" si="0"/>
        <v>35204.151092215296</v>
      </c>
      <c r="AC52" s="125">
        <f t="shared" si="0"/>
        <v>37019.437636771239</v>
      </c>
      <c r="AD52" s="125">
        <f t="shared" ref="AD52" si="1">SUM(AD3:AD51)-AD30</f>
        <v>34794.648919451043</v>
      </c>
      <c r="AE52" s="125">
        <f t="shared" si="0"/>
        <v>34059.843142554935</v>
      </c>
      <c r="AF52" s="125">
        <f t="shared" si="0"/>
        <v>33888.340430496501</v>
      </c>
      <c r="AG52" s="125">
        <f t="shared" si="0"/>
        <v>31864.450271503072</v>
      </c>
      <c r="AH52" s="125">
        <f t="shared" si="0"/>
        <v>30757.471816887421</v>
      </c>
      <c r="AI52" s="125">
        <f t="shared" si="0"/>
        <v>30424.171994317621</v>
      </c>
      <c r="AJ52" s="125">
        <f t="shared" si="0"/>
        <v>29307.647936212943</v>
      </c>
      <c r="AK52" s="125">
        <f t="shared" si="0"/>
        <v>29302.844425305837</v>
      </c>
      <c r="AL52" s="125">
        <f t="shared" si="0"/>
        <v>29062.518880098993</v>
      </c>
      <c r="AM52" s="125">
        <f t="shared" si="0"/>
        <v>28555.903905690826</v>
      </c>
      <c r="AN52" s="125">
        <f t="shared" si="0"/>
        <v>28174.685624522997</v>
      </c>
      <c r="AO52" s="125">
        <f t="shared" si="0"/>
        <v>27914.923675321614</v>
      </c>
      <c r="AP52" s="125">
        <f t="shared" si="0"/>
        <v>26404.792165875962</v>
      </c>
      <c r="AQ52" s="125">
        <f t="shared" si="0"/>
        <v>26212.548959664429</v>
      </c>
    </row>
    <row r="53" spans="1:43" s="126" customFormat="1" x14ac:dyDescent="0.2">
      <c r="A53" s="127"/>
      <c r="B53" s="127" t="s">
        <v>121</v>
      </c>
      <c r="C53" s="128">
        <v>54686.945858771564</v>
      </c>
      <c r="D53" s="128">
        <v>65352.168781383771</v>
      </c>
      <c r="E53" s="128">
        <v>59510.771124343752</v>
      </c>
      <c r="F53" s="128">
        <v>61739.219295649273</v>
      </c>
      <c r="G53" s="128">
        <v>65756.331145904929</v>
      </c>
      <c r="H53" s="128">
        <v>62646.123247053256</v>
      </c>
      <c r="I53" s="128">
        <v>75884.062619852979</v>
      </c>
      <c r="J53" s="128">
        <v>66410.087534533784</v>
      </c>
      <c r="K53" s="128">
        <v>62143.71381313217</v>
      </c>
      <c r="L53" s="128">
        <v>59499.654535443653</v>
      </c>
      <c r="M53" s="128">
        <v>55102.539799529215</v>
      </c>
      <c r="N53" s="128">
        <v>56664.802745215362</v>
      </c>
      <c r="O53" s="128">
        <v>56281.154812279805</v>
      </c>
      <c r="P53" s="128">
        <v>61343.34669051104</v>
      </c>
      <c r="Q53" s="128">
        <v>55759.496581211359</v>
      </c>
      <c r="R53" s="128">
        <v>52157.680832243292</v>
      </c>
      <c r="S53" s="128">
        <v>60036.372169044545</v>
      </c>
      <c r="T53" s="128">
        <v>55221.182942245643</v>
      </c>
      <c r="U53" s="128">
        <v>51781.619581727668</v>
      </c>
      <c r="V53" s="128">
        <v>49325.39015500289</v>
      </c>
      <c r="W53" s="128">
        <v>49638.514455144999</v>
      </c>
      <c r="X53" s="128">
        <v>44615.850876086908</v>
      </c>
      <c r="Y53" s="128">
        <v>40204.479501430622</v>
      </c>
      <c r="Z53" s="128">
        <v>42076.602962357189</v>
      </c>
      <c r="AA53" s="128">
        <v>37847.027981412248</v>
      </c>
      <c r="AB53" s="128">
        <v>35502.299222794289</v>
      </c>
      <c r="AC53" s="128">
        <v>37304.792752713147</v>
      </c>
      <c r="AD53" s="128">
        <v>35075.487128140667</v>
      </c>
      <c r="AE53" s="66">
        <f>AE52+'Indirekte CO2'!O6</f>
        <v>34326.369095191207</v>
      </c>
      <c r="AF53" s="66">
        <f>AF52+'Indirekte CO2'!P6</f>
        <v>34138.300326425146</v>
      </c>
      <c r="AG53" s="66">
        <f>AG52+'Indirekte CO2'!Q6</f>
        <v>32098.37865350733</v>
      </c>
      <c r="AH53" s="66">
        <f>AH52+'Indirekte CO2'!R6</f>
        <v>30978.685390246865</v>
      </c>
      <c r="AI53" s="66">
        <f>AI52+'Indirekte CO2'!S6</f>
        <v>30635.345728350065</v>
      </c>
      <c r="AJ53" s="66">
        <f>AJ52+'Indirekte CO2'!T6</f>
        <v>29508.189566327106</v>
      </c>
      <c r="AK53" s="66">
        <f>AK52+'Indirekte CO2'!U6</f>
        <v>29491.009320814457</v>
      </c>
      <c r="AL53" s="66">
        <f>AL52+'Indirekte CO2'!V6</f>
        <v>29238.260060831042</v>
      </c>
      <c r="AM53" s="66">
        <f>AM52+'Indirekte CO2'!W6</f>
        <v>28717.551531816811</v>
      </c>
      <c r="AN53" s="66">
        <f>AN52+'Indirekte CO2'!X6</f>
        <v>28323.266336583783</v>
      </c>
      <c r="AO53" s="66">
        <f>AO52+'Indirekte CO2'!Y6</f>
        <v>28059.704104467728</v>
      </c>
      <c r="AP53" s="66">
        <f>AP52+'Indirekte CO2'!Z6</f>
        <v>26546.626905812165</v>
      </c>
      <c r="AQ53" s="66">
        <f>AQ52+'Indirekte CO2'!AA6</f>
        <v>26351.863106087803</v>
      </c>
    </row>
    <row r="54" spans="1:43" x14ac:dyDescent="0.2">
      <c r="A54" s="104"/>
      <c r="B54" s="124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</row>
    <row r="55" spans="1:43" x14ac:dyDescent="0.2">
      <c r="A55" s="107" t="s">
        <v>11</v>
      </c>
      <c r="B55" s="107" t="s">
        <v>76</v>
      </c>
      <c r="C55" s="129">
        <v>1774.0014382455627</v>
      </c>
      <c r="D55" s="129">
        <v>1637.4002745603516</v>
      </c>
      <c r="E55" s="129">
        <v>1695.398484788145</v>
      </c>
      <c r="F55" s="129">
        <v>1662.1172898875461</v>
      </c>
      <c r="G55" s="129">
        <v>1820.8877344780776</v>
      </c>
      <c r="H55" s="129">
        <v>1866.7906230418353</v>
      </c>
      <c r="I55" s="129">
        <v>1961.8316307428672</v>
      </c>
      <c r="J55" s="129">
        <v>2006.2527035958065</v>
      </c>
      <c r="K55" s="129">
        <v>2156.7809624937195</v>
      </c>
      <c r="L55" s="129">
        <v>2284.0038695382964</v>
      </c>
      <c r="M55" s="129">
        <v>2341.3038341317474</v>
      </c>
      <c r="N55" s="129">
        <v>2373.2993683178902</v>
      </c>
      <c r="O55" s="129">
        <v>2052.0303074560502</v>
      </c>
      <c r="P55" s="129">
        <v>2133.71516748779</v>
      </c>
      <c r="Q55" s="129">
        <v>2444.5731242381798</v>
      </c>
      <c r="R55" s="129">
        <v>2568.5837792444481</v>
      </c>
      <c r="S55" s="129">
        <v>2574.9242740735099</v>
      </c>
      <c r="T55" s="129">
        <v>2639.0380955785799</v>
      </c>
      <c r="U55" s="129">
        <v>2634.8628513830499</v>
      </c>
      <c r="V55" s="129">
        <v>2302.9617745522351</v>
      </c>
      <c r="W55" s="129">
        <v>2403.2574574226901</v>
      </c>
      <c r="X55" s="129">
        <v>2472.9089652688899</v>
      </c>
      <c r="Y55" s="129">
        <v>2497.0675324491299</v>
      </c>
      <c r="Z55" s="129">
        <v>2472.4023025015499</v>
      </c>
      <c r="AA55" s="129">
        <v>2679.8962053523601</v>
      </c>
      <c r="AB55" s="129">
        <v>2623.3223942933801</v>
      </c>
      <c r="AC55" s="129">
        <v>2821.5862085766198</v>
      </c>
      <c r="AD55" s="129">
        <v>2905.81715355389</v>
      </c>
      <c r="AE55" s="75">
        <v>2919.2328599373059</v>
      </c>
      <c r="AF55" s="75">
        <v>2935.7175587309553</v>
      </c>
      <c r="AG55" s="75">
        <v>2945.8266864727243</v>
      </c>
      <c r="AH55" s="75">
        <v>2959.9632800447894</v>
      </c>
      <c r="AI55" s="75">
        <v>2976.8557403542386</v>
      </c>
      <c r="AJ55" s="75">
        <v>2992.4517291689504</v>
      </c>
      <c r="AK55" s="75">
        <v>3008.4705485940026</v>
      </c>
      <c r="AL55" s="75">
        <v>3022.0747766129548</v>
      </c>
      <c r="AM55" s="75">
        <v>3039.09594531634</v>
      </c>
      <c r="AN55" s="75">
        <v>3060.7984029724698</v>
      </c>
      <c r="AO55" s="75">
        <v>3079.5022538923599</v>
      </c>
      <c r="AP55" s="75">
        <v>3098.5894763812853</v>
      </c>
      <c r="AQ55" s="75">
        <v>3123.9644719450303</v>
      </c>
    </row>
    <row r="56" spans="1:43" x14ac:dyDescent="0.2">
      <c r="A56" s="107" t="s">
        <v>17</v>
      </c>
      <c r="B56" s="107" t="s">
        <v>77</v>
      </c>
      <c r="C56" s="129">
        <v>3012.2952691117162</v>
      </c>
      <c r="D56" s="129">
        <v>2681.5741414875711</v>
      </c>
      <c r="E56" s="129">
        <v>2804.7973836844199</v>
      </c>
      <c r="F56" s="129">
        <v>4226.0319515328802</v>
      </c>
      <c r="G56" s="129">
        <v>4759.5581894493498</v>
      </c>
      <c r="H56" s="129">
        <v>4987.3276461258301</v>
      </c>
      <c r="I56" s="129">
        <v>4741.3145700799996</v>
      </c>
      <c r="J56" s="129">
        <v>4340.869260124</v>
      </c>
      <c r="K56" s="129">
        <v>4350.81023448</v>
      </c>
      <c r="L56" s="129">
        <v>4063.4765317646102</v>
      </c>
      <c r="M56" s="129">
        <v>4031.6102200126902</v>
      </c>
      <c r="N56" s="129">
        <v>3315.35914991553</v>
      </c>
      <c r="O56" s="129">
        <v>2698.5610255199199</v>
      </c>
      <c r="P56" s="129">
        <v>2860.67658813147</v>
      </c>
      <c r="Q56" s="129">
        <v>2304.3622271112099</v>
      </c>
      <c r="R56" s="129">
        <v>2358.2377310932202</v>
      </c>
      <c r="S56" s="129">
        <v>3146.0187671932199</v>
      </c>
      <c r="T56" s="129">
        <v>3299.0658825639698</v>
      </c>
      <c r="U56" s="129">
        <v>2816.3678344949699</v>
      </c>
      <c r="V56" s="129">
        <v>1493.504507676133</v>
      </c>
      <c r="W56" s="129">
        <v>2070.3966365790702</v>
      </c>
      <c r="X56" s="129">
        <v>2103.12958222621</v>
      </c>
      <c r="Y56" s="129">
        <v>1512.320017869464</v>
      </c>
      <c r="Z56" s="129">
        <v>1885.3073174931101</v>
      </c>
      <c r="AA56" s="129">
        <v>2246.2370883286699</v>
      </c>
      <c r="AB56" s="129">
        <v>2294.697779371937</v>
      </c>
      <c r="AC56" s="129">
        <v>1957.428750986576</v>
      </c>
      <c r="AD56" s="129">
        <v>1469.7946586800001</v>
      </c>
      <c r="AE56" s="75">
        <v>1470.2673580987275</v>
      </c>
      <c r="AF56" s="75">
        <v>1470.2673580987275</v>
      </c>
      <c r="AG56" s="75">
        <v>1470.2673580987275</v>
      </c>
      <c r="AH56" s="75">
        <v>1470.2673580987275</v>
      </c>
      <c r="AI56" s="75">
        <v>1470.2673580987275</v>
      </c>
      <c r="AJ56" s="75">
        <v>1470.2673580987275</v>
      </c>
      <c r="AK56" s="75">
        <v>1470.2673580987275</v>
      </c>
      <c r="AL56" s="75">
        <v>1470.2673580987275</v>
      </c>
      <c r="AM56" s="75">
        <v>1470.2673580987275</v>
      </c>
      <c r="AN56" s="75">
        <v>1470.2673580987275</v>
      </c>
      <c r="AO56" s="75">
        <v>1470.2673580987275</v>
      </c>
      <c r="AP56" s="75">
        <v>1470.2673580987275</v>
      </c>
      <c r="AQ56" s="75">
        <v>1470.2673580987275</v>
      </c>
    </row>
  </sheetData>
  <pageMargins left="0.59055118110236227" right="0.59055118110236227" top="0.78740157480314965" bottom="0.98425196850393704" header="0.51181102362204722" footer="0.51181102362204722"/>
  <pageSetup paperSize="9" scale="35" fitToWidth="2" orientation="landscape" r:id="rId1"/>
  <headerFooter alignWithMargins="0">
    <oddFooter>&amp;L&amp;Z&amp;F, &amp;A&amp;RPrint date: 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24"/>
  <sheetViews>
    <sheetView zoomScaleNormal="100" workbookViewId="0"/>
  </sheetViews>
  <sheetFormatPr defaultColWidth="9.140625" defaultRowHeight="12.75" x14ac:dyDescent="0.2"/>
  <cols>
    <col min="1" max="1" width="14.5703125" style="89" bestFit="1" customWidth="1"/>
    <col min="2" max="2" width="19.42578125" style="89" customWidth="1"/>
    <col min="3" max="3" width="20.140625" style="89" bestFit="1" customWidth="1"/>
    <col min="4" max="4" width="12.5703125" style="89" bestFit="1" customWidth="1"/>
    <col min="5" max="5" width="7.42578125" style="89" bestFit="1" customWidth="1"/>
    <col min="6" max="6" width="7.5703125" style="89" bestFit="1" customWidth="1"/>
    <col min="7" max="7" width="7.140625" style="89" bestFit="1" customWidth="1"/>
    <col min="8" max="9" width="7.5703125" style="89" bestFit="1" customWidth="1"/>
    <col min="10" max="12" width="7.42578125" style="89" bestFit="1" customWidth="1"/>
    <col min="13" max="13" width="11" style="89" customWidth="1"/>
    <col min="14" max="14" width="7.42578125" style="89" bestFit="1" customWidth="1"/>
    <col min="15" max="16384" width="9.140625" style="89"/>
  </cols>
  <sheetData>
    <row r="1" spans="1:14" s="84" customFormat="1" ht="13.5" customHeight="1" x14ac:dyDescent="0.2">
      <c r="A1" s="82" t="s">
        <v>130</v>
      </c>
      <c r="B1" s="82"/>
      <c r="C1" s="82"/>
      <c r="D1" s="83"/>
      <c r="E1" s="82">
        <v>2013</v>
      </c>
      <c r="F1" s="82">
        <v>2014</v>
      </c>
      <c r="G1" s="82">
        <v>2015</v>
      </c>
      <c r="H1" s="82">
        <v>2016</v>
      </c>
      <c r="I1" s="82">
        <v>2017</v>
      </c>
      <c r="J1" s="82">
        <v>2018</v>
      </c>
      <c r="K1" s="82">
        <v>2019</v>
      </c>
      <c r="L1" s="82">
        <v>2020</v>
      </c>
      <c r="M1" s="88"/>
      <c r="N1" s="88"/>
    </row>
    <row r="2" spans="1:14" s="88" customFormat="1" x14ac:dyDescent="0.2">
      <c r="A2" s="85" t="s">
        <v>85</v>
      </c>
      <c r="B2" s="86" t="s">
        <v>86</v>
      </c>
      <c r="C2" s="86" t="s">
        <v>123</v>
      </c>
      <c r="D2" s="94"/>
      <c r="E2" s="93">
        <v>8.5582981778646694</v>
      </c>
      <c r="F2" s="93">
        <v>-341.8631908298413</v>
      </c>
      <c r="G2" s="93">
        <v>-620.65946448307625</v>
      </c>
      <c r="H2" s="93">
        <v>27.57543607704002</v>
      </c>
      <c r="I2" s="93">
        <v>-600.49782445687822</v>
      </c>
      <c r="J2" s="156"/>
      <c r="K2" s="156"/>
      <c r="L2" s="156"/>
    </row>
    <row r="3" spans="1:14" s="88" customFormat="1" x14ac:dyDescent="0.2">
      <c r="A3" s="85"/>
      <c r="B3" s="86"/>
      <c r="C3" s="86" t="s">
        <v>124</v>
      </c>
      <c r="D3" s="94"/>
      <c r="E3" s="93">
        <v>38.50501803149043</v>
      </c>
      <c r="F3" s="93">
        <v>116.32740073650517</v>
      </c>
      <c r="G3" s="93">
        <v>252.31974064146416</v>
      </c>
      <c r="H3" s="93">
        <v>147.37696695599061</v>
      </c>
      <c r="I3" s="93">
        <v>23.673065596789328</v>
      </c>
      <c r="J3" s="156"/>
      <c r="K3" s="156"/>
      <c r="L3" s="156"/>
    </row>
    <row r="4" spans="1:14" s="88" customFormat="1" x14ac:dyDescent="0.2">
      <c r="A4" s="85"/>
      <c r="B4" s="86"/>
      <c r="C4" s="86"/>
      <c r="D4" s="93"/>
      <c r="E4" s="93"/>
      <c r="F4" s="93"/>
      <c r="G4" s="93"/>
      <c r="H4" s="93"/>
      <c r="I4" s="87"/>
      <c r="J4" s="156"/>
      <c r="K4" s="156"/>
      <c r="L4" s="156"/>
    </row>
    <row r="5" spans="1:14" s="88" customFormat="1" x14ac:dyDescent="0.2">
      <c r="A5" s="85"/>
      <c r="B5" s="86" t="s">
        <v>87</v>
      </c>
      <c r="C5" s="86" t="s">
        <v>125</v>
      </c>
      <c r="D5" s="94"/>
      <c r="E5" s="93">
        <v>-2546.3859290721989</v>
      </c>
      <c r="F5" s="93">
        <v>-3774.3321658438554</v>
      </c>
      <c r="G5" s="93">
        <v>667.51886633432593</v>
      </c>
      <c r="H5" s="93">
        <v>677.72473455773854</v>
      </c>
      <c r="I5" s="93">
        <v>337.49034574016429</v>
      </c>
      <c r="J5" s="156"/>
      <c r="K5" s="156"/>
      <c r="L5" s="156"/>
    </row>
    <row r="6" spans="1:14" s="88" customFormat="1" x14ac:dyDescent="0.2">
      <c r="A6" s="85"/>
      <c r="B6" s="86"/>
      <c r="C6" s="86" t="s">
        <v>126</v>
      </c>
      <c r="D6" s="95">
        <v>4470.0952441696736</v>
      </c>
      <c r="E6" s="95">
        <v>2043.9507397561576</v>
      </c>
      <c r="F6" s="95">
        <v>3152.1182015434447</v>
      </c>
      <c r="G6" s="95">
        <v>2608.8103367684548</v>
      </c>
      <c r="H6" s="95">
        <v>2854.4692735870735</v>
      </c>
      <c r="I6" s="95">
        <v>2429.1784152828718</v>
      </c>
      <c r="J6" s="174">
        <v>3492.2434980722678</v>
      </c>
      <c r="K6" s="174">
        <v>3193.3154010736143</v>
      </c>
      <c r="L6" s="174">
        <v>1760.576389236626</v>
      </c>
    </row>
    <row r="7" spans="1:14" s="88" customFormat="1" x14ac:dyDescent="0.2">
      <c r="A7" s="85"/>
      <c r="B7" s="86"/>
      <c r="C7" s="86" t="s">
        <v>127</v>
      </c>
      <c r="D7" s="95">
        <v>1000.5129364741246</v>
      </c>
      <c r="E7" s="95">
        <v>844.01043591679229</v>
      </c>
      <c r="F7" s="95">
        <v>954.02241721212124</v>
      </c>
      <c r="G7" s="95">
        <v>783.29420138170997</v>
      </c>
      <c r="H7" s="95">
        <v>789.24012090954045</v>
      </c>
      <c r="I7" s="95">
        <v>775.17234302898032</v>
      </c>
      <c r="J7" s="174">
        <v>741.2545470340317</v>
      </c>
      <c r="K7" s="174">
        <v>1020.3769892778415</v>
      </c>
      <c r="L7" s="174">
        <v>714.42617416988469</v>
      </c>
    </row>
    <row r="8" spans="1:14" x14ac:dyDescent="0.2">
      <c r="B8" s="89" t="s">
        <v>117</v>
      </c>
      <c r="M8" s="88"/>
      <c r="N8" s="88"/>
    </row>
    <row r="9" spans="1:14" x14ac:dyDescent="0.2">
      <c r="B9" s="89" t="s">
        <v>118</v>
      </c>
      <c r="F9" s="90"/>
      <c r="G9" s="90"/>
      <c r="H9" s="90"/>
      <c r="I9" s="90"/>
      <c r="J9" s="90"/>
      <c r="K9" s="90"/>
      <c r="L9" s="90"/>
      <c r="M9" s="88"/>
      <c r="N9" s="88"/>
    </row>
    <row r="13" spans="1:14" s="84" customFormat="1" ht="13.5" customHeight="1" x14ac:dyDescent="0.2">
      <c r="A13" s="91" t="s">
        <v>122</v>
      </c>
      <c r="B13" s="82"/>
      <c r="C13" s="82"/>
      <c r="D13" s="82">
        <v>2013</v>
      </c>
      <c r="E13" s="82">
        <v>2014</v>
      </c>
      <c r="F13" s="82">
        <v>2015</v>
      </c>
      <c r="G13" s="82">
        <v>2016</v>
      </c>
      <c r="H13" s="82">
        <v>2017</v>
      </c>
      <c r="I13" s="82">
        <v>2018</v>
      </c>
      <c r="J13" s="82">
        <v>2019</v>
      </c>
      <c r="K13" s="82">
        <v>2020</v>
      </c>
      <c r="M13" s="165" t="s">
        <v>159</v>
      </c>
    </row>
    <row r="14" spans="1:14" s="88" customFormat="1" x14ac:dyDescent="0.2">
      <c r="A14" s="92" t="s">
        <v>88</v>
      </c>
      <c r="B14" s="86" t="s">
        <v>86</v>
      </c>
      <c r="C14" s="86" t="s">
        <v>123</v>
      </c>
      <c r="D14" s="93">
        <f>E2</f>
        <v>8.5582981778646694</v>
      </c>
      <c r="E14" s="93">
        <f t="shared" ref="E14:K14" si="0">F2</f>
        <v>-341.8631908298413</v>
      </c>
      <c r="F14" s="93">
        <f t="shared" si="0"/>
        <v>-620.65946448307625</v>
      </c>
      <c r="G14" s="93">
        <f t="shared" si="0"/>
        <v>27.57543607704002</v>
      </c>
      <c r="H14" s="93">
        <f t="shared" si="0"/>
        <v>-600.49782445687822</v>
      </c>
      <c r="I14" s="174">
        <f t="shared" si="0"/>
        <v>0</v>
      </c>
      <c r="J14" s="174">
        <f t="shared" si="0"/>
        <v>0</v>
      </c>
      <c r="K14" s="174">
        <f t="shared" si="0"/>
        <v>0</v>
      </c>
      <c r="M14" s="93">
        <f>SUM(D14:K14)</f>
        <v>-1526.8867455148911</v>
      </c>
    </row>
    <row r="15" spans="1:14" s="88" customFormat="1" x14ac:dyDescent="0.2">
      <c r="A15" s="85"/>
      <c r="B15" s="86"/>
      <c r="C15" s="86" t="s">
        <v>124</v>
      </c>
      <c r="D15" s="93">
        <f>E3</f>
        <v>38.50501803149043</v>
      </c>
      <c r="E15" s="93">
        <f t="shared" ref="E15:K15" si="1">F3</f>
        <v>116.32740073650517</v>
      </c>
      <c r="F15" s="93">
        <f t="shared" si="1"/>
        <v>252.31974064146416</v>
      </c>
      <c r="G15" s="93">
        <f t="shared" si="1"/>
        <v>147.37696695599061</v>
      </c>
      <c r="H15" s="93">
        <f t="shared" si="1"/>
        <v>23.673065596789328</v>
      </c>
      <c r="I15" s="174">
        <f t="shared" si="1"/>
        <v>0</v>
      </c>
      <c r="J15" s="174">
        <f t="shared" si="1"/>
        <v>0</v>
      </c>
      <c r="K15" s="174">
        <f t="shared" si="1"/>
        <v>0</v>
      </c>
      <c r="M15" s="93">
        <f>SUM(D15:K15)</f>
        <v>578.20219196223968</v>
      </c>
    </row>
    <row r="16" spans="1:14" s="88" customFormat="1" x14ac:dyDescent="0.2">
      <c r="A16" s="85"/>
      <c r="B16" s="86"/>
      <c r="C16" s="86"/>
      <c r="D16" s="93"/>
      <c r="E16" s="93"/>
      <c r="F16" s="93"/>
      <c r="G16" s="93"/>
      <c r="H16" s="93"/>
      <c r="I16" s="174"/>
      <c r="J16" s="174"/>
      <c r="K16" s="174"/>
      <c r="M16" s="93"/>
    </row>
    <row r="17" spans="1:13" s="88" customFormat="1" x14ac:dyDescent="0.2">
      <c r="A17" s="85"/>
      <c r="B17" s="86" t="s">
        <v>87</v>
      </c>
      <c r="C17" s="86" t="s">
        <v>157</v>
      </c>
      <c r="D17" s="93">
        <f>E5</f>
        <v>-2546.3859290721989</v>
      </c>
      <c r="E17" s="93">
        <f t="shared" ref="E17:K17" si="2">F5</f>
        <v>-3774.3321658438554</v>
      </c>
      <c r="F17" s="93">
        <f t="shared" si="2"/>
        <v>667.51886633432593</v>
      </c>
      <c r="G17" s="93">
        <f t="shared" si="2"/>
        <v>677.72473455773854</v>
      </c>
      <c r="H17" s="93">
        <f t="shared" si="2"/>
        <v>337.49034574016429</v>
      </c>
      <c r="I17" s="174">
        <f t="shared" si="2"/>
        <v>0</v>
      </c>
      <c r="J17" s="174">
        <f t="shared" si="2"/>
        <v>0</v>
      </c>
      <c r="K17" s="174">
        <f t="shared" si="2"/>
        <v>0</v>
      </c>
      <c r="M17" s="93"/>
    </row>
    <row r="18" spans="1:13" s="88" customFormat="1" x14ac:dyDescent="0.2">
      <c r="A18" s="85"/>
      <c r="B18" s="86"/>
      <c r="C18" s="86" t="s">
        <v>128</v>
      </c>
      <c r="D18" s="93">
        <v>409</v>
      </c>
      <c r="E18" s="93">
        <v>409</v>
      </c>
      <c r="F18" s="93">
        <v>409</v>
      </c>
      <c r="G18" s="93">
        <v>409</v>
      </c>
      <c r="H18" s="93">
        <v>409</v>
      </c>
      <c r="I18" s="174">
        <v>409</v>
      </c>
      <c r="J18" s="174">
        <v>409</v>
      </c>
      <c r="K18" s="174">
        <v>409</v>
      </c>
      <c r="M18" s="93"/>
    </row>
    <row r="19" spans="1:13" s="88" customFormat="1" x14ac:dyDescent="0.2">
      <c r="A19" s="85"/>
      <c r="B19" s="86"/>
      <c r="C19" s="86" t="s">
        <v>129</v>
      </c>
      <c r="D19" s="93">
        <v>-82.617170099999996</v>
      </c>
      <c r="E19" s="93">
        <v>-82.617170099999996</v>
      </c>
      <c r="F19" s="93">
        <v>-82.617170099999996</v>
      </c>
      <c r="G19" s="93">
        <v>-82.617170099999996</v>
      </c>
      <c r="H19" s="93">
        <v>-82.617170099518034</v>
      </c>
      <c r="I19" s="174">
        <v>-82.617170099518034</v>
      </c>
      <c r="J19" s="174">
        <v>-82.617170099518034</v>
      </c>
      <c r="K19" s="174">
        <v>-82.617170099518034</v>
      </c>
      <c r="M19" s="93"/>
    </row>
    <row r="20" spans="1:13" s="88" customFormat="1" x14ac:dyDescent="0.2">
      <c r="A20" s="85"/>
      <c r="B20" s="86"/>
      <c r="C20" s="86" t="s">
        <v>158</v>
      </c>
      <c r="D20" s="93">
        <f>D17-D18-D19</f>
        <v>-2872.7687589721991</v>
      </c>
      <c r="E20" s="93">
        <f t="shared" ref="E20:K20" si="3">E17-E18-E19</f>
        <v>-4100.7149957438551</v>
      </c>
      <c r="F20" s="93">
        <f t="shared" si="3"/>
        <v>341.13603643432594</v>
      </c>
      <c r="G20" s="93">
        <f t="shared" si="3"/>
        <v>351.34190465773855</v>
      </c>
      <c r="H20" s="93">
        <f t="shared" si="3"/>
        <v>11.107515839682321</v>
      </c>
      <c r="I20" s="174">
        <f t="shared" si="3"/>
        <v>-326.38282990048197</v>
      </c>
      <c r="J20" s="174">
        <f t="shared" si="3"/>
        <v>-326.38282990048197</v>
      </c>
      <c r="K20" s="174">
        <f t="shared" si="3"/>
        <v>-326.38282990048197</v>
      </c>
      <c r="M20" s="93">
        <f>SUM(D20:K20)</f>
        <v>-7249.0467874857522</v>
      </c>
    </row>
    <row r="21" spans="1:13" s="88" customFormat="1" x14ac:dyDescent="0.2">
      <c r="A21" s="85"/>
      <c r="B21" s="86"/>
      <c r="C21" s="86" t="s">
        <v>126</v>
      </c>
      <c r="D21" s="93">
        <f t="shared" ref="D21" si="4">E6-$D$6</f>
        <v>-2426.1445044135162</v>
      </c>
      <c r="E21" s="93">
        <f t="shared" ref="E21" si="5">F6-$D$6</f>
        <v>-1317.9770426262289</v>
      </c>
      <c r="F21" s="93">
        <f t="shared" ref="F21" si="6">G6-$D$6</f>
        <v>-1861.2849074012188</v>
      </c>
      <c r="G21" s="93">
        <f t="shared" ref="G21" si="7">H6-$D$6</f>
        <v>-1615.6259705826001</v>
      </c>
      <c r="H21" s="93">
        <f t="shared" ref="H21" si="8">I6-$D$6</f>
        <v>-2040.9168288868018</v>
      </c>
      <c r="I21" s="174">
        <f t="shared" ref="I21" si="9">J6-$D$6</f>
        <v>-977.85174609740579</v>
      </c>
      <c r="J21" s="174">
        <f t="shared" ref="J21" si="10">K6-$D$6</f>
        <v>-1276.7798430960593</v>
      </c>
      <c r="K21" s="174">
        <f t="shared" ref="K21" si="11">L6-$D$6</f>
        <v>-2709.5188549330478</v>
      </c>
      <c r="M21" s="93">
        <f>SUM(D21:K21)</f>
        <v>-14226.09969803688</v>
      </c>
    </row>
    <row r="22" spans="1:13" s="88" customFormat="1" x14ac:dyDescent="0.2">
      <c r="A22" s="85"/>
      <c r="B22" s="86"/>
      <c r="C22" s="86" t="s">
        <v>127</v>
      </c>
      <c r="D22" s="93">
        <f t="shared" ref="D22" si="12">E7-$D$7</f>
        <v>-156.50250055733227</v>
      </c>
      <c r="E22" s="93">
        <f t="shared" ref="E22" si="13">F7-$D$7</f>
        <v>-46.490519262003318</v>
      </c>
      <c r="F22" s="93">
        <f t="shared" ref="F22" si="14">G7-$D$7</f>
        <v>-217.21873509241459</v>
      </c>
      <c r="G22" s="93">
        <f t="shared" ref="G22" si="15">H7-$D$7</f>
        <v>-211.27281556458411</v>
      </c>
      <c r="H22" s="93">
        <f t="shared" ref="H22" si="16">I7-$D$7</f>
        <v>-225.34059344514424</v>
      </c>
      <c r="I22" s="174">
        <f t="shared" ref="I22" si="17">J7-$D$7</f>
        <v>-259.25838944009286</v>
      </c>
      <c r="J22" s="174">
        <f t="shared" ref="J22" si="18">K7-$D$7</f>
        <v>19.864052803716959</v>
      </c>
      <c r="K22" s="174">
        <f t="shared" ref="K22" si="19">L7-$D$7</f>
        <v>-286.08676230423987</v>
      </c>
      <c r="M22" s="93">
        <f>SUM(D22:K22)</f>
        <v>-1382.3062628620942</v>
      </c>
    </row>
    <row r="23" spans="1:13" x14ac:dyDescent="0.2">
      <c r="B23" s="89" t="s">
        <v>119</v>
      </c>
      <c r="M23" s="164">
        <f>SUM(M14:M22)</f>
        <v>-23806.137301937375</v>
      </c>
    </row>
    <row r="24" spans="1:13" x14ac:dyDescent="0.2">
      <c r="B24" s="89" t="s">
        <v>120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R56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40625" defaultRowHeight="12.75" x14ac:dyDescent="0.2"/>
  <cols>
    <col min="1" max="1" width="11.7109375" style="33" bestFit="1" customWidth="1"/>
    <col min="2" max="2" width="43" style="33" customWidth="1"/>
    <col min="3" max="4" width="7.42578125" style="33" bestFit="1" customWidth="1"/>
    <col min="5" max="5" width="7.140625" style="33" bestFit="1" customWidth="1"/>
    <col min="6" max="6" width="7.42578125" style="33" bestFit="1" customWidth="1"/>
    <col min="7" max="7" width="7.140625" style="33" bestFit="1" customWidth="1"/>
    <col min="8" max="8" width="7.42578125" style="33" bestFit="1" customWidth="1"/>
    <col min="9" max="12" width="7.140625" style="33" bestFit="1" customWidth="1"/>
    <col min="13" max="13" width="7.42578125" style="33" bestFit="1" customWidth="1"/>
    <col min="14" max="14" width="6.28515625" style="33" bestFit="1" customWidth="1"/>
    <col min="15" max="18" width="6.7109375" style="33" bestFit="1" customWidth="1"/>
    <col min="19" max="16384" width="9.140625" style="33"/>
  </cols>
  <sheetData>
    <row r="1" spans="1:18" s="28" customFormat="1" x14ac:dyDescent="0.2">
      <c r="A1" s="28" t="s">
        <v>0</v>
      </c>
    </row>
    <row r="2" spans="1:18" s="30" customFormat="1" x14ac:dyDescent="0.2">
      <c r="A2" s="29"/>
      <c r="B2" s="29"/>
      <c r="C2" s="166">
        <v>2015</v>
      </c>
      <c r="D2" s="166">
        <v>2016</v>
      </c>
      <c r="E2" s="29">
        <v>2017</v>
      </c>
      <c r="F2" s="29">
        <v>2018</v>
      </c>
      <c r="G2" s="29">
        <v>2019</v>
      </c>
      <c r="H2" s="29">
        <v>2020</v>
      </c>
      <c r="I2" s="29">
        <v>2021</v>
      </c>
      <c r="J2" s="29">
        <v>2022</v>
      </c>
      <c r="K2" s="29">
        <v>2023</v>
      </c>
      <c r="L2" s="29">
        <v>2024</v>
      </c>
      <c r="M2" s="29">
        <v>2025</v>
      </c>
      <c r="N2" s="29">
        <v>2026</v>
      </c>
      <c r="O2" s="29">
        <v>2027</v>
      </c>
      <c r="P2" s="29">
        <v>2028</v>
      </c>
      <c r="Q2" s="29">
        <v>2029</v>
      </c>
      <c r="R2" s="29">
        <v>2030</v>
      </c>
    </row>
    <row r="3" spans="1:18" s="28" customFormat="1" x14ac:dyDescent="0.2">
      <c r="A3" s="31" t="s">
        <v>1</v>
      </c>
      <c r="B3" s="4" t="s">
        <v>2</v>
      </c>
      <c r="C3" s="169">
        <v>9771.77</v>
      </c>
      <c r="D3" s="169">
        <v>11144.517620000001</v>
      </c>
      <c r="E3" s="5">
        <v>8688.2496899999987</v>
      </c>
      <c r="F3" s="5">
        <v>7514.5020885395033</v>
      </c>
      <c r="G3" s="5">
        <v>7692.9621615279138</v>
      </c>
      <c r="H3" s="5">
        <v>6253.0583289567585</v>
      </c>
      <c r="I3" s="5">
        <v>5300.2240150213656</v>
      </c>
      <c r="J3" s="5">
        <v>5083.9624789296122</v>
      </c>
      <c r="K3" s="5">
        <v>3909.9037639998246</v>
      </c>
      <c r="L3" s="5">
        <v>3995.4269025899202</v>
      </c>
      <c r="M3" s="5">
        <v>3961.1677929569469</v>
      </c>
      <c r="N3" s="5">
        <v>3908.2635220903499</v>
      </c>
      <c r="O3" s="5">
        <v>3748.0674979665555</v>
      </c>
      <c r="P3" s="5">
        <v>3624.2851697954584</v>
      </c>
      <c r="Q3" s="5">
        <v>2289.5049142499429</v>
      </c>
      <c r="R3" s="5">
        <v>2231.076113443894</v>
      </c>
    </row>
    <row r="4" spans="1:18" s="28" customFormat="1" x14ac:dyDescent="0.2">
      <c r="A4" s="31" t="s">
        <v>3</v>
      </c>
      <c r="B4" s="4" t="s">
        <v>4</v>
      </c>
      <c r="C4" s="169">
        <v>978.09900000000005</v>
      </c>
      <c r="D4" s="169">
        <v>867.61775000000011</v>
      </c>
      <c r="E4" s="5">
        <v>932.73288999999988</v>
      </c>
      <c r="F4" s="5">
        <v>970.54000178322508</v>
      </c>
      <c r="G4" s="5">
        <v>970.54000178322508</v>
      </c>
      <c r="H4" s="5">
        <v>970.54000178322508</v>
      </c>
      <c r="I4" s="5">
        <v>970.54000178322508</v>
      </c>
      <c r="J4" s="5">
        <v>970.54000178322508</v>
      </c>
      <c r="K4" s="5">
        <v>970.54000178322508</v>
      </c>
      <c r="L4" s="5">
        <v>970.54000178322508</v>
      </c>
      <c r="M4" s="5">
        <v>970.54000178322508</v>
      </c>
      <c r="N4" s="5">
        <v>970.54000178322508</v>
      </c>
      <c r="O4" s="5">
        <v>970.54000178322508</v>
      </c>
      <c r="P4" s="5">
        <v>970.54000178322508</v>
      </c>
      <c r="Q4" s="5">
        <v>970.54000178322508</v>
      </c>
      <c r="R4" s="5">
        <v>970.54000178322508</v>
      </c>
    </row>
    <row r="5" spans="1:18" s="28" customFormat="1" x14ac:dyDescent="0.2">
      <c r="A5" s="31" t="s">
        <v>5</v>
      </c>
      <c r="B5" s="4" t="s">
        <v>6</v>
      </c>
      <c r="C5" s="169">
        <v>1460.191</v>
      </c>
      <c r="D5" s="169">
        <v>1356.9589300000002</v>
      </c>
      <c r="E5" s="5">
        <v>1383.3426899999999</v>
      </c>
      <c r="F5" s="5">
        <v>1290.1903651433947</v>
      </c>
      <c r="G5" s="5">
        <v>1164.6472281742388</v>
      </c>
      <c r="H5" s="5">
        <v>880.70030921372575</v>
      </c>
      <c r="I5" s="5">
        <v>861.00262667076197</v>
      </c>
      <c r="J5" s="5">
        <v>1059.581417393307</v>
      </c>
      <c r="K5" s="5">
        <v>1217.1637834035359</v>
      </c>
      <c r="L5" s="5">
        <v>1251.5095681260241</v>
      </c>
      <c r="M5" s="5">
        <v>1161.7644358706571</v>
      </c>
      <c r="N5" s="5">
        <v>935.15781327678076</v>
      </c>
      <c r="O5" s="5">
        <v>963.36560751916545</v>
      </c>
      <c r="P5" s="5">
        <v>993.67804560534512</v>
      </c>
      <c r="Q5" s="5">
        <v>985.86219477290115</v>
      </c>
      <c r="R5" s="5">
        <v>1039.7182503939307</v>
      </c>
    </row>
    <row r="6" spans="1:18" x14ac:dyDescent="0.2">
      <c r="A6" s="32"/>
      <c r="B6" s="32"/>
      <c r="C6" s="167"/>
      <c r="D6" s="167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s="28" customFormat="1" x14ac:dyDescent="0.2">
      <c r="A7" s="31" t="s">
        <v>7</v>
      </c>
      <c r="B7" s="8" t="s">
        <v>8</v>
      </c>
      <c r="C7" s="169">
        <v>2302.1259999999997</v>
      </c>
      <c r="D7" s="169">
        <v>2345.3355999999999</v>
      </c>
      <c r="E7" s="5">
        <v>2500.4568300000001</v>
      </c>
      <c r="F7" s="5">
        <v>2406.4284255041189</v>
      </c>
      <c r="G7" s="5">
        <v>2386.9150727765164</v>
      </c>
      <c r="H7" s="5">
        <v>2343.7715302356264</v>
      </c>
      <c r="I7" s="5">
        <v>2345.2428392764905</v>
      </c>
      <c r="J7" s="5">
        <v>2291.2675289777708</v>
      </c>
      <c r="K7" s="5">
        <v>2299.065785934727</v>
      </c>
      <c r="L7" s="5">
        <v>2306.4349485068815</v>
      </c>
      <c r="M7" s="5">
        <v>2316.5930548891033</v>
      </c>
      <c r="N7" s="5">
        <v>2315.4422164197035</v>
      </c>
      <c r="O7" s="5">
        <v>2314.7828944545695</v>
      </c>
      <c r="P7" s="5">
        <v>2314.5141149800675</v>
      </c>
      <c r="Q7" s="5">
        <v>2315.3421396730419</v>
      </c>
      <c r="R7" s="5">
        <v>2315.1281653621668</v>
      </c>
    </row>
    <row r="8" spans="1:18" s="28" customFormat="1" x14ac:dyDescent="0.2">
      <c r="A8" s="34" t="s">
        <v>9</v>
      </c>
      <c r="B8" s="34" t="s">
        <v>10</v>
      </c>
      <c r="C8" s="170"/>
      <c r="D8" s="170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s="28" customFormat="1" x14ac:dyDescent="0.2">
      <c r="A9" s="36"/>
      <c r="B9" s="36"/>
      <c r="C9" s="166"/>
      <c r="D9" s="166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x14ac:dyDescent="0.2">
      <c r="A10" s="34" t="s">
        <v>11</v>
      </c>
      <c r="B10" s="34" t="s">
        <v>12</v>
      </c>
      <c r="C10" s="35">
        <f>'CO2'!AB10</f>
        <v>130.15741702861899</v>
      </c>
      <c r="D10" s="35">
        <f>'CO2'!AC10</f>
        <v>135.18975535137699</v>
      </c>
      <c r="E10" s="35">
        <f>'CO2'!AD10</f>
        <v>137.11227983010932</v>
      </c>
      <c r="F10" s="35">
        <f>'CO2'!AE10</f>
        <v>138.24561949408928</v>
      </c>
      <c r="G10" s="35">
        <f>'CO2'!AF10</f>
        <v>139.41838445698562</v>
      </c>
      <c r="H10" s="35">
        <f>'CO2'!AG10</f>
        <v>140.48783783890894</v>
      </c>
      <c r="I10" s="35">
        <f>'CO2'!AH10</f>
        <v>141.80802435731843</v>
      </c>
      <c r="J10" s="35">
        <f>'CO2'!AI10</f>
        <v>143.17966108427845</v>
      </c>
      <c r="K10" s="35">
        <f>'CO2'!AJ10</f>
        <v>144.54107517011639</v>
      </c>
      <c r="L10" s="35">
        <f>'CO2'!AK10</f>
        <v>145.92149553799825</v>
      </c>
      <c r="M10" s="35">
        <f>'CO2'!AL10</f>
        <v>147.27635173501548</v>
      </c>
      <c r="N10" s="35">
        <f>'CO2'!AM10</f>
        <v>148.89533402866027</v>
      </c>
      <c r="O10" s="35">
        <f>'CO2'!AN10</f>
        <v>150.60471300915714</v>
      </c>
      <c r="P10" s="35">
        <f>'CO2'!AO10</f>
        <v>152.28155235889741</v>
      </c>
      <c r="Q10" s="35">
        <f>'CO2'!AP10</f>
        <v>153.97903187180586</v>
      </c>
      <c r="R10" s="35">
        <f>'CO2'!AQ10</f>
        <v>155.79103628343898</v>
      </c>
    </row>
    <row r="11" spans="1:18" x14ac:dyDescent="0.2">
      <c r="A11" s="34" t="s">
        <v>13</v>
      </c>
      <c r="B11" s="34" t="s">
        <v>14</v>
      </c>
      <c r="C11" s="170"/>
      <c r="D11" s="170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x14ac:dyDescent="0.2">
      <c r="A12" s="34" t="s">
        <v>15</v>
      </c>
      <c r="B12" s="34" t="s">
        <v>16</v>
      </c>
      <c r="C12" s="170"/>
      <c r="D12" s="170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x14ac:dyDescent="0.2">
      <c r="A13" s="34" t="s">
        <v>17</v>
      </c>
      <c r="B13" s="34" t="s">
        <v>18</v>
      </c>
      <c r="C13" s="170"/>
      <c r="D13" s="170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s="28" customFormat="1" x14ac:dyDescent="0.2">
      <c r="A14" s="36"/>
      <c r="B14" s="36"/>
      <c r="C14" s="166"/>
      <c r="D14" s="166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s="28" customFormat="1" x14ac:dyDescent="0.2">
      <c r="A15" s="31" t="s">
        <v>19</v>
      </c>
      <c r="B15" s="4" t="s">
        <v>20</v>
      </c>
      <c r="C15" s="169">
        <v>4.5519999999999996</v>
      </c>
      <c r="D15" s="169">
        <v>4.8558399999999997</v>
      </c>
      <c r="E15" s="5">
        <v>2.5171399999999999</v>
      </c>
      <c r="F15" s="5">
        <v>4.3008267575996815</v>
      </c>
      <c r="G15" s="5">
        <v>4.195260179372676</v>
      </c>
      <c r="H15" s="5">
        <v>3.9884848671210409</v>
      </c>
      <c r="I15" s="5">
        <v>3.9159493655940043</v>
      </c>
      <c r="J15" s="5">
        <v>3.6152838110372727</v>
      </c>
      <c r="K15" s="5">
        <v>3.5714102770733898</v>
      </c>
      <c r="L15" s="5">
        <v>3.5261075584571393</v>
      </c>
      <c r="M15" s="5">
        <v>3.492440514044695</v>
      </c>
      <c r="N15" s="5">
        <v>3.5351419007312366</v>
      </c>
      <c r="O15" s="5">
        <v>3.5794449439443117</v>
      </c>
      <c r="P15" s="5">
        <v>3.625021244937995</v>
      </c>
      <c r="Q15" s="5">
        <v>3.6750008488836148</v>
      </c>
      <c r="R15" s="5">
        <v>3.7202254976033808</v>
      </c>
    </row>
    <row r="16" spans="1:18" s="28" customFormat="1" x14ac:dyDescent="0.2">
      <c r="A16" s="31" t="s">
        <v>19</v>
      </c>
      <c r="B16" s="4" t="s">
        <v>21</v>
      </c>
      <c r="C16" s="169"/>
      <c r="D16" s="16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s="28" customFormat="1" x14ac:dyDescent="0.2">
      <c r="A17" s="31" t="s">
        <v>22</v>
      </c>
      <c r="B17" s="4" t="s">
        <v>23</v>
      </c>
      <c r="C17" s="169"/>
      <c r="D17" s="16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">
      <c r="A18" s="34" t="s">
        <v>22</v>
      </c>
      <c r="B18" s="34" t="s">
        <v>24</v>
      </c>
      <c r="C18" s="170"/>
      <c r="D18" s="170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s="28" customFormat="1" x14ac:dyDescent="0.2">
      <c r="A19" s="31" t="s">
        <v>25</v>
      </c>
      <c r="B19" s="4" t="s">
        <v>26</v>
      </c>
      <c r="C19" s="169">
        <v>22.451000000000001</v>
      </c>
      <c r="D19" s="169">
        <v>36.858580000000011</v>
      </c>
      <c r="E19" s="5">
        <v>41.149349999999991</v>
      </c>
      <c r="F19" s="5">
        <v>41.257812487715775</v>
      </c>
      <c r="G19" s="5">
        <v>40.198154532702304</v>
      </c>
      <c r="H19" s="5">
        <v>38.184354189418301</v>
      </c>
      <c r="I19" s="5">
        <v>38.271395540433538</v>
      </c>
      <c r="J19" s="5">
        <v>36.081475819133694</v>
      </c>
      <c r="K19" s="5">
        <v>36.371087759787606</v>
      </c>
      <c r="L19" s="5">
        <v>36.635759104526436</v>
      </c>
      <c r="M19" s="5">
        <v>37.011460372004059</v>
      </c>
      <c r="N19" s="5">
        <v>37.055256768541327</v>
      </c>
      <c r="O19" s="5">
        <v>37.118969891186204</v>
      </c>
      <c r="P19" s="5">
        <v>37.198509722706333</v>
      </c>
      <c r="Q19" s="5">
        <v>37.324513392182865</v>
      </c>
      <c r="R19" s="5">
        <v>37.404982186755703</v>
      </c>
    </row>
    <row r="20" spans="1:18" x14ac:dyDescent="0.2">
      <c r="A20" s="34" t="s">
        <v>25</v>
      </c>
      <c r="B20" s="34" t="s">
        <v>27</v>
      </c>
      <c r="C20" s="170"/>
      <c r="D20" s="170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s="39" customFormat="1" x14ac:dyDescent="0.2">
      <c r="A21" s="37"/>
      <c r="B21" s="37"/>
      <c r="C21" s="171"/>
      <c r="D21" s="17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 x14ac:dyDescent="0.2">
      <c r="A22" s="34" t="s">
        <v>28</v>
      </c>
      <c r="B22" s="34" t="s">
        <v>29</v>
      </c>
      <c r="C22" s="170"/>
      <c r="D22" s="170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s="28" customFormat="1" x14ac:dyDescent="0.2">
      <c r="A23" s="32"/>
      <c r="B23" s="14"/>
      <c r="C23" s="172"/>
      <c r="D23" s="172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28" customFormat="1" x14ac:dyDescent="0.2">
      <c r="A24" s="34" t="s">
        <v>30</v>
      </c>
      <c r="B24" s="31" t="s">
        <v>31</v>
      </c>
      <c r="C24" s="169">
        <v>0</v>
      </c>
      <c r="D24" s="169">
        <v>0</v>
      </c>
      <c r="E24" s="169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</row>
    <row r="25" spans="1:18" s="28" customFormat="1" x14ac:dyDescent="0.2">
      <c r="A25" s="34" t="s">
        <v>32</v>
      </c>
      <c r="B25" s="31" t="s">
        <v>33</v>
      </c>
      <c r="C25" s="169">
        <v>0</v>
      </c>
      <c r="D25" s="169">
        <v>0</v>
      </c>
      <c r="E25" s="169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</row>
    <row r="26" spans="1:18" s="28" customFormat="1" x14ac:dyDescent="0.2">
      <c r="A26" s="31" t="s">
        <v>34</v>
      </c>
      <c r="B26" s="16" t="s">
        <v>35</v>
      </c>
      <c r="C26" s="169">
        <v>245.67099999999999</v>
      </c>
      <c r="D26" s="169">
        <v>272.14858999999996</v>
      </c>
      <c r="E26" s="169">
        <v>239.70863</v>
      </c>
      <c r="F26" s="5">
        <v>260.93811301298808</v>
      </c>
      <c r="G26" s="5">
        <v>253.65745999956539</v>
      </c>
      <c r="H26" s="5">
        <v>216.33831268008726</v>
      </c>
      <c r="I26" s="5">
        <v>213.79389807213883</v>
      </c>
      <c r="J26" s="5">
        <v>234.42587293434337</v>
      </c>
      <c r="K26" s="5">
        <v>232.16010195098596</v>
      </c>
      <c r="L26" s="5">
        <v>235.90174284056982</v>
      </c>
      <c r="M26" s="5">
        <v>221.76985678926391</v>
      </c>
      <c r="N26" s="5">
        <v>102.70810263916962</v>
      </c>
      <c r="O26" s="5">
        <v>100.98941004058923</v>
      </c>
      <c r="P26" s="5">
        <v>98.915117909585092</v>
      </c>
      <c r="Q26" s="5">
        <v>98.151001961259837</v>
      </c>
      <c r="R26" s="5">
        <v>96.785697397826212</v>
      </c>
    </row>
    <row r="27" spans="1:18" x14ac:dyDescent="0.2">
      <c r="A27" s="32"/>
      <c r="B27" s="32"/>
      <c r="C27" s="167"/>
      <c r="D27" s="167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1:18" x14ac:dyDescent="0.2">
      <c r="A28" s="32" t="s">
        <v>36</v>
      </c>
      <c r="B28" s="40" t="s">
        <v>37</v>
      </c>
      <c r="C28" s="166">
        <v>1011.0339999999999</v>
      </c>
      <c r="D28" s="166">
        <v>1191.0202400000001</v>
      </c>
      <c r="E28" s="29">
        <v>1290.1406699999998</v>
      </c>
      <c r="F28" s="29">
        <v>1359.4910039390284</v>
      </c>
      <c r="G28" s="29">
        <v>1398.5352651857554</v>
      </c>
      <c r="H28" s="29">
        <v>1437.3303702367007</v>
      </c>
      <c r="I28" s="29">
        <v>1459.4777941438153</v>
      </c>
      <c r="J28" s="29">
        <v>1482.2536486589001</v>
      </c>
      <c r="K28" s="29">
        <v>1502.3448756669629</v>
      </c>
      <c r="L28" s="29">
        <v>1525.4460676675781</v>
      </c>
      <c r="M28" s="29">
        <v>1548.2420823938382</v>
      </c>
      <c r="N28" s="29">
        <v>1568.987962331363</v>
      </c>
      <c r="O28" s="29">
        <v>1589.730280343515</v>
      </c>
      <c r="P28" s="29">
        <v>1610.4768071485894</v>
      </c>
      <c r="Q28" s="29">
        <v>1629.4681643183196</v>
      </c>
      <c r="R28" s="29">
        <v>1650.236673047955</v>
      </c>
    </row>
    <row r="29" spans="1:18" x14ac:dyDescent="0.2">
      <c r="A29" s="32"/>
      <c r="B29" s="41" t="s">
        <v>81</v>
      </c>
      <c r="C29" s="166">
        <v>931.50199999999995</v>
      </c>
      <c r="D29" s="166">
        <v>1095.4554000000001</v>
      </c>
      <c r="E29" s="29">
        <v>1193.7412099999997</v>
      </c>
      <c r="F29" s="29">
        <f>'CO2'!AE30</f>
        <v>1231.2568634527631</v>
      </c>
      <c r="G29" s="29">
        <f>'CO2'!AF30</f>
        <v>1268.7727269055263</v>
      </c>
      <c r="H29" s="29">
        <f>'CO2'!AG30</f>
        <v>1306.2885903582899</v>
      </c>
      <c r="I29" s="29">
        <f>'CO2'!AH30</f>
        <v>1328.0634608001844</v>
      </c>
      <c r="J29" s="29">
        <f>'CO2'!AI30</f>
        <v>1349.8383312420792</v>
      </c>
      <c r="K29" s="29">
        <f>'CO2'!AJ30</f>
        <v>1371.613201683974</v>
      </c>
      <c r="L29" s="29">
        <f>'CO2'!AK30</f>
        <v>1393.388072125869</v>
      </c>
      <c r="M29" s="29">
        <f>'CO2'!AL30</f>
        <v>1415.162942567764</v>
      </c>
      <c r="N29" s="29">
        <f>'CO2'!AM30</f>
        <v>1435.1016448787902</v>
      </c>
      <c r="O29" s="29">
        <f>'CO2'!AN30</f>
        <v>1455.0403471898164</v>
      </c>
      <c r="P29" s="29">
        <f>'CO2'!AO30</f>
        <v>1474.9790495008426</v>
      </c>
      <c r="Q29" s="29">
        <f>'CO2'!AP30</f>
        <v>1494.917751811869</v>
      </c>
      <c r="R29" s="29">
        <f>'CO2'!AQ30</f>
        <v>1514.8564541228955</v>
      </c>
    </row>
    <row r="30" spans="1:18" x14ac:dyDescent="0.2">
      <c r="A30" s="32" t="s">
        <v>38</v>
      </c>
      <c r="B30" s="40" t="s">
        <v>39</v>
      </c>
      <c r="C30" s="166"/>
      <c r="D30" s="16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x14ac:dyDescent="0.2">
      <c r="A31" s="32" t="s">
        <v>40</v>
      </c>
      <c r="B31" s="40" t="s">
        <v>41</v>
      </c>
      <c r="C31" s="166"/>
      <c r="D31" s="166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x14ac:dyDescent="0.2">
      <c r="A32" s="32"/>
      <c r="B32" s="41" t="s">
        <v>82</v>
      </c>
      <c r="C32" s="166"/>
      <c r="D32" s="166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x14ac:dyDescent="0.2">
      <c r="A33" s="32" t="s">
        <v>42</v>
      </c>
      <c r="B33" s="40" t="s">
        <v>43</v>
      </c>
      <c r="C33" s="166"/>
      <c r="D33" s="166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">
      <c r="A34" s="32" t="s">
        <v>44</v>
      </c>
      <c r="B34" s="40" t="s">
        <v>45</v>
      </c>
      <c r="C34" s="166"/>
      <c r="D34" s="166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x14ac:dyDescent="0.2">
      <c r="A35" s="32" t="s">
        <v>46</v>
      </c>
      <c r="B35" s="40" t="s">
        <v>47</v>
      </c>
      <c r="C35" s="166"/>
      <c r="D35" s="166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x14ac:dyDescent="0.2">
      <c r="A36" s="32" t="s">
        <v>48</v>
      </c>
      <c r="B36" s="40" t="s">
        <v>49</v>
      </c>
      <c r="C36" s="166"/>
      <c r="D36" s="166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9" customFormat="1" x14ac:dyDescent="0.2">
      <c r="A37" s="32" t="s">
        <v>50</v>
      </c>
      <c r="B37" s="40" t="s">
        <v>51</v>
      </c>
      <c r="C37" s="166"/>
      <c r="D37" s="166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9" customFormat="1" x14ac:dyDescent="0.2">
      <c r="A38" s="32"/>
      <c r="B38" s="32"/>
      <c r="C38" s="171"/>
      <c r="D38" s="17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</row>
    <row r="39" spans="1:18" s="39" customFormat="1" ht="15" customHeight="1" x14ac:dyDescent="0.2">
      <c r="A39" s="32" t="s">
        <v>52</v>
      </c>
      <c r="B39" s="32" t="s">
        <v>53</v>
      </c>
      <c r="C39" s="171"/>
      <c r="D39" s="17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</row>
    <row r="40" spans="1:18" s="39" customFormat="1" x14ac:dyDescent="0.2">
      <c r="A40" s="32" t="s">
        <v>54</v>
      </c>
      <c r="B40" s="32" t="s">
        <v>55</v>
      </c>
      <c r="C40" s="171"/>
      <c r="D40" s="17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</row>
    <row r="41" spans="1:18" s="39" customFormat="1" x14ac:dyDescent="0.2">
      <c r="A41" s="32" t="s">
        <v>56</v>
      </c>
      <c r="B41" s="32" t="s">
        <v>57</v>
      </c>
      <c r="C41" s="171"/>
      <c r="D41" s="17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</row>
    <row r="42" spans="1:18" s="39" customFormat="1" x14ac:dyDescent="0.2">
      <c r="A42" s="32" t="s">
        <v>58</v>
      </c>
      <c r="B42" s="32" t="s">
        <v>59</v>
      </c>
      <c r="C42" s="168"/>
      <c r="D42" s="168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 x14ac:dyDescent="0.2">
      <c r="A43" s="32" t="s">
        <v>60</v>
      </c>
      <c r="B43" s="32" t="s">
        <v>61</v>
      </c>
      <c r="C43" s="166"/>
      <c r="D43" s="166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 x14ac:dyDescent="0.2">
      <c r="A44" s="32" t="s">
        <v>62</v>
      </c>
      <c r="B44" s="32" t="s">
        <v>63</v>
      </c>
      <c r="C44" s="167"/>
      <c r="D44" s="167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</row>
    <row r="45" spans="1:18" x14ac:dyDescent="0.2">
      <c r="A45" s="36" t="s">
        <v>64</v>
      </c>
      <c r="B45" s="36" t="s">
        <v>65</v>
      </c>
      <c r="C45" s="167"/>
      <c r="D45" s="167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x14ac:dyDescent="0.2">
      <c r="A46" s="36"/>
      <c r="B46" s="36"/>
      <c r="C46" s="167"/>
      <c r="D46" s="167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18" x14ac:dyDescent="0.2">
      <c r="A47" s="42" t="s">
        <v>66</v>
      </c>
      <c r="B47" s="40" t="s">
        <v>67</v>
      </c>
      <c r="C47" s="167"/>
      <c r="D47" s="167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</row>
    <row r="48" spans="1:18" x14ac:dyDescent="0.2">
      <c r="A48" s="32" t="s">
        <v>68</v>
      </c>
      <c r="B48" s="32" t="s">
        <v>69</v>
      </c>
      <c r="C48" s="166"/>
      <c r="D48" s="16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x14ac:dyDescent="0.2">
      <c r="A49" s="32" t="s">
        <v>70</v>
      </c>
      <c r="B49" s="32" t="s">
        <v>71</v>
      </c>
      <c r="C49" s="166"/>
      <c r="D49" s="166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x14ac:dyDescent="0.2">
      <c r="A50" s="32" t="s">
        <v>72</v>
      </c>
      <c r="B50" s="32" t="s">
        <v>73</v>
      </c>
      <c r="C50" s="173"/>
      <c r="D50" s="17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x14ac:dyDescent="0.2">
      <c r="A51" s="32" t="s">
        <v>74</v>
      </c>
      <c r="B51" s="32" t="s">
        <v>51</v>
      </c>
      <c r="C51" s="166"/>
      <c r="D51" s="16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s="45" customFormat="1" x14ac:dyDescent="0.2">
      <c r="A52" s="44"/>
      <c r="B52" s="44" t="s">
        <v>75</v>
      </c>
      <c r="C52" s="20">
        <f t="shared" ref="C52:R52" si="0">SUM(C3:C28,C30:C31,C33:C51)</f>
        <v>15926.051417028619</v>
      </c>
      <c r="D52" s="20">
        <f t="shared" si="0"/>
        <v>17354.502905351379</v>
      </c>
      <c r="E52" s="20">
        <f t="shared" si="0"/>
        <v>15215.410169830106</v>
      </c>
      <c r="F52" s="20">
        <f t="shared" si="0"/>
        <v>13985.894256661664</v>
      </c>
      <c r="G52" s="20">
        <f t="shared" si="0"/>
        <v>14051.068988616275</v>
      </c>
      <c r="H52" s="20">
        <f t="shared" si="0"/>
        <v>12284.399530001572</v>
      </c>
      <c r="I52" s="20">
        <f t="shared" si="0"/>
        <v>11334.276544231145</v>
      </c>
      <c r="J52" s="20">
        <f t="shared" si="0"/>
        <v>11304.907369391609</v>
      </c>
      <c r="K52" s="20">
        <f t="shared" si="0"/>
        <v>10315.661885946236</v>
      </c>
      <c r="L52" s="20">
        <f t="shared" si="0"/>
        <v>10471.342593715181</v>
      </c>
      <c r="M52" s="20">
        <f t="shared" si="0"/>
        <v>10367.8574773041</v>
      </c>
      <c r="N52" s="20">
        <f t="shared" si="0"/>
        <v>9990.5853512385238</v>
      </c>
      <c r="O52" s="20">
        <f t="shared" si="0"/>
        <v>9878.7788199519091</v>
      </c>
      <c r="P52" s="20">
        <f t="shared" si="0"/>
        <v>9805.5143405488107</v>
      </c>
      <c r="Q52" s="20">
        <f t="shared" si="0"/>
        <v>8483.8469628715629</v>
      </c>
      <c r="R52" s="20">
        <f t="shared" si="0"/>
        <v>8500.4011453967942</v>
      </c>
    </row>
    <row r="53" spans="1:18" x14ac:dyDescent="0.2">
      <c r="A53" s="32"/>
      <c r="B53" s="44"/>
      <c r="C53" s="65"/>
      <c r="D53" s="65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1:18" x14ac:dyDescent="0.2">
      <c r="A54" s="32"/>
      <c r="B54" s="44"/>
      <c r="C54" s="65"/>
      <c r="D54" s="65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1:18" x14ac:dyDescent="0.2">
      <c r="A55" s="34" t="s">
        <v>11</v>
      </c>
      <c r="B55" s="34" t="s">
        <v>76</v>
      </c>
      <c r="C55" s="35">
        <f>'CO2'!AB55</f>
        <v>2623.3223942933801</v>
      </c>
      <c r="D55" s="35">
        <f>'CO2'!AC55</f>
        <v>2821.5862085766198</v>
      </c>
      <c r="E55" s="35">
        <f>'CO2'!AD55</f>
        <v>2905.81715355389</v>
      </c>
      <c r="F55" s="35">
        <f>'CO2'!AE55</f>
        <v>2919.2328599373059</v>
      </c>
      <c r="G55" s="35">
        <f>'CO2'!AF55</f>
        <v>2935.7175587309553</v>
      </c>
      <c r="H55" s="35">
        <f>'CO2'!AG55</f>
        <v>2945.8266864727243</v>
      </c>
      <c r="I55" s="35">
        <f>'CO2'!AH55</f>
        <v>2959.9632800447894</v>
      </c>
      <c r="J55" s="35">
        <f>'CO2'!AI55</f>
        <v>2976.8557403542386</v>
      </c>
      <c r="K55" s="35">
        <f>'CO2'!AJ55</f>
        <v>2992.4517291689504</v>
      </c>
      <c r="L55" s="35">
        <f>'CO2'!AK55</f>
        <v>3008.4705485940026</v>
      </c>
      <c r="M55" s="35">
        <f>'CO2'!AL55</f>
        <v>3022.0747766129548</v>
      </c>
      <c r="N55" s="35">
        <f>'CO2'!AM55</f>
        <v>3039.09594531634</v>
      </c>
      <c r="O55" s="35">
        <f>'CO2'!AN55</f>
        <v>3060.7984029724698</v>
      </c>
      <c r="P55" s="35">
        <f>'CO2'!AO55</f>
        <v>3079.5022538923599</v>
      </c>
      <c r="Q55" s="35">
        <f>'CO2'!AP55</f>
        <v>3098.5894763812853</v>
      </c>
      <c r="R55" s="35">
        <f>'CO2'!AQ55</f>
        <v>3123.9644719450303</v>
      </c>
    </row>
    <row r="56" spans="1:18" x14ac:dyDescent="0.2">
      <c r="A56" s="34" t="s">
        <v>17</v>
      </c>
      <c r="B56" s="34" t="s">
        <v>77</v>
      </c>
      <c r="C56" s="170"/>
      <c r="D56" s="170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</sheetData>
  <pageMargins left="0.59055118110236227" right="0.59055118110236227" top="0.78740157480314965" bottom="0.98425196850393704" header="0.51181102362204722" footer="0.51181102362204722"/>
  <pageSetup paperSize="9" scale="10" fitToWidth="2" orientation="landscape" r:id="rId1"/>
  <headerFooter alignWithMargins="0">
    <oddFooter>&amp;L&amp;Z&amp;F, &amp;A&amp;RPrint date: 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Q56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40625" defaultRowHeight="12.75" x14ac:dyDescent="0.2"/>
  <cols>
    <col min="1" max="1" width="15.5703125" style="105" bestFit="1" customWidth="1"/>
    <col min="2" max="2" width="51.42578125" style="105" bestFit="1" customWidth="1"/>
    <col min="3" max="4" width="9.140625" style="105" bestFit="1" customWidth="1"/>
    <col min="5" max="8" width="8.5703125" style="105" bestFit="1" customWidth="1"/>
    <col min="9" max="9" width="9.140625" style="105" bestFit="1" customWidth="1"/>
    <col min="10" max="12" width="8.5703125" style="105" bestFit="1" customWidth="1"/>
    <col min="13" max="13" width="9.42578125" style="105" customWidth="1"/>
    <col min="14" max="14" width="9.140625" style="105" bestFit="1" customWidth="1"/>
    <col min="15" max="16" width="8.5703125" style="105" bestFit="1" customWidth="1"/>
    <col min="17" max="17" width="9.5703125" style="105" customWidth="1"/>
    <col min="18" max="19" width="9.140625" style="105" bestFit="1" customWidth="1"/>
    <col min="20" max="21" width="8.5703125" style="105" bestFit="1" customWidth="1"/>
    <col min="22" max="23" width="9.140625" style="105"/>
    <col min="24" max="24" width="9.42578125" style="105" customWidth="1"/>
    <col min="25" max="25" width="9.140625" style="105"/>
    <col min="26" max="26" width="9.140625" style="110"/>
    <col min="27" max="27" width="9.140625" style="105"/>
    <col min="28" max="28" width="8.5703125" style="105" bestFit="1" customWidth="1"/>
    <col min="29" max="37" width="9.140625" style="105"/>
    <col min="38" max="38" width="9.140625" style="105" bestFit="1" customWidth="1"/>
    <col min="39" max="41" width="9.140625" style="105"/>
    <col min="42" max="42" width="8.5703125" style="105" bestFit="1" customWidth="1"/>
    <col min="43" max="16384" width="9.140625" style="105"/>
  </cols>
  <sheetData>
    <row r="1" spans="1:43" s="96" customFormat="1" x14ac:dyDescent="0.2">
      <c r="A1" s="130" t="s">
        <v>78</v>
      </c>
      <c r="Z1" s="97"/>
    </row>
    <row r="2" spans="1:43" s="100" customFormat="1" x14ac:dyDescent="0.2">
      <c r="A2" s="98"/>
      <c r="B2" s="98"/>
      <c r="C2" s="98">
        <v>1990</v>
      </c>
      <c r="D2" s="98">
        <v>1991</v>
      </c>
      <c r="E2" s="98">
        <v>1992</v>
      </c>
      <c r="F2" s="98">
        <v>1993</v>
      </c>
      <c r="G2" s="98">
        <v>1994</v>
      </c>
      <c r="H2" s="98">
        <v>1995</v>
      </c>
      <c r="I2" s="98">
        <v>1996</v>
      </c>
      <c r="J2" s="98">
        <v>1997</v>
      </c>
      <c r="K2" s="98">
        <v>1998</v>
      </c>
      <c r="L2" s="98">
        <v>1999</v>
      </c>
      <c r="M2" s="98">
        <v>2000</v>
      </c>
      <c r="N2" s="98">
        <v>2001</v>
      </c>
      <c r="O2" s="98">
        <v>2002</v>
      </c>
      <c r="P2" s="98">
        <v>2003</v>
      </c>
      <c r="Q2" s="98">
        <v>2004</v>
      </c>
      <c r="R2" s="98">
        <v>2005</v>
      </c>
      <c r="S2" s="98">
        <v>2006</v>
      </c>
      <c r="T2" s="98">
        <v>2007</v>
      </c>
      <c r="U2" s="98">
        <v>2008</v>
      </c>
      <c r="V2" s="98">
        <v>2009</v>
      </c>
      <c r="W2" s="98">
        <v>2010</v>
      </c>
      <c r="X2" s="98">
        <v>2011</v>
      </c>
      <c r="Y2" s="98">
        <v>2012</v>
      </c>
      <c r="Z2" s="99">
        <v>2013</v>
      </c>
      <c r="AA2" s="98">
        <v>2014</v>
      </c>
      <c r="AB2" s="98">
        <v>2015</v>
      </c>
      <c r="AC2" s="98">
        <v>2016</v>
      </c>
      <c r="AD2" s="98">
        <v>2017</v>
      </c>
      <c r="AE2" s="98">
        <v>2018</v>
      </c>
      <c r="AF2" s="98">
        <v>2019</v>
      </c>
      <c r="AG2" s="98">
        <v>2020</v>
      </c>
      <c r="AH2" s="98">
        <v>2021</v>
      </c>
      <c r="AI2" s="98">
        <v>2022</v>
      </c>
      <c r="AJ2" s="98">
        <v>2023</v>
      </c>
      <c r="AK2" s="98">
        <v>2024</v>
      </c>
      <c r="AL2" s="98">
        <v>2025</v>
      </c>
      <c r="AM2" s="98">
        <v>2026</v>
      </c>
      <c r="AN2" s="98">
        <v>2027</v>
      </c>
      <c r="AO2" s="98">
        <v>2028</v>
      </c>
      <c r="AP2" s="98">
        <v>2029</v>
      </c>
      <c r="AQ2" s="98">
        <v>2030</v>
      </c>
    </row>
    <row r="3" spans="1:43" s="96" customFormat="1" x14ac:dyDescent="0.2">
      <c r="A3" s="101" t="s">
        <v>1</v>
      </c>
      <c r="B3" s="106" t="s">
        <v>2</v>
      </c>
      <c r="C3" s="103">
        <v>595.82782107024002</v>
      </c>
      <c r="D3" s="103">
        <v>936.07911925031999</v>
      </c>
      <c r="E3" s="103">
        <v>1329.3141561538798</v>
      </c>
      <c r="F3" s="103">
        <v>2945.37404658583</v>
      </c>
      <c r="G3" s="103">
        <v>6032.5805558183192</v>
      </c>
      <c r="H3" s="103">
        <v>11368.722842205279</v>
      </c>
      <c r="I3" s="103">
        <v>14537.93269437277</v>
      </c>
      <c r="J3" s="103">
        <v>13859.512923656021</v>
      </c>
      <c r="K3" s="103">
        <v>15245.292701685419</v>
      </c>
      <c r="L3" s="103">
        <v>15341.29529414723</v>
      </c>
      <c r="M3" s="103">
        <v>14632.916434789249</v>
      </c>
      <c r="N3" s="103">
        <v>15516.304387279981</v>
      </c>
      <c r="O3" s="103">
        <v>15080.73040778344</v>
      </c>
      <c r="P3" s="103">
        <v>14339.91607489042</v>
      </c>
      <c r="Q3" s="103">
        <v>14016.730787460141</v>
      </c>
      <c r="R3" s="103">
        <v>12375.28192376589</v>
      </c>
      <c r="S3" s="103">
        <v>11458.94638641617</v>
      </c>
      <c r="T3" s="103">
        <v>9535.9357538083004</v>
      </c>
      <c r="U3" s="103">
        <v>10052.73621273648</v>
      </c>
      <c r="V3" s="103">
        <v>8777.1851711840609</v>
      </c>
      <c r="W3" s="103">
        <v>10945.38513192623</v>
      </c>
      <c r="X3" s="103">
        <v>9161.2287630747196</v>
      </c>
      <c r="Y3" s="103">
        <v>6326.5161908888695</v>
      </c>
      <c r="Z3" s="103">
        <v>5567.7430228777403</v>
      </c>
      <c r="AA3" s="103">
        <v>3985.2938416007501</v>
      </c>
      <c r="AB3" s="103">
        <v>3376.78752284032</v>
      </c>
      <c r="AC3" s="103">
        <v>3891.2284385394</v>
      </c>
      <c r="AD3" s="103">
        <v>3995.5436262054</v>
      </c>
      <c r="AE3" s="75">
        <v>3698.966438708725</v>
      </c>
      <c r="AF3" s="75">
        <v>3400.0279972794656</v>
      </c>
      <c r="AG3" s="75">
        <v>3781.8673582458005</v>
      </c>
      <c r="AH3" s="75">
        <v>4005.155918881147</v>
      </c>
      <c r="AI3" s="75">
        <v>3743.7314599957081</v>
      </c>
      <c r="AJ3" s="75">
        <v>3552.3806707832409</v>
      </c>
      <c r="AK3" s="75">
        <v>3031.1392751784274</v>
      </c>
      <c r="AL3" s="75">
        <v>2924.6688074185231</v>
      </c>
      <c r="AM3" s="75">
        <v>2892.16669334888</v>
      </c>
      <c r="AN3" s="75">
        <v>2869.2315348213851</v>
      </c>
      <c r="AO3" s="75">
        <v>2697.9138725690618</v>
      </c>
      <c r="AP3" s="75">
        <v>2684.0596112388967</v>
      </c>
      <c r="AQ3" s="75">
        <v>2686.8784601779007</v>
      </c>
    </row>
    <row r="4" spans="1:43" s="96" customFormat="1" x14ac:dyDescent="0.2">
      <c r="A4" s="101" t="s">
        <v>3</v>
      </c>
      <c r="B4" s="106" t="s">
        <v>4</v>
      </c>
      <c r="C4" s="103">
        <v>17.905715199999999</v>
      </c>
      <c r="D4" s="103">
        <v>20.64644487</v>
      </c>
      <c r="E4" s="103">
        <v>25.606808560000001</v>
      </c>
      <c r="F4" s="103">
        <v>27.301623191019999</v>
      </c>
      <c r="G4" s="103">
        <v>28.174609</v>
      </c>
      <c r="H4" s="103">
        <v>29.55702011</v>
      </c>
      <c r="I4" s="103">
        <v>30.058128651650001</v>
      </c>
      <c r="J4" s="103">
        <v>23.555564433849998</v>
      </c>
      <c r="K4" s="103">
        <v>20.255671499999998</v>
      </c>
      <c r="L4" s="103">
        <v>20.8494159</v>
      </c>
      <c r="M4" s="103">
        <v>21.205416100000001</v>
      </c>
      <c r="N4" s="103">
        <v>21.797469900000003</v>
      </c>
      <c r="O4" s="103">
        <v>21.0035691</v>
      </c>
      <c r="P4" s="103">
        <v>21.154184143999998</v>
      </c>
      <c r="Q4" s="103">
        <v>20.843428455999998</v>
      </c>
      <c r="R4" s="103">
        <v>18.823003388</v>
      </c>
      <c r="S4" s="103">
        <v>19.575699192000002</v>
      </c>
      <c r="T4" s="103">
        <v>20.023938940000001</v>
      </c>
      <c r="U4" s="103">
        <v>18.041970572</v>
      </c>
      <c r="V4" s="103">
        <v>18.523840872000001</v>
      </c>
      <c r="W4" s="103">
        <v>16.734819873999999</v>
      </c>
      <c r="X4" s="103">
        <v>16.297532443000001</v>
      </c>
      <c r="Y4" s="103">
        <v>18.492270798</v>
      </c>
      <c r="Z4" s="103">
        <v>17.977725299999999</v>
      </c>
      <c r="AA4" s="103">
        <v>18.080900852580001</v>
      </c>
      <c r="AB4" s="103">
        <v>19.475057293840003</v>
      </c>
      <c r="AC4" s="103">
        <v>17.399722046819999</v>
      </c>
      <c r="AD4" s="103">
        <v>18.235827324739997</v>
      </c>
      <c r="AE4" s="75">
        <v>19.208217966452182</v>
      </c>
      <c r="AF4" s="75">
        <v>19.208217966452182</v>
      </c>
      <c r="AG4" s="75">
        <v>19.208217966452182</v>
      </c>
      <c r="AH4" s="75">
        <v>19.208217966452182</v>
      </c>
      <c r="AI4" s="75">
        <v>19.208217966452182</v>
      </c>
      <c r="AJ4" s="75">
        <v>19.208217966452182</v>
      </c>
      <c r="AK4" s="75">
        <v>19.208217966452182</v>
      </c>
      <c r="AL4" s="75">
        <v>19.208217966452182</v>
      </c>
      <c r="AM4" s="75">
        <v>19.208217966452182</v>
      </c>
      <c r="AN4" s="75">
        <v>19.208217966452182</v>
      </c>
      <c r="AO4" s="75">
        <v>19.208217966452182</v>
      </c>
      <c r="AP4" s="75">
        <v>19.208217966452182</v>
      </c>
      <c r="AQ4" s="75">
        <v>19.208217966452182</v>
      </c>
    </row>
    <row r="5" spans="1:43" s="96" customFormat="1" x14ac:dyDescent="0.2">
      <c r="A5" s="101" t="s">
        <v>5</v>
      </c>
      <c r="B5" s="106" t="s">
        <v>6</v>
      </c>
      <c r="C5" s="103">
        <v>16.119883420500003</v>
      </c>
      <c r="D5" s="103">
        <v>16.495215278700002</v>
      </c>
      <c r="E5" s="103">
        <v>18.901784480099998</v>
      </c>
      <c r="F5" s="103">
        <v>19.10031604437</v>
      </c>
      <c r="G5" s="103">
        <v>20.39153598203</v>
      </c>
      <c r="H5" s="103">
        <v>18.934665318370001</v>
      </c>
      <c r="I5" s="103">
        <v>22.521929880230001</v>
      </c>
      <c r="J5" s="103">
        <v>29.430679177829997</v>
      </c>
      <c r="K5" s="103">
        <v>32.702138678200001</v>
      </c>
      <c r="L5" s="103">
        <v>35.585078094970001</v>
      </c>
      <c r="M5" s="103">
        <v>37.786170722600005</v>
      </c>
      <c r="N5" s="103">
        <v>36.845825158490001</v>
      </c>
      <c r="O5" s="103">
        <v>42.108593796840005</v>
      </c>
      <c r="P5" s="103">
        <v>42.171467335910002</v>
      </c>
      <c r="Q5" s="103">
        <v>46.016710734029999</v>
      </c>
      <c r="R5" s="103">
        <v>47.358299907320003</v>
      </c>
      <c r="S5" s="103">
        <v>48.234843026689994</v>
      </c>
      <c r="T5" s="103">
        <v>47.822229824889995</v>
      </c>
      <c r="U5" s="103">
        <v>49.619403880839997</v>
      </c>
      <c r="V5" s="103">
        <v>46.590837519830004</v>
      </c>
      <c r="W5" s="103">
        <v>45.907110827059995</v>
      </c>
      <c r="X5" s="103">
        <v>44.211616807890003</v>
      </c>
      <c r="Y5" s="103">
        <v>44.043135520329997</v>
      </c>
      <c r="Z5" s="103">
        <v>42.349548267630006</v>
      </c>
      <c r="AA5" s="103">
        <v>40.368398743359997</v>
      </c>
      <c r="AB5" s="103">
        <v>42.285107239289999</v>
      </c>
      <c r="AC5" s="103">
        <v>39.071094629599997</v>
      </c>
      <c r="AD5" s="103">
        <v>40.147979219580002</v>
      </c>
      <c r="AE5" s="75">
        <v>66.379190307459396</v>
      </c>
      <c r="AF5" s="75">
        <v>62.534073699183985</v>
      </c>
      <c r="AG5" s="75">
        <v>54.024956021365476</v>
      </c>
      <c r="AH5" s="75">
        <v>53.312578715707176</v>
      </c>
      <c r="AI5" s="75">
        <v>59.095726216128583</v>
      </c>
      <c r="AJ5" s="75">
        <v>63.618379088727814</v>
      </c>
      <c r="AK5" s="75">
        <v>64.498271944182008</v>
      </c>
      <c r="AL5" s="75">
        <v>61.70769581541785</v>
      </c>
      <c r="AM5" s="75">
        <v>54.688542913722571</v>
      </c>
      <c r="AN5" s="75">
        <v>55.201552302654335</v>
      </c>
      <c r="AO5" s="75">
        <v>55.776433080693337</v>
      </c>
      <c r="AP5" s="75">
        <v>55.223359591678687</v>
      </c>
      <c r="AQ5" s="75">
        <v>56.494086175006402</v>
      </c>
    </row>
    <row r="6" spans="1:43" s="97" customFormat="1" x14ac:dyDescent="0.2">
      <c r="A6" s="116"/>
      <c r="B6" s="131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</row>
    <row r="7" spans="1:43" s="96" customFormat="1" x14ac:dyDescent="0.2">
      <c r="A7" s="101" t="s">
        <v>7</v>
      </c>
      <c r="B7" s="106" t="s">
        <v>8</v>
      </c>
      <c r="C7" s="103">
        <v>273.52644602121995</v>
      </c>
      <c r="D7" s="103">
        <v>290.59659913336998</v>
      </c>
      <c r="E7" s="103">
        <v>273.02710696794998</v>
      </c>
      <c r="F7" s="103">
        <v>281.73542843332001</v>
      </c>
      <c r="G7" s="103">
        <v>283.86842575486997</v>
      </c>
      <c r="H7" s="103">
        <v>347.51403762465998</v>
      </c>
      <c r="I7" s="103">
        <v>715.76906920790009</v>
      </c>
      <c r="J7" s="103">
        <v>720.91504826222001</v>
      </c>
      <c r="K7" s="103">
        <v>821.37358871929996</v>
      </c>
      <c r="L7" s="103">
        <v>808.01370944308997</v>
      </c>
      <c r="M7" s="103">
        <v>1023.6890195023199</v>
      </c>
      <c r="N7" s="103">
        <v>1083.0494582388199</v>
      </c>
      <c r="O7" s="103">
        <v>984.51313326637012</v>
      </c>
      <c r="P7" s="103">
        <v>955.76321430449002</v>
      </c>
      <c r="Q7" s="103">
        <v>965.26316566203002</v>
      </c>
      <c r="R7" s="103">
        <v>827.12304566962996</v>
      </c>
      <c r="S7" s="103">
        <v>688.29565176027006</v>
      </c>
      <c r="T7" s="103">
        <v>474.71785181471</v>
      </c>
      <c r="U7" s="103">
        <v>514.66757269610002</v>
      </c>
      <c r="V7" s="103">
        <v>474.90955234220002</v>
      </c>
      <c r="W7" s="103">
        <v>535.23942256276996</v>
      </c>
      <c r="X7" s="103">
        <v>494.98220253304993</v>
      </c>
      <c r="Y7" s="103">
        <v>340.41762706334003</v>
      </c>
      <c r="Z7" s="103">
        <v>307.62536401551</v>
      </c>
      <c r="AA7" s="103">
        <v>366.38864920932002</v>
      </c>
      <c r="AB7" s="103">
        <v>519.57206059198995</v>
      </c>
      <c r="AC7" s="103">
        <v>522.75283499427007</v>
      </c>
      <c r="AD7" s="103">
        <v>697.65488277703002</v>
      </c>
      <c r="AE7" s="75">
        <v>525.92421832775756</v>
      </c>
      <c r="AF7" s="75">
        <v>589.94833206042267</v>
      </c>
      <c r="AG7" s="75">
        <v>653.96649352556142</v>
      </c>
      <c r="AH7" s="75">
        <v>655.60271106557275</v>
      </c>
      <c r="AI7" s="75">
        <v>657.22934017811042</v>
      </c>
      <c r="AJ7" s="75">
        <v>658.8538540637702</v>
      </c>
      <c r="AK7" s="75">
        <v>660.47734243198533</v>
      </c>
      <c r="AL7" s="75">
        <v>662.09979724165669</v>
      </c>
      <c r="AM7" s="75">
        <v>662.24098898279658</v>
      </c>
      <c r="AN7" s="75">
        <v>662.38388230107125</v>
      </c>
      <c r="AO7" s="75">
        <v>662.52761884370796</v>
      </c>
      <c r="AP7" s="75">
        <v>662.669912530038</v>
      </c>
      <c r="AQ7" s="75">
        <v>662.81086383765751</v>
      </c>
    </row>
    <row r="8" spans="1:43" s="96" customFormat="1" x14ac:dyDescent="0.2">
      <c r="A8" s="107" t="s">
        <v>9</v>
      </c>
      <c r="B8" s="107" t="s">
        <v>10</v>
      </c>
      <c r="C8" s="103">
        <v>59.156170294840003</v>
      </c>
      <c r="D8" s="103">
        <v>57.753700502369995</v>
      </c>
      <c r="E8" s="103">
        <v>55.901091989400001</v>
      </c>
      <c r="F8" s="103">
        <v>54.01608734162</v>
      </c>
      <c r="G8" s="103">
        <v>52.358095003660004</v>
      </c>
      <c r="H8" s="103">
        <v>51.145643667169999</v>
      </c>
      <c r="I8" s="103">
        <v>50.310763559009999</v>
      </c>
      <c r="J8" s="103">
        <v>49.727718426480003</v>
      </c>
      <c r="K8" s="103">
        <v>49.367864803789999</v>
      </c>
      <c r="L8" s="103">
        <v>48.514723501200002</v>
      </c>
      <c r="M8" s="103">
        <v>47.28997874001</v>
      </c>
      <c r="N8" s="103">
        <v>46.126249181070001</v>
      </c>
      <c r="O8" s="103">
        <v>44.849056296070003</v>
      </c>
      <c r="P8" s="103">
        <v>43.580182553279997</v>
      </c>
      <c r="Q8" s="103">
        <v>42.24523192641</v>
      </c>
      <c r="R8" s="103">
        <v>41.155489344359999</v>
      </c>
      <c r="S8" s="103">
        <v>40.626270841280004</v>
      </c>
      <c r="T8" s="103">
        <v>40.152364760849999</v>
      </c>
      <c r="U8" s="103">
        <v>38.788609944979996</v>
      </c>
      <c r="V8" s="103">
        <v>28.606298694949999</v>
      </c>
      <c r="W8" s="103">
        <v>34.88523392031</v>
      </c>
      <c r="X8" s="103">
        <v>32.552015405140004</v>
      </c>
      <c r="Y8" s="103">
        <v>30.413730669939998</v>
      </c>
      <c r="Z8" s="103">
        <v>28.378710401159999</v>
      </c>
      <c r="AA8" s="103">
        <v>26.06406206974</v>
      </c>
      <c r="AB8" s="103">
        <v>24.749696837150001</v>
      </c>
      <c r="AC8" s="103">
        <v>23.434664788260001</v>
      </c>
      <c r="AD8" s="103">
        <v>21.77622880325</v>
      </c>
      <c r="AE8" s="75">
        <v>20.06085635556698</v>
      </c>
      <c r="AF8" s="75">
        <v>18.793529597530668</v>
      </c>
      <c r="AG8" s="75">
        <v>17.684484082353642</v>
      </c>
      <c r="AH8" s="75">
        <v>16.953218249012934</v>
      </c>
      <c r="AI8" s="75">
        <v>16.388431992073727</v>
      </c>
      <c r="AJ8" s="75">
        <v>15.860325821271484</v>
      </c>
      <c r="AK8" s="75">
        <v>15.36477326298478</v>
      </c>
      <c r="AL8" s="75">
        <v>15.024738100405372</v>
      </c>
      <c r="AM8" s="75">
        <v>14.694394190982464</v>
      </c>
      <c r="AN8" s="75">
        <v>14.357131519321353</v>
      </c>
      <c r="AO8" s="75">
        <v>14.012745901037768</v>
      </c>
      <c r="AP8" s="75">
        <v>13.834539304921021</v>
      </c>
      <c r="AQ8" s="75">
        <v>13.650629994877526</v>
      </c>
    </row>
    <row r="9" spans="1:43" s="97" customFormat="1" x14ac:dyDescent="0.2">
      <c r="A9" s="116"/>
      <c r="B9" s="131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</row>
    <row r="10" spans="1:43" x14ac:dyDescent="0.2">
      <c r="A10" s="107" t="s">
        <v>11</v>
      </c>
      <c r="B10" s="107" t="s">
        <v>12</v>
      </c>
      <c r="C10" s="103">
        <v>4.05599790674</v>
      </c>
      <c r="D10" s="103">
        <v>3.82801688693</v>
      </c>
      <c r="E10" s="103">
        <v>3.40992459948</v>
      </c>
      <c r="F10" s="103">
        <v>3.3986860112699997</v>
      </c>
      <c r="G10" s="103">
        <v>3.9343331968099995</v>
      </c>
      <c r="H10" s="103">
        <v>4.2178559769200001</v>
      </c>
      <c r="I10" s="103">
        <v>3.9925701384499996</v>
      </c>
      <c r="J10" s="103">
        <v>3.9434638204699994</v>
      </c>
      <c r="K10" s="103">
        <v>3.6006029688400001</v>
      </c>
      <c r="L10" s="103">
        <v>3.62366279569</v>
      </c>
      <c r="M10" s="103">
        <v>3.3207585744200001</v>
      </c>
      <c r="N10" s="103">
        <v>3.2752593497600002</v>
      </c>
      <c r="O10" s="103">
        <v>2.9289194917400003</v>
      </c>
      <c r="P10" s="103">
        <v>2.7067960381000002</v>
      </c>
      <c r="Q10" s="103">
        <v>2.8401479409199997</v>
      </c>
      <c r="R10" s="103">
        <v>3.20990439818</v>
      </c>
      <c r="S10" s="103">
        <v>3.1147349932199999</v>
      </c>
      <c r="T10" s="103">
        <v>3.3459628694500001</v>
      </c>
      <c r="U10" s="103">
        <v>3.3345121641</v>
      </c>
      <c r="V10" s="103">
        <v>3.0230934220700001</v>
      </c>
      <c r="W10" s="103">
        <v>2.6981868926199999</v>
      </c>
      <c r="X10" s="103">
        <v>2.1425029681099996</v>
      </c>
      <c r="Y10" s="103">
        <v>2.2558637611700001</v>
      </c>
      <c r="Z10" s="103">
        <v>2.4381473756599998</v>
      </c>
      <c r="AA10" s="103">
        <v>1.84461594352</v>
      </c>
      <c r="AB10" s="103">
        <v>1.8006279492599999</v>
      </c>
      <c r="AC10" s="103">
        <v>1.9465791675500002</v>
      </c>
      <c r="AD10" s="103">
        <v>1.61175740356</v>
      </c>
      <c r="AE10" s="75">
        <v>1.6283655091221558</v>
      </c>
      <c r="AF10" s="75">
        <v>1.6431220390506915</v>
      </c>
      <c r="AG10" s="75">
        <v>1.6571496124779261</v>
      </c>
      <c r="AH10" s="75">
        <v>1.6742737362975937</v>
      </c>
      <c r="AI10" s="75">
        <v>1.6918095073328847</v>
      </c>
      <c r="AJ10" s="75">
        <v>1.7093503412507656</v>
      </c>
      <c r="AK10" s="75">
        <v>1.7271122713224014</v>
      </c>
      <c r="AL10" s="75">
        <v>1.7447908893235677</v>
      </c>
      <c r="AM10" s="75">
        <v>1.7658272139295839</v>
      </c>
      <c r="AN10" s="75">
        <v>1.7876054286294081</v>
      </c>
      <c r="AO10" s="75">
        <v>1.8092689201796874</v>
      </c>
      <c r="AP10" s="75">
        <v>1.8311813061354831</v>
      </c>
      <c r="AQ10" s="75">
        <v>1.8539922037450582</v>
      </c>
    </row>
    <row r="11" spans="1:43" x14ac:dyDescent="0.2">
      <c r="A11" s="107" t="s">
        <v>13</v>
      </c>
      <c r="B11" s="107" t="s">
        <v>14</v>
      </c>
      <c r="C11" s="103">
        <v>3140.8226656107399</v>
      </c>
      <c r="D11" s="103">
        <v>3258.0167995782399</v>
      </c>
      <c r="E11" s="103">
        <v>3270.3858901172703</v>
      </c>
      <c r="F11" s="103">
        <v>3220.8440028937503</v>
      </c>
      <c r="G11" s="103">
        <v>3161.8794494396097</v>
      </c>
      <c r="H11" s="103">
        <v>2999.2935148562497</v>
      </c>
      <c r="I11" s="103">
        <v>2837.20647807553</v>
      </c>
      <c r="J11" s="103">
        <v>2704.43447300157</v>
      </c>
      <c r="K11" s="103">
        <v>2555.52814167714</v>
      </c>
      <c r="L11" s="103">
        <v>2367.1270091975998</v>
      </c>
      <c r="M11" s="103">
        <v>2177.3229879632399</v>
      </c>
      <c r="N11" s="103">
        <v>2015.5183473738698</v>
      </c>
      <c r="O11" s="103">
        <v>1878.2031280005699</v>
      </c>
      <c r="P11" s="103">
        <v>1764.3631914954801</v>
      </c>
      <c r="Q11" s="103">
        <v>1622.8936676045</v>
      </c>
      <c r="R11" s="103">
        <v>1461.1741355240499</v>
      </c>
      <c r="S11" s="103">
        <v>1327.54222217393</v>
      </c>
      <c r="T11" s="103">
        <v>1194.7930776266899</v>
      </c>
      <c r="U11" s="103">
        <v>1004.71895704985</v>
      </c>
      <c r="V11" s="103">
        <v>853.71073364224003</v>
      </c>
      <c r="W11" s="103">
        <v>776.98678783523997</v>
      </c>
      <c r="X11" s="103">
        <v>668.29570168695</v>
      </c>
      <c r="Y11" s="103">
        <v>578.67983425610998</v>
      </c>
      <c r="Z11" s="103">
        <v>514.87569449835996</v>
      </c>
      <c r="AA11" s="103">
        <v>476.61097301460995</v>
      </c>
      <c r="AB11" s="103">
        <v>443.02833478182004</v>
      </c>
      <c r="AC11" s="103">
        <v>411.08846213991001</v>
      </c>
      <c r="AD11" s="103">
        <v>389.82086217150004</v>
      </c>
      <c r="AE11" s="75">
        <v>369.48915357126549</v>
      </c>
      <c r="AF11" s="75">
        <v>348.15509217556126</v>
      </c>
      <c r="AG11" s="75">
        <v>332.64377106698743</v>
      </c>
      <c r="AH11" s="75">
        <v>322.69580523722067</v>
      </c>
      <c r="AI11" s="75">
        <v>316.64421535613138</v>
      </c>
      <c r="AJ11" s="75">
        <v>314.07328663218033</v>
      </c>
      <c r="AK11" s="75">
        <v>314.1164734275207</v>
      </c>
      <c r="AL11" s="75">
        <v>316.16526091338545</v>
      </c>
      <c r="AM11" s="75">
        <v>319.78765018236521</v>
      </c>
      <c r="AN11" s="75">
        <v>324.08442863082587</v>
      </c>
      <c r="AO11" s="75">
        <v>328.41446835829709</v>
      </c>
      <c r="AP11" s="75">
        <v>332.25306003693851</v>
      </c>
      <c r="AQ11" s="75">
        <v>335.19576729169137</v>
      </c>
    </row>
    <row r="12" spans="1:43" x14ac:dyDescent="0.2">
      <c r="A12" s="107" t="s">
        <v>15</v>
      </c>
      <c r="B12" s="107" t="s">
        <v>16</v>
      </c>
      <c r="C12" s="103">
        <v>12.31626183469</v>
      </c>
      <c r="D12" s="103">
        <v>12.536900279659999</v>
      </c>
      <c r="E12" s="103">
        <v>13.25471175915</v>
      </c>
      <c r="F12" s="103">
        <v>13.75637402852</v>
      </c>
      <c r="G12" s="103">
        <v>12.46574436289</v>
      </c>
      <c r="H12" s="103">
        <v>12.574379134419999</v>
      </c>
      <c r="I12" s="103">
        <v>12.4790674914</v>
      </c>
      <c r="J12" s="103">
        <v>12.14886524444</v>
      </c>
      <c r="K12" s="103">
        <v>10.25049549731</v>
      </c>
      <c r="L12" s="103">
        <v>10.5922336234</v>
      </c>
      <c r="M12" s="103">
        <v>9.7146558165899997</v>
      </c>
      <c r="N12" s="103">
        <v>9.5297771958100004</v>
      </c>
      <c r="O12" s="103">
        <v>9.3360270739700013</v>
      </c>
      <c r="P12" s="103">
        <v>8.56850577218</v>
      </c>
      <c r="Q12" s="103">
        <v>8.3562551171999999</v>
      </c>
      <c r="R12" s="103">
        <v>9.0384210452199998</v>
      </c>
      <c r="S12" s="103">
        <v>8.8262311419100001</v>
      </c>
      <c r="T12" s="103">
        <v>8.8583603382000007</v>
      </c>
      <c r="U12" s="103">
        <v>7.8587059225500004</v>
      </c>
      <c r="V12" s="103">
        <v>6.6802774861799996</v>
      </c>
      <c r="W12" s="103">
        <v>7.2655619651999999</v>
      </c>
      <c r="X12" s="103">
        <v>6.7332875883800005</v>
      </c>
      <c r="Y12" s="103">
        <v>7.3045928597999996</v>
      </c>
      <c r="Z12" s="103">
        <v>6.3186407002800005</v>
      </c>
      <c r="AA12" s="103">
        <v>6.1771137640099996</v>
      </c>
      <c r="AB12" s="103">
        <v>5.32127787671</v>
      </c>
      <c r="AC12" s="103">
        <v>5.06971975014</v>
      </c>
      <c r="AD12" s="103">
        <v>4.2073798765900001</v>
      </c>
      <c r="AE12" s="75">
        <v>2.9390126259125946</v>
      </c>
      <c r="AF12" s="75">
        <v>1.6657036256535338</v>
      </c>
      <c r="AG12" s="75">
        <v>0.38749236369595003</v>
      </c>
      <c r="AH12" s="75">
        <v>0.38823409733340486</v>
      </c>
      <c r="AI12" s="75">
        <v>0.38897606907643451</v>
      </c>
      <c r="AJ12" s="75">
        <v>0.38971827654398317</v>
      </c>
      <c r="AK12" s="75">
        <v>0.34488465413360575</v>
      </c>
      <c r="AL12" s="75">
        <v>0.34551266435342809</v>
      </c>
      <c r="AM12" s="75">
        <v>0.34615334827610739</v>
      </c>
      <c r="AN12" s="75">
        <v>0.13068274421928944</v>
      </c>
      <c r="AO12" s="75">
        <v>0.11962811820543537</v>
      </c>
      <c r="AP12" s="75">
        <v>0.11030782605997616</v>
      </c>
      <c r="AQ12" s="75">
        <v>0.11042219696660312</v>
      </c>
    </row>
    <row r="13" spans="1:43" x14ac:dyDescent="0.2">
      <c r="A13" s="107" t="s">
        <v>17</v>
      </c>
      <c r="B13" s="107" t="s">
        <v>18</v>
      </c>
      <c r="C13" s="103">
        <v>14.920611060319999</v>
      </c>
      <c r="D13" s="103">
        <v>16.9823873938</v>
      </c>
      <c r="E13" s="103">
        <v>17.211529451769998</v>
      </c>
      <c r="F13" s="103">
        <v>15.457558745050001</v>
      </c>
      <c r="G13" s="103">
        <v>14.4249597624</v>
      </c>
      <c r="H13" s="103">
        <v>15.15222224074</v>
      </c>
      <c r="I13" s="103">
        <v>16.673316725630002</v>
      </c>
      <c r="J13" s="103">
        <v>15.843834822350003</v>
      </c>
      <c r="K13" s="103">
        <v>13.678923992549999</v>
      </c>
      <c r="L13" s="103">
        <v>11.96809351616</v>
      </c>
      <c r="M13" s="103">
        <v>12.89858388793</v>
      </c>
      <c r="N13" s="103">
        <v>13.80185189865</v>
      </c>
      <c r="O13" s="103">
        <v>15.35932529291</v>
      </c>
      <c r="P13" s="103">
        <v>15.391169858690001</v>
      </c>
      <c r="Q13" s="103">
        <v>13.694515622919999</v>
      </c>
      <c r="R13" s="103">
        <v>15.863187623669999</v>
      </c>
      <c r="S13" s="103">
        <v>14.816736785010001</v>
      </c>
      <c r="T13" s="103">
        <v>13.252851660260001</v>
      </c>
      <c r="U13" s="103">
        <v>16.636065395599999</v>
      </c>
      <c r="V13" s="103">
        <v>15.995849967850001</v>
      </c>
      <c r="W13" s="103">
        <v>14.27820382054</v>
      </c>
      <c r="X13" s="103">
        <v>14.05713222356</v>
      </c>
      <c r="Y13" s="103">
        <v>14.510012836630001</v>
      </c>
      <c r="Z13" s="103">
        <v>14.86305437823</v>
      </c>
      <c r="AA13" s="103">
        <v>12.31615249915</v>
      </c>
      <c r="AB13" s="103">
        <v>32.176566516179996</v>
      </c>
      <c r="AC13" s="103">
        <v>37.595042108089999</v>
      </c>
      <c r="AD13" s="103">
        <v>38.400104184359996</v>
      </c>
      <c r="AE13" s="75">
        <v>38.416235551108969</v>
      </c>
      <c r="AF13" s="75">
        <v>38.428544980049253</v>
      </c>
      <c r="AG13" s="75">
        <v>38.43726088131389</v>
      </c>
      <c r="AH13" s="75">
        <v>38.442153751813038</v>
      </c>
      <c r="AI13" s="75">
        <v>38.442991491136034</v>
      </c>
      <c r="AJ13" s="75">
        <v>38.439540738363547</v>
      </c>
      <c r="AK13" s="75">
        <v>38.431568367470291</v>
      </c>
      <c r="AL13" s="75">
        <v>38.419727181007502</v>
      </c>
      <c r="AM13" s="75">
        <v>38.410430625485581</v>
      </c>
      <c r="AN13" s="75">
        <v>38.388491876101085</v>
      </c>
      <c r="AO13" s="75">
        <v>38.412455844288701</v>
      </c>
      <c r="AP13" s="75">
        <v>38.381177346905098</v>
      </c>
      <c r="AQ13" s="75">
        <v>38.341496498109244</v>
      </c>
    </row>
    <row r="14" spans="1:43" s="97" customFormat="1" x14ac:dyDescent="0.2">
      <c r="A14" s="116"/>
      <c r="B14" s="131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</row>
    <row r="15" spans="1:43" s="96" customFormat="1" x14ac:dyDescent="0.2">
      <c r="A15" s="101" t="s">
        <v>19</v>
      </c>
      <c r="B15" s="106" t="s">
        <v>20</v>
      </c>
      <c r="C15" s="103">
        <v>130.70800637203001</v>
      </c>
      <c r="D15" s="103">
        <v>153.15114789838998</v>
      </c>
      <c r="E15" s="103">
        <v>256.22207097561</v>
      </c>
      <c r="F15" s="103">
        <v>366.06687247344001</v>
      </c>
      <c r="G15" s="103">
        <v>531.87247959809997</v>
      </c>
      <c r="H15" s="103">
        <v>672.00232127504</v>
      </c>
      <c r="I15" s="103">
        <v>705.91653672938003</v>
      </c>
      <c r="J15" s="103">
        <v>823.80900885996004</v>
      </c>
      <c r="K15" s="103">
        <v>886.35714587150005</v>
      </c>
      <c r="L15" s="103">
        <v>913.90461741545005</v>
      </c>
      <c r="M15" s="103">
        <v>901.49996001498005</v>
      </c>
      <c r="N15" s="103">
        <v>901.28207440181995</v>
      </c>
      <c r="O15" s="103">
        <v>922.60342211714999</v>
      </c>
      <c r="P15" s="103">
        <v>926.73876679992998</v>
      </c>
      <c r="Q15" s="103">
        <v>850.23507109963009</v>
      </c>
      <c r="R15" s="103">
        <v>809.28151041477997</v>
      </c>
      <c r="S15" s="103">
        <v>764.55524326007992</v>
      </c>
      <c r="T15" s="103">
        <v>698.45867899671998</v>
      </c>
      <c r="U15" s="103">
        <v>682.28118532286999</v>
      </c>
      <c r="V15" s="103">
        <v>695.03675156442</v>
      </c>
      <c r="W15" s="103">
        <v>678.96556477898991</v>
      </c>
      <c r="X15" s="103">
        <v>553.73229234774999</v>
      </c>
      <c r="Y15" s="103">
        <v>475.01506478022998</v>
      </c>
      <c r="Z15" s="103">
        <v>433.20604282821</v>
      </c>
      <c r="AA15" s="103">
        <v>415.00681565642998</v>
      </c>
      <c r="AB15" s="103">
        <v>402.19652431474003</v>
      </c>
      <c r="AC15" s="103">
        <v>360.21365067184001</v>
      </c>
      <c r="AD15" s="103">
        <v>386.8766058736</v>
      </c>
      <c r="AE15" s="75">
        <v>188.31718183615979</v>
      </c>
      <c r="AF15" s="75">
        <v>207.06339560976141</v>
      </c>
      <c r="AG15" s="75">
        <v>225.81070660345046</v>
      </c>
      <c r="AH15" s="75">
        <v>225.96795887223652</v>
      </c>
      <c r="AI15" s="75">
        <v>226.11505598909883</v>
      </c>
      <c r="AJ15" s="75">
        <v>226.25014558084351</v>
      </c>
      <c r="AK15" s="75">
        <v>226.37947424334592</v>
      </c>
      <c r="AL15" s="75">
        <v>226.50348998137275</v>
      </c>
      <c r="AM15" s="75">
        <v>227.25198924143533</v>
      </c>
      <c r="AN15" s="75">
        <v>228.00529560750311</v>
      </c>
      <c r="AO15" s="75">
        <v>228.76781895760661</v>
      </c>
      <c r="AP15" s="75">
        <v>229.54420997238432</v>
      </c>
      <c r="AQ15" s="75">
        <v>230.33774672213247</v>
      </c>
    </row>
    <row r="16" spans="1:43" s="96" customFormat="1" x14ac:dyDescent="0.2">
      <c r="A16" s="101" t="s">
        <v>19</v>
      </c>
      <c r="B16" s="106" t="s">
        <v>21</v>
      </c>
      <c r="C16" s="103">
        <v>23.528247026699997</v>
      </c>
      <c r="D16" s="103">
        <v>22.68025173513</v>
      </c>
      <c r="E16" s="103">
        <v>21.97776188437</v>
      </c>
      <c r="F16" s="103">
        <v>23.009344369519997</v>
      </c>
      <c r="G16" s="103">
        <v>24.565967551450001</v>
      </c>
      <c r="H16" s="103">
        <v>26.351059136229999</v>
      </c>
      <c r="I16" s="103">
        <v>28.274037111089999</v>
      </c>
      <c r="J16" s="103">
        <v>30.27692855483</v>
      </c>
      <c r="K16" s="103">
        <v>32.349371394519999</v>
      </c>
      <c r="L16" s="103">
        <v>34.446014784730004</v>
      </c>
      <c r="M16" s="103">
        <v>36.604823058039997</v>
      </c>
      <c r="N16" s="103">
        <v>47.77883083223</v>
      </c>
      <c r="O16" s="103">
        <v>56.183587364140003</v>
      </c>
      <c r="P16" s="103">
        <v>60.111475068079997</v>
      </c>
      <c r="Q16" s="103">
        <v>64.336931427419998</v>
      </c>
      <c r="R16" s="103">
        <v>68.148516895270006</v>
      </c>
      <c r="S16" s="103">
        <v>81.01136983568</v>
      </c>
      <c r="T16" s="103">
        <v>84.073635308510006</v>
      </c>
      <c r="U16" s="103">
        <v>72.883155612050004</v>
      </c>
      <c r="V16" s="103">
        <v>50.144783073600003</v>
      </c>
      <c r="W16" s="103">
        <v>39.796585844810004</v>
      </c>
      <c r="X16" s="103">
        <v>38.604746997139998</v>
      </c>
      <c r="Y16" s="103">
        <v>35.193441552460001</v>
      </c>
      <c r="Z16" s="103">
        <v>33.912071682170001</v>
      </c>
      <c r="AA16" s="103">
        <v>34.973194649599996</v>
      </c>
      <c r="AB16" s="103">
        <v>33.580910343870002</v>
      </c>
      <c r="AC16" s="103">
        <v>33.097575904430002</v>
      </c>
      <c r="AD16" s="103">
        <v>33.577353568310002</v>
      </c>
      <c r="AE16" s="75">
        <v>31.979240688906348</v>
      </c>
      <c r="AF16" s="75">
        <v>31.476781654659082</v>
      </c>
      <c r="AG16" s="75">
        <v>30.008008991782248</v>
      </c>
      <c r="AH16" s="75">
        <v>29.188969183301651</v>
      </c>
      <c r="AI16" s="75">
        <v>28.583522186875374</v>
      </c>
      <c r="AJ16" s="75">
        <v>28.305836693133102</v>
      </c>
      <c r="AK16" s="75">
        <v>28.231324146800961</v>
      </c>
      <c r="AL16" s="75">
        <v>28.207842193893715</v>
      </c>
      <c r="AM16" s="75">
        <v>28.204092519714564</v>
      </c>
      <c r="AN16" s="75">
        <v>28.203774205290287</v>
      </c>
      <c r="AO16" s="75">
        <v>28.203211352539533</v>
      </c>
      <c r="AP16" s="75">
        <v>28.201992316298224</v>
      </c>
      <c r="AQ16" s="75">
        <v>28.199993287599188</v>
      </c>
    </row>
    <row r="17" spans="1:43" s="96" customFormat="1" x14ac:dyDescent="0.2">
      <c r="A17" s="101" t="s">
        <v>22</v>
      </c>
      <c r="B17" s="106" t="s">
        <v>23</v>
      </c>
      <c r="C17" s="103">
        <v>4861.1078966633104</v>
      </c>
      <c r="D17" s="103">
        <v>5416.0114045082701</v>
      </c>
      <c r="E17" s="103">
        <v>5526.0868650310204</v>
      </c>
      <c r="F17" s="103">
        <v>5961.3974324405799</v>
      </c>
      <c r="G17" s="103">
        <v>5779.1026813128201</v>
      </c>
      <c r="H17" s="103">
        <v>5615.8018128528902</v>
      </c>
      <c r="I17" s="103">
        <v>5737.7460141782003</v>
      </c>
      <c r="J17" s="103">
        <v>5584.0786700375302</v>
      </c>
      <c r="K17" s="103">
        <v>5055.5965310131505</v>
      </c>
      <c r="L17" s="103">
        <v>4804.5712153772602</v>
      </c>
      <c r="M17" s="103">
        <v>5127.3861576456993</v>
      </c>
      <c r="N17" s="103">
        <v>5251.5687122719</v>
      </c>
      <c r="O17" s="103">
        <v>5119.3645209828701</v>
      </c>
      <c r="P17" s="103">
        <v>5572.7532433100096</v>
      </c>
      <c r="Q17" s="103">
        <v>5729.5791442585805</v>
      </c>
      <c r="R17" s="103">
        <v>6145.7838162122207</v>
      </c>
      <c r="S17" s="103">
        <v>6322.3728027194302</v>
      </c>
      <c r="T17" s="103">
        <v>7256.1534624996602</v>
      </c>
      <c r="U17" s="103">
        <v>6647.3929718049203</v>
      </c>
      <c r="V17" s="103">
        <v>6141.8376130301995</v>
      </c>
      <c r="W17" s="103">
        <v>6166.2027757382502</v>
      </c>
      <c r="X17" s="103">
        <v>5343.0283562241802</v>
      </c>
      <c r="Y17" s="103">
        <v>4936.8999517759994</v>
      </c>
      <c r="Z17" s="103">
        <v>4685.1590358035101</v>
      </c>
      <c r="AA17" s="103">
        <v>4134.9270432889298</v>
      </c>
      <c r="AB17" s="103">
        <v>4468.5955602033691</v>
      </c>
      <c r="AC17" s="103">
        <v>4363.55617905489</v>
      </c>
      <c r="AD17" s="103">
        <v>4203.0775577393197</v>
      </c>
      <c r="AE17" s="75">
        <v>4060.7442695745676</v>
      </c>
      <c r="AF17" s="75">
        <v>3872.3801588298579</v>
      </c>
      <c r="AG17" s="75">
        <v>3693.5244673550196</v>
      </c>
      <c r="AH17" s="75">
        <v>3513.1319963495216</v>
      </c>
      <c r="AI17" s="75">
        <v>3384.6021055968808</v>
      </c>
      <c r="AJ17" s="75">
        <v>3275.36211667115</v>
      </c>
      <c r="AK17" s="75">
        <v>3168.0740878571592</v>
      </c>
      <c r="AL17" s="75">
        <v>3062.7379970185511</v>
      </c>
      <c r="AM17" s="75">
        <v>2915.5784241380916</v>
      </c>
      <c r="AN17" s="75">
        <v>2770.6370788202012</v>
      </c>
      <c r="AO17" s="75">
        <v>2627.3992857229755</v>
      </c>
      <c r="AP17" s="75">
        <v>2485.6218263072278</v>
      </c>
      <c r="AQ17" s="75">
        <v>2344.7143755968596</v>
      </c>
    </row>
    <row r="18" spans="1:43" x14ac:dyDescent="0.2">
      <c r="A18" s="107" t="s">
        <v>22</v>
      </c>
      <c r="B18" s="107" t="s">
        <v>24</v>
      </c>
      <c r="C18" s="103">
        <v>36.875474328689997</v>
      </c>
      <c r="D18" s="103">
        <v>37.559151670440002</v>
      </c>
      <c r="E18" s="103">
        <v>36.616325214669999</v>
      </c>
      <c r="F18" s="103">
        <v>35.903402115639999</v>
      </c>
      <c r="G18" s="103">
        <v>35.533895227560002</v>
      </c>
      <c r="H18" s="103">
        <v>35.464465935290001</v>
      </c>
      <c r="I18" s="103">
        <v>36.132086018259997</v>
      </c>
      <c r="J18" s="103">
        <v>37.348124069500003</v>
      </c>
      <c r="K18" s="103">
        <v>38.68262239669</v>
      </c>
      <c r="L18" s="103">
        <v>40.071461223189999</v>
      </c>
      <c r="M18" s="103">
        <v>41.475224728690002</v>
      </c>
      <c r="N18" s="103">
        <v>42.380610714410004</v>
      </c>
      <c r="O18" s="103">
        <v>42.835552916670004</v>
      </c>
      <c r="P18" s="103">
        <v>43.376293350059996</v>
      </c>
      <c r="Q18" s="103">
        <v>44.08569741062</v>
      </c>
      <c r="R18" s="103">
        <v>44.540095119789996</v>
      </c>
      <c r="S18" s="103">
        <v>45.550902537680003</v>
      </c>
      <c r="T18" s="103">
        <v>47.123797819130004</v>
      </c>
      <c r="U18" s="103">
        <v>44.158684236089996</v>
      </c>
      <c r="V18" s="103">
        <v>36.592987259000004</v>
      </c>
      <c r="W18" s="103">
        <v>29.741471322580001</v>
      </c>
      <c r="X18" s="103">
        <v>24.375023599719999</v>
      </c>
      <c r="Y18" s="103">
        <v>20.00879678594</v>
      </c>
      <c r="Z18" s="103">
        <v>17.581269740940002</v>
      </c>
      <c r="AA18" s="103">
        <v>16.784882849269998</v>
      </c>
      <c r="AB18" s="103">
        <v>16.575811036249998</v>
      </c>
      <c r="AC18" s="103">
        <v>16.884572591599998</v>
      </c>
      <c r="AD18" s="103">
        <v>17.442083113440003</v>
      </c>
      <c r="AE18" s="75">
        <v>16.562095875628984</v>
      </c>
      <c r="AF18" s="75">
        <v>16.150496778127479</v>
      </c>
      <c r="AG18" s="75">
        <v>15.422997788900274</v>
      </c>
      <c r="AH18" s="75">
        <v>14.776780336600089</v>
      </c>
      <c r="AI18" s="75">
        <v>14.150446812547431</v>
      </c>
      <c r="AJ18" s="75">
        <v>13.660251051881739</v>
      </c>
      <c r="AK18" s="75">
        <v>13.299574437032843</v>
      </c>
      <c r="AL18" s="75">
        <v>13.032529882503134</v>
      </c>
      <c r="AM18" s="75">
        <v>12.809892241681997</v>
      </c>
      <c r="AN18" s="75">
        <v>12.600737037841288</v>
      </c>
      <c r="AO18" s="75">
        <v>12.397857170869049</v>
      </c>
      <c r="AP18" s="75">
        <v>12.396463292930456</v>
      </c>
      <c r="AQ18" s="75">
        <v>12.396144272428948</v>
      </c>
    </row>
    <row r="19" spans="1:43" s="96" customFormat="1" x14ac:dyDescent="0.2">
      <c r="A19" s="101" t="s">
        <v>25</v>
      </c>
      <c r="B19" s="106" t="s">
        <v>26</v>
      </c>
      <c r="C19" s="103">
        <v>1086.2182117065299</v>
      </c>
      <c r="D19" s="103">
        <v>1092.4994115404302</v>
      </c>
      <c r="E19" s="103">
        <v>1101.27192000731</v>
      </c>
      <c r="F19" s="103">
        <v>1073.6961315304002</v>
      </c>
      <c r="G19" s="103">
        <v>1093.22667785458</v>
      </c>
      <c r="H19" s="103">
        <v>1579.90673553125</v>
      </c>
      <c r="I19" s="103">
        <v>2124.1845022672201</v>
      </c>
      <c r="J19" s="103">
        <v>2478.3281789355601</v>
      </c>
      <c r="K19" s="103">
        <v>2796.7217667917203</v>
      </c>
      <c r="L19" s="103">
        <v>2729.93650824732</v>
      </c>
      <c r="M19" s="103">
        <v>2463.3005231285797</v>
      </c>
      <c r="N19" s="103">
        <v>2267.1601978886101</v>
      </c>
      <c r="O19" s="103">
        <v>2409.1675818151898</v>
      </c>
      <c r="P19" s="103">
        <v>2351.9291760215801</v>
      </c>
      <c r="Q19" s="103">
        <v>2398.1420643107499</v>
      </c>
      <c r="R19" s="103">
        <v>2184.2627360399902</v>
      </c>
      <c r="S19" s="103">
        <v>1758.0550618045502</v>
      </c>
      <c r="T19" s="103">
        <v>1505.4449320113501</v>
      </c>
      <c r="U19" s="103">
        <v>1360.6424047605199</v>
      </c>
      <c r="V19" s="103">
        <v>1305.9232667316701</v>
      </c>
      <c r="W19" s="103">
        <v>1381.73130867392</v>
      </c>
      <c r="X19" s="103">
        <v>1249.2041533602201</v>
      </c>
      <c r="Y19" s="103">
        <v>1107.8815338014601</v>
      </c>
      <c r="Z19" s="103">
        <v>1079.5583933791399</v>
      </c>
      <c r="AA19" s="103">
        <v>1041.9612034864701</v>
      </c>
      <c r="AB19" s="103">
        <v>935.85071309394993</v>
      </c>
      <c r="AC19" s="103">
        <v>972.61862793416992</v>
      </c>
      <c r="AD19" s="103">
        <v>1006.8832509953301</v>
      </c>
      <c r="AE19" s="75">
        <v>823.16341636887944</v>
      </c>
      <c r="AF19" s="75">
        <v>847.59445474443885</v>
      </c>
      <c r="AG19" s="75">
        <v>872.01627847486316</v>
      </c>
      <c r="AH19" s="75">
        <v>871.94508162093132</v>
      </c>
      <c r="AI19" s="75">
        <v>871.86519000366764</v>
      </c>
      <c r="AJ19" s="75">
        <v>871.78412491359063</v>
      </c>
      <c r="AK19" s="75">
        <v>871.70308262164519</v>
      </c>
      <c r="AL19" s="75">
        <v>871.62233819803691</v>
      </c>
      <c r="AM19" s="75">
        <v>871.50022315711226</v>
      </c>
      <c r="AN19" s="75">
        <v>871.37919103530646</v>
      </c>
      <c r="AO19" s="75">
        <v>871.25872699308491</v>
      </c>
      <c r="AP19" s="75">
        <v>871.13797780402342</v>
      </c>
      <c r="AQ19" s="75">
        <v>871.01715839108101</v>
      </c>
    </row>
    <row r="20" spans="1:43" x14ac:dyDescent="0.2">
      <c r="A20" s="107" t="s">
        <v>25</v>
      </c>
      <c r="B20" s="107" t="s">
        <v>27</v>
      </c>
      <c r="C20" s="103">
        <v>264.74988270323001</v>
      </c>
      <c r="D20" s="103">
        <v>243.88110776541001</v>
      </c>
      <c r="E20" s="103">
        <v>220.67234807707999</v>
      </c>
      <c r="F20" s="103">
        <v>201.5057738964</v>
      </c>
      <c r="G20" s="103">
        <v>189.97428018021</v>
      </c>
      <c r="H20" s="103">
        <v>183.56378963052001</v>
      </c>
      <c r="I20" s="103">
        <v>170.74085890277999</v>
      </c>
      <c r="J20" s="103">
        <v>161.34679683675</v>
      </c>
      <c r="K20" s="103">
        <v>151.43899728281997</v>
      </c>
      <c r="L20" s="103">
        <v>145.77115499532999</v>
      </c>
      <c r="M20" s="103">
        <v>141.90346695353</v>
      </c>
      <c r="N20" s="103">
        <v>136.26530012236998</v>
      </c>
      <c r="O20" s="103">
        <v>130.58267605922998</v>
      </c>
      <c r="P20" s="103">
        <v>124.59886748732001</v>
      </c>
      <c r="Q20" s="103">
        <v>118.00807442202999</v>
      </c>
      <c r="R20" s="103">
        <v>121.93009902151</v>
      </c>
      <c r="S20" s="103">
        <v>131.25770357527</v>
      </c>
      <c r="T20" s="103">
        <v>137.88231791380002</v>
      </c>
      <c r="U20" s="103">
        <v>141.19382178439</v>
      </c>
      <c r="V20" s="103">
        <v>139.67705476191</v>
      </c>
      <c r="W20" s="103">
        <v>136.50913197329001</v>
      </c>
      <c r="X20" s="103">
        <v>130.95761806612001</v>
      </c>
      <c r="Y20" s="103">
        <v>122.13493834201</v>
      </c>
      <c r="Z20" s="103">
        <v>114.86882170784</v>
      </c>
      <c r="AA20" s="103">
        <v>105.91983405342</v>
      </c>
      <c r="AB20" s="103">
        <v>98.804049748300002</v>
      </c>
      <c r="AC20" s="103">
        <v>92.182729332650013</v>
      </c>
      <c r="AD20" s="103">
        <v>90.14416339329</v>
      </c>
      <c r="AE20" s="75">
        <v>84.94557959795651</v>
      </c>
      <c r="AF20" s="75">
        <v>84.108798741021744</v>
      </c>
      <c r="AG20" s="75">
        <v>82.633382548563389</v>
      </c>
      <c r="AH20" s="75">
        <v>82.133356981613289</v>
      </c>
      <c r="AI20" s="75">
        <v>81.763748840989848</v>
      </c>
      <c r="AJ20" s="75">
        <v>81.50697577758784</v>
      </c>
      <c r="AK20" s="75">
        <v>81.230111814327046</v>
      </c>
      <c r="AL20" s="75">
        <v>80.886644454686035</v>
      </c>
      <c r="AM20" s="75">
        <v>80.286076273652924</v>
      </c>
      <c r="AN20" s="75">
        <v>79.701200056228387</v>
      </c>
      <c r="AO20" s="75">
        <v>79.255662526498838</v>
      </c>
      <c r="AP20" s="75">
        <v>78.799711401033804</v>
      </c>
      <c r="AQ20" s="75">
        <v>78.280448994897029</v>
      </c>
    </row>
    <row r="21" spans="1:43" x14ac:dyDescent="0.2">
      <c r="A21" s="108"/>
      <c r="B21" s="108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</row>
    <row r="22" spans="1:43" x14ac:dyDescent="0.2">
      <c r="A22" s="107" t="s">
        <v>28</v>
      </c>
      <c r="B22" s="111" t="s">
        <v>29</v>
      </c>
      <c r="C22" s="103">
        <v>5.0741685048099994</v>
      </c>
      <c r="D22" s="103">
        <v>16.90355815545</v>
      </c>
      <c r="E22" s="103">
        <v>9.0450681512499997</v>
      </c>
      <c r="F22" s="103">
        <v>12.260362984190001</v>
      </c>
      <c r="G22" s="103">
        <v>12.37282233456</v>
      </c>
      <c r="H22" s="103">
        <v>16.38431520012</v>
      </c>
      <c r="I22" s="103">
        <v>9.4464559123700003</v>
      </c>
      <c r="J22" s="103">
        <v>11.47965505745</v>
      </c>
      <c r="K22" s="103">
        <v>13.207110268039999</v>
      </c>
      <c r="L22" s="103">
        <v>10.898740049580001</v>
      </c>
      <c r="M22" s="103">
        <v>5.4038261735899997</v>
      </c>
      <c r="N22" s="103">
        <v>6.2486657195599999</v>
      </c>
      <c r="O22" s="103">
        <v>4.5556035163500006</v>
      </c>
      <c r="P22" s="103">
        <v>4.9233852102399993</v>
      </c>
      <c r="Q22" s="103">
        <v>11.963211435689999</v>
      </c>
      <c r="R22" s="103">
        <v>12.40808677433</v>
      </c>
      <c r="S22" s="103">
        <v>5.6814031095199997</v>
      </c>
      <c r="T22" s="103">
        <v>7.1028404650699999</v>
      </c>
      <c r="U22" s="103">
        <v>4.0748140774100001</v>
      </c>
      <c r="V22" s="103">
        <v>5.4105739445599994</v>
      </c>
      <c r="W22" s="103">
        <v>3.6090541592800003</v>
      </c>
      <c r="X22" s="103">
        <v>5.9392319360099997</v>
      </c>
      <c r="Y22" s="103">
        <v>3.0106189405099997</v>
      </c>
      <c r="Z22" s="103">
        <v>3.7247728157099997</v>
      </c>
      <c r="AA22" s="103">
        <v>3.4139045815700002</v>
      </c>
      <c r="AB22" s="103">
        <v>2.47387939013</v>
      </c>
      <c r="AC22" s="103">
        <v>2.30970724703</v>
      </c>
      <c r="AD22" s="103">
        <v>4.2865881999900006</v>
      </c>
      <c r="AE22" s="75">
        <v>4.256647632865926</v>
      </c>
      <c r="AF22" s="75">
        <v>4.170402026456963</v>
      </c>
      <c r="AG22" s="75">
        <v>4.1079437569376633</v>
      </c>
      <c r="AH22" s="75">
        <v>4.0633113150825197</v>
      </c>
      <c r="AI22" s="75">
        <v>4.0315850448584518</v>
      </c>
      <c r="AJ22" s="75">
        <v>4.0092488165613789</v>
      </c>
      <c r="AK22" s="75">
        <v>3.99404347486835</v>
      </c>
      <c r="AL22" s="75">
        <v>3.9846764120042</v>
      </c>
      <c r="AM22" s="75">
        <v>3.9801971984914175</v>
      </c>
      <c r="AN22" s="75">
        <v>3.9796591651768436</v>
      </c>
      <c r="AO22" s="75">
        <v>3.9824600809646871</v>
      </c>
      <c r="AP22" s="75">
        <v>3.9879096971048376</v>
      </c>
      <c r="AQ22" s="75">
        <v>3.9957659907231107</v>
      </c>
    </row>
    <row r="23" spans="1:43" x14ac:dyDescent="0.2">
      <c r="A23" s="132" t="s">
        <v>28</v>
      </c>
      <c r="B23" s="111" t="s">
        <v>134</v>
      </c>
      <c r="C23" s="112">
        <v>76.55647793</v>
      </c>
      <c r="D23" s="112">
        <v>78.329954729999997</v>
      </c>
      <c r="E23" s="112">
        <v>80.193578450000004</v>
      </c>
      <c r="F23" s="112">
        <v>82.072257159999992</v>
      </c>
      <c r="G23" s="112">
        <v>83.951354940000002</v>
      </c>
      <c r="H23" s="112">
        <v>85.843450000000004</v>
      </c>
      <c r="I23" s="112">
        <v>87.742521740000001</v>
      </c>
      <c r="J23" s="112">
        <v>88.8361352772</v>
      </c>
      <c r="K23" s="112">
        <v>89.088027014700003</v>
      </c>
      <c r="L23" s="112">
        <v>88.440790597399996</v>
      </c>
      <c r="M23" s="112">
        <v>86.774635751000005</v>
      </c>
      <c r="N23" s="112">
        <v>84.204457626500002</v>
      </c>
      <c r="O23" s="112">
        <v>80.604528698799996</v>
      </c>
      <c r="P23" s="112">
        <v>75.922639802399999</v>
      </c>
      <c r="Q23" s="112">
        <v>70.113591999999997</v>
      </c>
      <c r="R23" s="112">
        <v>61.867652499999998</v>
      </c>
      <c r="S23" s="112">
        <v>52.305375188919996</v>
      </c>
      <c r="T23" s="112">
        <v>43.65931337784</v>
      </c>
      <c r="U23" s="112">
        <v>35.929467066759997</v>
      </c>
      <c r="V23" s="112">
        <v>29.115836255670001</v>
      </c>
      <c r="W23" s="112">
        <v>23.218420944599998</v>
      </c>
      <c r="X23" s="112">
        <v>18.237221133519999</v>
      </c>
      <c r="Y23" s="112">
        <v>14.172236822439999</v>
      </c>
      <c r="Z23" s="112">
        <v>11.02346801136</v>
      </c>
      <c r="AA23" s="112">
        <v>8.790914700270001</v>
      </c>
      <c r="AB23" s="112">
        <v>7.4745768891900006</v>
      </c>
      <c r="AC23" s="112">
        <v>7.3814668451699994</v>
      </c>
      <c r="AD23" s="112">
        <v>7.0946457557400002</v>
      </c>
      <c r="AE23" s="75">
        <v>6.5590908256396867</v>
      </c>
      <c r="AF23" s="75">
        <v>6.2791505967708048</v>
      </c>
      <c r="AG23" s="75">
        <v>5.9642691187413828</v>
      </c>
      <c r="AH23" s="75">
        <v>5.7785425604196279</v>
      </c>
      <c r="AI23" s="75">
        <v>5.5928102145099476</v>
      </c>
      <c r="AJ23" s="75">
        <v>5.4071682311926406</v>
      </c>
      <c r="AK23" s="75">
        <v>5.2215974531174965</v>
      </c>
      <c r="AL23" s="75">
        <v>5.0361314554757124</v>
      </c>
      <c r="AM23" s="75">
        <v>4.8506396899607012</v>
      </c>
      <c r="AN23" s="75">
        <v>4.7720393735834188</v>
      </c>
      <c r="AO23" s="75">
        <v>4.6934390572061355</v>
      </c>
      <c r="AP23" s="75">
        <v>4.6148387408288531</v>
      </c>
      <c r="AQ23" s="75">
        <v>4.5362384244515699</v>
      </c>
    </row>
    <row r="24" spans="1:43" x14ac:dyDescent="0.2">
      <c r="A24" s="108"/>
      <c r="B24" s="10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</row>
    <row r="25" spans="1:43" x14ac:dyDescent="0.2">
      <c r="A25" s="107" t="s">
        <v>30</v>
      </c>
      <c r="B25" s="133" t="s">
        <v>31</v>
      </c>
      <c r="C25" s="103">
        <v>1256.2572185731201</v>
      </c>
      <c r="D25" s="103">
        <v>1442.35460383648</v>
      </c>
      <c r="E25" s="103">
        <v>1572.619359432</v>
      </c>
      <c r="F25" s="103">
        <v>1648.8191735356802</v>
      </c>
      <c r="G25" s="103">
        <v>1856.1802426752001</v>
      </c>
      <c r="H25" s="103">
        <v>1869.8415185305598</v>
      </c>
      <c r="I25" s="103">
        <v>1999.584896312</v>
      </c>
      <c r="J25" s="103">
        <v>2027.2058247824</v>
      </c>
      <c r="K25" s="103">
        <v>2076.6346858281599</v>
      </c>
      <c r="L25" s="103">
        <v>2367.3015097948801</v>
      </c>
      <c r="M25" s="103">
        <v>2526.0167275200001</v>
      </c>
      <c r="N25" s="103">
        <v>2618.4741300000001</v>
      </c>
      <c r="O25" s="103">
        <v>2728.62006089024</v>
      </c>
      <c r="P25" s="103">
        <v>2727.1911300000002</v>
      </c>
      <c r="Q25" s="103">
        <v>2872.4422600000003</v>
      </c>
      <c r="R25" s="103">
        <v>2820.2725753126397</v>
      </c>
      <c r="S25" s="103">
        <v>2745.3207299999999</v>
      </c>
      <c r="T25" s="103">
        <v>2585.2779700000001</v>
      </c>
      <c r="U25" s="103">
        <v>2424.5504800000003</v>
      </c>
      <c r="V25" s="103">
        <v>2077.1944117868802</v>
      </c>
      <c r="W25" s="103">
        <v>1746.4003699999998</v>
      </c>
      <c r="X25" s="103">
        <v>1571.00126</v>
      </c>
      <c r="Y25" s="103">
        <v>1526.76352</v>
      </c>
      <c r="Z25" s="103">
        <v>1394.85366336576</v>
      </c>
      <c r="AA25" s="103">
        <v>1341.30351</v>
      </c>
      <c r="AB25" s="103">
        <v>1173.63974248</v>
      </c>
      <c r="AC25" s="103">
        <v>1037.2529500000001</v>
      </c>
      <c r="AD25" s="103">
        <v>997.73242947652</v>
      </c>
      <c r="AE25" s="49">
        <v>1065.4618326624961</v>
      </c>
      <c r="AF25" s="49">
        <v>1011.0573835323572</v>
      </c>
      <c r="AG25" s="49">
        <v>933.0436568916947</v>
      </c>
      <c r="AH25" s="49">
        <v>915.10074983739764</v>
      </c>
      <c r="AI25" s="49">
        <v>974.32456791889047</v>
      </c>
      <c r="AJ25" s="49">
        <v>1035.3766026777571</v>
      </c>
      <c r="AK25" s="49">
        <v>1131.0466844459543</v>
      </c>
      <c r="AL25" s="49">
        <v>1076.7813146552191</v>
      </c>
      <c r="AM25" s="49">
        <v>1041.3108199088831</v>
      </c>
      <c r="AN25" s="49">
        <v>1036.0044009019784</v>
      </c>
      <c r="AO25" s="49">
        <v>1021.4363084701281</v>
      </c>
      <c r="AP25" s="49">
        <v>1026.9818659485129</v>
      </c>
      <c r="AQ25" s="49">
        <v>1041.8879563843218</v>
      </c>
    </row>
    <row r="26" spans="1:43" x14ac:dyDescent="0.2">
      <c r="A26" s="107" t="s">
        <v>32</v>
      </c>
      <c r="B26" s="133" t="s">
        <v>33</v>
      </c>
      <c r="C26" s="103">
        <v>2428.0713563199997</v>
      </c>
      <c r="D26" s="103">
        <v>2815.7860039799998</v>
      </c>
      <c r="E26" s="103">
        <v>2741.8318242</v>
      </c>
      <c r="F26" s="103">
        <v>2899.2798246399998</v>
      </c>
      <c r="G26" s="103">
        <v>2837.0299076399997</v>
      </c>
      <c r="H26" s="103">
        <v>3306.0622573199998</v>
      </c>
      <c r="I26" s="103">
        <v>3368.10507848</v>
      </c>
      <c r="J26" s="103">
        <v>4096.6083656800001</v>
      </c>
      <c r="K26" s="103">
        <v>4306.8237933200007</v>
      </c>
      <c r="L26" s="103">
        <v>4501.2572430400005</v>
      </c>
      <c r="M26" s="103">
        <v>4609.4253452000003</v>
      </c>
      <c r="N26" s="103">
        <v>4619.7471290000003</v>
      </c>
      <c r="O26" s="103">
        <v>4513.0483242399996</v>
      </c>
      <c r="P26" s="103">
        <v>4176.8532382999992</v>
      </c>
      <c r="Q26" s="103">
        <v>4534.8039639999997</v>
      </c>
      <c r="R26" s="103">
        <v>4766.7295261999998</v>
      </c>
      <c r="S26" s="103">
        <v>4546.6048360000004</v>
      </c>
      <c r="T26" s="103">
        <v>4105.6397167999994</v>
      </c>
      <c r="U26" s="103">
        <v>3914.2353530999999</v>
      </c>
      <c r="V26" s="103">
        <v>3394.75546532</v>
      </c>
      <c r="W26" s="103">
        <v>3229.2545220000002</v>
      </c>
      <c r="X26" s="103">
        <v>2798.8462369999997</v>
      </c>
      <c r="Y26" s="103">
        <v>2287.2601288999999</v>
      </c>
      <c r="Z26" s="103">
        <v>1930.1689963199999</v>
      </c>
      <c r="AA26" s="103">
        <v>1995.5988964000001</v>
      </c>
      <c r="AB26" s="103">
        <v>1904.4352816000001</v>
      </c>
      <c r="AC26" s="103">
        <v>1880.3730948</v>
      </c>
      <c r="AD26" s="103">
        <v>1951.79233</v>
      </c>
      <c r="AE26" s="49">
        <v>1557.035342736194</v>
      </c>
      <c r="AF26" s="49">
        <v>1114.5322258804229</v>
      </c>
      <c r="AG26" s="49">
        <v>496.6386337564827</v>
      </c>
      <c r="AH26" s="49">
        <v>432.2487570530505</v>
      </c>
      <c r="AI26" s="49">
        <v>1004.1206550102596</v>
      </c>
      <c r="AJ26" s="49">
        <v>1291.3341795104193</v>
      </c>
      <c r="AK26" s="49">
        <v>1656.9747486296544</v>
      </c>
      <c r="AL26" s="49">
        <v>1644.0659034926141</v>
      </c>
      <c r="AM26" s="49">
        <v>1466.604536756048</v>
      </c>
      <c r="AN26" s="49">
        <v>1229.9945753800873</v>
      </c>
      <c r="AO26" s="49">
        <v>1188.5099762344075</v>
      </c>
      <c r="AP26" s="49">
        <v>1183.3706729509195</v>
      </c>
      <c r="AQ26" s="49">
        <v>1401.0422359547729</v>
      </c>
    </row>
    <row r="27" spans="1:43" x14ac:dyDescent="0.2">
      <c r="A27" s="107" t="s">
        <v>34</v>
      </c>
      <c r="B27" s="133" t="s">
        <v>35</v>
      </c>
      <c r="C27" s="103">
        <v>1220.0844513110901</v>
      </c>
      <c r="D27" s="103">
        <v>2431.5869669214098</v>
      </c>
      <c r="E27" s="103">
        <v>2508.6359050188598</v>
      </c>
      <c r="F27" s="103">
        <v>2179.1841346279602</v>
      </c>
      <c r="G27" s="103">
        <v>2223.6463406937996</v>
      </c>
      <c r="H27" s="103">
        <v>1747.1657739667501</v>
      </c>
      <c r="I27" s="103">
        <v>1967.0171503286599</v>
      </c>
      <c r="J27" s="103">
        <v>2723.4345253429301</v>
      </c>
      <c r="K27" s="103">
        <v>1973.8973032961001</v>
      </c>
      <c r="L27" s="103">
        <v>4145.5087784307607</v>
      </c>
      <c r="M27" s="103">
        <v>2732.3036200747401</v>
      </c>
      <c r="N27" s="103">
        <v>2941.6638448693902</v>
      </c>
      <c r="O27" s="103">
        <v>2433.9106807766398</v>
      </c>
      <c r="P27" s="103">
        <v>2550.5545910813998</v>
      </c>
      <c r="Q27" s="103">
        <v>2862.7346323625197</v>
      </c>
      <c r="R27" s="103">
        <v>2020.9935325142401</v>
      </c>
      <c r="S27" s="103">
        <v>1994.0605975353601</v>
      </c>
      <c r="T27" s="103">
        <v>2046.4102335781197</v>
      </c>
      <c r="U27" s="103">
        <v>1541.2747847220301</v>
      </c>
      <c r="V27" s="103">
        <v>995.03556209770011</v>
      </c>
      <c r="W27" s="103">
        <v>1332.2549149637</v>
      </c>
      <c r="X27" s="103">
        <v>898.33528090660002</v>
      </c>
      <c r="Y27" s="103">
        <v>815.60103972125</v>
      </c>
      <c r="Z27" s="103">
        <v>975.0430176396701</v>
      </c>
      <c r="AA27" s="103">
        <v>957.62225269240002</v>
      </c>
      <c r="AB27" s="103">
        <v>978.80804841684994</v>
      </c>
      <c r="AC27" s="103">
        <v>1065.7153414622301</v>
      </c>
      <c r="AD27" s="103">
        <v>1029.85364005785</v>
      </c>
      <c r="AE27" s="49">
        <v>1052.8094437335378</v>
      </c>
      <c r="AF27" s="49">
        <v>1023.1932280857167</v>
      </c>
      <c r="AG27" s="49">
        <v>871.3865271251276</v>
      </c>
      <c r="AH27" s="49">
        <v>861.0363660080493</v>
      </c>
      <c r="AI27" s="49">
        <v>944.96304341362702</v>
      </c>
      <c r="AJ27" s="49">
        <v>935.74634788810545</v>
      </c>
      <c r="AK27" s="49">
        <v>950.96658201522621</v>
      </c>
      <c r="AL27" s="49">
        <v>893.48094384042247</v>
      </c>
      <c r="AM27" s="49">
        <v>409.16194390783556</v>
      </c>
      <c r="AN27" s="49">
        <v>402.17065198140688</v>
      </c>
      <c r="AO27" s="49">
        <v>393.73285348240699</v>
      </c>
      <c r="AP27" s="49">
        <v>390.62458521803308</v>
      </c>
      <c r="AQ27" s="49">
        <v>385.07080394304882</v>
      </c>
    </row>
    <row r="28" spans="1:43" x14ac:dyDescent="0.2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16"/>
      <c r="AA28" s="104"/>
      <c r="AB28" s="104"/>
      <c r="AC28" s="104"/>
      <c r="AD28" s="104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</row>
    <row r="29" spans="1:43" x14ac:dyDescent="0.2">
      <c r="A29" s="104" t="s">
        <v>36</v>
      </c>
      <c r="B29" s="117" t="s">
        <v>37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</row>
    <row r="30" spans="1:43" x14ac:dyDescent="0.2">
      <c r="A30" s="134" t="s">
        <v>155</v>
      </c>
      <c r="B30" s="135" t="s">
        <v>156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</row>
    <row r="31" spans="1:43" x14ac:dyDescent="0.2">
      <c r="A31" s="104" t="s">
        <v>38</v>
      </c>
      <c r="B31" s="117" t="s">
        <v>39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</row>
    <row r="32" spans="1:43" x14ac:dyDescent="0.2">
      <c r="A32" s="104" t="s">
        <v>40</v>
      </c>
      <c r="B32" s="117" t="s">
        <v>41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1:43" x14ac:dyDescent="0.2">
      <c r="A33" s="104" t="s">
        <v>42</v>
      </c>
      <c r="B33" s="117" t="s">
        <v>43</v>
      </c>
      <c r="C33" s="98">
        <v>12.053940799999999</v>
      </c>
      <c r="D33" s="98">
        <v>12.4590906</v>
      </c>
      <c r="E33" s="98">
        <v>10.926522200000001</v>
      </c>
      <c r="F33" s="98">
        <v>12.017200800000001</v>
      </c>
      <c r="G33" s="98">
        <v>11.025218599999999</v>
      </c>
      <c r="H33" s="98">
        <v>14.9335582</v>
      </c>
      <c r="I33" s="98">
        <v>16.6482162</v>
      </c>
      <c r="J33" s="98">
        <v>16.775490600000001</v>
      </c>
      <c r="K33" s="98">
        <v>15.0181944</v>
      </c>
      <c r="L33" s="98">
        <v>14.200691999999998</v>
      </c>
      <c r="M33" s="98">
        <v>14.952504599999999</v>
      </c>
      <c r="N33" s="98">
        <v>19.2828944</v>
      </c>
      <c r="O33" s="98">
        <v>17.785521599999999</v>
      </c>
      <c r="P33" s="98">
        <v>14.685891</v>
      </c>
      <c r="Q33" s="98">
        <v>19.441289999999999</v>
      </c>
      <c r="R33" s="98">
        <v>21.232954599999999</v>
      </c>
      <c r="S33" s="98">
        <v>19.654899</v>
      </c>
      <c r="T33" s="98">
        <v>24.297174000000002</v>
      </c>
      <c r="U33" s="98">
        <v>21.443206400000001</v>
      </c>
      <c r="V33" s="98">
        <v>14.122107999999999</v>
      </c>
      <c r="W33" s="98">
        <v>17.477266400000001</v>
      </c>
      <c r="X33" s="98">
        <v>20.9403106</v>
      </c>
      <c r="Y33" s="98">
        <v>17.6374858</v>
      </c>
      <c r="Z33" s="98">
        <v>18.263513400000001</v>
      </c>
      <c r="AA33" s="98">
        <v>18.5221102</v>
      </c>
      <c r="AB33" s="98">
        <v>18.045867399999999</v>
      </c>
      <c r="AC33" s="98">
        <v>18.576371000000002</v>
      </c>
      <c r="AD33" s="98">
        <v>19.254895000000001</v>
      </c>
      <c r="AE33" s="54">
        <v>18.532551399999999</v>
      </c>
      <c r="AF33" s="54">
        <v>18.532551399999999</v>
      </c>
      <c r="AG33" s="54">
        <v>18.532551399999999</v>
      </c>
      <c r="AH33" s="54">
        <v>18.532551399999999</v>
      </c>
      <c r="AI33" s="54">
        <v>18.532551399999999</v>
      </c>
      <c r="AJ33" s="54">
        <v>18.532551399999999</v>
      </c>
      <c r="AK33" s="54">
        <v>18.532551399999999</v>
      </c>
      <c r="AL33" s="54">
        <v>18.532551399999999</v>
      </c>
      <c r="AM33" s="54">
        <v>18.532551399999999</v>
      </c>
      <c r="AN33" s="54">
        <v>18.532551399999999</v>
      </c>
      <c r="AO33" s="54">
        <v>18.532551399999999</v>
      </c>
      <c r="AP33" s="54">
        <v>18.532551399999999</v>
      </c>
      <c r="AQ33" s="54">
        <v>18.532551399999999</v>
      </c>
    </row>
    <row r="34" spans="1:43" x14ac:dyDescent="0.2">
      <c r="A34" s="104" t="s">
        <v>44</v>
      </c>
      <c r="B34" s="117" t="s">
        <v>45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1:43" x14ac:dyDescent="0.2">
      <c r="A35" s="104" t="s">
        <v>46</v>
      </c>
      <c r="B35" s="117" t="s">
        <v>47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</row>
    <row r="36" spans="1:43" x14ac:dyDescent="0.2">
      <c r="A36" s="104" t="s">
        <v>48</v>
      </c>
      <c r="B36" s="117" t="s">
        <v>49</v>
      </c>
      <c r="C36" s="98">
        <v>85.227644900000001</v>
      </c>
      <c r="D36" s="98">
        <v>77.222547349999999</v>
      </c>
      <c r="E36" s="98">
        <v>97.430627000000001</v>
      </c>
      <c r="F36" s="98">
        <v>80.808163100000002</v>
      </c>
      <c r="G36" s="98">
        <v>74.389275850000004</v>
      </c>
      <c r="H36" s="98">
        <v>86.428064600000013</v>
      </c>
      <c r="I36" s="98">
        <v>98.259020399999997</v>
      </c>
      <c r="J36" s="98">
        <v>117.90917495000001</v>
      </c>
      <c r="K36" s="98">
        <v>99.5991772</v>
      </c>
      <c r="L36" s="98">
        <v>106.85899910000001</v>
      </c>
      <c r="M36" s="98">
        <v>119.19545500000001</v>
      </c>
      <c r="N36" s="98">
        <v>102.39892929999999</v>
      </c>
      <c r="O36" s="98">
        <v>135.43558419999999</v>
      </c>
      <c r="P36" s="98">
        <v>159.38886575000001</v>
      </c>
      <c r="Q36" s="98">
        <v>138.30358710000002</v>
      </c>
      <c r="R36" s="98">
        <v>124.4889094</v>
      </c>
      <c r="S36" s="98">
        <v>153.69680325000002</v>
      </c>
      <c r="T36" s="98">
        <v>107.52697784999999</v>
      </c>
      <c r="U36" s="98">
        <v>96.376920850000005</v>
      </c>
      <c r="V36" s="98">
        <v>103.8183525</v>
      </c>
      <c r="W36" s="98">
        <v>81.059299249999995</v>
      </c>
      <c r="X36" s="98">
        <v>71.585862000000006</v>
      </c>
      <c r="Y36" s="98">
        <v>114.41581000000001</v>
      </c>
      <c r="Z36" s="98">
        <v>114.18229325</v>
      </c>
      <c r="AA36" s="98">
        <v>93.563135250000002</v>
      </c>
      <c r="AB36" s="98">
        <v>124.34810574999999</v>
      </c>
      <c r="AC36" s="98">
        <v>67.704300250000003</v>
      </c>
      <c r="AD36" s="98">
        <v>72.211930999999993</v>
      </c>
      <c r="AE36" s="54">
        <v>91.527975500000025</v>
      </c>
      <c r="AF36" s="54">
        <v>90.924068500000018</v>
      </c>
      <c r="AG36" s="54">
        <v>90.320161500000012</v>
      </c>
      <c r="AH36" s="54">
        <v>89.716254500000019</v>
      </c>
      <c r="AI36" s="54">
        <v>89.112347500000013</v>
      </c>
      <c r="AJ36" s="54">
        <v>88.50844050000002</v>
      </c>
      <c r="AK36" s="54">
        <v>87.904533500000014</v>
      </c>
      <c r="AL36" s="54">
        <v>87.300626500000021</v>
      </c>
      <c r="AM36" s="54">
        <v>86.696719500000015</v>
      </c>
      <c r="AN36" s="54">
        <v>86.092812500000022</v>
      </c>
      <c r="AO36" s="54">
        <v>85.488905500000016</v>
      </c>
      <c r="AP36" s="54">
        <v>84.884998500000023</v>
      </c>
      <c r="AQ36" s="54">
        <v>84.281091500000016</v>
      </c>
    </row>
    <row r="37" spans="1:43" x14ac:dyDescent="0.2">
      <c r="A37" s="104" t="s">
        <v>50</v>
      </c>
      <c r="B37" s="117" t="s">
        <v>51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1:43" x14ac:dyDescent="0.2">
      <c r="A38" s="104"/>
      <c r="B38" s="104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</row>
    <row r="39" spans="1:43" x14ac:dyDescent="0.2">
      <c r="A39" s="104" t="s">
        <v>52</v>
      </c>
      <c r="B39" s="104" t="s">
        <v>53</v>
      </c>
      <c r="C39" s="98">
        <v>161579.93697848919</v>
      </c>
      <c r="D39" s="98">
        <v>162807.00425356135</v>
      </c>
      <c r="E39" s="98">
        <v>160751.97292036947</v>
      </c>
      <c r="F39" s="98">
        <v>162974.66683516218</v>
      </c>
      <c r="G39" s="98">
        <v>159117.82700867008</v>
      </c>
      <c r="H39" s="98">
        <v>158697.98659539709</v>
      </c>
      <c r="I39" s="98">
        <v>158619.00951644024</v>
      </c>
      <c r="J39" s="98">
        <v>153164.95343095527</v>
      </c>
      <c r="K39" s="98">
        <v>153302.81269722577</v>
      </c>
      <c r="L39" s="98">
        <v>147393.59353229878</v>
      </c>
      <c r="M39" s="98">
        <v>145226.63244649119</v>
      </c>
      <c r="N39" s="98">
        <v>148128.06703420525</v>
      </c>
      <c r="O39" s="98">
        <v>145832.2279978907</v>
      </c>
      <c r="P39" s="98">
        <v>144161.3664180229</v>
      </c>
      <c r="Q39" s="98">
        <v>139843.98374379321</v>
      </c>
      <c r="R39" s="98">
        <v>139333.54103980088</v>
      </c>
      <c r="S39" s="98">
        <v>139374.46479476179</v>
      </c>
      <c r="T39" s="98">
        <v>142594.3953447344</v>
      </c>
      <c r="U39" s="98">
        <v>143858.48675125639</v>
      </c>
      <c r="V39" s="98">
        <v>143829.9533298419</v>
      </c>
      <c r="W39" s="98">
        <v>145230.4787246089</v>
      </c>
      <c r="X39" s="98">
        <v>143597.41768849379</v>
      </c>
      <c r="Y39" s="98">
        <v>146862.90228380737</v>
      </c>
      <c r="Z39" s="98">
        <v>147754.89407423616</v>
      </c>
      <c r="AA39" s="98">
        <v>147780.63237744011</v>
      </c>
      <c r="AB39" s="98">
        <v>146693.01482977794</v>
      </c>
      <c r="AC39" s="98">
        <v>148660.95213942524</v>
      </c>
      <c r="AD39" s="98">
        <v>149227.65997760743</v>
      </c>
      <c r="AE39" s="54">
        <v>150932.54996819125</v>
      </c>
      <c r="AF39" s="54">
        <v>151834.20237810476</v>
      </c>
      <c r="AG39" s="54">
        <v>152485.41511706242</v>
      </c>
      <c r="AH39" s="54">
        <v>153670.79679361868</v>
      </c>
      <c r="AI39" s="54">
        <v>155240.04212177408</v>
      </c>
      <c r="AJ39" s="54">
        <v>156666.57572122119</v>
      </c>
      <c r="AK39" s="54">
        <v>158096.10121477616</v>
      </c>
      <c r="AL39" s="54">
        <v>159582.7368077033</v>
      </c>
      <c r="AM39" s="54">
        <v>160973.31525380671</v>
      </c>
      <c r="AN39" s="54">
        <v>163019.31020733854</v>
      </c>
      <c r="AO39" s="54">
        <v>164789.61079387949</v>
      </c>
      <c r="AP39" s="54">
        <v>166801.24959944023</v>
      </c>
      <c r="AQ39" s="54">
        <v>168775.09590378837</v>
      </c>
    </row>
    <row r="40" spans="1:43" x14ac:dyDescent="0.2">
      <c r="A40" s="104" t="s">
        <v>54</v>
      </c>
      <c r="B40" s="104" t="s">
        <v>55</v>
      </c>
      <c r="C40" s="98">
        <v>61753.779027535405</v>
      </c>
      <c r="D40" s="98">
        <v>65068.733062751322</v>
      </c>
      <c r="E40" s="98">
        <v>70167.280142831223</v>
      </c>
      <c r="F40" s="98">
        <v>74157.146103069594</v>
      </c>
      <c r="G40" s="98">
        <v>73450.639520369703</v>
      </c>
      <c r="H40" s="98">
        <v>74429.368499188102</v>
      </c>
      <c r="I40" s="98">
        <v>75670.977004875022</v>
      </c>
      <c r="J40" s="98">
        <v>78687.506983607673</v>
      </c>
      <c r="K40" s="98">
        <v>82803.71268639373</v>
      </c>
      <c r="L40" s="98">
        <v>81594.080666704962</v>
      </c>
      <c r="M40" s="98">
        <v>83420.020953349915</v>
      </c>
      <c r="N40" s="98">
        <v>87240.334177151773</v>
      </c>
      <c r="O40" s="98">
        <v>90224.485273938219</v>
      </c>
      <c r="P40" s="98">
        <v>91487.280578564474</v>
      </c>
      <c r="Q40" s="98">
        <v>93604.365127475379</v>
      </c>
      <c r="R40" s="98">
        <v>87898.246946947736</v>
      </c>
      <c r="S40" s="98">
        <v>83565.618820287084</v>
      </c>
      <c r="T40" s="98">
        <v>83343.853791129106</v>
      </c>
      <c r="U40" s="98">
        <v>79640.418056873532</v>
      </c>
      <c r="V40" s="98">
        <v>78431.711695120393</v>
      </c>
      <c r="W40" s="98">
        <v>80198.114067199305</v>
      </c>
      <c r="X40" s="98">
        <v>79560.222676697609</v>
      </c>
      <c r="Y40" s="98">
        <v>76677.932260480011</v>
      </c>
      <c r="Z40" s="98">
        <v>74489.417632585726</v>
      </c>
      <c r="AA40" s="98">
        <v>75463.437519951753</v>
      </c>
      <c r="AB40" s="98">
        <v>74748.150513599263</v>
      </c>
      <c r="AC40" s="98">
        <v>73818.938220413314</v>
      </c>
      <c r="AD40" s="98">
        <v>72490.214259742585</v>
      </c>
      <c r="AE40" s="54">
        <v>70953.926924446248</v>
      </c>
      <c r="AF40" s="54">
        <v>68426.235464656391</v>
      </c>
      <c r="AG40" s="54">
        <v>66133.935541251572</v>
      </c>
      <c r="AH40" s="54">
        <v>65464.537649042366</v>
      </c>
      <c r="AI40" s="54">
        <v>64848.135124273489</v>
      </c>
      <c r="AJ40" s="54">
        <v>64164.711967180861</v>
      </c>
      <c r="AK40" s="54">
        <v>63461.270084141186</v>
      </c>
      <c r="AL40" s="54">
        <v>62708.801228993587</v>
      </c>
      <c r="AM40" s="54">
        <v>61948.288013065969</v>
      </c>
      <c r="AN40" s="54">
        <v>61333.373326859852</v>
      </c>
      <c r="AO40" s="54">
        <v>60629.530622949576</v>
      </c>
      <c r="AP40" s="54">
        <v>59967.053826695817</v>
      </c>
      <c r="AQ40" s="54">
        <v>59271.78934029433</v>
      </c>
    </row>
    <row r="41" spans="1:43" x14ac:dyDescent="0.2">
      <c r="A41" s="104" t="s">
        <v>56</v>
      </c>
      <c r="B41" s="104" t="s">
        <v>57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</row>
    <row r="42" spans="1:43" x14ac:dyDescent="0.2">
      <c r="A42" s="104" t="s">
        <v>58</v>
      </c>
      <c r="B42" s="104" t="s">
        <v>59</v>
      </c>
      <c r="C42" s="98">
        <v>86.840849250000005</v>
      </c>
      <c r="D42" s="98">
        <v>90.289717874999994</v>
      </c>
      <c r="E42" s="98">
        <v>86.327572500000002</v>
      </c>
      <c r="F42" s="98">
        <v>94.260641625000005</v>
      </c>
      <c r="G42" s="98">
        <v>90.899040374999998</v>
      </c>
      <c r="H42" s="98">
        <v>102.87326025</v>
      </c>
      <c r="I42" s="98">
        <v>102.295953</v>
      </c>
      <c r="J42" s="98">
        <v>108.44184825000001</v>
      </c>
      <c r="K42" s="98">
        <v>136.51870612499999</v>
      </c>
      <c r="L42" s="98">
        <v>129.68499937499999</v>
      </c>
      <c r="M42" s="98">
        <v>127.74601125000001</v>
      </c>
      <c r="N42" s="98">
        <v>134.248721625</v>
      </c>
      <c r="O42" s="98">
        <v>111.67487212500001</v>
      </c>
      <c r="P42" s="98">
        <v>134.25130350000001</v>
      </c>
      <c r="Q42" s="98">
        <v>140.75246475</v>
      </c>
      <c r="R42" s="98">
        <v>142.829841375</v>
      </c>
      <c r="S42" s="98">
        <v>144.894825</v>
      </c>
      <c r="T42" s="98">
        <v>125.37275175000001</v>
      </c>
      <c r="U42" s="98">
        <v>116.10898425000001</v>
      </c>
      <c r="V42" s="98">
        <v>136.59461325000001</v>
      </c>
      <c r="W42" s="98">
        <v>99.606671999999989</v>
      </c>
      <c r="X42" s="98">
        <v>98.590446</v>
      </c>
      <c r="Y42" s="98">
        <v>113.300937</v>
      </c>
      <c r="Z42" s="98">
        <v>122.4449055</v>
      </c>
      <c r="AA42" s="98">
        <v>120.56116949999999</v>
      </c>
      <c r="AB42" s="98">
        <v>105.95581245000001</v>
      </c>
      <c r="AC42" s="98">
        <v>104.52462749999999</v>
      </c>
      <c r="AD42" s="98">
        <v>117.55586699999999</v>
      </c>
      <c r="AE42" s="54">
        <v>113.52469285559333</v>
      </c>
      <c r="AF42" s="54">
        <v>112.99108015682728</v>
      </c>
      <c r="AG42" s="54">
        <v>112.46006833230381</v>
      </c>
      <c r="AH42" s="54">
        <v>111.93165738202289</v>
      </c>
      <c r="AI42" s="54">
        <v>111.40541382694411</v>
      </c>
      <c r="AJ42" s="54">
        <v>110.88177114610792</v>
      </c>
      <c r="AK42" s="54">
        <v>110.36072933951426</v>
      </c>
      <c r="AL42" s="54">
        <v>109.84185492812276</v>
      </c>
      <c r="AM42" s="54">
        <v>109.32601487001425</v>
      </c>
      <c r="AN42" s="54">
        <v>108.81190872806742</v>
      </c>
      <c r="AO42" s="54">
        <v>108.30040346036319</v>
      </c>
      <c r="AP42" s="54">
        <v>107.79149906690151</v>
      </c>
      <c r="AQ42" s="54">
        <v>107.28476206864195</v>
      </c>
    </row>
    <row r="43" spans="1:43" x14ac:dyDescent="0.2">
      <c r="A43" s="104" t="s">
        <v>60</v>
      </c>
      <c r="B43" s="104" t="s">
        <v>61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</row>
    <row r="44" spans="1:43" x14ac:dyDescent="0.2">
      <c r="A44" s="104" t="s">
        <v>62</v>
      </c>
      <c r="B44" s="104" t="s">
        <v>63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</row>
    <row r="45" spans="1:43" x14ac:dyDescent="0.2">
      <c r="A45" s="108" t="s">
        <v>64</v>
      </c>
      <c r="B45" s="108" t="s">
        <v>65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</row>
    <row r="46" spans="1:43" x14ac:dyDescent="0.2">
      <c r="A46" s="108"/>
      <c r="B46" s="10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</row>
    <row r="47" spans="1:43" x14ac:dyDescent="0.2">
      <c r="A47" s="122" t="s">
        <v>66</v>
      </c>
      <c r="B47" s="117" t="s">
        <v>67</v>
      </c>
      <c r="C47" s="137">
        <v>61450.7660322062</v>
      </c>
      <c r="D47" s="137">
        <v>61450.511765816998</v>
      </c>
      <c r="E47" s="137">
        <v>60673.587841289904</v>
      </c>
      <c r="F47" s="137">
        <v>59997.644091078597</v>
      </c>
      <c r="G47" s="137">
        <v>56728.394239101297</v>
      </c>
      <c r="H47" s="137">
        <v>53246.352851230098</v>
      </c>
      <c r="I47" s="137">
        <v>51592.292997265802</v>
      </c>
      <c r="J47" s="137">
        <v>48022.384615104005</v>
      </c>
      <c r="K47" s="137">
        <v>45008.4474238615</v>
      </c>
      <c r="L47" s="137">
        <v>45533.367080672797</v>
      </c>
      <c r="M47" s="137">
        <v>42905.041980612899</v>
      </c>
      <c r="N47" s="137">
        <v>44682.129116024298</v>
      </c>
      <c r="O47" s="137">
        <v>41676.923860394898</v>
      </c>
      <c r="P47" s="137">
        <v>42540.093997855896</v>
      </c>
      <c r="Q47" s="137">
        <v>37459.837649805304</v>
      </c>
      <c r="R47" s="137">
        <v>36368.886126769197</v>
      </c>
      <c r="S47" s="137">
        <v>38144.227962780198</v>
      </c>
      <c r="T47" s="137">
        <v>36290.031194612602</v>
      </c>
      <c r="U47" s="137">
        <v>35092.391011585103</v>
      </c>
      <c r="V47" s="137">
        <v>33503.667499145697</v>
      </c>
      <c r="W47" s="137">
        <v>30878.828929488598</v>
      </c>
      <c r="X47" s="137">
        <v>30956.878432426802</v>
      </c>
      <c r="Y47" s="137">
        <v>29722.273515677098</v>
      </c>
      <c r="Z47" s="137">
        <v>28144.344510360799</v>
      </c>
      <c r="AA47" s="137">
        <v>27553.6598968297</v>
      </c>
      <c r="AB47" s="137">
        <v>26112.8470309894</v>
      </c>
      <c r="AC47" s="137">
        <v>24773.8186285103</v>
      </c>
      <c r="AD47" s="137">
        <v>23705.856560495198</v>
      </c>
      <c r="AE47" s="60">
        <v>22889.830670433348</v>
      </c>
      <c r="AF47" s="60">
        <v>22208.977340207985</v>
      </c>
      <c r="AG47" s="60">
        <v>21430.096499685744</v>
      </c>
      <c r="AH47" s="60">
        <v>20548.754196518763</v>
      </c>
      <c r="AI47" s="60">
        <v>20051.06338481971</v>
      </c>
      <c r="AJ47" s="60">
        <v>19272.486651823456</v>
      </c>
      <c r="AK47" s="60">
        <v>18540.334254662626</v>
      </c>
      <c r="AL47" s="60">
        <v>17851.655278513135</v>
      </c>
      <c r="AM47" s="60">
        <v>17203.7316792237</v>
      </c>
      <c r="AN47" s="60">
        <v>16594.499378023764</v>
      </c>
      <c r="AO47" s="60">
        <v>16021.622246633558</v>
      </c>
      <c r="AP47" s="60">
        <v>15482.937270960747</v>
      </c>
      <c r="AQ47" s="60">
        <v>14976.438708546197</v>
      </c>
    </row>
    <row r="48" spans="1:43" x14ac:dyDescent="0.2">
      <c r="A48" s="104" t="s">
        <v>68</v>
      </c>
      <c r="B48" s="104" t="s">
        <v>69</v>
      </c>
      <c r="C48" s="137">
        <v>1610.28810634857</v>
      </c>
      <c r="D48" s="137">
        <v>1863.51971447348</v>
      </c>
      <c r="E48" s="137">
        <v>2001.5079705825301</v>
      </c>
      <c r="F48" s="137">
        <v>2308.5783597498198</v>
      </c>
      <c r="G48" s="137">
        <v>2429.8938596544303</v>
      </c>
      <c r="H48" s="137">
        <v>2485.1511163178702</v>
      </c>
      <c r="I48" s="137">
        <v>2963.72611607513</v>
      </c>
      <c r="J48" s="137">
        <v>3410.9618704855998</v>
      </c>
      <c r="K48" s="137">
        <v>3665.5494764806899</v>
      </c>
      <c r="L48" s="137">
        <v>4079.28662925858</v>
      </c>
      <c r="M48" s="137">
        <v>4451.5801962486803</v>
      </c>
      <c r="N48" s="137">
        <v>4432.7253326727996</v>
      </c>
      <c r="O48" s="137">
        <v>4965.2114984668806</v>
      </c>
      <c r="P48" s="137">
        <v>5435.8564469093399</v>
      </c>
      <c r="Q48" s="137">
        <v>5148.0688342837993</v>
      </c>
      <c r="R48" s="137">
        <v>5415.1525416327595</v>
      </c>
      <c r="S48" s="137">
        <v>5926.0094425637799</v>
      </c>
      <c r="T48" s="137">
        <v>6326.4482971698399</v>
      </c>
      <c r="U48" s="137">
        <v>6052.0079474186805</v>
      </c>
      <c r="V48" s="137">
        <v>6593.3603100676401</v>
      </c>
      <c r="W48" s="137">
        <v>6685.1108999968601</v>
      </c>
      <c r="X48" s="137">
        <v>6593.2726514182095</v>
      </c>
      <c r="Y48" s="137">
        <v>6475.1043874505003</v>
      </c>
      <c r="Z48" s="137">
        <v>6861.14129488859</v>
      </c>
      <c r="AA48" s="137">
        <v>7489.8846366672497</v>
      </c>
      <c r="AB48" s="137">
        <v>8546.3547804886693</v>
      </c>
      <c r="AC48" s="137">
        <v>10811.749007288901</v>
      </c>
      <c r="AD48" s="137">
        <v>12698.207774364329</v>
      </c>
      <c r="AE48" s="60">
        <v>14509.478000000003</v>
      </c>
      <c r="AF48" s="60">
        <v>16265.920985729999</v>
      </c>
      <c r="AG48" s="60">
        <v>8520.1180000000004</v>
      </c>
      <c r="AH48" s="60">
        <v>9117.4580000000024</v>
      </c>
      <c r="AI48" s="60">
        <v>9687.7980000000007</v>
      </c>
      <c r="AJ48" s="60">
        <v>9721.0629850367768</v>
      </c>
      <c r="AK48" s="60">
        <v>9754.5314654888516</v>
      </c>
      <c r="AL48" s="60">
        <v>9788.2046862202769</v>
      </c>
      <c r="AM48" s="60">
        <v>9822.0838997104474</v>
      </c>
      <c r="AN48" s="60">
        <v>9856.1703661006686</v>
      </c>
      <c r="AO48" s="60">
        <v>9890.4653532410593</v>
      </c>
      <c r="AP48" s="60">
        <v>9924.9701367376801</v>
      </c>
      <c r="AQ48" s="60">
        <v>9959.6859999999961</v>
      </c>
    </row>
    <row r="49" spans="1:43" x14ac:dyDescent="0.2">
      <c r="A49" s="104" t="s">
        <v>70</v>
      </c>
      <c r="B49" s="104" t="s">
        <v>71</v>
      </c>
      <c r="C49" s="137">
        <v>0.50918915999999992</v>
      </c>
      <c r="D49" s="137">
        <v>0.50717615999999999</v>
      </c>
      <c r="E49" s="137">
        <v>0.51826379999999994</v>
      </c>
      <c r="F49" s="137">
        <v>0.54052343999999997</v>
      </c>
      <c r="G49" s="137">
        <v>0.53725212</v>
      </c>
      <c r="H49" s="137">
        <v>0.55182072000000004</v>
      </c>
      <c r="I49" s="137">
        <v>0.54675012000000001</v>
      </c>
      <c r="J49" s="137">
        <v>0.54419615999999993</v>
      </c>
      <c r="K49" s="137">
        <v>0.5324331000000001</v>
      </c>
      <c r="L49" s="137">
        <v>0.56400744000000003</v>
      </c>
      <c r="M49" s="137">
        <v>0.56995446000000005</v>
      </c>
      <c r="N49" s="137">
        <v>0.57224111999999994</v>
      </c>
      <c r="O49" s="137">
        <v>0.58184453999999997</v>
      </c>
      <c r="P49" s="137">
        <v>0.57746052000000003</v>
      </c>
      <c r="Q49" s="137">
        <v>0.59198070000000003</v>
      </c>
      <c r="R49" s="137">
        <v>0.61715987999999999</v>
      </c>
      <c r="S49" s="137">
        <v>0.68678448000000003</v>
      </c>
      <c r="T49" s="137">
        <v>0.72344375999999999</v>
      </c>
      <c r="U49" s="137">
        <v>0.73347107999999994</v>
      </c>
      <c r="V49" s="137">
        <v>0.74094318000000003</v>
      </c>
      <c r="W49" s="137">
        <v>0.75663209999999992</v>
      </c>
      <c r="X49" s="137">
        <v>0.70559357999999994</v>
      </c>
      <c r="Y49" s="137">
        <v>0.70504403999999998</v>
      </c>
      <c r="Z49" s="137">
        <v>0.70533564000000004</v>
      </c>
      <c r="AA49" s="137">
        <v>0.69844122000000008</v>
      </c>
      <c r="AB49" s="137">
        <v>0.71090598000000005</v>
      </c>
      <c r="AC49" s="137">
        <v>0.72972221999999998</v>
      </c>
      <c r="AD49" s="137">
        <v>0.73010364000000005</v>
      </c>
      <c r="AE49" s="60">
        <v>0.73010363999999994</v>
      </c>
      <c r="AF49" s="60">
        <v>0.73010363999999994</v>
      </c>
      <c r="AG49" s="60">
        <v>0.73010363999999994</v>
      </c>
      <c r="AH49" s="60">
        <v>0.73010363999999994</v>
      </c>
      <c r="AI49" s="60">
        <v>0.73010363999999994</v>
      </c>
      <c r="AJ49" s="60">
        <v>0.73010363999999994</v>
      </c>
      <c r="AK49" s="60">
        <v>0.73010363999999994</v>
      </c>
      <c r="AL49" s="60">
        <v>0.73010363999999994</v>
      </c>
      <c r="AM49" s="60">
        <v>0.73010363999999994</v>
      </c>
      <c r="AN49" s="60">
        <v>0.73010363999999994</v>
      </c>
      <c r="AO49" s="60">
        <v>0.73010363999999994</v>
      </c>
      <c r="AP49" s="60">
        <v>0.73010363999999994</v>
      </c>
      <c r="AQ49" s="60">
        <v>0.73010363999999994</v>
      </c>
    </row>
    <row r="50" spans="1:43" x14ac:dyDescent="0.2">
      <c r="A50" s="104" t="s">
        <v>72</v>
      </c>
      <c r="B50" s="104" t="s">
        <v>73</v>
      </c>
      <c r="C50" s="137">
        <v>1644.85262161643</v>
      </c>
      <c r="D50" s="137">
        <v>1653.52701932682</v>
      </c>
      <c r="E50" s="137">
        <v>1647.3274502050099</v>
      </c>
      <c r="F50" s="137">
        <v>1647.25096580684</v>
      </c>
      <c r="G50" s="137">
        <v>1680.1931667254401</v>
      </c>
      <c r="H50" s="137">
        <v>1726.8353331593</v>
      </c>
      <c r="I50" s="137">
        <v>1744.58752913679</v>
      </c>
      <c r="J50" s="137">
        <v>1795.6433323378699</v>
      </c>
      <c r="K50" s="137">
        <v>1778.2501229460499</v>
      </c>
      <c r="L50" s="137">
        <v>1822.19793383504</v>
      </c>
      <c r="M50" s="137">
        <v>1852.30049034392</v>
      </c>
      <c r="N50" s="137">
        <v>1854.62771390033</v>
      </c>
      <c r="O50" s="137">
        <v>1857.7242679926101</v>
      </c>
      <c r="P50" s="137">
        <v>1865.22455829453</v>
      </c>
      <c r="Q50" s="137">
        <v>1853.53306478797</v>
      </c>
      <c r="R50" s="137">
        <v>1886.95059461393</v>
      </c>
      <c r="S50" s="137">
        <v>1876.6446853288098</v>
      </c>
      <c r="T50" s="137">
        <v>1887.1691597284</v>
      </c>
      <c r="U50" s="137">
        <v>1860.4533900455999</v>
      </c>
      <c r="V50" s="137">
        <v>1888.6781706632601</v>
      </c>
      <c r="W50" s="137">
        <v>1905.4920818552</v>
      </c>
      <c r="X50" s="137">
        <v>1911.2846908280301</v>
      </c>
      <c r="Y50" s="137">
        <v>1932.3914768316902</v>
      </c>
      <c r="Z50" s="137">
        <v>1956.32127544426</v>
      </c>
      <c r="AA50" s="137">
        <v>1987.5338794807799</v>
      </c>
      <c r="AB50" s="137">
        <v>1963.14253285415</v>
      </c>
      <c r="AC50" s="137">
        <v>2010.54122389549</v>
      </c>
      <c r="AD50" s="137">
        <v>2045.77906101953</v>
      </c>
      <c r="AE50" s="60">
        <v>2076.8470528962271</v>
      </c>
      <c r="AF50" s="60">
        <v>2086.924512112264</v>
      </c>
      <c r="AG50" s="60">
        <v>2096.2094818589517</v>
      </c>
      <c r="AH50" s="60">
        <v>2104.9128665918433</v>
      </c>
      <c r="AI50" s="60">
        <v>2113.2595701964406</v>
      </c>
      <c r="AJ50" s="60">
        <v>2121.4589754511285</v>
      </c>
      <c r="AK50" s="60">
        <v>2129.6462072884678</v>
      </c>
      <c r="AL50" s="60">
        <v>2137.8535252644319</v>
      </c>
      <c r="AM50" s="60">
        <v>2146.0103235584015</v>
      </c>
      <c r="AN50" s="60">
        <v>2154.0271275528708</v>
      </c>
      <c r="AO50" s="60">
        <v>2161.8339400980881</v>
      </c>
      <c r="AP50" s="60">
        <v>2169.3747634742531</v>
      </c>
      <c r="AQ50" s="60">
        <v>2176.637424264019</v>
      </c>
    </row>
    <row r="51" spans="1:43" x14ac:dyDescent="0.2">
      <c r="A51" s="104" t="s">
        <v>74</v>
      </c>
      <c r="B51" s="104" t="s">
        <v>51</v>
      </c>
      <c r="C51" s="137">
        <v>96.64084589365001</v>
      </c>
      <c r="D51" s="137">
        <v>99.441542245319994</v>
      </c>
      <c r="E51" s="137">
        <v>107.1421329513</v>
      </c>
      <c r="F51" s="137">
        <v>96.018595621990002</v>
      </c>
      <c r="G51" s="137">
        <v>96.364720757819995</v>
      </c>
      <c r="H51" s="137">
        <v>109.46345933482999</v>
      </c>
      <c r="I51" s="137">
        <v>110.63102719874</v>
      </c>
      <c r="J51" s="137">
        <v>103.08687075153</v>
      </c>
      <c r="K51" s="137">
        <v>93.74259014738</v>
      </c>
      <c r="L51" s="137">
        <v>99.66891610159</v>
      </c>
      <c r="M51" s="137">
        <v>97.944914765459998</v>
      </c>
      <c r="N51" s="137">
        <v>96.606778251079987</v>
      </c>
      <c r="O51" s="137">
        <v>93.959025635399996</v>
      </c>
      <c r="P51" s="137">
        <v>104.20943861544001</v>
      </c>
      <c r="Q51" s="137">
        <v>91.62775674513999</v>
      </c>
      <c r="R51" s="137">
        <v>94.90602051802</v>
      </c>
      <c r="S51" s="137">
        <v>97.102647997879998</v>
      </c>
      <c r="T51" s="137">
        <v>102.60274482915</v>
      </c>
      <c r="U51" s="137">
        <v>89.958702637519991</v>
      </c>
      <c r="V51" s="137">
        <v>85.557372304299989</v>
      </c>
      <c r="W51" s="137">
        <v>76.870614050230003</v>
      </c>
      <c r="X51" s="137">
        <v>76.449539833100005</v>
      </c>
      <c r="Y51" s="137">
        <v>69.848355491700005</v>
      </c>
      <c r="Z51" s="137">
        <v>72.657449473010004</v>
      </c>
      <c r="AA51" s="137">
        <v>66.257882366580006</v>
      </c>
      <c r="AB51" s="137">
        <v>69.406051780870001</v>
      </c>
      <c r="AC51" s="137">
        <v>77.825394708250002</v>
      </c>
      <c r="AD51" s="137">
        <v>68.60931211786999</v>
      </c>
      <c r="AE51" s="54">
        <v>71.944727601369721</v>
      </c>
      <c r="AF51" s="54">
        <v>71.944727601369721</v>
      </c>
      <c r="AG51" s="54">
        <v>71.944727601369721</v>
      </c>
      <c r="AH51" s="54">
        <v>71.944727601369721</v>
      </c>
      <c r="AI51" s="54">
        <v>71.944727601369721</v>
      </c>
      <c r="AJ51" s="54">
        <v>71.944727601369721</v>
      </c>
      <c r="AK51" s="54">
        <v>71.944727601369721</v>
      </c>
      <c r="AL51" s="54">
        <v>71.944727601369721</v>
      </c>
      <c r="AM51" s="54">
        <v>71.944727601369721</v>
      </c>
      <c r="AN51" s="54">
        <v>71.944727601369721</v>
      </c>
      <c r="AO51" s="54">
        <v>71.944727601369721</v>
      </c>
      <c r="AP51" s="54">
        <v>71.944727601369721</v>
      </c>
      <c r="AQ51" s="54">
        <v>71.944727601369721</v>
      </c>
    </row>
    <row r="52" spans="1:43" s="126" customFormat="1" x14ac:dyDescent="0.2">
      <c r="A52" s="124"/>
      <c r="B52" s="124" t="s">
        <v>75</v>
      </c>
      <c r="C52" s="125">
        <f t="shared" ref="C52:Y52" si="0">SUM(C3:C51)</f>
        <v>303844.77820005832</v>
      </c>
      <c r="D52" s="125">
        <f t="shared" si="0"/>
        <v>311486.89463607507</v>
      </c>
      <c r="E52" s="125">
        <f t="shared" si="0"/>
        <v>314626.20747425058</v>
      </c>
      <c r="F52" s="125">
        <f t="shared" si="0"/>
        <v>322433.11031250254</v>
      </c>
      <c r="G52" s="125">
        <f t="shared" si="0"/>
        <v>317957.69766055263</v>
      </c>
      <c r="H52" s="125">
        <f t="shared" si="0"/>
        <v>320885.44423890987</v>
      </c>
      <c r="I52" s="125">
        <f t="shared" si="0"/>
        <v>325380.80828679434</v>
      </c>
      <c r="J52" s="125">
        <f t="shared" si="0"/>
        <v>320910.47259748122</v>
      </c>
      <c r="K52" s="125">
        <f t="shared" si="0"/>
        <v>323077.03099187999</v>
      </c>
      <c r="L52" s="125">
        <f t="shared" si="0"/>
        <v>319203.18071096204</v>
      </c>
      <c r="M52" s="125">
        <f t="shared" si="0"/>
        <v>314854.2232234673</v>
      </c>
      <c r="N52" s="125">
        <f t="shared" si="0"/>
        <v>324354.0155176738</v>
      </c>
      <c r="O52" s="125">
        <f t="shared" si="0"/>
        <v>321436.51844626293</v>
      </c>
      <c r="P52" s="125">
        <f t="shared" si="0"/>
        <v>321711.5025518561</v>
      </c>
      <c r="Q52" s="125">
        <f t="shared" si="0"/>
        <v>314595.83405269223</v>
      </c>
      <c r="R52" s="125">
        <f t="shared" si="0"/>
        <v>305142.09769320861</v>
      </c>
      <c r="S52" s="125">
        <f t="shared" si="0"/>
        <v>301359.75646734657</v>
      </c>
      <c r="T52" s="125">
        <f t="shared" si="0"/>
        <v>300658.55016997701</v>
      </c>
      <c r="U52" s="125">
        <f t="shared" si="0"/>
        <v>295403.3975752464</v>
      </c>
      <c r="V52" s="125">
        <f t="shared" si="0"/>
        <v>289684.15435503022</v>
      </c>
      <c r="W52" s="125">
        <f t="shared" si="0"/>
        <v>292320.85976697248</v>
      </c>
      <c r="X52" s="125">
        <f t="shared" si="0"/>
        <v>285960.11006817955</v>
      </c>
      <c r="Y52" s="125">
        <f t="shared" si="0"/>
        <v>280693.08608665486</v>
      </c>
      <c r="Z52" s="125">
        <f>SUM(Z3:Z51)</f>
        <v>276716.04174588737</v>
      </c>
      <c r="AA52" s="125">
        <f>SUM(AA3:AA51)</f>
        <v>275564.19820896158</v>
      </c>
      <c r="AB52" s="125">
        <f>SUM(AB3:AB51)</f>
        <v>272869.60778051347</v>
      </c>
      <c r="AC52" s="125">
        <f>SUM(AC3:AC51)</f>
        <v>275126.53208921955</v>
      </c>
      <c r="AD52" s="125">
        <f>SUM(AD3:AD51)</f>
        <v>275382.23903812631</v>
      </c>
      <c r="AE52" s="61">
        <f t="shared" ref="AE52:AQ52" si="1">SUM(AE3:AE51)</f>
        <v>275293.73849742027</v>
      </c>
      <c r="AF52" s="61">
        <f t="shared" si="1"/>
        <v>273815.79430201254</v>
      </c>
      <c r="AG52" s="61">
        <f t="shared" si="1"/>
        <v>263090.19630850991</v>
      </c>
      <c r="AH52" s="61">
        <f t="shared" si="1"/>
        <v>263268.11978211382</v>
      </c>
      <c r="AI52" s="61">
        <f t="shared" si="1"/>
        <v>264624.95724483638</v>
      </c>
      <c r="AJ52" s="61">
        <f t="shared" si="1"/>
        <v>264670.17023652489</v>
      </c>
      <c r="AK52" s="61">
        <f t="shared" si="1"/>
        <v>264553.78510248184</v>
      </c>
      <c r="AL52" s="61">
        <f t="shared" si="1"/>
        <v>264303.32575053954</v>
      </c>
      <c r="AM52" s="61">
        <f t="shared" si="1"/>
        <v>263445.50702018238</v>
      </c>
      <c r="AN52" s="61">
        <f t="shared" si="1"/>
        <v>263895.71464090038</v>
      </c>
      <c r="AO52" s="61">
        <f t="shared" si="1"/>
        <v>264055.8919580541</v>
      </c>
      <c r="AP52" s="61">
        <f t="shared" si="1"/>
        <v>264752.32289831433</v>
      </c>
      <c r="AQ52" s="61">
        <f t="shared" si="1"/>
        <v>265658.44341740769</v>
      </c>
    </row>
    <row r="53" spans="1:43" x14ac:dyDescent="0.2">
      <c r="A53" s="104"/>
      <c r="B53" s="124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25"/>
      <c r="AA53" s="125"/>
      <c r="AB53" s="125"/>
      <c r="AC53" s="125"/>
      <c r="AD53" s="125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</row>
    <row r="54" spans="1:43" x14ac:dyDescent="0.2">
      <c r="A54" s="104"/>
      <c r="B54" s="104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25"/>
      <c r="AA54" s="125"/>
      <c r="AB54" s="125"/>
      <c r="AC54" s="125"/>
      <c r="AD54" s="125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</row>
    <row r="55" spans="1:43" x14ac:dyDescent="0.2">
      <c r="A55" s="107" t="s">
        <v>11</v>
      </c>
      <c r="B55" s="107" t="s">
        <v>76</v>
      </c>
      <c r="C55" s="129">
        <v>6.3620985013200002</v>
      </c>
      <c r="D55" s="129">
        <v>6.1314227791500002</v>
      </c>
      <c r="E55" s="129">
        <v>6.32693834134</v>
      </c>
      <c r="F55" s="129">
        <v>6.6838658725100002</v>
      </c>
      <c r="G55" s="129">
        <v>6.3478382032900003</v>
      </c>
      <c r="H55" s="129">
        <v>6.6426708123499996</v>
      </c>
      <c r="I55" s="129">
        <v>6.7995588611599995</v>
      </c>
      <c r="J55" s="129">
        <v>7.4130299500500003</v>
      </c>
      <c r="K55" s="129">
        <v>7.6263048919300003</v>
      </c>
      <c r="L55" s="129">
        <v>8.3360435911999993</v>
      </c>
      <c r="M55" s="129">
        <v>8.3727844140500007</v>
      </c>
      <c r="N55" s="129">
        <v>8.4025209685599993</v>
      </c>
      <c r="O55" s="129">
        <v>7.5463909644300005</v>
      </c>
      <c r="P55" s="129">
        <v>7.4898267356900003</v>
      </c>
      <c r="Q55" s="129">
        <v>7.7059646868399998</v>
      </c>
      <c r="R55" s="129">
        <v>7.8575974573700007</v>
      </c>
      <c r="S55" s="129">
        <v>7.9329534909900001</v>
      </c>
      <c r="T55" s="129">
        <v>8.2544664129100003</v>
      </c>
      <c r="U55" s="129">
        <v>10.315908060110001</v>
      </c>
      <c r="V55" s="129">
        <v>8.5013501998700001</v>
      </c>
      <c r="W55" s="129">
        <v>9.2738327087699997</v>
      </c>
      <c r="X55" s="129">
        <v>8.3003800925700002</v>
      </c>
      <c r="Y55" s="129">
        <v>8.059888957730001</v>
      </c>
      <c r="Z55" s="129">
        <v>9.26564265771</v>
      </c>
      <c r="AA55" s="129">
        <v>9.7132458511699991</v>
      </c>
      <c r="AB55" s="129">
        <v>9.8974983439400006</v>
      </c>
      <c r="AC55" s="129">
        <v>10.29970908094</v>
      </c>
      <c r="AD55" s="129">
        <v>10.170257516160001</v>
      </c>
      <c r="AE55" s="75">
        <v>10.217212015180962</v>
      </c>
      <c r="AF55" s="75">
        <v>10.274907879355613</v>
      </c>
      <c r="AG55" s="75">
        <v>10.310289469787701</v>
      </c>
      <c r="AH55" s="75">
        <v>10.359767048531227</v>
      </c>
      <c r="AI55" s="75">
        <v>10.418890063624779</v>
      </c>
      <c r="AJ55" s="75">
        <v>10.473475474228072</v>
      </c>
      <c r="AK55" s="75">
        <v>10.529540777049503</v>
      </c>
      <c r="AL55" s="75">
        <v>10.57715509513973</v>
      </c>
      <c r="AM55" s="75">
        <v>10.636728585071051</v>
      </c>
      <c r="AN55" s="75">
        <v>10.712686421174583</v>
      </c>
      <c r="AO55" s="75">
        <v>10.778149239496299</v>
      </c>
      <c r="AP55" s="75">
        <v>10.844953844783751</v>
      </c>
      <c r="AQ55" s="75">
        <v>10.933765433991688</v>
      </c>
    </row>
    <row r="56" spans="1:43" x14ac:dyDescent="0.2">
      <c r="A56" s="107" t="s">
        <v>17</v>
      </c>
      <c r="B56" s="107" t="s">
        <v>77</v>
      </c>
      <c r="C56" s="129">
        <v>64.009886096830002</v>
      </c>
      <c r="D56" s="129">
        <v>57.220435978529999</v>
      </c>
      <c r="E56" s="129">
        <v>59.957344817649997</v>
      </c>
      <c r="F56" s="129">
        <v>91.217924375549998</v>
      </c>
      <c r="G56" s="129">
        <v>103.25944905079</v>
      </c>
      <c r="H56" s="129">
        <v>108.72275197488999</v>
      </c>
      <c r="I56" s="129">
        <v>104.05409662465</v>
      </c>
      <c r="J56" s="129">
        <v>95.930548451489997</v>
      </c>
      <c r="K56" s="129">
        <v>96.497111552150002</v>
      </c>
      <c r="L56" s="129">
        <v>91.000831412270003</v>
      </c>
      <c r="M56" s="129">
        <v>91.370565869699988</v>
      </c>
      <c r="N56" s="129">
        <v>75.712021207949988</v>
      </c>
      <c r="O56" s="129">
        <v>61.842628106980001</v>
      </c>
      <c r="P56" s="129">
        <v>66.165385022090007</v>
      </c>
      <c r="Q56" s="129">
        <v>53.76410114003</v>
      </c>
      <c r="R56" s="129">
        <v>55.661845097479997</v>
      </c>
      <c r="S56" s="129">
        <v>75.179451270209995</v>
      </c>
      <c r="T56" s="129">
        <v>79.554886513569997</v>
      </c>
      <c r="U56" s="129">
        <v>68.194555613389994</v>
      </c>
      <c r="V56" s="129">
        <v>36.161900147190003</v>
      </c>
      <c r="W56" s="129">
        <v>50.642904083639998</v>
      </c>
      <c r="X56" s="129">
        <v>51.893255384329997</v>
      </c>
      <c r="Y56" s="129">
        <v>37.373506409729998</v>
      </c>
      <c r="Z56" s="129">
        <v>47.013562648170002</v>
      </c>
      <c r="AA56" s="129">
        <v>56.422685815050002</v>
      </c>
      <c r="AB56" s="129">
        <v>57.606104962449997</v>
      </c>
      <c r="AC56" s="129">
        <v>49.377648007970002</v>
      </c>
      <c r="AD56" s="129">
        <v>37.088772938749997</v>
      </c>
      <c r="AE56" s="75">
        <v>37.223291142751002</v>
      </c>
      <c r="AF56" s="75">
        <v>37.445582027354348</v>
      </c>
      <c r="AG56" s="75">
        <v>37.657082950009809</v>
      </c>
      <c r="AH56" s="75">
        <v>37.856810649439993</v>
      </c>
      <c r="AI56" s="75">
        <v>38.043753651066964</v>
      </c>
      <c r="AJ56" s="75">
        <v>38.216876462463922</v>
      </c>
      <c r="AK56" s="75">
        <v>38.375124469393278</v>
      </c>
      <c r="AL56" s="75">
        <v>38.517429550599005</v>
      </c>
      <c r="AM56" s="75">
        <v>38.642716418252149</v>
      </c>
      <c r="AN56" s="75">
        <v>38.749909678531729</v>
      </c>
      <c r="AO56" s="75">
        <v>38.837941588080888</v>
      </c>
      <c r="AP56" s="75">
        <v>38.905760469639624</v>
      </c>
      <c r="AQ56" s="75">
        <v>38.952339727830442</v>
      </c>
    </row>
  </sheetData>
  <pageMargins left="0.59055118110236227" right="0.59055118110236227" top="0.78740157480314965" bottom="0.98425196850393704" header="0.51181102362204722" footer="0.51181102362204722"/>
  <pageSetup paperSize="9" scale="59" fitToWidth="2" orientation="landscape" r:id="rId1"/>
  <headerFooter alignWithMargins="0">
    <oddFooter>&amp;L&amp;Z&amp;F, &amp;A&amp;RPrint date: 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Q56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40625" defaultRowHeight="12.75" x14ac:dyDescent="0.2"/>
  <cols>
    <col min="1" max="1" width="15.5703125" style="105" bestFit="1" customWidth="1"/>
    <col min="2" max="2" width="51.42578125" style="105" bestFit="1" customWidth="1"/>
    <col min="3" max="3" width="9.140625" style="105" bestFit="1" customWidth="1"/>
    <col min="4" max="4" width="7.85546875" style="105" bestFit="1" customWidth="1"/>
    <col min="5" max="6" width="7.42578125" style="105" bestFit="1" customWidth="1"/>
    <col min="7" max="8" width="7.85546875" style="105" bestFit="1" customWidth="1"/>
    <col min="9" max="10" width="7.42578125" style="105" bestFit="1" customWidth="1"/>
    <col min="11" max="12" width="7.85546875" style="105" bestFit="1" customWidth="1"/>
    <col min="13" max="15" width="7.42578125" style="105" bestFit="1" customWidth="1"/>
    <col min="16" max="16" width="7.85546875" style="105" bestFit="1" customWidth="1"/>
    <col min="17" max="19" width="7.42578125" style="105" bestFit="1" customWidth="1"/>
    <col min="20" max="20" width="7.140625" style="105" bestFit="1" customWidth="1"/>
    <col min="21" max="21" width="8.5703125" style="105" bestFit="1" customWidth="1"/>
    <col min="22" max="23" width="7.42578125" style="105" bestFit="1" customWidth="1"/>
    <col min="24" max="24" width="7.140625" style="105" bestFit="1" customWidth="1"/>
    <col min="25" max="25" width="7.85546875" style="105" bestFit="1" customWidth="1"/>
    <col min="26" max="26" width="7.42578125" style="105" bestFit="1" customWidth="1"/>
    <col min="27" max="27" width="8.5703125" style="105" bestFit="1" customWidth="1"/>
    <col min="28" max="29" width="7.140625" style="105" bestFit="1" customWidth="1"/>
    <col min="30" max="32" width="7.42578125" style="105" bestFit="1" customWidth="1"/>
    <col min="33" max="35" width="7.140625" style="105" bestFit="1" customWidth="1"/>
    <col min="36" max="36" width="7.42578125" style="105" bestFit="1" customWidth="1"/>
    <col min="37" max="37" width="7.140625" style="105" bestFit="1" customWidth="1"/>
    <col min="38" max="41" width="7.42578125" style="105" bestFit="1" customWidth="1"/>
    <col min="42" max="42" width="7.140625" style="105" bestFit="1" customWidth="1"/>
    <col min="43" max="43" width="7.42578125" style="105" bestFit="1" customWidth="1"/>
    <col min="44" max="16384" width="9.140625" style="105"/>
  </cols>
  <sheetData>
    <row r="1" spans="1:43" s="96" customFormat="1" x14ac:dyDescent="0.2">
      <c r="A1" s="96" t="s">
        <v>79</v>
      </c>
    </row>
    <row r="2" spans="1:43" s="100" customFormat="1" x14ac:dyDescent="0.2">
      <c r="A2" s="98"/>
      <c r="B2" s="98"/>
      <c r="C2" s="98">
        <v>1990</v>
      </c>
      <c r="D2" s="98">
        <v>1991</v>
      </c>
      <c r="E2" s="98">
        <v>1992</v>
      </c>
      <c r="F2" s="98">
        <v>1993</v>
      </c>
      <c r="G2" s="98">
        <v>1994</v>
      </c>
      <c r="H2" s="98">
        <v>1995</v>
      </c>
      <c r="I2" s="98">
        <v>1996</v>
      </c>
      <c r="J2" s="98">
        <v>1997</v>
      </c>
      <c r="K2" s="98">
        <v>1998</v>
      </c>
      <c r="L2" s="98">
        <v>1999</v>
      </c>
      <c r="M2" s="98">
        <v>2000</v>
      </c>
      <c r="N2" s="98">
        <v>2001</v>
      </c>
      <c r="O2" s="98">
        <v>2002</v>
      </c>
      <c r="P2" s="98">
        <v>2003</v>
      </c>
      <c r="Q2" s="98">
        <v>2004</v>
      </c>
      <c r="R2" s="98">
        <v>2005</v>
      </c>
      <c r="S2" s="98">
        <v>2006</v>
      </c>
      <c r="T2" s="98">
        <v>2007</v>
      </c>
      <c r="U2" s="98">
        <v>2008</v>
      </c>
      <c r="V2" s="98">
        <v>2009</v>
      </c>
      <c r="W2" s="98">
        <v>2010</v>
      </c>
      <c r="X2" s="98">
        <v>2011</v>
      </c>
      <c r="Y2" s="98">
        <v>2012</v>
      </c>
      <c r="Z2" s="98">
        <v>2013</v>
      </c>
      <c r="AA2" s="98">
        <v>2014</v>
      </c>
      <c r="AB2" s="98">
        <v>2015</v>
      </c>
      <c r="AC2" s="98">
        <v>2016</v>
      </c>
      <c r="AD2" s="98">
        <v>2017</v>
      </c>
      <c r="AE2" s="98">
        <v>2018</v>
      </c>
      <c r="AF2" s="98">
        <v>2019</v>
      </c>
      <c r="AG2" s="98">
        <v>2020</v>
      </c>
      <c r="AH2" s="98">
        <v>2021</v>
      </c>
      <c r="AI2" s="98">
        <v>2022</v>
      </c>
      <c r="AJ2" s="98">
        <v>2023</v>
      </c>
      <c r="AK2" s="98">
        <v>2024</v>
      </c>
      <c r="AL2" s="98">
        <v>2025</v>
      </c>
      <c r="AM2" s="98">
        <v>2026</v>
      </c>
      <c r="AN2" s="98">
        <v>2027</v>
      </c>
      <c r="AO2" s="98">
        <v>2028</v>
      </c>
      <c r="AP2" s="98">
        <v>2029</v>
      </c>
      <c r="AQ2" s="98">
        <v>2030</v>
      </c>
    </row>
    <row r="3" spans="1:43" s="96" customFormat="1" x14ac:dyDescent="0.2">
      <c r="A3" s="101" t="s">
        <v>1</v>
      </c>
      <c r="B3" s="138" t="s">
        <v>2</v>
      </c>
      <c r="C3" s="103">
        <v>264.27514368312001</v>
      </c>
      <c r="D3" s="103">
        <v>344.54625201035998</v>
      </c>
      <c r="E3" s="103">
        <v>307.11963402043</v>
      </c>
      <c r="F3" s="103">
        <v>325.63582203222001</v>
      </c>
      <c r="G3" s="103">
        <v>357.4442528756</v>
      </c>
      <c r="H3" s="103">
        <v>343.83069061909998</v>
      </c>
      <c r="I3" s="103">
        <v>467.35724571928</v>
      </c>
      <c r="J3" s="103">
        <v>389.25776483167004</v>
      </c>
      <c r="K3" s="103">
        <v>359.91204188072004</v>
      </c>
      <c r="L3" s="103">
        <v>343.13557737675001</v>
      </c>
      <c r="M3" s="103">
        <v>317.55788009907997</v>
      </c>
      <c r="N3" s="103">
        <v>339.48799975433002</v>
      </c>
      <c r="O3" s="103">
        <v>346.66318884457996</v>
      </c>
      <c r="P3" s="103">
        <v>390.56178954979998</v>
      </c>
      <c r="Q3" s="103">
        <v>340.34035451978002</v>
      </c>
      <c r="R3" s="103">
        <v>311.65263795101998</v>
      </c>
      <c r="S3" s="103">
        <v>380.33989934118</v>
      </c>
      <c r="T3" s="103">
        <v>327.02268993333001</v>
      </c>
      <c r="U3" s="103">
        <v>315.95326472112004</v>
      </c>
      <c r="V3" s="103">
        <v>325.68011102643004</v>
      </c>
      <c r="W3" s="103">
        <v>345.78575854555999</v>
      </c>
      <c r="X3" s="103">
        <v>300.54464670793004</v>
      </c>
      <c r="Y3" s="103">
        <v>278.54954873549997</v>
      </c>
      <c r="Z3" s="103">
        <v>298.17152314111001</v>
      </c>
      <c r="AA3" s="103">
        <v>266.15519898166002</v>
      </c>
      <c r="AB3" s="103">
        <v>248.68586349621998</v>
      </c>
      <c r="AC3" s="103">
        <v>269.9889861222</v>
      </c>
      <c r="AD3" s="103">
        <v>261.17513147631001</v>
      </c>
      <c r="AE3" s="75">
        <v>275.95034730215832</v>
      </c>
      <c r="AF3" s="75">
        <v>275.03490258620542</v>
      </c>
      <c r="AG3" s="75">
        <v>264.04571973782168</v>
      </c>
      <c r="AH3" s="75">
        <v>253.19878999821944</v>
      </c>
      <c r="AI3" s="75">
        <v>247.78874812975801</v>
      </c>
      <c r="AJ3" s="75">
        <v>239.07631910515505</v>
      </c>
      <c r="AK3" s="75">
        <v>238.03956205686387</v>
      </c>
      <c r="AL3" s="75">
        <v>234.72799969668722</v>
      </c>
      <c r="AM3" s="75">
        <v>231.94211100553625</v>
      </c>
      <c r="AN3" s="75">
        <v>229.41583584146025</v>
      </c>
      <c r="AO3" s="75">
        <v>226.74452116317059</v>
      </c>
      <c r="AP3" s="75">
        <v>214.32132975849765</v>
      </c>
      <c r="AQ3" s="75">
        <v>213.57924383775435</v>
      </c>
    </row>
    <row r="4" spans="1:43" s="96" customFormat="1" x14ac:dyDescent="0.2">
      <c r="A4" s="101" t="s">
        <v>3</v>
      </c>
      <c r="B4" s="138" t="s">
        <v>4</v>
      </c>
      <c r="C4" s="103">
        <v>2.1833322399999999</v>
      </c>
      <c r="D4" s="103">
        <v>2.6880949739999997</v>
      </c>
      <c r="E4" s="103">
        <v>3.6446197120000003</v>
      </c>
      <c r="F4" s="103">
        <v>7.9821499650500005</v>
      </c>
      <c r="G4" s="103">
        <v>8.613921490000001</v>
      </c>
      <c r="H4" s="103">
        <v>8.3139254620000003</v>
      </c>
      <c r="I4" s="103">
        <v>9.1036525291700006</v>
      </c>
      <c r="J4" s="103">
        <v>7.4914610939899999</v>
      </c>
      <c r="K4" s="103">
        <v>7.3999131</v>
      </c>
      <c r="L4" s="103">
        <v>7.7973819799999999</v>
      </c>
      <c r="M4" s="103">
        <v>7.3899131000000002</v>
      </c>
      <c r="N4" s="103">
        <v>7.0915635000000004</v>
      </c>
      <c r="O4" s="103">
        <v>6.7566674000000004</v>
      </c>
      <c r="P4" s="103">
        <v>6.4739447887999999</v>
      </c>
      <c r="Q4" s="103">
        <v>5.6568000912</v>
      </c>
      <c r="R4" s="103">
        <v>4.5447859976</v>
      </c>
      <c r="S4" s="103">
        <v>4.4609396144</v>
      </c>
      <c r="T4" s="103">
        <v>4.1682825880000003</v>
      </c>
      <c r="U4" s="103">
        <v>3.5959215391999999</v>
      </c>
      <c r="V4" s="103">
        <v>3.6786739909999997</v>
      </c>
      <c r="W4" s="103">
        <v>3.0863468857999998</v>
      </c>
      <c r="X4" s="103">
        <v>3.0503054600000001</v>
      </c>
      <c r="Y4" s="103">
        <v>3.5318698079999997</v>
      </c>
      <c r="Z4" s="103">
        <v>3.4713969649999998</v>
      </c>
      <c r="AA4" s="103">
        <v>3.7355743666399999</v>
      </c>
      <c r="AB4" s="103">
        <v>3.8171894505999999</v>
      </c>
      <c r="AC4" s="103">
        <v>3.59591294229</v>
      </c>
      <c r="AD4" s="103">
        <v>3.4656875703199996</v>
      </c>
      <c r="AE4" s="75">
        <v>3.6632468854049005</v>
      </c>
      <c r="AF4" s="75">
        <v>3.6632468854049005</v>
      </c>
      <c r="AG4" s="75">
        <v>3.6632468854049005</v>
      </c>
      <c r="AH4" s="75">
        <v>3.6632468854049005</v>
      </c>
      <c r="AI4" s="75">
        <v>3.6632468854049005</v>
      </c>
      <c r="AJ4" s="75">
        <v>3.6632468854049005</v>
      </c>
      <c r="AK4" s="75">
        <v>3.6632468854049005</v>
      </c>
      <c r="AL4" s="75">
        <v>3.6632468854049005</v>
      </c>
      <c r="AM4" s="75">
        <v>3.6632468854049005</v>
      </c>
      <c r="AN4" s="75">
        <v>3.6632468854049005</v>
      </c>
      <c r="AO4" s="75">
        <v>3.6632468854049005</v>
      </c>
      <c r="AP4" s="75">
        <v>3.6632468854049005</v>
      </c>
      <c r="AQ4" s="75">
        <v>3.6632468854049005</v>
      </c>
    </row>
    <row r="5" spans="1:43" s="96" customFormat="1" x14ac:dyDescent="0.2">
      <c r="A5" s="101" t="s">
        <v>5</v>
      </c>
      <c r="B5" s="138" t="s">
        <v>6</v>
      </c>
      <c r="C5" s="103">
        <v>20.861025602999998</v>
      </c>
      <c r="D5" s="103">
        <v>21.3467491842</v>
      </c>
      <c r="E5" s="103">
        <v>24.461132856599999</v>
      </c>
      <c r="F5" s="103">
        <v>24.71805605742</v>
      </c>
      <c r="G5" s="103">
        <v>26.389046564979999</v>
      </c>
      <c r="H5" s="103">
        <v>27.191461441130002</v>
      </c>
      <c r="I5" s="103">
        <v>32.502245494610001</v>
      </c>
      <c r="J5" s="103">
        <v>42.575021611719997</v>
      </c>
      <c r="K5" s="103">
        <v>47.381491401569996</v>
      </c>
      <c r="L5" s="103">
        <v>51.640102589279998</v>
      </c>
      <c r="M5" s="103">
        <v>55.013229458109997</v>
      </c>
      <c r="N5" s="103">
        <v>48.713457155050001</v>
      </c>
      <c r="O5" s="103">
        <v>49.653270799729995</v>
      </c>
      <c r="P5" s="103">
        <v>44.570174536989995</v>
      </c>
      <c r="Q5" s="103">
        <v>40.577158314520005</v>
      </c>
      <c r="R5" s="103">
        <v>39.013429579649994</v>
      </c>
      <c r="S5" s="103">
        <v>34.115948318439997</v>
      </c>
      <c r="T5" s="103">
        <v>28.243428774000002</v>
      </c>
      <c r="U5" s="103">
        <v>29.30424159184</v>
      </c>
      <c r="V5" s="103">
        <v>27.532067827780001</v>
      </c>
      <c r="W5" s="103">
        <v>27.109142806449999</v>
      </c>
      <c r="X5" s="103">
        <v>26.089403166149999</v>
      </c>
      <c r="Y5" s="103">
        <v>25.979595113169999</v>
      </c>
      <c r="Z5" s="103">
        <v>24.984756902959997</v>
      </c>
      <c r="AA5" s="103">
        <v>23.79389775057</v>
      </c>
      <c r="AB5" s="103">
        <v>24.92099271551</v>
      </c>
      <c r="AC5" s="103">
        <v>23.026523991409999</v>
      </c>
      <c r="AD5" s="103">
        <v>23.666097628399999</v>
      </c>
      <c r="AE5" s="75">
        <v>22.52354833236765</v>
      </c>
      <c r="AF5" s="75">
        <v>20.354115875807956</v>
      </c>
      <c r="AG5" s="75">
        <v>15.441153378340545</v>
      </c>
      <c r="AH5" s="75">
        <v>15.103968677465179</v>
      </c>
      <c r="AI5" s="75">
        <v>18.587680921342542</v>
      </c>
      <c r="AJ5" s="75">
        <v>21.329925737089255</v>
      </c>
      <c r="AK5" s="75">
        <v>21.92937054275065</v>
      </c>
      <c r="AL5" s="75">
        <v>20.369715945930615</v>
      </c>
      <c r="AM5" s="75">
        <v>16.428795697748008</v>
      </c>
      <c r="AN5" s="75">
        <v>16.91855914993419</v>
      </c>
      <c r="AO5" s="75">
        <v>17.444717536889346</v>
      </c>
      <c r="AP5" s="75">
        <v>17.307373413812968</v>
      </c>
      <c r="AQ5" s="75">
        <v>18.242852862702669</v>
      </c>
    </row>
    <row r="6" spans="1:43" s="97" customFormat="1" x14ac:dyDescent="0.2">
      <c r="A6" s="116"/>
      <c r="B6" s="139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</row>
    <row r="7" spans="1:43" s="96" customFormat="1" x14ac:dyDescent="0.2">
      <c r="A7" s="101" t="s">
        <v>7</v>
      </c>
      <c r="B7" s="106" t="s">
        <v>8</v>
      </c>
      <c r="C7" s="103">
        <v>166.28290733668001</v>
      </c>
      <c r="D7" s="103">
        <v>178.69665472905001</v>
      </c>
      <c r="E7" s="103">
        <v>176.46162255299998</v>
      </c>
      <c r="F7" s="103">
        <v>164.50819121183997</v>
      </c>
      <c r="G7" s="103">
        <v>163.41339786777002</v>
      </c>
      <c r="H7" s="103">
        <v>218.13880370771</v>
      </c>
      <c r="I7" s="103">
        <v>214.80138251148</v>
      </c>
      <c r="J7" s="103">
        <v>214.24447314028001</v>
      </c>
      <c r="K7" s="103">
        <v>218.57382652893997</v>
      </c>
      <c r="L7" s="103">
        <v>215.11592134366998</v>
      </c>
      <c r="M7" s="103">
        <v>206.51237728985998</v>
      </c>
      <c r="N7" s="103">
        <v>202.90583921872999</v>
      </c>
      <c r="O7" s="103">
        <v>188.80925758433</v>
      </c>
      <c r="P7" s="103">
        <v>176.27698041799002</v>
      </c>
      <c r="Q7" s="103">
        <v>185.62074528163998</v>
      </c>
      <c r="R7" s="103">
        <v>172.06148025511001</v>
      </c>
      <c r="S7" s="103">
        <v>190.50450187124</v>
      </c>
      <c r="T7" s="103">
        <v>189.46644224348</v>
      </c>
      <c r="U7" s="103">
        <v>177.37452478040001</v>
      </c>
      <c r="V7" s="103">
        <v>143.11909042690999</v>
      </c>
      <c r="W7" s="103">
        <v>151.55483724504001</v>
      </c>
      <c r="X7" s="103">
        <v>147.88406663537</v>
      </c>
      <c r="Y7" s="103">
        <v>126.85003796371001</v>
      </c>
      <c r="Z7" s="103">
        <v>116.03297470929999</v>
      </c>
      <c r="AA7" s="103">
        <v>116.05017277098001</v>
      </c>
      <c r="AB7" s="103">
        <v>123.4385480551</v>
      </c>
      <c r="AC7" s="103">
        <v>109.63589048904001</v>
      </c>
      <c r="AD7" s="103">
        <v>118.28803667317</v>
      </c>
      <c r="AE7" s="75">
        <v>90.440240746098425</v>
      </c>
      <c r="AF7" s="75">
        <v>89.859234988142646</v>
      </c>
      <c r="AG7" s="75">
        <v>89.277634003434343</v>
      </c>
      <c r="AH7" s="75">
        <v>88.984476548117584</v>
      </c>
      <c r="AI7" s="75">
        <v>88.690360250053388</v>
      </c>
      <c r="AJ7" s="75">
        <v>88.396032429301513</v>
      </c>
      <c r="AK7" s="75">
        <v>88.101602056805106</v>
      </c>
      <c r="AL7" s="75">
        <v>87.807068328454321</v>
      </c>
      <c r="AM7" s="75">
        <v>87.40951493036745</v>
      </c>
      <c r="AN7" s="75">
        <v>87.012131689994106</v>
      </c>
      <c r="AO7" s="75">
        <v>86.614832772056872</v>
      </c>
      <c r="AP7" s="75">
        <v>86.217389568489139</v>
      </c>
      <c r="AQ7" s="75">
        <v>85.819812127050184</v>
      </c>
    </row>
    <row r="8" spans="1:43" s="96" customFormat="1" x14ac:dyDescent="0.2">
      <c r="A8" s="107" t="s">
        <v>9</v>
      </c>
      <c r="B8" s="107" t="s">
        <v>10</v>
      </c>
      <c r="C8" s="103">
        <v>24.766732919579997</v>
      </c>
      <c r="D8" s="103">
        <v>24.714141371269999</v>
      </c>
      <c r="E8" s="103">
        <v>24.608320313579998</v>
      </c>
      <c r="F8" s="103">
        <v>24.447409027229998</v>
      </c>
      <c r="G8" s="103">
        <v>24.343628835399997</v>
      </c>
      <c r="H8" s="103">
        <v>24.424232834280001</v>
      </c>
      <c r="I8" s="103">
        <v>24.55620592208</v>
      </c>
      <c r="J8" s="103">
        <v>24.72971915662</v>
      </c>
      <c r="K8" s="103">
        <v>24.96679761048</v>
      </c>
      <c r="L8" s="103">
        <v>25.35935580244</v>
      </c>
      <c r="M8" s="103">
        <v>26.09449112195</v>
      </c>
      <c r="N8" s="103">
        <v>26.879576531959998</v>
      </c>
      <c r="O8" s="103">
        <v>27.469373652679998</v>
      </c>
      <c r="P8" s="103">
        <v>28.033330349500002</v>
      </c>
      <c r="Q8" s="103">
        <v>28.570238613810002</v>
      </c>
      <c r="R8" s="103">
        <v>29.60676375748</v>
      </c>
      <c r="S8" s="103">
        <v>31.63145959717</v>
      </c>
      <c r="T8" s="103">
        <v>34.238358565889996</v>
      </c>
      <c r="U8" s="103">
        <v>35.63851312709</v>
      </c>
      <c r="V8" s="103">
        <v>26.890383577390001</v>
      </c>
      <c r="W8" s="103">
        <v>33.25359181404</v>
      </c>
      <c r="X8" s="103">
        <v>31.423096938569998</v>
      </c>
      <c r="Y8" s="103">
        <v>30.232387747200001</v>
      </c>
      <c r="Z8" s="103">
        <v>29.433130947319999</v>
      </c>
      <c r="AA8" s="103">
        <v>27.88547779584</v>
      </c>
      <c r="AB8" s="103">
        <v>28.131564329979998</v>
      </c>
      <c r="AC8" s="103">
        <v>28.130443864140002</v>
      </c>
      <c r="AD8" s="103">
        <v>27.037292586659998</v>
      </c>
      <c r="AE8" s="75">
        <v>27.054030219506391</v>
      </c>
      <c r="AF8" s="75">
        <v>27.305163184636505</v>
      </c>
      <c r="AG8" s="75">
        <v>27.676192497955412</v>
      </c>
      <c r="AH8" s="75">
        <v>28.200202043749542</v>
      </c>
      <c r="AI8" s="75">
        <v>28.540187857193867</v>
      </c>
      <c r="AJ8" s="75">
        <v>28.714101321977193</v>
      </c>
      <c r="AK8" s="75">
        <v>28.841753854191357</v>
      </c>
      <c r="AL8" s="75">
        <v>28.988504709426749</v>
      </c>
      <c r="AM8" s="75">
        <v>28.867609753595783</v>
      </c>
      <c r="AN8" s="75">
        <v>28.706618144519737</v>
      </c>
      <c r="AO8" s="75">
        <v>28.469424317658795</v>
      </c>
      <c r="AP8" s="75">
        <v>28.073712842442571</v>
      </c>
      <c r="AQ8" s="75">
        <v>27.442299418300607</v>
      </c>
    </row>
    <row r="9" spans="1:43" s="97" customFormat="1" x14ac:dyDescent="0.2">
      <c r="A9" s="109"/>
      <c r="B9" s="109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</row>
    <row r="10" spans="1:43" x14ac:dyDescent="0.2">
      <c r="A10" s="107" t="s">
        <v>11</v>
      </c>
      <c r="B10" s="107" t="s">
        <v>12</v>
      </c>
      <c r="C10" s="103">
        <v>9.8392316005599998</v>
      </c>
      <c r="D10" s="103">
        <v>9.4062139557400002</v>
      </c>
      <c r="E10" s="103">
        <v>9.2078556420800002</v>
      </c>
      <c r="F10" s="103">
        <v>8.98631875411</v>
      </c>
      <c r="G10" s="103">
        <v>9.1620737768299989</v>
      </c>
      <c r="H10" s="103">
        <v>9.5767455436999995</v>
      </c>
      <c r="I10" s="103">
        <v>10.85325721417</v>
      </c>
      <c r="J10" s="103">
        <v>10.90627662196</v>
      </c>
      <c r="K10" s="103">
        <v>9.5904251555000002</v>
      </c>
      <c r="L10" s="103">
        <v>8.8001518338599993</v>
      </c>
      <c r="M10" s="103">
        <v>7.9116764545900002</v>
      </c>
      <c r="N10" s="103">
        <v>8.0876763685600004</v>
      </c>
      <c r="O10" s="103">
        <v>7.7719234854700003</v>
      </c>
      <c r="P10" s="103">
        <v>8.1428919776999997</v>
      </c>
      <c r="Q10" s="103">
        <v>7.8978356818200002</v>
      </c>
      <c r="R10" s="103">
        <v>8.0289412411000001</v>
      </c>
      <c r="S10" s="103">
        <v>8.2490381826399997</v>
      </c>
      <c r="T10" s="103">
        <v>8.7346170013000002</v>
      </c>
      <c r="U10" s="103">
        <v>8.6752422608200011</v>
      </c>
      <c r="V10" s="103">
        <v>8.2451090925900008</v>
      </c>
      <c r="W10" s="103">
        <v>8.6759368170499993</v>
      </c>
      <c r="X10" s="103">
        <v>8.5087789839900001</v>
      </c>
      <c r="Y10" s="103">
        <v>6.8030165979000001</v>
      </c>
      <c r="Z10" s="103">
        <v>6.8165038394900002</v>
      </c>
      <c r="AA10" s="103">
        <v>6.9965790377200001</v>
      </c>
      <c r="AB10" s="103">
        <v>6.74294789099</v>
      </c>
      <c r="AC10" s="103">
        <v>6.9462058129500006</v>
      </c>
      <c r="AD10" s="103">
        <v>6.8705034778599998</v>
      </c>
      <c r="AE10" s="75">
        <v>6.9270346499515938</v>
      </c>
      <c r="AF10" s="75">
        <v>6.9857237729088526</v>
      </c>
      <c r="AG10" s="75">
        <v>7.039197846580457</v>
      </c>
      <c r="AH10" s="75">
        <v>7.1052240510603113</v>
      </c>
      <c r="AI10" s="75">
        <v>7.1738435718252456</v>
      </c>
      <c r="AJ10" s="75">
        <v>7.2419409833118831</v>
      </c>
      <c r="AK10" s="75">
        <v>7.3109909558940789</v>
      </c>
      <c r="AL10" s="75">
        <v>7.3787428306356668</v>
      </c>
      <c r="AM10" s="75">
        <v>7.4597097661614979</v>
      </c>
      <c r="AN10" s="75">
        <v>7.5452316229753098</v>
      </c>
      <c r="AO10" s="75">
        <v>7.6291018657374483</v>
      </c>
      <c r="AP10" s="75">
        <v>7.7140058641051628</v>
      </c>
      <c r="AQ10" s="75">
        <v>7.8046838215481333</v>
      </c>
    </row>
    <row r="11" spans="1:43" x14ac:dyDescent="0.2">
      <c r="A11" s="107" t="s">
        <v>13</v>
      </c>
      <c r="B11" s="107" t="s">
        <v>14</v>
      </c>
      <c r="C11" s="103">
        <v>296.48856173806996</v>
      </c>
      <c r="D11" s="103">
        <v>309.50270328368998</v>
      </c>
      <c r="E11" s="103">
        <v>322.44267147719</v>
      </c>
      <c r="F11" s="103">
        <v>329.42494577523001</v>
      </c>
      <c r="G11" s="103">
        <v>348.86617645788999</v>
      </c>
      <c r="H11" s="103">
        <v>354.09066291372</v>
      </c>
      <c r="I11" s="103">
        <v>359.07193000101</v>
      </c>
      <c r="J11" s="103">
        <v>367.02804581421998</v>
      </c>
      <c r="K11" s="103">
        <v>367.14731239087001</v>
      </c>
      <c r="L11" s="103">
        <v>365.70714364226001</v>
      </c>
      <c r="M11" s="103">
        <v>360.65149109601003</v>
      </c>
      <c r="N11" s="103">
        <v>354.40649112880004</v>
      </c>
      <c r="O11" s="103">
        <v>351.49629171913</v>
      </c>
      <c r="P11" s="103">
        <v>351.61269469542998</v>
      </c>
      <c r="Q11" s="103">
        <v>348.03516494498001</v>
      </c>
      <c r="R11" s="103">
        <v>334.99414690118999</v>
      </c>
      <c r="S11" s="103">
        <v>331.75555982718004</v>
      </c>
      <c r="T11" s="103">
        <v>348.32341249381</v>
      </c>
      <c r="U11" s="103">
        <v>351.37465332248001</v>
      </c>
      <c r="V11" s="103">
        <v>344.12971678701001</v>
      </c>
      <c r="W11" s="103">
        <v>352.02592488470003</v>
      </c>
      <c r="X11" s="103">
        <v>375.58370401504999</v>
      </c>
      <c r="Y11" s="103">
        <v>379.54628134500001</v>
      </c>
      <c r="Z11" s="103">
        <v>385.13727431411002</v>
      </c>
      <c r="AA11" s="103">
        <v>403.72538450102002</v>
      </c>
      <c r="AB11" s="103">
        <v>416.47060311951003</v>
      </c>
      <c r="AC11" s="103">
        <v>429.43736676638997</v>
      </c>
      <c r="AD11" s="103">
        <v>437.50717965033999</v>
      </c>
      <c r="AE11" s="75">
        <v>438.05682590299705</v>
      </c>
      <c r="AF11" s="75">
        <v>443.90216527836481</v>
      </c>
      <c r="AG11" s="75">
        <v>449.13624972152024</v>
      </c>
      <c r="AH11" s="75">
        <v>453.78163226814911</v>
      </c>
      <c r="AI11" s="75">
        <v>458.0938402802492</v>
      </c>
      <c r="AJ11" s="75">
        <v>462.26371041353093</v>
      </c>
      <c r="AK11" s="75">
        <v>466.07607192139363</v>
      </c>
      <c r="AL11" s="75">
        <v>469.33803003584558</v>
      </c>
      <c r="AM11" s="75">
        <v>472.0826382262199</v>
      </c>
      <c r="AN11" s="75">
        <v>474.45928630828894</v>
      </c>
      <c r="AO11" s="75">
        <v>476.63971134320389</v>
      </c>
      <c r="AP11" s="75">
        <v>478.63363323004796</v>
      </c>
      <c r="AQ11" s="75">
        <v>480.56338397664911</v>
      </c>
    </row>
    <row r="12" spans="1:43" x14ac:dyDescent="0.2">
      <c r="A12" s="107" t="s">
        <v>15</v>
      </c>
      <c r="B12" s="107" t="s">
        <v>16</v>
      </c>
      <c r="C12" s="103">
        <v>8.9825538272000003</v>
      </c>
      <c r="D12" s="103">
        <v>9.1368826304000006</v>
      </c>
      <c r="E12" s="103">
        <v>9.6634387583999999</v>
      </c>
      <c r="F12" s="103">
        <v>10.0298625792</v>
      </c>
      <c r="G12" s="103">
        <v>9.0900648000000004</v>
      </c>
      <c r="H12" s="103">
        <v>9.1697289984000001</v>
      </c>
      <c r="I12" s="103">
        <v>9.1003222591999986</v>
      </c>
      <c r="J12" s="103">
        <v>8.8602482879999993</v>
      </c>
      <c r="K12" s="103">
        <v>7.4761193203200005</v>
      </c>
      <c r="L12" s="103">
        <v>7.0231369599999995</v>
      </c>
      <c r="M12" s="103">
        <v>6.8963552000000004</v>
      </c>
      <c r="N12" s="103">
        <v>6.3925948799999999</v>
      </c>
      <c r="O12" s="103">
        <v>6.3718669862399997</v>
      </c>
      <c r="P12" s="103">
        <v>6.6080792870399998</v>
      </c>
      <c r="Q12" s="103">
        <v>6.5446072742399997</v>
      </c>
      <c r="R12" s="103">
        <v>7.0263518169600001</v>
      </c>
      <c r="S12" s="103">
        <v>6.8642169792000001</v>
      </c>
      <c r="T12" s="103">
        <v>6.8892040627199993</v>
      </c>
      <c r="U12" s="103">
        <v>7.1647850803199997</v>
      </c>
      <c r="V12" s="103">
        <v>6.9682628735999996</v>
      </c>
      <c r="W12" s="103">
        <v>7.3310174783999997</v>
      </c>
      <c r="X12" s="103">
        <v>7.5488309299199994</v>
      </c>
      <c r="Y12" s="103">
        <v>7.5471436992000003</v>
      </c>
      <c r="Z12" s="103">
        <v>7.5006651662000001</v>
      </c>
      <c r="AA12" s="103">
        <v>7.63195522967</v>
      </c>
      <c r="AB12" s="103">
        <v>7.5163277757600007</v>
      </c>
      <c r="AC12" s="103">
        <v>7.6730893515599998</v>
      </c>
      <c r="AD12" s="103">
        <v>7.3845468097599998</v>
      </c>
      <c r="AE12" s="75">
        <v>7.1786204902172468</v>
      </c>
      <c r="AF12" s="75">
        <v>6.9717795829628351</v>
      </c>
      <c r="AG12" s="75">
        <v>6.7640972091942144</v>
      </c>
      <c r="AH12" s="75">
        <v>6.7770449699686965</v>
      </c>
      <c r="AI12" s="75">
        <v>6.7899968871328387</v>
      </c>
      <c r="AJ12" s="75">
        <v>6.8029529191227454</v>
      </c>
      <c r="AK12" s="75">
        <v>6.0203336764321813</v>
      </c>
      <c r="AL12" s="75">
        <v>6.0312962722746599</v>
      </c>
      <c r="AM12" s="75">
        <v>6.0424801012720515</v>
      </c>
      <c r="AN12" s="75">
        <v>2.2812082721638829</v>
      </c>
      <c r="AO12" s="75">
        <v>2.0882378500998526</v>
      </c>
      <c r="AP12" s="75">
        <v>1.9255420965921966</v>
      </c>
      <c r="AQ12" s="75">
        <v>1.9275385641430653</v>
      </c>
    </row>
    <row r="13" spans="1:43" x14ac:dyDescent="0.2">
      <c r="A13" s="107" t="s">
        <v>17</v>
      </c>
      <c r="B13" s="107" t="s">
        <v>18</v>
      </c>
      <c r="C13" s="103">
        <v>17.809263727019999</v>
      </c>
      <c r="D13" s="103">
        <v>20.2106241812</v>
      </c>
      <c r="E13" s="103">
        <v>20.441309076690001</v>
      </c>
      <c r="F13" s="103">
        <v>18.37288966601</v>
      </c>
      <c r="G13" s="103">
        <v>17.163017924999998</v>
      </c>
      <c r="H13" s="103">
        <v>17.90934039991</v>
      </c>
      <c r="I13" s="103">
        <v>19.71270843584</v>
      </c>
      <c r="J13" s="103">
        <v>19.54996798574</v>
      </c>
      <c r="K13" s="103">
        <v>16.824337111840002</v>
      </c>
      <c r="L13" s="103">
        <v>14.85495446635</v>
      </c>
      <c r="M13" s="103">
        <v>15.65657966487</v>
      </c>
      <c r="N13" s="103">
        <v>16.515925006610001</v>
      </c>
      <c r="O13" s="103">
        <v>17.948360938339999</v>
      </c>
      <c r="P13" s="103">
        <v>17.766956255139998</v>
      </c>
      <c r="Q13" s="103">
        <v>15.902509201480001</v>
      </c>
      <c r="R13" s="103">
        <v>18.178391450019998</v>
      </c>
      <c r="S13" s="103">
        <v>17.007143458400002</v>
      </c>
      <c r="T13" s="103">
        <v>15.230436656630001</v>
      </c>
      <c r="U13" s="103">
        <v>18.757361031249999</v>
      </c>
      <c r="V13" s="103">
        <v>17.944415763159999</v>
      </c>
      <c r="W13" s="103">
        <v>16.046747398319997</v>
      </c>
      <c r="X13" s="103">
        <v>15.738223681429998</v>
      </c>
      <c r="Y13" s="103">
        <v>15.315278285910001</v>
      </c>
      <c r="Z13" s="103">
        <v>15.286408489739999</v>
      </c>
      <c r="AA13" s="103">
        <v>12.65040054916</v>
      </c>
      <c r="AB13" s="103">
        <v>14.084640187049999</v>
      </c>
      <c r="AC13" s="103">
        <v>15.994408585790001</v>
      </c>
      <c r="AD13" s="103">
        <v>16.672495036739999</v>
      </c>
      <c r="AE13" s="75">
        <v>16.622162783711353</v>
      </c>
      <c r="AF13" s="75">
        <v>16.571813325447327</v>
      </c>
      <c r="AG13" s="75">
        <v>16.5214638671833</v>
      </c>
      <c r="AH13" s="75">
        <v>16.471114408919274</v>
      </c>
      <c r="AI13" s="75">
        <v>16.420764950655244</v>
      </c>
      <c r="AJ13" s="75">
        <v>16.370415492391217</v>
      </c>
      <c r="AK13" s="75">
        <v>16.320066034127191</v>
      </c>
      <c r="AL13" s="75">
        <v>16.269721678247475</v>
      </c>
      <c r="AM13" s="75">
        <v>16.2196772403579</v>
      </c>
      <c r="AN13" s="75">
        <v>16.16936193141013</v>
      </c>
      <c r="AO13" s="75">
        <v>16.120074238486954</v>
      </c>
      <c r="AP13" s="75">
        <v>16.069764204995739</v>
      </c>
      <c r="AQ13" s="75">
        <v>16.019414746731709</v>
      </c>
    </row>
    <row r="14" spans="1:43" s="97" customFormat="1" x14ac:dyDescent="0.2">
      <c r="A14" s="116"/>
      <c r="B14" s="139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</row>
    <row r="15" spans="1:43" s="96" customFormat="1" x14ac:dyDescent="0.2">
      <c r="A15" s="101" t="s">
        <v>19</v>
      </c>
      <c r="B15" s="138" t="s">
        <v>20</v>
      </c>
      <c r="C15" s="103">
        <v>16.812946028120002</v>
      </c>
      <c r="D15" s="103">
        <v>16.941848395299999</v>
      </c>
      <c r="E15" s="103">
        <v>17.109497266150001</v>
      </c>
      <c r="F15" s="103">
        <v>18.68271197468</v>
      </c>
      <c r="G15" s="103">
        <v>17.530212757769998</v>
      </c>
      <c r="H15" s="103">
        <v>19.202386035629999</v>
      </c>
      <c r="I15" s="103">
        <v>22.389729546249999</v>
      </c>
      <c r="J15" s="103">
        <v>20.440288240039997</v>
      </c>
      <c r="K15" s="103">
        <v>18.243866436049998</v>
      </c>
      <c r="L15" s="103">
        <v>20.60491147962</v>
      </c>
      <c r="M15" s="103">
        <v>14.834784419950001</v>
      </c>
      <c r="N15" s="103">
        <v>14.310693570370001</v>
      </c>
      <c r="O15" s="103">
        <v>14.46287113611</v>
      </c>
      <c r="P15" s="103">
        <v>21.26572749875</v>
      </c>
      <c r="Q15" s="103">
        <v>16.517017625219999</v>
      </c>
      <c r="R15" s="103">
        <v>17.997277151519999</v>
      </c>
      <c r="S15" s="103">
        <v>18.955019768139998</v>
      </c>
      <c r="T15" s="103">
        <v>16.999178446870001</v>
      </c>
      <c r="U15" s="103">
        <v>18.960490620069997</v>
      </c>
      <c r="V15" s="103">
        <v>17.175921172119999</v>
      </c>
      <c r="W15" s="103">
        <v>16.88283389551</v>
      </c>
      <c r="X15" s="103">
        <v>14.120242704870002</v>
      </c>
      <c r="Y15" s="103">
        <v>14.7054489812</v>
      </c>
      <c r="Z15" s="103">
        <v>15.89971217816</v>
      </c>
      <c r="AA15" s="103">
        <v>14.618677184279999</v>
      </c>
      <c r="AB15" s="103">
        <v>15.14184138273</v>
      </c>
      <c r="AC15" s="103">
        <v>17.098858400659999</v>
      </c>
      <c r="AD15" s="103">
        <v>17.805408554109999</v>
      </c>
      <c r="AE15" s="75">
        <v>18.352892001937626</v>
      </c>
      <c r="AF15" s="75">
        <v>18.291179308235265</v>
      </c>
      <c r="AG15" s="75">
        <v>18.230563834620593</v>
      </c>
      <c r="AH15" s="75">
        <v>18.093175164182</v>
      </c>
      <c r="AI15" s="75">
        <v>17.945631341819581</v>
      </c>
      <c r="AJ15" s="75">
        <v>17.786079994339591</v>
      </c>
      <c r="AK15" s="75">
        <v>17.620767717617255</v>
      </c>
      <c r="AL15" s="75">
        <v>17.450142516419415</v>
      </c>
      <c r="AM15" s="75">
        <v>17.57151028882835</v>
      </c>
      <c r="AN15" s="75">
        <v>17.697685167242401</v>
      </c>
      <c r="AO15" s="75">
        <v>17.833077029692209</v>
      </c>
      <c r="AP15" s="75">
        <v>17.98233655681619</v>
      </c>
      <c r="AQ15" s="75">
        <v>18.148741818910704</v>
      </c>
    </row>
    <row r="16" spans="1:43" s="96" customFormat="1" x14ac:dyDescent="0.2">
      <c r="A16" s="101" t="s">
        <v>19</v>
      </c>
      <c r="B16" s="138" t="s">
        <v>21</v>
      </c>
      <c r="C16" s="103">
        <v>1.3237362989899999</v>
      </c>
      <c r="D16" s="103">
        <v>1.32681531328</v>
      </c>
      <c r="E16" s="103">
        <v>1.3338145803999999</v>
      </c>
      <c r="F16" s="103">
        <v>1.34389029465</v>
      </c>
      <c r="G16" s="103">
        <v>1.3562846398699999</v>
      </c>
      <c r="H16" s="103">
        <v>1.36976697859</v>
      </c>
      <c r="I16" s="103">
        <v>1.3835678677000001</v>
      </c>
      <c r="J16" s="103">
        <v>1.3975141867800001</v>
      </c>
      <c r="K16" s="103">
        <v>1.4115349133799999</v>
      </c>
      <c r="L16" s="103">
        <v>1.4256187571899999</v>
      </c>
      <c r="M16" s="103">
        <v>1.4397657182099999</v>
      </c>
      <c r="N16" s="103">
        <v>1.48298732463</v>
      </c>
      <c r="O16" s="103">
        <v>1.5706873348899999</v>
      </c>
      <c r="P16" s="103">
        <v>1.7096146974899999</v>
      </c>
      <c r="Q16" s="103">
        <v>1.9018582013899998</v>
      </c>
      <c r="R16" s="103">
        <v>2.1064536415699999</v>
      </c>
      <c r="S16" s="103">
        <v>2.2981824317699999</v>
      </c>
      <c r="T16" s="103">
        <v>2.4367739982600001</v>
      </c>
      <c r="U16" s="103">
        <v>2.5203379564500001</v>
      </c>
      <c r="V16" s="103">
        <v>2.2210349410900001</v>
      </c>
      <c r="W16" s="103">
        <v>2.3172632317499997</v>
      </c>
      <c r="X16" s="103">
        <v>2.2387815745499999</v>
      </c>
      <c r="Y16" s="103">
        <v>2.1937379393100001</v>
      </c>
      <c r="Z16" s="103">
        <v>2.18485069257</v>
      </c>
      <c r="AA16" s="103">
        <v>2.1431564178500002</v>
      </c>
      <c r="AB16" s="103">
        <v>2.14248792239</v>
      </c>
      <c r="AC16" s="103">
        <v>2.1462952356899998</v>
      </c>
      <c r="AD16" s="103">
        <v>2.11441737631</v>
      </c>
      <c r="AE16" s="75">
        <v>2.0576376841050461</v>
      </c>
      <c r="AF16" s="75">
        <v>2.063798722584905</v>
      </c>
      <c r="AG16" s="75">
        <v>2.0453355213880373</v>
      </c>
      <c r="AH16" s="75">
        <v>2.0412970036018057</v>
      </c>
      <c r="AI16" s="75">
        <v>2.0380027383469974</v>
      </c>
      <c r="AJ16" s="75">
        <v>2.0360382737422578</v>
      </c>
      <c r="AK16" s="75">
        <v>2.0344021348937171</v>
      </c>
      <c r="AL16" s="75">
        <v>2.0357118288510536</v>
      </c>
      <c r="AM16" s="75">
        <v>2.0306252387237045</v>
      </c>
      <c r="AN16" s="75">
        <v>2.027191530506288</v>
      </c>
      <c r="AO16" s="75">
        <v>2.0211102071196141</v>
      </c>
      <c r="AP16" s="75">
        <v>2.0079391715449453</v>
      </c>
      <c r="AQ16" s="75">
        <v>1.9863407340108008</v>
      </c>
    </row>
    <row r="17" spans="1:43" s="96" customFormat="1" x14ac:dyDescent="0.2">
      <c r="A17" s="101" t="s">
        <v>22</v>
      </c>
      <c r="B17" s="138" t="s">
        <v>23</v>
      </c>
      <c r="C17" s="103">
        <v>105.85249994759999</v>
      </c>
      <c r="D17" s="103">
        <v>115.7589772317</v>
      </c>
      <c r="E17" s="103">
        <v>112.45657577297</v>
      </c>
      <c r="F17" s="103">
        <v>123.17807609636</v>
      </c>
      <c r="G17" s="103">
        <v>117.23417999774</v>
      </c>
      <c r="H17" s="103">
        <v>118.10961733919</v>
      </c>
      <c r="I17" s="103">
        <v>124.52540132059001</v>
      </c>
      <c r="J17" s="103">
        <v>119.55856715872</v>
      </c>
      <c r="K17" s="103">
        <v>113.07795291743</v>
      </c>
      <c r="L17" s="103">
        <v>112.04985599038001</v>
      </c>
      <c r="M17" s="103">
        <v>117.81867880151999</v>
      </c>
      <c r="N17" s="103">
        <v>130.91368010214998</v>
      </c>
      <c r="O17" s="103">
        <v>130.50681219115</v>
      </c>
      <c r="P17" s="103">
        <v>142.44996019517001</v>
      </c>
      <c r="Q17" s="103">
        <v>146.87276910655999</v>
      </c>
      <c r="R17" s="103">
        <v>162.18811652785001</v>
      </c>
      <c r="S17" s="103">
        <v>171.84454170989</v>
      </c>
      <c r="T17" s="103">
        <v>192.91857879623998</v>
      </c>
      <c r="U17" s="103">
        <v>187.94174653198002</v>
      </c>
      <c r="V17" s="103">
        <v>186.94270011346001</v>
      </c>
      <c r="W17" s="103">
        <v>201.63335061118002</v>
      </c>
      <c r="X17" s="103">
        <v>179.49220036439999</v>
      </c>
      <c r="Y17" s="103">
        <v>172.96658486191001</v>
      </c>
      <c r="Z17" s="103">
        <v>177.45305083461</v>
      </c>
      <c r="AA17" s="103">
        <v>167.95586708970001</v>
      </c>
      <c r="AB17" s="103">
        <v>190.74195687653</v>
      </c>
      <c r="AC17" s="103">
        <v>200.33665115763998</v>
      </c>
      <c r="AD17" s="103">
        <v>200.63434314393999</v>
      </c>
      <c r="AE17" s="75">
        <v>201.81221525658023</v>
      </c>
      <c r="AF17" s="75">
        <v>199.33098801855272</v>
      </c>
      <c r="AG17" s="75">
        <v>196.84976078052594</v>
      </c>
      <c r="AH17" s="75">
        <v>193.09107264225062</v>
      </c>
      <c r="AI17" s="75">
        <v>189.33238450397496</v>
      </c>
      <c r="AJ17" s="75">
        <v>185.57369636569996</v>
      </c>
      <c r="AK17" s="75">
        <v>181.81500822742422</v>
      </c>
      <c r="AL17" s="75">
        <v>178.05632008914893</v>
      </c>
      <c r="AM17" s="75">
        <v>173.16811936951527</v>
      </c>
      <c r="AN17" s="75">
        <v>168.27991864988124</v>
      </c>
      <c r="AO17" s="75">
        <v>163.39171793024761</v>
      </c>
      <c r="AP17" s="75">
        <v>158.58851371300784</v>
      </c>
      <c r="AQ17" s="75">
        <v>153.90883895973559</v>
      </c>
    </row>
    <row r="18" spans="1:43" x14ac:dyDescent="0.2">
      <c r="A18" s="107" t="s">
        <v>22</v>
      </c>
      <c r="B18" s="107" t="s">
        <v>24</v>
      </c>
      <c r="C18" s="103">
        <v>0.27529523227999997</v>
      </c>
      <c r="D18" s="103">
        <v>0.27697961022000001</v>
      </c>
      <c r="E18" s="103">
        <v>0.27979987433999998</v>
      </c>
      <c r="F18" s="103">
        <v>0.28365104199000002</v>
      </c>
      <c r="G18" s="103">
        <v>0.28840792205999999</v>
      </c>
      <c r="H18" s="103">
        <v>0.29393222988000001</v>
      </c>
      <c r="I18" s="103">
        <v>0.30008421719</v>
      </c>
      <c r="J18" s="103">
        <v>0.30654337453999997</v>
      </c>
      <c r="K18" s="103">
        <v>0.31308048183999998</v>
      </c>
      <c r="L18" s="103">
        <v>0.31965844859000003</v>
      </c>
      <c r="M18" s="103">
        <v>0.32625126140999999</v>
      </c>
      <c r="N18" s="103">
        <v>0.33387352348999999</v>
      </c>
      <c r="O18" s="103">
        <v>0.34333432443999995</v>
      </c>
      <c r="P18" s="103">
        <v>0.35427085051999996</v>
      </c>
      <c r="Q18" s="103">
        <v>0.36621884173000002</v>
      </c>
      <c r="R18" s="103">
        <v>0.37968234406000001</v>
      </c>
      <c r="S18" s="103">
        <v>0.40085231667999999</v>
      </c>
      <c r="T18" s="103">
        <v>0.42712561009</v>
      </c>
      <c r="U18" s="103">
        <v>0.45195379653000001</v>
      </c>
      <c r="V18" s="103">
        <v>0.44981861201000001</v>
      </c>
      <c r="W18" s="103">
        <v>0.43141891604000004</v>
      </c>
      <c r="X18" s="103">
        <v>0.42345319680999999</v>
      </c>
      <c r="Y18" s="103">
        <v>0.42115215171000003</v>
      </c>
      <c r="Z18" s="103">
        <v>0.41577544943</v>
      </c>
      <c r="AA18" s="103">
        <v>0.40620583012</v>
      </c>
      <c r="AB18" s="103">
        <v>0.40022015792999999</v>
      </c>
      <c r="AC18" s="103">
        <v>0.39808165971999998</v>
      </c>
      <c r="AD18" s="103">
        <v>0.39303855217</v>
      </c>
      <c r="AE18" s="75">
        <v>0.36607087624407947</v>
      </c>
      <c r="AF18" s="75">
        <v>0.36718420645343358</v>
      </c>
      <c r="AG18" s="75">
        <v>0.3661111275061133</v>
      </c>
      <c r="AH18" s="75">
        <v>0.36814123403116555</v>
      </c>
      <c r="AI18" s="75">
        <v>0.36963569681459241</v>
      </c>
      <c r="AJ18" s="75">
        <v>0.37000792237647867</v>
      </c>
      <c r="AK18" s="75">
        <v>0.36982620670511801</v>
      </c>
      <c r="AL18" s="75">
        <v>0.3698957185524277</v>
      </c>
      <c r="AM18" s="75">
        <v>0.36989353872552017</v>
      </c>
      <c r="AN18" s="75">
        <v>0.36986771043437705</v>
      </c>
      <c r="AO18" s="75">
        <v>0.36985189509285993</v>
      </c>
      <c r="AP18" s="75">
        <v>0.36984725129535845</v>
      </c>
      <c r="AQ18" s="75">
        <v>0.36984684393938722</v>
      </c>
    </row>
    <row r="19" spans="1:43" s="96" customFormat="1" x14ac:dyDescent="0.2">
      <c r="A19" s="101" t="s">
        <v>25</v>
      </c>
      <c r="B19" s="138" t="s">
        <v>26</v>
      </c>
      <c r="C19" s="103">
        <v>21.377049007980002</v>
      </c>
      <c r="D19" s="103">
        <v>22.53863846218</v>
      </c>
      <c r="E19" s="103">
        <v>21.341481826750002</v>
      </c>
      <c r="F19" s="103">
        <v>20.129139220760003</v>
      </c>
      <c r="G19" s="103">
        <v>19.8343672146</v>
      </c>
      <c r="H19" s="103">
        <v>19.073400429150002</v>
      </c>
      <c r="I19" s="103">
        <v>18.679678217420001</v>
      </c>
      <c r="J19" s="103">
        <v>19.394751426119999</v>
      </c>
      <c r="K19" s="103">
        <v>19.262892262040001</v>
      </c>
      <c r="L19" s="103">
        <v>18.03694044565</v>
      </c>
      <c r="M19" s="103">
        <v>17.117538181049998</v>
      </c>
      <c r="N19" s="103">
        <v>16.985940420159999</v>
      </c>
      <c r="O19" s="103">
        <v>16.414442309809999</v>
      </c>
      <c r="P19" s="103">
        <v>16.675575815230001</v>
      </c>
      <c r="Q19" s="103">
        <v>16.845694892970002</v>
      </c>
      <c r="R19" s="103">
        <v>16.906874183150002</v>
      </c>
      <c r="S19" s="103">
        <v>16.199725201060001</v>
      </c>
      <c r="T19" s="103">
        <v>15.336362536740001</v>
      </c>
      <c r="U19" s="103">
        <v>14.726835118029999</v>
      </c>
      <c r="V19" s="103">
        <v>13.313204986639999</v>
      </c>
      <c r="W19" s="103">
        <v>15.00663782825</v>
      </c>
      <c r="X19" s="103">
        <v>14.34627158068</v>
      </c>
      <c r="Y19" s="103">
        <v>13.92856826877</v>
      </c>
      <c r="Z19" s="103">
        <v>13.86171803673</v>
      </c>
      <c r="AA19" s="103">
        <v>12.774144355279999</v>
      </c>
      <c r="AB19" s="103">
        <v>12.294365028040001</v>
      </c>
      <c r="AC19" s="103">
        <v>12.48696234276</v>
      </c>
      <c r="AD19" s="103">
        <v>12.402058704509999</v>
      </c>
      <c r="AE19" s="75">
        <v>11.738682215238265</v>
      </c>
      <c r="AF19" s="75">
        <v>11.692307682207105</v>
      </c>
      <c r="AG19" s="75">
        <v>11.645748856273237</v>
      </c>
      <c r="AH19" s="75">
        <v>11.666070729781026</v>
      </c>
      <c r="AI19" s="75">
        <v>11.686218708022198</v>
      </c>
      <c r="AJ19" s="75">
        <v>11.706343216807083</v>
      </c>
      <c r="AK19" s="75">
        <v>11.726468181554614</v>
      </c>
      <c r="AL19" s="75">
        <v>11.746599103668876</v>
      </c>
      <c r="AM19" s="75">
        <v>11.724463487093031</v>
      </c>
      <c r="AN19" s="75">
        <v>11.702349528899557</v>
      </c>
      <c r="AO19" s="75">
        <v>11.680246932297766</v>
      </c>
      <c r="AP19" s="75">
        <v>11.658138632759183</v>
      </c>
      <c r="AQ19" s="75">
        <v>11.636028928742979</v>
      </c>
    </row>
    <row r="20" spans="1:43" x14ac:dyDescent="0.2">
      <c r="A20" s="107" t="s">
        <v>25</v>
      </c>
      <c r="B20" s="107" t="s">
        <v>27</v>
      </c>
      <c r="C20" s="103">
        <v>65.472210603880001</v>
      </c>
      <c r="D20" s="103">
        <v>65.950436728149995</v>
      </c>
      <c r="E20" s="103">
        <v>62.650122516260012</v>
      </c>
      <c r="F20" s="103">
        <v>62.042595183640003</v>
      </c>
      <c r="G20" s="103">
        <v>59.833561004410001</v>
      </c>
      <c r="H20" s="103">
        <v>61.554208481250001</v>
      </c>
      <c r="I20" s="103">
        <v>58.692100683459998</v>
      </c>
      <c r="J20" s="103">
        <v>57.206706606040001</v>
      </c>
      <c r="K20" s="103">
        <v>55.427863946350001</v>
      </c>
      <c r="L20" s="103">
        <v>56.975048166040004</v>
      </c>
      <c r="M20" s="103">
        <v>59.35890806279</v>
      </c>
      <c r="N20" s="103">
        <v>59.152861068150003</v>
      </c>
      <c r="O20" s="103">
        <v>59.378521965910004</v>
      </c>
      <c r="P20" s="103">
        <v>58.817234585009999</v>
      </c>
      <c r="Q20" s="103">
        <v>57.754392892410003</v>
      </c>
      <c r="R20" s="103">
        <v>58.513019657330005</v>
      </c>
      <c r="S20" s="103">
        <v>59.937296761250003</v>
      </c>
      <c r="T20" s="103">
        <v>60.634169804449996</v>
      </c>
      <c r="U20" s="103">
        <v>61.041749578020003</v>
      </c>
      <c r="V20" s="103">
        <v>59.967364122149995</v>
      </c>
      <c r="W20" s="103">
        <v>59.062323284919998</v>
      </c>
      <c r="X20" s="103">
        <v>57.748243306200003</v>
      </c>
      <c r="Y20" s="103">
        <v>55.025330068599999</v>
      </c>
      <c r="Z20" s="103">
        <v>56.345297361950003</v>
      </c>
      <c r="AA20" s="103">
        <v>54.7257293296</v>
      </c>
      <c r="AB20" s="103">
        <v>57.838150051699998</v>
      </c>
      <c r="AC20" s="103">
        <v>58.733152071500001</v>
      </c>
      <c r="AD20" s="103">
        <v>56.290551489529996</v>
      </c>
      <c r="AE20" s="75">
        <v>56.365166152413373</v>
      </c>
      <c r="AF20" s="75">
        <v>56.316947855136867</v>
      </c>
      <c r="AG20" s="75">
        <v>56.099110654475446</v>
      </c>
      <c r="AH20" s="75">
        <v>56.093573944772494</v>
      </c>
      <c r="AI20" s="75">
        <v>56.238722643653688</v>
      </c>
      <c r="AJ20" s="75">
        <v>56.518554776850614</v>
      </c>
      <c r="AK20" s="75">
        <v>56.844748217166995</v>
      </c>
      <c r="AL20" s="75">
        <v>57.136577009651397</v>
      </c>
      <c r="AM20" s="75">
        <v>56.78112524257503</v>
      </c>
      <c r="AN20" s="75">
        <v>56.445890455398327</v>
      </c>
      <c r="AO20" s="75">
        <v>56.151137843727746</v>
      </c>
      <c r="AP20" s="75">
        <v>55.510013169534439</v>
      </c>
      <c r="AQ20" s="75">
        <v>54.36982524178844</v>
      </c>
    </row>
    <row r="21" spans="1:43" s="110" customFormat="1" x14ac:dyDescent="0.2">
      <c r="A21" s="109"/>
      <c r="B21" s="10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</row>
    <row r="22" spans="1:43" x14ac:dyDescent="0.2">
      <c r="A22" s="107" t="s">
        <v>28</v>
      </c>
      <c r="B22" s="111" t="s">
        <v>29</v>
      </c>
      <c r="C22" s="103">
        <v>1.10609040049532</v>
      </c>
      <c r="D22" s="103">
        <v>2.4106175035465998</v>
      </c>
      <c r="E22" s="103">
        <v>1.1437425226876601</v>
      </c>
      <c r="F22" s="103">
        <v>2.0666190322470799</v>
      </c>
      <c r="G22" s="103">
        <v>2.2234615004075797</v>
      </c>
      <c r="H22" s="103">
        <v>1.9577470997110602</v>
      </c>
      <c r="I22" s="103">
        <v>1.4754844430473202</v>
      </c>
      <c r="J22" s="103">
        <v>1.23978054658868</v>
      </c>
      <c r="K22" s="103">
        <v>1.47970354988306</v>
      </c>
      <c r="L22" s="103">
        <v>1.4338177354303201</v>
      </c>
      <c r="M22" s="103">
        <v>0.93610452760779994</v>
      </c>
      <c r="N22" s="103">
        <v>0.64524808906431996</v>
      </c>
      <c r="O22" s="103">
        <v>0.71069406447203998</v>
      </c>
      <c r="P22" s="103">
        <v>0.69795600172007999</v>
      </c>
      <c r="Q22" s="103">
        <v>1.8591752684982401</v>
      </c>
      <c r="R22" s="103">
        <v>2.2174622085443598</v>
      </c>
      <c r="S22" s="103">
        <v>1.03680632091898</v>
      </c>
      <c r="T22" s="103">
        <v>1.52314689391374</v>
      </c>
      <c r="U22" s="103">
        <v>0.93918642369245997</v>
      </c>
      <c r="V22" s="103">
        <v>1.4407544429671801</v>
      </c>
      <c r="W22" s="103">
        <v>1.0006437792856802</v>
      </c>
      <c r="X22" s="103">
        <v>1.9033705957208602</v>
      </c>
      <c r="Y22" s="103">
        <v>1.21358109489594</v>
      </c>
      <c r="Z22" s="103">
        <v>1.49746456837368</v>
      </c>
      <c r="AA22" s="103">
        <v>1.4476369264866198</v>
      </c>
      <c r="AB22" s="103">
        <v>1.0933517007862401</v>
      </c>
      <c r="AC22" s="103">
        <v>1.25452514798632</v>
      </c>
      <c r="AD22" s="103">
        <v>2.3855971362239399</v>
      </c>
      <c r="AE22" s="75">
        <v>8.2114541338717597</v>
      </c>
      <c r="AF22" s="75">
        <v>8.2474802885755683</v>
      </c>
      <c r="AG22" s="75">
        <v>8.2827512714867062</v>
      </c>
      <c r="AH22" s="75">
        <v>8.3240275004047923</v>
      </c>
      <c r="AI22" s="75">
        <v>8.3705174194228871</v>
      </c>
      <c r="AJ22" s="75">
        <v>8.4222770129744688</v>
      </c>
      <c r="AK22" s="75">
        <v>8.4801191479281783</v>
      </c>
      <c r="AL22" s="75">
        <v>8.5452020748434556</v>
      </c>
      <c r="AM22" s="75">
        <v>8.6196688996906694</v>
      </c>
      <c r="AN22" s="75">
        <v>8.7050429005465961</v>
      </c>
      <c r="AO22" s="75">
        <v>8.8026588965213559</v>
      </c>
      <c r="AP22" s="75">
        <v>8.9125421417047974</v>
      </c>
      <c r="AQ22" s="75">
        <v>9.0363909464323875</v>
      </c>
    </row>
    <row r="23" spans="1:43" x14ac:dyDescent="0.2">
      <c r="A23" s="132" t="s">
        <v>28</v>
      </c>
      <c r="B23" s="111" t="s">
        <v>134</v>
      </c>
      <c r="C23" s="112">
        <v>0.3741755497</v>
      </c>
      <c r="D23" s="112">
        <v>0.40821594442499998</v>
      </c>
      <c r="E23" s="112">
        <v>0.44418292405000004</v>
      </c>
      <c r="F23" s="112">
        <v>0.48158384614999999</v>
      </c>
      <c r="G23" s="112">
        <v>0.52090941614999997</v>
      </c>
      <c r="H23" s="112">
        <v>0.56111816874999998</v>
      </c>
      <c r="I23" s="112">
        <v>0.60283640309999997</v>
      </c>
      <c r="J23" s="112">
        <v>0.64749283371200006</v>
      </c>
      <c r="K23" s="112">
        <v>0.69359176491200003</v>
      </c>
      <c r="L23" s="112">
        <v>0.74244400497899998</v>
      </c>
      <c r="M23" s="112">
        <v>0.79222604020999998</v>
      </c>
      <c r="N23" s="112">
        <v>0.84534978798999993</v>
      </c>
      <c r="O23" s="112">
        <v>0.89969878467300002</v>
      </c>
      <c r="P23" s="112">
        <v>0.95722245387900007</v>
      </c>
      <c r="Q23" s="112">
        <v>1.01525322</v>
      </c>
      <c r="R23" s="112">
        <v>1.0192493999999999</v>
      </c>
      <c r="S23" s="112">
        <v>1.0236896</v>
      </c>
      <c r="T23" s="112">
        <v>1.0276857799999999</v>
      </c>
      <c r="U23" s="112">
        <v>1.03123794</v>
      </c>
      <c r="V23" s="112">
        <v>1.0343460799999999</v>
      </c>
      <c r="W23" s="112">
        <v>1.0370102000000001</v>
      </c>
      <c r="X23" s="112">
        <v>1.0392303000000001</v>
      </c>
      <c r="Y23" s="112">
        <v>1.04100638</v>
      </c>
      <c r="Z23" s="112">
        <v>1.04233844</v>
      </c>
      <c r="AA23" s="112">
        <v>1.04322648</v>
      </c>
      <c r="AB23" s="112">
        <v>1.0436704999999999</v>
      </c>
      <c r="AC23" s="112">
        <v>1.0436704999999999</v>
      </c>
      <c r="AD23" s="112">
        <v>1.0436704999999999</v>
      </c>
      <c r="AE23" s="75">
        <v>3.469625716521922</v>
      </c>
      <c r="AF23" s="75">
        <v>3.4695930712866723</v>
      </c>
      <c r="AG23" s="75">
        <v>3.4646970837753117</v>
      </c>
      <c r="AH23" s="75">
        <v>3.4646663525132926</v>
      </c>
      <c r="AI23" s="75">
        <v>3.4646327762591866</v>
      </c>
      <c r="AJ23" s="75">
        <v>3.4646107883327106</v>
      </c>
      <c r="AK23" s="75">
        <v>3.4645985567904694</v>
      </c>
      <c r="AL23" s="75">
        <v>3.4646026376945476</v>
      </c>
      <c r="AM23" s="75">
        <v>3.4646026376945476</v>
      </c>
      <c r="AN23" s="75">
        <v>3.4646026376945476</v>
      </c>
      <c r="AO23" s="75">
        <v>3.4646026376945476</v>
      </c>
      <c r="AP23" s="75">
        <v>3.4646026376945476</v>
      </c>
      <c r="AQ23" s="75">
        <v>3.4646026376945476</v>
      </c>
    </row>
    <row r="24" spans="1:43" x14ac:dyDescent="0.2">
      <c r="A24" s="108"/>
      <c r="B24" s="10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</row>
    <row r="25" spans="1:43" x14ac:dyDescent="0.2">
      <c r="A25" s="107" t="s">
        <v>30</v>
      </c>
      <c r="B25" s="101" t="s">
        <v>31</v>
      </c>
      <c r="C25" s="129">
        <v>4.6303719232000002</v>
      </c>
      <c r="D25" s="129">
        <v>2.5865328000000002E-3</v>
      </c>
      <c r="E25" s="129">
        <v>1.844252E-2</v>
      </c>
      <c r="F25" s="129">
        <v>1.598448E-4</v>
      </c>
      <c r="G25" s="129">
        <v>3.8347199999999999E-4</v>
      </c>
      <c r="H25" s="129">
        <v>2.4774015999999999E-3</v>
      </c>
      <c r="I25" s="129">
        <v>2.41012E-3</v>
      </c>
      <c r="J25" s="129">
        <v>4.9463999999999999E-5</v>
      </c>
      <c r="K25" s="129">
        <v>8.1455375999999989E-3</v>
      </c>
      <c r="L25" s="129">
        <v>6.0311567999999996E-3</v>
      </c>
      <c r="M25" s="129">
        <v>9.1291200000000003E-2</v>
      </c>
      <c r="N25" s="129"/>
      <c r="O25" s="129">
        <v>14.3452076864</v>
      </c>
      <c r="P25" s="129"/>
      <c r="Q25" s="129"/>
      <c r="R25" s="129">
        <v>1.1439173504</v>
      </c>
      <c r="S25" s="129"/>
      <c r="T25" s="129"/>
      <c r="U25" s="129"/>
      <c r="V25" s="129">
        <v>1.03640768E-2</v>
      </c>
      <c r="W25" s="129"/>
      <c r="X25" s="129"/>
      <c r="Y25" s="129"/>
      <c r="Z25" s="129">
        <v>2.1500735999999999E-3</v>
      </c>
      <c r="AA25" s="129"/>
      <c r="AB25" s="129"/>
      <c r="AC25" s="129"/>
      <c r="AD25" s="129"/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49">
        <v>0</v>
      </c>
      <c r="AN25" s="49">
        <v>0</v>
      </c>
      <c r="AO25" s="49">
        <v>0</v>
      </c>
      <c r="AP25" s="49">
        <v>0</v>
      </c>
      <c r="AQ25" s="49">
        <v>0</v>
      </c>
    </row>
    <row r="26" spans="1:43" s="96" customFormat="1" x14ac:dyDescent="0.2">
      <c r="A26" s="107" t="s">
        <v>32</v>
      </c>
      <c r="B26" s="101" t="s">
        <v>33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</row>
    <row r="27" spans="1:43" s="96" customFormat="1" x14ac:dyDescent="0.2">
      <c r="A27" s="101" t="s">
        <v>34</v>
      </c>
      <c r="B27" s="138" t="s">
        <v>35</v>
      </c>
      <c r="C27" s="129">
        <v>173.24198915212997</v>
      </c>
      <c r="D27" s="129">
        <v>356.79860087950999</v>
      </c>
      <c r="E27" s="129">
        <v>368.47336239754003</v>
      </c>
      <c r="F27" s="129">
        <v>318.52903129389</v>
      </c>
      <c r="G27" s="129">
        <v>314.06653669167002</v>
      </c>
      <c r="H27" s="129">
        <v>243.01783177898</v>
      </c>
      <c r="I27" s="129">
        <v>268.70194400936998</v>
      </c>
      <c r="J27" s="129">
        <v>389.16903084954004</v>
      </c>
      <c r="K27" s="129">
        <v>282.98845861586</v>
      </c>
      <c r="L27" s="129">
        <v>617.06723737766004</v>
      </c>
      <c r="M27" s="129">
        <v>400.33236358785001</v>
      </c>
      <c r="N27" s="129">
        <v>432.43245186162</v>
      </c>
      <c r="O27" s="129">
        <v>355.69997913086002</v>
      </c>
      <c r="P27" s="129">
        <v>373.95914400079999</v>
      </c>
      <c r="Q27" s="129">
        <v>418.86763929953003</v>
      </c>
      <c r="R27" s="129">
        <v>295.07710619010004</v>
      </c>
      <c r="S27" s="129">
        <v>289.33845360714002</v>
      </c>
      <c r="T27" s="129">
        <v>294.50800245518997</v>
      </c>
      <c r="U27" s="129">
        <v>211.33984770207999</v>
      </c>
      <c r="V27" s="129">
        <v>136.60339077086002</v>
      </c>
      <c r="W27" s="129">
        <v>190.77271719090001</v>
      </c>
      <c r="X27" s="129">
        <v>124.19198923457</v>
      </c>
      <c r="Y27" s="129">
        <v>113.73773974046</v>
      </c>
      <c r="Z27" s="129">
        <v>138.90037881097001</v>
      </c>
      <c r="AA27" s="129">
        <v>135.14494627747001</v>
      </c>
      <c r="AB27" s="129">
        <v>142.92124457059998</v>
      </c>
      <c r="AC27" s="129">
        <v>155.01606452274001</v>
      </c>
      <c r="AD27" s="129">
        <v>145.58770519121998</v>
      </c>
      <c r="AE27" s="49">
        <v>151.42964068370415</v>
      </c>
      <c r="AF27" s="49">
        <v>146.94233528251911</v>
      </c>
      <c r="AG27" s="49">
        <v>123.9413199854602</v>
      </c>
      <c r="AH27" s="49">
        <v>122.37311375559985</v>
      </c>
      <c r="AI27" s="49">
        <v>135.08927699886917</v>
      </c>
      <c r="AJ27" s="49">
        <v>133.69280797985076</v>
      </c>
      <c r="AK27" s="49">
        <v>135.99890405971755</v>
      </c>
      <c r="AL27" s="49">
        <v>127.28895888171698</v>
      </c>
      <c r="AM27" s="49">
        <v>53.90729222526442</v>
      </c>
      <c r="AN27" s="49">
        <v>52.848005569744927</v>
      </c>
      <c r="AO27" s="49">
        <v>51.569551251714635</v>
      </c>
      <c r="AP27" s="49">
        <v>51.098601514688283</v>
      </c>
      <c r="AQ27" s="49">
        <v>50.257119503327033</v>
      </c>
    </row>
    <row r="28" spans="1:43" s="96" customFormat="1" x14ac:dyDescent="0.2">
      <c r="A28" s="108"/>
      <c r="B28" s="10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</row>
    <row r="29" spans="1:43" s="96" customFormat="1" x14ac:dyDescent="0.2">
      <c r="A29" s="104" t="s">
        <v>36</v>
      </c>
      <c r="B29" s="117" t="s">
        <v>37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</row>
    <row r="30" spans="1:43" s="96" customFormat="1" x14ac:dyDescent="0.2">
      <c r="A30" s="134" t="s">
        <v>155</v>
      </c>
      <c r="B30" s="135" t="s">
        <v>156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</row>
    <row r="31" spans="1:43" x14ac:dyDescent="0.2">
      <c r="A31" s="104" t="s">
        <v>38</v>
      </c>
      <c r="B31" s="117" t="s">
        <v>39</v>
      </c>
      <c r="C31" s="98">
        <v>3364.2</v>
      </c>
      <c r="D31" s="98">
        <v>3080.1120000000001</v>
      </c>
      <c r="E31" s="98">
        <v>2721.2640000000001</v>
      </c>
      <c r="F31" s="98">
        <v>2564.268</v>
      </c>
      <c r="G31" s="98">
        <v>2601.6480000000001</v>
      </c>
      <c r="H31" s="98">
        <v>2915.64</v>
      </c>
      <c r="I31" s="98">
        <v>2691.36</v>
      </c>
      <c r="J31" s="98">
        <v>2736.2160000000003</v>
      </c>
      <c r="K31" s="98">
        <v>2601.6480000000001</v>
      </c>
      <c r="L31" s="98">
        <v>3065.1600000000003</v>
      </c>
      <c r="M31" s="98">
        <v>3237.1080000000002</v>
      </c>
      <c r="N31" s="98">
        <v>2855.8319999999999</v>
      </c>
      <c r="O31" s="98">
        <v>2497</v>
      </c>
      <c r="P31" s="98">
        <v>2886</v>
      </c>
      <c r="Q31" s="98">
        <v>1712</v>
      </c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</row>
    <row r="32" spans="1:43" x14ac:dyDescent="0.2">
      <c r="A32" s="104" t="s">
        <v>40</v>
      </c>
      <c r="B32" s="117" t="s">
        <v>41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1:43" x14ac:dyDescent="0.2">
      <c r="A33" s="104" t="s">
        <v>42</v>
      </c>
      <c r="B33" s="117" t="s">
        <v>43</v>
      </c>
      <c r="C33" s="98">
        <v>0.17865599999999998</v>
      </c>
      <c r="D33" s="98">
        <v>0.20719200000000002</v>
      </c>
      <c r="E33" s="98">
        <v>0.230568</v>
      </c>
      <c r="F33" s="98">
        <v>0.22320000000000001</v>
      </c>
      <c r="G33" s="98">
        <v>0.26728800000000003</v>
      </c>
      <c r="H33" s="98">
        <v>0.21828</v>
      </c>
      <c r="I33" s="98">
        <v>0.20508000000000001</v>
      </c>
      <c r="J33" s="98">
        <v>0.20848800000000001</v>
      </c>
      <c r="K33" s="98">
        <v>0.32976</v>
      </c>
      <c r="L33" s="98">
        <v>0.39019199999999998</v>
      </c>
      <c r="M33" s="98">
        <v>0.406248</v>
      </c>
      <c r="N33" s="98">
        <v>0.39211200000000002</v>
      </c>
      <c r="O33" s="98">
        <v>0.58396800000000004</v>
      </c>
      <c r="P33" s="98">
        <v>0.58658399999999999</v>
      </c>
      <c r="Q33" s="98">
        <v>0.611904</v>
      </c>
      <c r="R33" s="98">
        <v>0.82639200000000002</v>
      </c>
      <c r="S33" s="98">
        <v>0.70178399999999996</v>
      </c>
      <c r="T33" s="98">
        <v>0.77068799999999993</v>
      </c>
      <c r="U33" s="98">
        <v>0.64435200000000004</v>
      </c>
      <c r="V33" s="98">
        <v>0.61872000000000005</v>
      </c>
      <c r="W33" s="98">
        <v>0.84393600000000002</v>
      </c>
      <c r="X33" s="98">
        <v>0.75357600000000002</v>
      </c>
      <c r="Y33" s="98">
        <v>0.67711200000000005</v>
      </c>
      <c r="Z33" s="98">
        <v>0.70807200000000003</v>
      </c>
      <c r="AA33" s="98">
        <v>0.68114399999999997</v>
      </c>
      <c r="AB33" s="98">
        <v>0.576936</v>
      </c>
      <c r="AC33" s="98">
        <v>0.54285600000000001</v>
      </c>
      <c r="AD33" s="98">
        <v>0.62354399999999999</v>
      </c>
      <c r="AE33" s="54">
        <v>0.62651040000000002</v>
      </c>
      <c r="AF33" s="54">
        <v>0.62651040000000002</v>
      </c>
      <c r="AG33" s="54">
        <v>0.62651040000000002</v>
      </c>
      <c r="AH33" s="54">
        <v>0.62651040000000002</v>
      </c>
      <c r="AI33" s="54">
        <v>0.62651040000000002</v>
      </c>
      <c r="AJ33" s="54">
        <v>0.62651040000000002</v>
      </c>
      <c r="AK33" s="54">
        <v>0.62651040000000002</v>
      </c>
      <c r="AL33" s="54">
        <v>0.62651040000000002</v>
      </c>
      <c r="AM33" s="54">
        <v>0.62651040000000002</v>
      </c>
      <c r="AN33" s="54">
        <v>0.62651040000000002</v>
      </c>
      <c r="AO33" s="54">
        <v>0.62651040000000002</v>
      </c>
      <c r="AP33" s="54">
        <v>0.62651040000000002</v>
      </c>
      <c r="AQ33" s="54">
        <v>0.62651040000000002</v>
      </c>
    </row>
    <row r="34" spans="1:43" x14ac:dyDescent="0.2">
      <c r="A34" s="104" t="s">
        <v>44</v>
      </c>
      <c r="B34" s="117" t="s">
        <v>45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1:43" x14ac:dyDescent="0.2">
      <c r="A35" s="104" t="s">
        <v>46</v>
      </c>
      <c r="B35" s="117" t="s">
        <v>47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</row>
    <row r="36" spans="1:43" x14ac:dyDescent="0.2">
      <c r="A36" s="104" t="s">
        <v>48</v>
      </c>
      <c r="B36" s="117" t="s">
        <v>49</v>
      </c>
      <c r="C36" s="98">
        <v>60.227080847000003</v>
      </c>
      <c r="D36" s="98">
        <v>62.546608550499997</v>
      </c>
      <c r="E36" s="98">
        <v>62.517696437500007</v>
      </c>
      <c r="F36" s="98">
        <v>62.795929587999993</v>
      </c>
      <c r="G36" s="98">
        <v>62.825583182999992</v>
      </c>
      <c r="H36" s="98">
        <v>67.934368740500005</v>
      </c>
      <c r="I36" s="98">
        <v>65.795702222000003</v>
      </c>
      <c r="J36" s="98">
        <v>64.52005741100001</v>
      </c>
      <c r="K36" s="98">
        <v>66.100022826</v>
      </c>
      <c r="L36" s="98">
        <v>73.223024370499999</v>
      </c>
      <c r="M36" s="98">
        <v>68.218728435000003</v>
      </c>
      <c r="N36" s="98">
        <v>66.33647981899999</v>
      </c>
      <c r="O36" s="98">
        <v>68.100438168500006</v>
      </c>
      <c r="P36" s="98">
        <v>72.229826887499996</v>
      </c>
      <c r="Q36" s="98">
        <v>75.063929688000002</v>
      </c>
      <c r="R36" s="98">
        <v>63.889104177</v>
      </c>
      <c r="S36" s="98">
        <v>65.853695724999994</v>
      </c>
      <c r="T36" s="98">
        <v>75.159859542999996</v>
      </c>
      <c r="U36" s="98">
        <v>59.892227240499999</v>
      </c>
      <c r="V36" s="98">
        <v>74.811927194999996</v>
      </c>
      <c r="W36" s="98">
        <v>62.733362129999996</v>
      </c>
      <c r="X36" s="98">
        <v>68.66346403</v>
      </c>
      <c r="Y36" s="98">
        <v>53.366125570000001</v>
      </c>
      <c r="Z36" s="98">
        <v>61.724883675000001</v>
      </c>
      <c r="AA36" s="98">
        <v>60.797949965000001</v>
      </c>
      <c r="AB36" s="98">
        <v>66.057125024999991</v>
      </c>
      <c r="AC36" s="98">
        <v>63.448439065000002</v>
      </c>
      <c r="AD36" s="98">
        <v>64.373013360000002</v>
      </c>
      <c r="AE36" s="54">
        <v>63.280282218000018</v>
      </c>
      <c r="AF36" s="54">
        <v>63.280282218000018</v>
      </c>
      <c r="AG36" s="54">
        <v>63.280282218000018</v>
      </c>
      <c r="AH36" s="54">
        <v>63.280282218000018</v>
      </c>
      <c r="AI36" s="54">
        <v>63.280282218000018</v>
      </c>
      <c r="AJ36" s="54">
        <v>63.280282218000018</v>
      </c>
      <c r="AK36" s="54">
        <v>63.280282218000018</v>
      </c>
      <c r="AL36" s="54">
        <v>63.280282218000018</v>
      </c>
      <c r="AM36" s="54">
        <v>63.280282218000018</v>
      </c>
      <c r="AN36" s="54">
        <v>63.280282218000018</v>
      </c>
      <c r="AO36" s="54">
        <v>63.280282218000018</v>
      </c>
      <c r="AP36" s="54">
        <v>63.280282218000018</v>
      </c>
      <c r="AQ36" s="54">
        <v>63.280282218000018</v>
      </c>
    </row>
    <row r="37" spans="1:43" s="110" customFormat="1" x14ac:dyDescent="0.2">
      <c r="A37" s="104" t="s">
        <v>50</v>
      </c>
      <c r="B37" s="117" t="s">
        <v>51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1:43" s="110" customFormat="1" x14ac:dyDescent="0.2">
      <c r="A38" s="104"/>
      <c r="B38" s="104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</row>
    <row r="39" spans="1:43" s="110" customFormat="1" x14ac:dyDescent="0.2">
      <c r="A39" s="104" t="s">
        <v>52</v>
      </c>
      <c r="B39" s="104" t="s">
        <v>53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</row>
    <row r="40" spans="1:43" s="110" customFormat="1" x14ac:dyDescent="0.2">
      <c r="A40" s="104" t="s">
        <v>54</v>
      </c>
      <c r="B40" s="104" t="s">
        <v>55</v>
      </c>
      <c r="C40" s="99">
        <v>3284.4233537325799</v>
      </c>
      <c r="D40" s="99">
        <v>3310.62688970606</v>
      </c>
      <c r="E40" s="99">
        <v>3406.7225806185202</v>
      </c>
      <c r="F40" s="99">
        <v>3391.9706906228998</v>
      </c>
      <c r="G40" s="99">
        <v>3255.1566502226201</v>
      </c>
      <c r="H40" s="99">
        <v>3138.7996399343197</v>
      </c>
      <c r="I40" s="99">
        <v>3138.5874428808102</v>
      </c>
      <c r="J40" s="99">
        <v>3178.3757181030896</v>
      </c>
      <c r="K40" s="99">
        <v>3285.2733557407896</v>
      </c>
      <c r="L40" s="99">
        <v>3196.07621334547</v>
      </c>
      <c r="M40" s="99">
        <v>3182.2282314927702</v>
      </c>
      <c r="N40" s="99">
        <v>3293.68723739394</v>
      </c>
      <c r="O40" s="99">
        <v>3377.5755714454099</v>
      </c>
      <c r="P40" s="99">
        <v>3335.2959295721403</v>
      </c>
      <c r="Q40" s="99">
        <v>3448.0569414760998</v>
      </c>
      <c r="R40" s="99">
        <v>3252.39295515813</v>
      </c>
      <c r="S40" s="99">
        <v>3021.30281179659</v>
      </c>
      <c r="T40" s="99">
        <v>3006.8469617015403</v>
      </c>
      <c r="U40" s="99">
        <v>2836.7395564358098</v>
      </c>
      <c r="V40" s="99">
        <v>2670.27503585983</v>
      </c>
      <c r="W40" s="99">
        <v>2667.9153806170598</v>
      </c>
      <c r="X40" s="99">
        <v>2617.8744156194102</v>
      </c>
      <c r="Y40" s="99">
        <v>2565.0632233915298</v>
      </c>
      <c r="Z40" s="99">
        <v>2538.09606719055</v>
      </c>
      <c r="AA40" s="99">
        <v>2524.38561920661</v>
      </c>
      <c r="AB40" s="99">
        <v>2484.55653120651</v>
      </c>
      <c r="AC40" s="99">
        <v>2434.1526591451398</v>
      </c>
      <c r="AD40" s="99">
        <v>2401.6612497186597</v>
      </c>
      <c r="AE40" s="54">
        <v>2286.0646453728118</v>
      </c>
      <c r="AF40" s="54">
        <v>2149.2263535967222</v>
      </c>
      <c r="AG40" s="54">
        <v>2051.9802530142579</v>
      </c>
      <c r="AH40" s="54">
        <v>2032.5719621073931</v>
      </c>
      <c r="AI40" s="54">
        <v>2020.2627660286923</v>
      </c>
      <c r="AJ40" s="54">
        <v>2004.7507140650446</v>
      </c>
      <c r="AK40" s="54">
        <v>1990.3247331259404</v>
      </c>
      <c r="AL40" s="54">
        <v>1976.0809338425606</v>
      </c>
      <c r="AM40" s="54">
        <v>1960.4617405760787</v>
      </c>
      <c r="AN40" s="54">
        <v>1949.5372851509492</v>
      </c>
      <c r="AO40" s="54">
        <v>1933.3058033798816</v>
      </c>
      <c r="AP40" s="54">
        <v>1921.5659523957324</v>
      </c>
      <c r="AQ40" s="54">
        <v>1910.2914215903561</v>
      </c>
    </row>
    <row r="41" spans="1:43" s="110" customFormat="1" x14ac:dyDescent="0.2">
      <c r="A41" s="104" t="s">
        <v>56</v>
      </c>
      <c r="B41" s="104" t="s">
        <v>57</v>
      </c>
      <c r="C41" s="99">
        <v>18404.778904814433</v>
      </c>
      <c r="D41" s="99">
        <v>17813.320982307872</v>
      </c>
      <c r="E41" s="99">
        <v>17267.988197713759</v>
      </c>
      <c r="F41" s="99">
        <v>16772.927606247842</v>
      </c>
      <c r="G41" s="99">
        <v>16537.318271405311</v>
      </c>
      <c r="H41" s="99">
        <v>16191.904148656678</v>
      </c>
      <c r="I41" s="99">
        <v>15064.234416422431</v>
      </c>
      <c r="J41" s="99">
        <v>15053.881012458551</v>
      </c>
      <c r="K41" s="99">
        <v>15291.58502805024</v>
      </c>
      <c r="L41" s="99">
        <v>14777.77504200134</v>
      </c>
      <c r="M41" s="99">
        <v>14494.27329448956</v>
      </c>
      <c r="N41" s="99">
        <v>14001.85969008694</v>
      </c>
      <c r="O41" s="99">
        <v>14022.63350453649</v>
      </c>
      <c r="P41" s="99">
        <v>13259.431365523969</v>
      </c>
      <c r="Q41" s="99">
        <v>13353.363585777552</v>
      </c>
      <c r="R41" s="99">
        <v>13211.3970991971</v>
      </c>
      <c r="S41" s="99">
        <v>13018.17490403756</v>
      </c>
      <c r="T41" s="99">
        <v>13559.940924532561</v>
      </c>
      <c r="U41" s="99">
        <v>13630.28036646995</v>
      </c>
      <c r="V41" s="99">
        <v>13232.2927714372</v>
      </c>
      <c r="W41" s="99">
        <v>12799.937481780389</v>
      </c>
      <c r="X41" s="99">
        <v>12977.64268019179</v>
      </c>
      <c r="Y41" s="99">
        <v>12825.03270487681</v>
      </c>
      <c r="Z41" s="99">
        <v>12709.841106143431</v>
      </c>
      <c r="AA41" s="99">
        <v>13242.075291353411</v>
      </c>
      <c r="AB41" s="99">
        <v>13219.51601362257</v>
      </c>
      <c r="AC41" s="99">
        <v>13646.88274571516</v>
      </c>
      <c r="AD41" s="99">
        <v>13960.035424301759</v>
      </c>
      <c r="AE41" s="54">
        <v>14412.76906262722</v>
      </c>
      <c r="AF41" s="54">
        <v>14132.188415270617</v>
      </c>
      <c r="AG41" s="54">
        <v>13860.027729404381</v>
      </c>
      <c r="AH41" s="54">
        <v>13797.679345902243</v>
      </c>
      <c r="AI41" s="54">
        <v>13766.534420457538</v>
      </c>
      <c r="AJ41" s="54">
        <v>13704.457884020218</v>
      </c>
      <c r="AK41" s="54">
        <v>13656.922807239131</v>
      </c>
      <c r="AL41" s="54">
        <v>13588.138256089998</v>
      </c>
      <c r="AM41" s="54">
        <v>13575.11211483596</v>
      </c>
      <c r="AN41" s="54">
        <v>13497.727177167784</v>
      </c>
      <c r="AO41" s="54">
        <v>13435.36370949131</v>
      </c>
      <c r="AP41" s="54">
        <v>13380.129332336599</v>
      </c>
      <c r="AQ41" s="54">
        <v>13411.695840612441</v>
      </c>
    </row>
    <row r="42" spans="1:43" x14ac:dyDescent="0.2">
      <c r="A42" s="104" t="s">
        <v>58</v>
      </c>
      <c r="B42" s="104" t="s">
        <v>59</v>
      </c>
      <c r="C42" s="99">
        <v>2.251429425</v>
      </c>
      <c r="D42" s="99">
        <v>2.3408445375000002</v>
      </c>
      <c r="E42" s="99">
        <v>2.23812225</v>
      </c>
      <c r="F42" s="99">
        <v>2.4437944125</v>
      </c>
      <c r="G42" s="99">
        <v>2.3566417875000001</v>
      </c>
      <c r="H42" s="99">
        <v>2.6670845250000004</v>
      </c>
      <c r="I42" s="99">
        <v>2.6521173</v>
      </c>
      <c r="J42" s="99">
        <v>2.8114553249999998</v>
      </c>
      <c r="K42" s="99">
        <v>3.5393738625000002</v>
      </c>
      <c r="L42" s="99">
        <v>3.3622036875000001</v>
      </c>
      <c r="M42" s="99">
        <v>3.311933625</v>
      </c>
      <c r="N42" s="99">
        <v>3.4805224125000001</v>
      </c>
      <c r="O42" s="99">
        <v>2.8952744624999998</v>
      </c>
      <c r="P42" s="99">
        <v>3.4805893499999998</v>
      </c>
      <c r="Q42" s="99">
        <v>3.6491379749999999</v>
      </c>
      <c r="R42" s="99">
        <v>3.7029958874999997</v>
      </c>
      <c r="S42" s="99">
        <v>3.7565325000000001</v>
      </c>
      <c r="T42" s="99">
        <v>3.250404675</v>
      </c>
      <c r="U42" s="99">
        <v>3.0102329249999999</v>
      </c>
      <c r="V42" s="99">
        <v>3.5413418249999999</v>
      </c>
      <c r="W42" s="99">
        <v>2.5823952000000001</v>
      </c>
      <c r="X42" s="99">
        <v>2.5560486</v>
      </c>
      <c r="Y42" s="99">
        <v>2.9374317000000003</v>
      </c>
      <c r="Z42" s="99">
        <v>3.1744975499999999</v>
      </c>
      <c r="AA42" s="99">
        <v>3.1256599499999997</v>
      </c>
      <c r="AB42" s="99">
        <v>2.747002545</v>
      </c>
      <c r="AC42" s="99">
        <v>2.7098977500000001</v>
      </c>
      <c r="AD42" s="99">
        <v>3.0477447</v>
      </c>
      <c r="AE42" s="54">
        <v>2.9432327777376051</v>
      </c>
      <c r="AF42" s="54">
        <v>2.9293983744362633</v>
      </c>
      <c r="AG42" s="54">
        <v>2.915631401207877</v>
      </c>
      <c r="AH42" s="54">
        <v>2.9019318580524454</v>
      </c>
      <c r="AI42" s="54">
        <v>2.8882885066244777</v>
      </c>
      <c r="AJ42" s="54">
        <v>2.874712585269465</v>
      </c>
      <c r="AK42" s="54">
        <v>2.8612040939874075</v>
      </c>
      <c r="AL42" s="54">
        <v>2.8477517944328126</v>
      </c>
      <c r="AM42" s="54">
        <v>2.8343781632966656</v>
      </c>
      <c r="AN42" s="54">
        <v>2.8210494855424892</v>
      </c>
      <c r="AO42" s="54">
        <v>2.807788237861268</v>
      </c>
      <c r="AP42" s="54">
        <v>2.7945944202530022</v>
      </c>
      <c r="AQ42" s="54">
        <v>2.7814567943721991</v>
      </c>
    </row>
    <row r="43" spans="1:43" x14ac:dyDescent="0.2">
      <c r="A43" s="104" t="s">
        <v>60</v>
      </c>
      <c r="B43" s="104" t="s">
        <v>61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</row>
    <row r="44" spans="1:43" x14ac:dyDescent="0.2">
      <c r="A44" s="104" t="s">
        <v>62</v>
      </c>
      <c r="B44" s="104" t="s">
        <v>63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</row>
    <row r="45" spans="1:43" x14ac:dyDescent="0.2">
      <c r="A45" s="108" t="s">
        <v>64</v>
      </c>
      <c r="B45" s="108" t="s">
        <v>65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</row>
    <row r="46" spans="1:43" x14ac:dyDescent="0.2">
      <c r="A46" s="108"/>
      <c r="B46" s="10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</row>
    <row r="47" spans="1:43" x14ac:dyDescent="0.2">
      <c r="A47" s="122" t="s">
        <v>66</v>
      </c>
      <c r="B47" s="117" t="s">
        <v>67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</row>
    <row r="48" spans="1:43" s="141" customFormat="1" x14ac:dyDescent="0.2">
      <c r="A48" s="104" t="s">
        <v>68</v>
      </c>
      <c r="B48" s="104" t="s">
        <v>69</v>
      </c>
      <c r="C48" s="98">
        <v>40.632178023130002</v>
      </c>
      <c r="D48" s="98">
        <v>45.224755389880002</v>
      </c>
      <c r="E48" s="98">
        <v>49.807801135410003</v>
      </c>
      <c r="F48" s="98">
        <v>54.395577722219997</v>
      </c>
      <c r="G48" s="98">
        <v>58.976309245069999</v>
      </c>
      <c r="H48" s="98">
        <v>70.437694519280001</v>
      </c>
      <c r="I48" s="98">
        <v>77.169242707609996</v>
      </c>
      <c r="J48" s="98">
        <v>90.379961967729997</v>
      </c>
      <c r="K48" s="98">
        <v>188.19284912248</v>
      </c>
      <c r="L48" s="98">
        <v>347.44761361594999</v>
      </c>
      <c r="M48" s="98">
        <v>513.42037093491001</v>
      </c>
      <c r="N48" s="98">
        <v>495.55510000000004</v>
      </c>
      <c r="O48" s="98">
        <v>767.84660629555003</v>
      </c>
      <c r="P48" s="98">
        <v>749.26023587747</v>
      </c>
      <c r="Q48" s="98">
        <v>198.717168477</v>
      </c>
      <c r="R48" s="98">
        <v>197.66410644543001</v>
      </c>
      <c r="S48" s="98">
        <v>236.44134063103999</v>
      </c>
      <c r="T48" s="98">
        <v>292.85534752211998</v>
      </c>
      <c r="U48" s="98">
        <v>289.38940049013001</v>
      </c>
      <c r="V48" s="98">
        <v>326.36613084754998</v>
      </c>
      <c r="W48" s="98">
        <v>299.33009778970001</v>
      </c>
      <c r="X48" s="98">
        <v>272.29406473185003</v>
      </c>
      <c r="Y48" s="98">
        <v>270.84771500596997</v>
      </c>
      <c r="Z48" s="98">
        <v>278.15991725532001</v>
      </c>
      <c r="AA48" s="98">
        <v>255.58213084754999</v>
      </c>
      <c r="AB48" s="98">
        <v>230.02766930908999</v>
      </c>
      <c r="AC48" s="98">
        <v>283.38305392447</v>
      </c>
      <c r="AD48" s="98">
        <v>287.36613084755004</v>
      </c>
      <c r="AE48" s="60">
        <v>287.36599999999999</v>
      </c>
      <c r="AF48" s="60">
        <v>287.36599999999999</v>
      </c>
      <c r="AG48" s="60">
        <v>287.36599999999999</v>
      </c>
      <c r="AH48" s="60">
        <v>287.36599999999999</v>
      </c>
      <c r="AI48" s="60">
        <v>287.36599999999999</v>
      </c>
      <c r="AJ48" s="60">
        <v>287.36599999999999</v>
      </c>
      <c r="AK48" s="60">
        <v>287.36599999999999</v>
      </c>
      <c r="AL48" s="60">
        <v>287.36599999999999</v>
      </c>
      <c r="AM48" s="60">
        <v>287.36599999999999</v>
      </c>
      <c r="AN48" s="60">
        <v>287.36599999999999</v>
      </c>
      <c r="AO48" s="60">
        <v>287.36599999999999</v>
      </c>
      <c r="AP48" s="60">
        <v>287.36599999999999</v>
      </c>
      <c r="AQ48" s="60">
        <v>287.36599999999999</v>
      </c>
    </row>
    <row r="49" spans="1:43" s="142" customFormat="1" x14ac:dyDescent="0.2">
      <c r="A49" s="104" t="s">
        <v>70</v>
      </c>
      <c r="B49" s="104" t="s">
        <v>71</v>
      </c>
      <c r="C49" s="98">
        <v>0.63649077000000009</v>
      </c>
      <c r="D49" s="98">
        <v>0.63397480799999995</v>
      </c>
      <c r="E49" s="98">
        <v>0.64783464600000007</v>
      </c>
      <c r="F49" s="98">
        <v>0.67565948399999998</v>
      </c>
      <c r="G49" s="98">
        <v>0.67157062200000006</v>
      </c>
      <c r="H49" s="98">
        <v>0.68978165999999996</v>
      </c>
      <c r="I49" s="98">
        <v>0.68344369799999993</v>
      </c>
      <c r="J49" s="98">
        <v>0.68025153599999999</v>
      </c>
      <c r="K49" s="98">
        <v>0.66554814300000009</v>
      </c>
      <c r="L49" s="98">
        <v>0.70501989840000001</v>
      </c>
      <c r="M49" s="98">
        <v>0.71245583340000007</v>
      </c>
      <c r="N49" s="98">
        <v>0.71531441760000003</v>
      </c>
      <c r="O49" s="98">
        <v>0.72731866379999999</v>
      </c>
      <c r="P49" s="98">
        <v>0.7218389556</v>
      </c>
      <c r="Q49" s="98">
        <v>0.73999231980000002</v>
      </c>
      <c r="R49" s="98">
        <v>0.77147179560000001</v>
      </c>
      <c r="S49" s="98">
        <v>0.85851274079999995</v>
      </c>
      <c r="T49" s="98">
        <v>0.90434167919999997</v>
      </c>
      <c r="U49" s="98">
        <v>0.9168773844</v>
      </c>
      <c r="V49" s="98">
        <v>0.92621753819999997</v>
      </c>
      <c r="W49" s="98">
        <v>0.94583185619999999</v>
      </c>
      <c r="X49" s="98">
        <v>0.88202708220000003</v>
      </c>
      <c r="Y49" s="98">
        <v>0.88134070440000001</v>
      </c>
      <c r="Z49" s="98">
        <v>0.88170255480000004</v>
      </c>
      <c r="AA49" s="98">
        <v>0.87308496179999995</v>
      </c>
      <c r="AB49" s="98">
        <v>0.88866470220000005</v>
      </c>
      <c r="AC49" s="98">
        <v>0.91218696060000004</v>
      </c>
      <c r="AD49" s="98">
        <v>0.91266301559999996</v>
      </c>
      <c r="AE49" s="60">
        <v>1.2997445999999999</v>
      </c>
      <c r="AF49" s="60">
        <v>1.2997445999999999</v>
      </c>
      <c r="AG49" s="60">
        <v>1.2997445999999999</v>
      </c>
      <c r="AH49" s="60">
        <v>1.2997445999999999</v>
      </c>
      <c r="AI49" s="60">
        <v>1.2997445999999999</v>
      </c>
      <c r="AJ49" s="60">
        <v>1.2997445999999999</v>
      </c>
      <c r="AK49" s="60">
        <v>1.2997445999999999</v>
      </c>
      <c r="AL49" s="60">
        <v>1.2997445999999999</v>
      </c>
      <c r="AM49" s="60">
        <v>1.2997445999999999</v>
      </c>
      <c r="AN49" s="60">
        <v>1.2997445999999999</v>
      </c>
      <c r="AO49" s="60">
        <v>1.2997445999999999</v>
      </c>
      <c r="AP49" s="60">
        <v>1.2997445999999999</v>
      </c>
      <c r="AQ49" s="60">
        <v>1.2997445999999999</v>
      </c>
    </row>
    <row r="50" spans="1:43" s="142" customFormat="1" x14ac:dyDescent="0.2">
      <c r="A50" s="104" t="s">
        <v>72</v>
      </c>
      <c r="B50" s="104" t="s">
        <v>73</v>
      </c>
      <c r="C50" s="98">
        <v>366.42662140303997</v>
      </c>
      <c r="D50" s="98">
        <v>363.31973813258998</v>
      </c>
      <c r="E50" s="98">
        <v>342.46635103985</v>
      </c>
      <c r="F50" s="98">
        <v>372.15719849626998</v>
      </c>
      <c r="G50" s="98">
        <v>404.11496566945999</v>
      </c>
      <c r="H50" s="98">
        <v>384.61720086398998</v>
      </c>
      <c r="I50" s="98">
        <v>310.30308401478999</v>
      </c>
      <c r="J50" s="98">
        <v>307.32871713067999</v>
      </c>
      <c r="K50" s="98">
        <v>286.38118852306002</v>
      </c>
      <c r="L50" s="98">
        <v>250.81295470197003</v>
      </c>
      <c r="M50" s="98">
        <v>269.02456228450001</v>
      </c>
      <c r="N50" s="98">
        <v>255.04439270710998</v>
      </c>
      <c r="O50" s="98">
        <v>291.12912567202</v>
      </c>
      <c r="P50" s="98">
        <v>226.05881563453002</v>
      </c>
      <c r="Q50" s="98">
        <v>213.56268705423</v>
      </c>
      <c r="R50" s="98">
        <v>244.76703516218001</v>
      </c>
      <c r="S50" s="98">
        <v>208.72697765699999</v>
      </c>
      <c r="T50" s="98">
        <v>232.36342326087998</v>
      </c>
      <c r="U50" s="98">
        <v>287.98877737346004</v>
      </c>
      <c r="V50" s="98">
        <v>196.64151633252999</v>
      </c>
      <c r="W50" s="98">
        <v>212.25794939643001</v>
      </c>
      <c r="X50" s="98">
        <v>222.88143951070998</v>
      </c>
      <c r="Y50" s="98">
        <v>196.91695762827999</v>
      </c>
      <c r="Z50" s="98">
        <v>215.91058540502999</v>
      </c>
      <c r="AA50" s="98">
        <v>222.60404143328998</v>
      </c>
      <c r="AB50" s="98">
        <v>230.13606248381998</v>
      </c>
      <c r="AC50" s="98">
        <v>218.31783088399999</v>
      </c>
      <c r="AD50" s="98">
        <v>222.89114286489001</v>
      </c>
      <c r="AE50" s="60">
        <v>217.59354391121374</v>
      </c>
      <c r="AF50" s="60">
        <v>218.59213673132857</v>
      </c>
      <c r="AG50" s="60">
        <v>219.51220040266253</v>
      </c>
      <c r="AH50" s="60">
        <v>220.37463381158483</v>
      </c>
      <c r="AI50" s="60">
        <v>221.20172307213107</v>
      </c>
      <c r="AJ50" s="60">
        <v>222.01421628505452</v>
      </c>
      <c r="AK50" s="60">
        <v>222.82550321305041</v>
      </c>
      <c r="AL50" s="60">
        <v>223.63878051117669</v>
      </c>
      <c r="AM50" s="60">
        <v>224.44705172685383</v>
      </c>
      <c r="AN50" s="60">
        <v>225.24145066586465</v>
      </c>
      <c r="AO50" s="60">
        <v>226.01504118987589</v>
      </c>
      <c r="AP50" s="60">
        <v>226.7622743882211</v>
      </c>
      <c r="AQ50" s="60">
        <v>227.48194397597271</v>
      </c>
    </row>
    <row r="51" spans="1:43" s="142" customFormat="1" x14ac:dyDescent="0.2">
      <c r="A51" s="104" t="s">
        <v>74</v>
      </c>
      <c r="B51" s="104" t="s">
        <v>51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</row>
    <row r="52" spans="1:43" s="126" customFormat="1" x14ac:dyDescent="0.2">
      <c r="A52" s="124"/>
      <c r="B52" s="124" t="s">
        <v>75</v>
      </c>
      <c r="C52" s="125">
        <f t="shared" ref="C52:Y52" si="0">SUM(C3:C51)</f>
        <v>26725.709831834789</v>
      </c>
      <c r="D52" s="125">
        <f t="shared" si="0"/>
        <v>26180.995018353424</v>
      </c>
      <c r="E52" s="125">
        <f t="shared" si="0"/>
        <v>25337.184778452152</v>
      </c>
      <c r="F52" s="125">
        <f t="shared" si="0"/>
        <v>24682.700759471209</v>
      </c>
      <c r="G52" s="125">
        <f t="shared" si="0"/>
        <v>24420.70916534511</v>
      </c>
      <c r="H52" s="125">
        <f t="shared" si="0"/>
        <v>24250.696276762454</v>
      </c>
      <c r="I52" s="125">
        <f t="shared" si="0"/>
        <v>22994.802716160604</v>
      </c>
      <c r="J52" s="125">
        <f t="shared" si="0"/>
        <v>23128.405365162333</v>
      </c>
      <c r="K52" s="125">
        <f t="shared" si="0"/>
        <v>23275.894481193649</v>
      </c>
      <c r="L52" s="125">
        <f t="shared" si="0"/>
        <v>23583.047553178079</v>
      </c>
      <c r="M52" s="125">
        <f t="shared" si="0"/>
        <v>23385.435730380206</v>
      </c>
      <c r="N52" s="125">
        <f t="shared" si="0"/>
        <v>22640.487058128758</v>
      </c>
      <c r="O52" s="125">
        <f t="shared" si="0"/>
        <v>22625.764257583487</v>
      </c>
      <c r="P52" s="125">
        <f t="shared" si="0"/>
        <v>22179.99873375817</v>
      </c>
      <c r="Q52" s="125">
        <f t="shared" si="0"/>
        <v>20646.910780039459</v>
      </c>
      <c r="R52" s="125">
        <f t="shared" si="0"/>
        <v>18458.067247427593</v>
      </c>
      <c r="S52" s="125">
        <f t="shared" si="0"/>
        <v>18121.779833994689</v>
      </c>
      <c r="T52" s="125">
        <f t="shared" si="0"/>
        <v>18720.219847555214</v>
      </c>
      <c r="U52" s="125">
        <f t="shared" si="0"/>
        <v>18555.653683440622</v>
      </c>
      <c r="V52" s="125">
        <f t="shared" si="0"/>
        <v>17828.820391719273</v>
      </c>
      <c r="W52" s="125">
        <f t="shared" si="0"/>
        <v>17479.559937582973</v>
      </c>
      <c r="X52" s="125">
        <f t="shared" si="0"/>
        <v>17475.422555142173</v>
      </c>
      <c r="Y52" s="125">
        <f t="shared" si="0"/>
        <v>17165.310919659434</v>
      </c>
      <c r="Z52" s="125">
        <f>SUM(Z3:Z51)</f>
        <v>17102.934202695757</v>
      </c>
      <c r="AA52" s="125">
        <f>SUM(AA3:AA51)</f>
        <v>17569.009152591709</v>
      </c>
      <c r="AB52" s="125">
        <f>SUM(AB3:AB51)</f>
        <v>17531.931970105616</v>
      </c>
      <c r="AC52" s="125">
        <f>SUM(AC3:AC51)</f>
        <v>17993.292758408832</v>
      </c>
      <c r="AD52" s="125">
        <f>SUM(AD3:AD51)</f>
        <v>18281.634674366032</v>
      </c>
      <c r="AE52" s="61">
        <f t="shared" ref="AE52:AQ52" si="1">SUM(AE3:AE51)</f>
        <v>18614.162463940011</v>
      </c>
      <c r="AF52" s="61">
        <f t="shared" si="1"/>
        <v>18192.878801106534</v>
      </c>
      <c r="AG52" s="61">
        <f t="shared" si="1"/>
        <v>17787.49870570346</v>
      </c>
      <c r="AH52" s="61">
        <f t="shared" si="1"/>
        <v>17694.901249075465</v>
      </c>
      <c r="AI52" s="61">
        <f t="shared" si="1"/>
        <v>17663.743427843787</v>
      </c>
      <c r="AJ52" s="61">
        <f t="shared" si="1"/>
        <v>17580.099125791843</v>
      </c>
      <c r="AK52" s="61">
        <f t="shared" si="1"/>
        <v>17520.164625323774</v>
      </c>
      <c r="AL52" s="61">
        <f t="shared" si="1"/>
        <v>17423.946595699625</v>
      </c>
      <c r="AM52" s="61">
        <f t="shared" si="1"/>
        <v>17313.180907054961</v>
      </c>
      <c r="AN52" s="61">
        <f t="shared" si="1"/>
        <v>17215.611533684638</v>
      </c>
      <c r="AO52" s="61">
        <f t="shared" si="1"/>
        <v>17130.762702113741</v>
      </c>
      <c r="AP52" s="61">
        <f t="shared" si="1"/>
        <v>17047.343223412241</v>
      </c>
      <c r="AQ52" s="61">
        <f t="shared" si="1"/>
        <v>17063.063412046009</v>
      </c>
    </row>
    <row r="53" spans="1:43" s="145" customFormat="1" x14ac:dyDescent="0.2">
      <c r="A53" s="143"/>
      <c r="B53" s="143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</row>
    <row r="54" spans="1:43" x14ac:dyDescent="0.2">
      <c r="A54" s="104"/>
      <c r="B54" s="124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</row>
    <row r="55" spans="1:43" x14ac:dyDescent="0.2">
      <c r="A55" s="107" t="s">
        <v>11</v>
      </c>
      <c r="B55" s="107" t="s">
        <v>76</v>
      </c>
      <c r="C55" s="129">
        <v>59.975607431450001</v>
      </c>
      <c r="D55" s="129">
        <v>59.975607431450001</v>
      </c>
      <c r="E55" s="129">
        <v>55.50536306067</v>
      </c>
      <c r="F55" s="129">
        <v>57.453503782879999</v>
      </c>
      <c r="G55" s="129">
        <v>56.836001504209996</v>
      </c>
      <c r="H55" s="129">
        <v>62.107261913009999</v>
      </c>
      <c r="I55" s="129">
        <v>63.81830470805</v>
      </c>
      <c r="J55" s="129">
        <v>67.657660250540005</v>
      </c>
      <c r="K55" s="129">
        <v>69.518755547570009</v>
      </c>
      <c r="L55" s="129">
        <v>74.489665617369994</v>
      </c>
      <c r="M55" s="129">
        <v>79.089257582559995</v>
      </c>
      <c r="N55" s="129">
        <v>80.984708412130004</v>
      </c>
      <c r="O55" s="129">
        <v>81.187076742100004</v>
      </c>
      <c r="P55" s="129">
        <v>70.781559691159998</v>
      </c>
      <c r="Q55" s="129">
        <v>73.682390200339995</v>
      </c>
      <c r="R55" s="129">
        <v>83.800182060910004</v>
      </c>
      <c r="S55" s="129">
        <v>87.623594555619988</v>
      </c>
      <c r="T55" s="129">
        <v>87.602641552749986</v>
      </c>
      <c r="U55" s="129">
        <v>89.644683211260002</v>
      </c>
      <c r="V55" s="129">
        <v>89.226272474059996</v>
      </c>
      <c r="W55" s="129">
        <v>78.134460789560009</v>
      </c>
      <c r="X55" s="129">
        <v>81.353370763179996</v>
      </c>
      <c r="Y55" s="129">
        <v>83.9652259434</v>
      </c>
      <c r="Z55" s="129">
        <v>84.753143904989997</v>
      </c>
      <c r="AA55" s="129">
        <v>84.078419470229989</v>
      </c>
      <c r="AB55" s="129">
        <v>90.611259179789997</v>
      </c>
      <c r="AC55" s="129">
        <v>88.815919868359998</v>
      </c>
      <c r="AD55" s="129">
        <v>95.135980972070001</v>
      </c>
      <c r="AE55" s="75">
        <v>98.066710370779461</v>
      </c>
      <c r="AF55" s="75">
        <v>98.620486057649856</v>
      </c>
      <c r="AG55" s="75">
        <v>98.960085174924288</v>
      </c>
      <c r="AH55" s="75">
        <v>99.434980222348116</v>
      </c>
      <c r="AI55" s="75">
        <v>100.00245397045201</v>
      </c>
      <c r="AJ55" s="75">
        <v>100.52637494264573</v>
      </c>
      <c r="AK55" s="75">
        <v>101.06450019691961</v>
      </c>
      <c r="AL55" s="75">
        <v>101.52151132037662</v>
      </c>
      <c r="AM55" s="75">
        <v>102.09330881016061</v>
      </c>
      <c r="AN55" s="75">
        <v>102.82236631650271</v>
      </c>
      <c r="AO55" s="75">
        <v>103.45069068080797</v>
      </c>
      <c r="AP55" s="75">
        <v>104.09189376717094</v>
      </c>
      <c r="AQ55" s="75">
        <v>104.94432399798956</v>
      </c>
    </row>
    <row r="56" spans="1:43" x14ac:dyDescent="0.2">
      <c r="A56" s="107" t="s">
        <v>17</v>
      </c>
      <c r="B56" s="107" t="s">
        <v>77</v>
      </c>
      <c r="C56" s="129">
        <v>75.61518875806</v>
      </c>
      <c r="D56" s="129">
        <v>75.61518875806</v>
      </c>
      <c r="E56" s="129">
        <v>67.312888959070008</v>
      </c>
      <c r="F56" s="129">
        <v>70.49474846295</v>
      </c>
      <c r="G56" s="129">
        <v>106.10481884018</v>
      </c>
      <c r="H56" s="129">
        <v>119.51424116228</v>
      </c>
      <c r="I56" s="129">
        <v>125.34793637597998</v>
      </c>
      <c r="J56" s="129">
        <v>119.11018631049001</v>
      </c>
      <c r="K56" s="129">
        <v>109.0518468523</v>
      </c>
      <c r="L56" s="129">
        <v>109.42344508800001</v>
      </c>
      <c r="M56" s="129">
        <v>102.17755642921999</v>
      </c>
      <c r="N56" s="129">
        <v>101.27486422428001</v>
      </c>
      <c r="O56" s="129">
        <v>83.259537504329998</v>
      </c>
      <c r="P56" s="129">
        <v>67.866946412929991</v>
      </c>
      <c r="Q56" s="129">
        <v>71.933756251519995</v>
      </c>
      <c r="R56" s="129">
        <v>57.93402594498</v>
      </c>
      <c r="S56" s="129">
        <v>59.236069654990004</v>
      </c>
      <c r="T56" s="129">
        <v>78.913936705379996</v>
      </c>
      <c r="U56" s="129">
        <v>82.761039651360008</v>
      </c>
      <c r="V56" s="129">
        <v>70.695747593139998</v>
      </c>
      <c r="W56" s="129">
        <v>37.508925389950001</v>
      </c>
      <c r="X56" s="129">
        <v>51.99681368009</v>
      </c>
      <c r="Y56" s="129">
        <v>52.798480532859998</v>
      </c>
      <c r="Z56" s="129">
        <v>37.983436271959995</v>
      </c>
      <c r="AA56" s="129">
        <v>47.351056737469996</v>
      </c>
      <c r="AB56" s="129">
        <v>56.429309751190004</v>
      </c>
      <c r="AC56" s="129">
        <v>57.74391908778</v>
      </c>
      <c r="AD56" s="129">
        <v>49.26355688161</v>
      </c>
      <c r="AE56" s="75">
        <v>37.15204750159522</v>
      </c>
      <c r="AF56" s="75">
        <v>37.15204750159522</v>
      </c>
      <c r="AG56" s="75">
        <v>37.15204750159522</v>
      </c>
      <c r="AH56" s="75">
        <v>37.15204750159522</v>
      </c>
      <c r="AI56" s="75">
        <v>37.15204750159522</v>
      </c>
      <c r="AJ56" s="75">
        <v>37.15204750159522</v>
      </c>
      <c r="AK56" s="75">
        <v>37.15204750159522</v>
      </c>
      <c r="AL56" s="75">
        <v>37.15204750159522</v>
      </c>
      <c r="AM56" s="75">
        <v>37.15204750159522</v>
      </c>
      <c r="AN56" s="75">
        <v>37.15204750159522</v>
      </c>
      <c r="AO56" s="75">
        <v>37.15204750159522</v>
      </c>
      <c r="AP56" s="75">
        <v>37.15204750159522</v>
      </c>
      <c r="AQ56" s="75">
        <v>37.15204750159522</v>
      </c>
    </row>
  </sheetData>
  <pageMargins left="0.59055118110236227" right="0.59055118110236227" top="0.78740157480314965" bottom="0.98425196850393704" header="0.51181102362204722" footer="0.51181102362204722"/>
  <pageSetup paperSize="9" scale="66" fitToWidth="2" orientation="landscape" r:id="rId1"/>
  <headerFooter alignWithMargins="0">
    <oddFooter>&amp;L&amp;Z&amp;F, &amp;A&amp;RPrint date: &amp;D,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Q56"/>
  <sheetViews>
    <sheetView zoomScaleNormal="100" workbookViewId="0"/>
  </sheetViews>
  <sheetFormatPr defaultColWidth="9.140625" defaultRowHeight="12.75" customHeight="1" x14ac:dyDescent="0.2"/>
  <cols>
    <col min="1" max="1" width="15.5703125" style="13" bestFit="1" customWidth="1"/>
    <col min="2" max="2" width="43.140625" style="13" bestFit="1" customWidth="1"/>
    <col min="3" max="6" width="5" style="13" bestFit="1" customWidth="1"/>
    <col min="7" max="8" width="5.42578125" style="13" customWidth="1"/>
    <col min="9" max="9" width="5.42578125" style="13" bestFit="1" customWidth="1"/>
    <col min="10" max="10" width="5" style="13" bestFit="1" customWidth="1"/>
    <col min="11" max="16" width="5.42578125" style="13" bestFit="1" customWidth="1"/>
    <col min="17" max="17" width="5.42578125" style="13" customWidth="1"/>
    <col min="18" max="18" width="5.42578125" style="13" bestFit="1" customWidth="1"/>
    <col min="19" max="19" width="6.42578125" style="13" bestFit="1" customWidth="1"/>
    <col min="20" max="20" width="5.85546875" style="13" bestFit="1" customWidth="1"/>
    <col min="21" max="21" width="6.42578125" style="13" bestFit="1" customWidth="1"/>
    <col min="22" max="26" width="5.42578125" style="13" bestFit="1" customWidth="1"/>
    <col min="27" max="27" width="6.28515625" style="13" customWidth="1"/>
    <col min="28" max="28" width="5.42578125" style="13" bestFit="1" customWidth="1"/>
    <col min="29" max="29" width="6.85546875" style="13" bestFit="1" customWidth="1"/>
    <col min="30" max="33" width="5.42578125" style="13" bestFit="1" customWidth="1"/>
    <col min="34" max="34" width="6.28515625" style="13" customWidth="1"/>
    <col min="35" max="43" width="5.42578125" style="13" bestFit="1" customWidth="1"/>
    <col min="44" max="16384" width="9.140625" style="13"/>
  </cols>
  <sheetData>
    <row r="1" spans="1:43" ht="12.75" customHeight="1" x14ac:dyDescent="0.2">
      <c r="A1" s="180" t="s">
        <v>111</v>
      </c>
      <c r="B1" s="181"/>
    </row>
    <row r="2" spans="1:43" ht="12.75" customHeight="1" x14ac:dyDescent="0.2">
      <c r="A2" s="12"/>
      <c r="B2" s="12"/>
      <c r="C2" s="12">
        <v>1990</v>
      </c>
      <c r="D2" s="12">
        <v>1991</v>
      </c>
      <c r="E2" s="12">
        <v>1992</v>
      </c>
      <c r="F2" s="12">
        <v>1993</v>
      </c>
      <c r="G2" s="12">
        <v>1994</v>
      </c>
      <c r="H2" s="12">
        <v>1995</v>
      </c>
      <c r="I2" s="12">
        <v>1996</v>
      </c>
      <c r="J2" s="12">
        <v>1997</v>
      </c>
      <c r="K2" s="12">
        <v>1998</v>
      </c>
      <c r="L2" s="12">
        <v>1999</v>
      </c>
      <c r="M2" s="12">
        <v>2000</v>
      </c>
      <c r="N2" s="12">
        <v>2001</v>
      </c>
      <c r="O2" s="12">
        <v>2002</v>
      </c>
      <c r="P2" s="12">
        <v>2003</v>
      </c>
      <c r="Q2" s="12">
        <v>2004</v>
      </c>
      <c r="R2" s="12">
        <v>2005</v>
      </c>
      <c r="S2" s="12">
        <v>2006</v>
      </c>
      <c r="T2" s="12">
        <v>2007</v>
      </c>
      <c r="U2" s="12">
        <v>2008</v>
      </c>
      <c r="V2" s="12">
        <v>2009</v>
      </c>
      <c r="W2" s="12">
        <v>2010</v>
      </c>
      <c r="X2" s="12">
        <v>2011</v>
      </c>
      <c r="Y2" s="12">
        <v>2012</v>
      </c>
      <c r="Z2" s="12">
        <v>2013</v>
      </c>
      <c r="AA2" s="12">
        <v>2014</v>
      </c>
      <c r="AB2" s="12">
        <v>2015</v>
      </c>
      <c r="AC2" s="12">
        <v>2016</v>
      </c>
      <c r="AD2" s="12">
        <v>2017</v>
      </c>
      <c r="AE2" s="193">
        <v>2018</v>
      </c>
      <c r="AF2" s="193">
        <v>2019</v>
      </c>
      <c r="AG2" s="193">
        <v>2020</v>
      </c>
      <c r="AH2" s="193">
        <v>2021</v>
      </c>
      <c r="AI2" s="193">
        <v>2022</v>
      </c>
      <c r="AJ2" s="193">
        <v>2023</v>
      </c>
      <c r="AK2" s="193">
        <v>2024</v>
      </c>
      <c r="AL2" s="193">
        <v>2025</v>
      </c>
      <c r="AM2" s="193">
        <v>2026</v>
      </c>
      <c r="AN2" s="193">
        <v>2027</v>
      </c>
      <c r="AO2" s="193">
        <v>2028</v>
      </c>
      <c r="AP2" s="193">
        <v>2029</v>
      </c>
      <c r="AQ2" s="193">
        <v>2030</v>
      </c>
    </row>
    <row r="3" spans="1:43" ht="12.75" customHeight="1" x14ac:dyDescent="0.2">
      <c r="A3" s="22" t="s">
        <v>1</v>
      </c>
      <c r="B3" s="24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</row>
    <row r="4" spans="1:43" ht="12.75" customHeight="1" x14ac:dyDescent="0.2">
      <c r="A4" s="22" t="s">
        <v>3</v>
      </c>
      <c r="B4" s="24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</row>
    <row r="5" spans="1:43" ht="12.75" customHeight="1" x14ac:dyDescent="0.2">
      <c r="A5" s="22" t="s">
        <v>5</v>
      </c>
      <c r="B5" s="24" t="s">
        <v>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</row>
    <row r="6" spans="1:43" ht="12.75" customHeight="1" x14ac:dyDescent="0.2">
      <c r="A6" s="22"/>
      <c r="B6" s="2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</row>
    <row r="7" spans="1:43" ht="12.75" customHeight="1" x14ac:dyDescent="0.2">
      <c r="A7" s="22" t="s">
        <v>7</v>
      </c>
      <c r="B7" s="23" t="s">
        <v>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</row>
    <row r="8" spans="1:43" ht="12.75" customHeight="1" x14ac:dyDescent="0.2">
      <c r="A8" s="11" t="s">
        <v>9</v>
      </c>
      <c r="B8" s="11" t="s">
        <v>10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</row>
    <row r="9" spans="1:43" ht="12.75" customHeight="1" x14ac:dyDescent="0.2">
      <c r="A9" s="11"/>
      <c r="B9" s="1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</row>
    <row r="10" spans="1:43" ht="12.75" customHeight="1" x14ac:dyDescent="0.2">
      <c r="A10" s="11" t="s">
        <v>11</v>
      </c>
      <c r="B10" s="11" t="s">
        <v>12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</row>
    <row r="11" spans="1:43" ht="12.75" customHeight="1" x14ac:dyDescent="0.2">
      <c r="A11" s="11" t="s">
        <v>13</v>
      </c>
      <c r="B11" s="11" t="s">
        <v>14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</row>
    <row r="12" spans="1:43" ht="12.75" customHeight="1" x14ac:dyDescent="0.2">
      <c r="A12" s="11" t="s">
        <v>15</v>
      </c>
      <c r="B12" s="11" t="s">
        <v>16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</row>
    <row r="13" spans="1:43" ht="12.75" customHeight="1" x14ac:dyDescent="0.2">
      <c r="A13" s="11" t="s">
        <v>17</v>
      </c>
      <c r="B13" s="11" t="s">
        <v>18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</row>
    <row r="14" spans="1:43" ht="12.75" customHeight="1" x14ac:dyDescent="0.2">
      <c r="A14" s="22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</row>
    <row r="15" spans="1:43" ht="12.75" customHeight="1" x14ac:dyDescent="0.2">
      <c r="A15" s="22" t="s">
        <v>19</v>
      </c>
      <c r="B15" s="24" t="s">
        <v>20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</row>
    <row r="16" spans="1:43" ht="12.75" customHeight="1" x14ac:dyDescent="0.2">
      <c r="A16" s="22" t="s">
        <v>19</v>
      </c>
      <c r="B16" s="24" t="s">
        <v>21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</row>
    <row r="17" spans="1:43" ht="12.75" customHeight="1" x14ac:dyDescent="0.2">
      <c r="A17" s="22" t="s">
        <v>22</v>
      </c>
      <c r="B17" s="24" t="s">
        <v>23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</row>
    <row r="18" spans="1:43" ht="12.75" customHeight="1" x14ac:dyDescent="0.2">
      <c r="A18" s="11" t="s">
        <v>22</v>
      </c>
      <c r="B18" s="11" t="s">
        <v>24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</row>
    <row r="19" spans="1:43" ht="12.75" customHeight="1" x14ac:dyDescent="0.2">
      <c r="A19" s="22" t="s">
        <v>25</v>
      </c>
      <c r="B19" s="24" t="s">
        <v>26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</row>
    <row r="20" spans="1:43" ht="12.75" customHeight="1" x14ac:dyDescent="0.2">
      <c r="A20" s="11" t="s">
        <v>25</v>
      </c>
      <c r="B20" s="11" t="s">
        <v>27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</row>
    <row r="21" spans="1:43" ht="12.75" customHeight="1" x14ac:dyDescent="0.2">
      <c r="A21" s="11"/>
      <c r="B21" s="1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</row>
    <row r="22" spans="1:43" ht="12.75" customHeight="1" x14ac:dyDescent="0.2">
      <c r="A22" s="11" t="s">
        <v>28</v>
      </c>
      <c r="B22" s="77" t="s">
        <v>29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</row>
    <row r="23" spans="1:43" ht="12.75" customHeight="1" x14ac:dyDescent="0.2">
      <c r="A23" s="182" t="s">
        <v>28</v>
      </c>
      <c r="B23" s="77" t="s">
        <v>134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</row>
    <row r="24" spans="1:43" ht="12.75" customHeight="1" x14ac:dyDescent="0.2">
      <c r="A24" s="11"/>
      <c r="B24" s="1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</row>
    <row r="25" spans="1:43" ht="12.75" customHeight="1" x14ac:dyDescent="0.2">
      <c r="A25" s="11" t="s">
        <v>30</v>
      </c>
      <c r="B25" s="22" t="s">
        <v>31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</row>
    <row r="26" spans="1:43" ht="12.75" customHeight="1" x14ac:dyDescent="0.2">
      <c r="A26" s="11" t="s">
        <v>32</v>
      </c>
      <c r="B26" s="22" t="s">
        <v>33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</row>
    <row r="27" spans="1:43" ht="12.75" customHeight="1" x14ac:dyDescent="0.2">
      <c r="A27" s="22" t="s">
        <v>34</v>
      </c>
      <c r="B27" s="24" t="s">
        <v>35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</row>
    <row r="28" spans="1:43" ht="12.75" customHeight="1" x14ac:dyDescent="0.2">
      <c r="A28" s="11"/>
      <c r="B28" s="1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</row>
    <row r="29" spans="1:43" ht="12.75" customHeight="1" x14ac:dyDescent="0.2">
      <c r="A29" s="22" t="s">
        <v>36</v>
      </c>
      <c r="B29" s="183" t="s">
        <v>37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</row>
    <row r="30" spans="1:43" ht="12.75" customHeight="1" x14ac:dyDescent="0.2">
      <c r="A30" s="175" t="s">
        <v>155</v>
      </c>
      <c r="B30" s="184" t="s">
        <v>156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</row>
    <row r="31" spans="1:43" ht="12.75" customHeight="1" x14ac:dyDescent="0.2">
      <c r="A31" s="22" t="s">
        <v>38</v>
      </c>
      <c r="B31" s="183" t="s">
        <v>39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</row>
    <row r="32" spans="1:43" ht="12.75" customHeight="1" x14ac:dyDescent="0.2">
      <c r="A32" s="22" t="s">
        <v>40</v>
      </c>
      <c r="B32" s="183" t="s">
        <v>41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</row>
    <row r="33" spans="1:43" ht="12.75" customHeight="1" x14ac:dyDescent="0.2">
      <c r="A33" s="22" t="s">
        <v>42</v>
      </c>
      <c r="B33" s="183" t="s">
        <v>43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</row>
    <row r="34" spans="1:43" ht="12.75" customHeight="1" x14ac:dyDescent="0.2">
      <c r="A34" s="22" t="s">
        <v>44</v>
      </c>
      <c r="B34" s="183" t="s">
        <v>45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>
        <v>1.1839999999999999</v>
      </c>
      <c r="T34" s="176">
        <v>3.552</v>
      </c>
      <c r="U34" s="176">
        <v>1.776</v>
      </c>
      <c r="V34" s="176">
        <v>3.552</v>
      </c>
      <c r="W34" s="176">
        <v>5.3280000000000003</v>
      </c>
      <c r="X34" s="176">
        <v>5.3280000000000003</v>
      </c>
      <c r="Y34" s="176">
        <v>1.776</v>
      </c>
      <c r="Z34" s="176"/>
      <c r="AA34" s="176">
        <v>2.0720000000000001</v>
      </c>
      <c r="AB34" s="176"/>
      <c r="AC34" s="176"/>
      <c r="AD34" s="176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</row>
    <row r="35" spans="1:43" ht="12.75" customHeight="1" x14ac:dyDescent="0.2">
      <c r="A35" s="22" t="s">
        <v>46</v>
      </c>
      <c r="B35" s="183" t="s">
        <v>47</v>
      </c>
      <c r="C35" s="12"/>
      <c r="D35" s="12"/>
      <c r="E35" s="12">
        <v>3.8297400000000001</v>
      </c>
      <c r="F35" s="12">
        <v>110.032702235025</v>
      </c>
      <c r="G35" s="12">
        <v>157.362997236675</v>
      </c>
      <c r="H35" s="12">
        <v>257.863219795975</v>
      </c>
      <c r="I35" s="12">
        <v>399.28405177937498</v>
      </c>
      <c r="J35" s="12">
        <v>397.503747182935</v>
      </c>
      <c r="K35" s="12">
        <v>530.16000136999503</v>
      </c>
      <c r="L35" s="12">
        <v>672.73404059129996</v>
      </c>
      <c r="M35" s="12">
        <v>766.18533255317504</v>
      </c>
      <c r="N35" s="12">
        <v>753.76023724070501</v>
      </c>
      <c r="O35" s="12">
        <v>784.07853931992702</v>
      </c>
      <c r="P35" s="12">
        <v>798.52378544444684</v>
      </c>
      <c r="Q35" s="12">
        <v>852.76017155055206</v>
      </c>
      <c r="R35" s="12">
        <v>902.83495796447244</v>
      </c>
      <c r="S35" s="12">
        <v>923.93727257021294</v>
      </c>
      <c r="T35" s="12">
        <v>955.24431841214619</v>
      </c>
      <c r="U35" s="12">
        <v>956.25818266062242</v>
      </c>
      <c r="V35" s="12">
        <v>977.3312099319196</v>
      </c>
      <c r="W35" s="12">
        <v>821.9895672177629</v>
      </c>
      <c r="X35" s="12">
        <v>743.96247020157273</v>
      </c>
      <c r="Y35" s="12">
        <v>748.19508694613808</v>
      </c>
      <c r="Z35" s="12">
        <v>676.80514707233533</v>
      </c>
      <c r="AA35" s="12">
        <v>614.86854860653023</v>
      </c>
      <c r="AB35" s="12">
        <v>461.92958777345535</v>
      </c>
      <c r="AC35" s="12">
        <v>503.55019842108891</v>
      </c>
      <c r="AD35" s="12">
        <v>405.42866599972268</v>
      </c>
      <c r="AE35" s="192">
        <v>452.02099167985295</v>
      </c>
      <c r="AF35" s="192">
        <v>334.78470360503752</v>
      </c>
      <c r="AG35" s="192">
        <v>334.12273463090861</v>
      </c>
      <c r="AH35" s="192">
        <v>277.07062155031633</v>
      </c>
      <c r="AI35" s="192">
        <v>271.95655601985868</v>
      </c>
      <c r="AJ35" s="192">
        <v>279.74072831539991</v>
      </c>
      <c r="AK35" s="192">
        <v>285.36560558388504</v>
      </c>
      <c r="AL35" s="192">
        <v>283.44851454640371</v>
      </c>
      <c r="AM35" s="192">
        <v>275.36385130341267</v>
      </c>
      <c r="AN35" s="192">
        <v>261.51867222364297</v>
      </c>
      <c r="AO35" s="192">
        <v>241.16120197351646</v>
      </c>
      <c r="AP35" s="192">
        <v>216.35279164827477</v>
      </c>
      <c r="AQ35" s="192">
        <v>190.71594831618219</v>
      </c>
    </row>
    <row r="36" spans="1:43" ht="12.75" customHeight="1" x14ac:dyDescent="0.2">
      <c r="A36" s="22" t="s">
        <v>48</v>
      </c>
      <c r="B36" s="183" t="s">
        <v>49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</row>
    <row r="37" spans="1:43" ht="12.75" customHeight="1" x14ac:dyDescent="0.2">
      <c r="A37" s="22" t="s">
        <v>50</v>
      </c>
      <c r="B37" s="183" t="s">
        <v>51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</row>
    <row r="38" spans="1:43" ht="12.7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</row>
    <row r="39" spans="1:43" ht="12.75" customHeight="1" x14ac:dyDescent="0.2">
      <c r="A39" s="22" t="s">
        <v>52</v>
      </c>
      <c r="B39" s="22" t="s">
        <v>53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</row>
    <row r="40" spans="1:43" ht="12.75" customHeight="1" x14ac:dyDescent="0.2">
      <c r="A40" s="22" t="s">
        <v>54</v>
      </c>
      <c r="B40" s="22" t="s">
        <v>55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</row>
    <row r="41" spans="1:43" ht="12.75" customHeight="1" x14ac:dyDescent="0.2">
      <c r="A41" s="22" t="s">
        <v>56</v>
      </c>
      <c r="B41" s="22" t="s">
        <v>57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</row>
    <row r="42" spans="1:43" ht="12.75" customHeight="1" x14ac:dyDescent="0.2">
      <c r="A42" s="22" t="s">
        <v>58</v>
      </c>
      <c r="B42" s="22" t="s">
        <v>59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</row>
    <row r="43" spans="1:43" ht="12.75" customHeight="1" x14ac:dyDescent="0.2">
      <c r="A43" s="22" t="s">
        <v>60</v>
      </c>
      <c r="B43" s="22" t="s">
        <v>61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</row>
    <row r="44" spans="1:43" ht="12.75" customHeight="1" x14ac:dyDescent="0.2">
      <c r="A44" s="22" t="s">
        <v>62</v>
      </c>
      <c r="B44" s="22" t="s">
        <v>63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</row>
    <row r="45" spans="1:43" ht="12.75" customHeight="1" x14ac:dyDescent="0.2">
      <c r="A45" s="11" t="s">
        <v>64</v>
      </c>
      <c r="B45" s="11" t="s">
        <v>65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</row>
    <row r="46" spans="1:43" ht="12.75" customHeight="1" x14ac:dyDescent="0.2">
      <c r="A46" s="11"/>
      <c r="B46" s="1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</row>
    <row r="47" spans="1:43" ht="12.75" customHeight="1" x14ac:dyDescent="0.2">
      <c r="A47" s="185" t="s">
        <v>66</v>
      </c>
      <c r="B47" s="183" t="s">
        <v>67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</row>
    <row r="48" spans="1:43" ht="12.75" customHeight="1" x14ac:dyDescent="0.2">
      <c r="A48" s="22" t="s">
        <v>68</v>
      </c>
      <c r="B48" s="22" t="s">
        <v>69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</row>
    <row r="49" spans="1:43" ht="12.75" customHeight="1" x14ac:dyDescent="0.2">
      <c r="A49" s="22" t="s">
        <v>70</v>
      </c>
      <c r="B49" s="22" t="s">
        <v>71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</row>
    <row r="50" spans="1:43" ht="12.75" customHeight="1" x14ac:dyDescent="0.2">
      <c r="A50" s="22" t="s">
        <v>72</v>
      </c>
      <c r="B50" s="22" t="s">
        <v>73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</row>
    <row r="51" spans="1:43" ht="12.75" customHeight="1" x14ac:dyDescent="0.2">
      <c r="A51" s="22" t="s">
        <v>74</v>
      </c>
      <c r="B51" s="22" t="s">
        <v>51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</row>
    <row r="52" spans="1:43" s="187" customFormat="1" ht="12.75" customHeight="1" x14ac:dyDescent="0.2">
      <c r="A52" s="186"/>
      <c r="B52" s="186" t="s">
        <v>75</v>
      </c>
      <c r="C52" s="20">
        <f t="shared" ref="C52:Y52" si="0">SUM(C3:C51)</f>
        <v>0</v>
      </c>
      <c r="D52" s="20">
        <f t="shared" si="0"/>
        <v>0</v>
      </c>
      <c r="E52" s="20">
        <f t="shared" si="0"/>
        <v>3.8297400000000001</v>
      </c>
      <c r="F52" s="20">
        <f t="shared" si="0"/>
        <v>110.032702235025</v>
      </c>
      <c r="G52" s="20">
        <f t="shared" si="0"/>
        <v>157.362997236675</v>
      </c>
      <c r="H52" s="20">
        <f t="shared" si="0"/>
        <v>257.863219795975</v>
      </c>
      <c r="I52" s="20">
        <f t="shared" si="0"/>
        <v>399.28405177937498</v>
      </c>
      <c r="J52" s="20">
        <f t="shared" si="0"/>
        <v>397.503747182935</v>
      </c>
      <c r="K52" s="20">
        <f t="shared" si="0"/>
        <v>530.16000136999503</v>
      </c>
      <c r="L52" s="20">
        <f t="shared" si="0"/>
        <v>672.73404059129996</v>
      </c>
      <c r="M52" s="20">
        <f t="shared" si="0"/>
        <v>766.18533255317504</v>
      </c>
      <c r="N52" s="20">
        <f t="shared" si="0"/>
        <v>753.76023724070501</v>
      </c>
      <c r="O52" s="20">
        <f t="shared" si="0"/>
        <v>784.07853931992702</v>
      </c>
      <c r="P52" s="20">
        <f t="shared" si="0"/>
        <v>798.52378544444684</v>
      </c>
      <c r="Q52" s="20">
        <f t="shared" si="0"/>
        <v>852.76017155055206</v>
      </c>
      <c r="R52" s="20">
        <f t="shared" si="0"/>
        <v>902.83495796447244</v>
      </c>
      <c r="S52" s="20">
        <f t="shared" si="0"/>
        <v>925.12127257021291</v>
      </c>
      <c r="T52" s="20">
        <f t="shared" si="0"/>
        <v>958.79631841214621</v>
      </c>
      <c r="U52" s="20">
        <f t="shared" si="0"/>
        <v>958.03418266062238</v>
      </c>
      <c r="V52" s="20">
        <f t="shared" si="0"/>
        <v>980.88320993191962</v>
      </c>
      <c r="W52" s="20">
        <f t="shared" si="0"/>
        <v>827.31756721776287</v>
      </c>
      <c r="X52" s="20">
        <f t="shared" si="0"/>
        <v>749.2904702015727</v>
      </c>
      <c r="Y52" s="20">
        <f t="shared" si="0"/>
        <v>749.97108694613803</v>
      </c>
      <c r="Z52" s="20">
        <f>SUM(Z3:Z51)</f>
        <v>676.80514707233533</v>
      </c>
      <c r="AA52" s="20">
        <f>SUM(AA3:AA51)</f>
        <v>616.94054860653023</v>
      </c>
      <c r="AB52" s="20">
        <f>SUM(AB3:AB51)</f>
        <v>461.92958777345535</v>
      </c>
      <c r="AC52" s="20">
        <f t="shared" ref="AC52:AQ52" si="1">SUM(AC3:AC51)</f>
        <v>503.55019842108891</v>
      </c>
      <c r="AD52" s="20">
        <f t="shared" ref="AD52" si="2">SUM(AD3:AD51)</f>
        <v>405.42866599972268</v>
      </c>
      <c r="AE52" s="194">
        <f t="shared" si="1"/>
        <v>452.02099167985295</v>
      </c>
      <c r="AF52" s="194">
        <f t="shared" si="1"/>
        <v>334.78470360503752</v>
      </c>
      <c r="AG52" s="194">
        <f t="shared" si="1"/>
        <v>334.12273463090861</v>
      </c>
      <c r="AH52" s="194">
        <f t="shared" si="1"/>
        <v>277.07062155031633</v>
      </c>
      <c r="AI52" s="194">
        <f t="shared" si="1"/>
        <v>271.95655601985868</v>
      </c>
      <c r="AJ52" s="194">
        <f t="shared" si="1"/>
        <v>279.74072831539991</v>
      </c>
      <c r="AK52" s="194">
        <f t="shared" si="1"/>
        <v>285.36560558388504</v>
      </c>
      <c r="AL52" s="194">
        <f t="shared" si="1"/>
        <v>283.44851454640371</v>
      </c>
      <c r="AM52" s="194">
        <f t="shared" si="1"/>
        <v>275.36385130341267</v>
      </c>
      <c r="AN52" s="194">
        <f t="shared" si="1"/>
        <v>261.51867222364297</v>
      </c>
      <c r="AO52" s="194">
        <f t="shared" si="1"/>
        <v>241.16120197351646</v>
      </c>
      <c r="AP52" s="194">
        <f t="shared" si="1"/>
        <v>216.35279164827477</v>
      </c>
      <c r="AQ52" s="194">
        <f t="shared" si="1"/>
        <v>190.71594831618219</v>
      </c>
    </row>
    <row r="53" spans="1:43" s="187" customFormat="1" ht="12.75" customHeight="1" x14ac:dyDescent="0.2">
      <c r="A53" s="188"/>
      <c r="B53" s="188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</row>
    <row r="54" spans="1:43" ht="12.75" customHeight="1" x14ac:dyDescent="0.2">
      <c r="A54" s="22"/>
      <c r="B54" s="186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</row>
    <row r="55" spans="1:43" ht="12.75" customHeight="1" x14ac:dyDescent="0.2">
      <c r="A55" s="11" t="s">
        <v>11</v>
      </c>
      <c r="B55" s="11" t="s">
        <v>76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</row>
    <row r="56" spans="1:43" ht="12.75" customHeight="1" x14ac:dyDescent="0.2">
      <c r="A56" s="11" t="s">
        <v>17</v>
      </c>
      <c r="B56" s="11" t="s">
        <v>77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56"/>
  <sheetViews>
    <sheetView zoomScaleNormal="100" workbookViewId="0"/>
  </sheetViews>
  <sheetFormatPr defaultColWidth="9.140625" defaultRowHeight="13.5" customHeight="1" x14ac:dyDescent="0.2"/>
  <cols>
    <col min="1" max="1" width="10" style="13" bestFit="1" customWidth="1"/>
    <col min="2" max="2" width="43" style="13" bestFit="1" customWidth="1"/>
    <col min="3" max="12" width="5" style="13" bestFit="1" customWidth="1"/>
    <col min="13" max="13" width="5.42578125" style="13" bestFit="1" customWidth="1"/>
    <col min="14" max="14" width="5" style="13" bestFit="1" customWidth="1"/>
    <col min="15" max="15" width="5.42578125" style="13" bestFit="1" customWidth="1"/>
    <col min="16" max="16" width="5.42578125" style="13" customWidth="1"/>
    <col min="17" max="22" width="5.42578125" style="13" bestFit="1" customWidth="1"/>
    <col min="23" max="32" width="5" style="13" bestFit="1" customWidth="1"/>
    <col min="33" max="33" width="5.42578125" style="13" bestFit="1" customWidth="1"/>
    <col min="34" max="34" width="5" style="13" bestFit="1" customWidth="1"/>
    <col min="35" max="43" width="5.42578125" style="13" bestFit="1" customWidth="1"/>
    <col min="44" max="16384" width="9.140625" style="13"/>
  </cols>
  <sheetData>
    <row r="1" spans="1:43" ht="13.5" customHeight="1" x14ac:dyDescent="0.2">
      <c r="A1" s="180" t="s">
        <v>111</v>
      </c>
      <c r="B1" s="181"/>
    </row>
    <row r="2" spans="1:43" ht="13.5" customHeight="1" x14ac:dyDescent="0.2">
      <c r="A2" s="12"/>
      <c r="B2" s="12"/>
      <c r="C2" s="12">
        <v>1990</v>
      </c>
      <c r="D2" s="12">
        <v>1991</v>
      </c>
      <c r="E2" s="12">
        <v>1992</v>
      </c>
      <c r="F2" s="12">
        <v>1993</v>
      </c>
      <c r="G2" s="12">
        <v>1994</v>
      </c>
      <c r="H2" s="12">
        <v>1995</v>
      </c>
      <c r="I2" s="12">
        <v>1996</v>
      </c>
      <c r="J2" s="12">
        <v>1997</v>
      </c>
      <c r="K2" s="12">
        <v>1998</v>
      </c>
      <c r="L2" s="12">
        <v>1999</v>
      </c>
      <c r="M2" s="12">
        <v>2000</v>
      </c>
      <c r="N2" s="12">
        <v>2001</v>
      </c>
      <c r="O2" s="12">
        <v>2002</v>
      </c>
      <c r="P2" s="12">
        <v>2003</v>
      </c>
      <c r="Q2" s="12">
        <v>2004</v>
      </c>
      <c r="R2" s="12">
        <v>2005</v>
      </c>
      <c r="S2" s="12">
        <v>2006</v>
      </c>
      <c r="T2" s="12">
        <v>2007</v>
      </c>
      <c r="U2" s="12">
        <v>2008</v>
      </c>
      <c r="V2" s="12">
        <v>2009</v>
      </c>
      <c r="W2" s="12">
        <v>2010</v>
      </c>
      <c r="X2" s="12">
        <v>2011</v>
      </c>
      <c r="Y2" s="12">
        <v>2012</v>
      </c>
      <c r="Z2" s="12">
        <v>2013</v>
      </c>
      <c r="AA2" s="12">
        <v>2014</v>
      </c>
      <c r="AB2" s="12">
        <v>2015</v>
      </c>
      <c r="AC2" s="12">
        <v>2016</v>
      </c>
      <c r="AD2" s="12">
        <v>2017</v>
      </c>
      <c r="AE2" s="193">
        <v>2018</v>
      </c>
      <c r="AF2" s="193">
        <v>2019</v>
      </c>
      <c r="AG2" s="193">
        <v>2020</v>
      </c>
      <c r="AH2" s="193">
        <v>2021</v>
      </c>
      <c r="AI2" s="193">
        <v>2022</v>
      </c>
      <c r="AJ2" s="193">
        <v>2023</v>
      </c>
      <c r="AK2" s="193">
        <v>2024</v>
      </c>
      <c r="AL2" s="193">
        <v>2025</v>
      </c>
      <c r="AM2" s="193">
        <v>2026</v>
      </c>
      <c r="AN2" s="193">
        <v>2027</v>
      </c>
      <c r="AO2" s="193">
        <v>2028</v>
      </c>
      <c r="AP2" s="193">
        <v>2029</v>
      </c>
      <c r="AQ2" s="193">
        <v>2030</v>
      </c>
    </row>
    <row r="3" spans="1:43" ht="13.5" customHeight="1" x14ac:dyDescent="0.2">
      <c r="A3" s="22" t="s">
        <v>1</v>
      </c>
      <c r="B3" s="24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</row>
    <row r="4" spans="1:43" ht="13.5" customHeight="1" x14ac:dyDescent="0.2">
      <c r="A4" s="22" t="s">
        <v>3</v>
      </c>
      <c r="B4" s="24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</row>
    <row r="5" spans="1:43" ht="13.5" customHeight="1" x14ac:dyDescent="0.2">
      <c r="A5" s="22" t="s">
        <v>5</v>
      </c>
      <c r="B5" s="24" t="s">
        <v>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</row>
    <row r="6" spans="1:43" ht="13.5" customHeight="1" x14ac:dyDescent="0.2">
      <c r="A6" s="22"/>
      <c r="B6" s="2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</row>
    <row r="7" spans="1:43" ht="13.5" customHeight="1" x14ac:dyDescent="0.2">
      <c r="A7" s="22" t="s">
        <v>7</v>
      </c>
      <c r="B7" s="23" t="s">
        <v>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</row>
    <row r="8" spans="1:43" ht="13.5" customHeight="1" x14ac:dyDescent="0.2">
      <c r="A8" s="11" t="s">
        <v>9</v>
      </c>
      <c r="B8" s="11" t="s">
        <v>10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</row>
    <row r="9" spans="1:43" ht="13.5" customHeight="1" x14ac:dyDescent="0.2">
      <c r="A9" s="11"/>
      <c r="B9" s="1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</row>
    <row r="10" spans="1:43" ht="13.5" customHeight="1" x14ac:dyDescent="0.2">
      <c r="A10" s="11" t="s">
        <v>11</v>
      </c>
      <c r="B10" s="11" t="s">
        <v>12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</row>
    <row r="11" spans="1:43" ht="13.5" customHeight="1" x14ac:dyDescent="0.2">
      <c r="A11" s="11" t="s">
        <v>13</v>
      </c>
      <c r="B11" s="11" t="s">
        <v>14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</row>
    <row r="12" spans="1:43" ht="13.5" customHeight="1" x14ac:dyDescent="0.2">
      <c r="A12" s="11" t="s">
        <v>15</v>
      </c>
      <c r="B12" s="11" t="s">
        <v>16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</row>
    <row r="13" spans="1:43" ht="13.5" customHeight="1" x14ac:dyDescent="0.2">
      <c r="A13" s="11" t="s">
        <v>17</v>
      </c>
      <c r="B13" s="11" t="s">
        <v>18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</row>
    <row r="14" spans="1:43" ht="13.5" customHeight="1" x14ac:dyDescent="0.2">
      <c r="A14" s="22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</row>
    <row r="15" spans="1:43" ht="13.5" customHeight="1" x14ac:dyDescent="0.2">
      <c r="A15" s="22" t="s">
        <v>19</v>
      </c>
      <c r="B15" s="24" t="s">
        <v>20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</row>
    <row r="16" spans="1:43" ht="13.5" customHeight="1" x14ac:dyDescent="0.2">
      <c r="A16" s="22" t="s">
        <v>19</v>
      </c>
      <c r="B16" s="24" t="s">
        <v>21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</row>
    <row r="17" spans="1:43" ht="13.5" customHeight="1" x14ac:dyDescent="0.2">
      <c r="A17" s="22" t="s">
        <v>22</v>
      </c>
      <c r="B17" s="24" t="s">
        <v>23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</row>
    <row r="18" spans="1:43" ht="13.5" customHeight="1" x14ac:dyDescent="0.2">
      <c r="A18" s="11" t="s">
        <v>22</v>
      </c>
      <c r="B18" s="11" t="s">
        <v>24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</row>
    <row r="19" spans="1:43" ht="13.5" customHeight="1" x14ac:dyDescent="0.2">
      <c r="A19" s="22" t="s">
        <v>25</v>
      </c>
      <c r="B19" s="24" t="s">
        <v>26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</row>
    <row r="20" spans="1:43" ht="13.5" customHeight="1" x14ac:dyDescent="0.2">
      <c r="A20" s="11" t="s">
        <v>25</v>
      </c>
      <c r="B20" s="11" t="s">
        <v>27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</row>
    <row r="21" spans="1:43" ht="13.5" customHeight="1" x14ac:dyDescent="0.2">
      <c r="A21" s="11"/>
      <c r="B21" s="1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</row>
    <row r="22" spans="1:43" ht="13.5" customHeight="1" x14ac:dyDescent="0.2">
      <c r="A22" s="11" t="s">
        <v>28</v>
      </c>
      <c r="B22" s="77" t="s">
        <v>29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</row>
    <row r="23" spans="1:43" ht="13.5" customHeight="1" x14ac:dyDescent="0.2">
      <c r="A23" s="182" t="s">
        <v>28</v>
      </c>
      <c r="B23" s="77" t="s">
        <v>134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</row>
    <row r="24" spans="1:43" ht="13.5" customHeight="1" x14ac:dyDescent="0.2">
      <c r="A24" s="11"/>
      <c r="B24" s="1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</row>
    <row r="25" spans="1:43" ht="13.5" customHeight="1" x14ac:dyDescent="0.2">
      <c r="A25" s="11" t="s">
        <v>30</v>
      </c>
      <c r="B25" s="22" t="s">
        <v>31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</row>
    <row r="26" spans="1:43" ht="13.5" customHeight="1" x14ac:dyDescent="0.2">
      <c r="A26" s="11" t="s">
        <v>32</v>
      </c>
      <c r="B26" s="22" t="s">
        <v>33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</row>
    <row r="27" spans="1:43" ht="13.5" customHeight="1" x14ac:dyDescent="0.2">
      <c r="A27" s="22" t="s">
        <v>34</v>
      </c>
      <c r="B27" s="24" t="s">
        <v>35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</row>
    <row r="28" spans="1:43" ht="13.5" customHeight="1" x14ac:dyDescent="0.2">
      <c r="A28" s="11"/>
      <c r="B28" s="1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</row>
    <row r="29" spans="1:43" ht="13.5" customHeight="1" x14ac:dyDescent="0.2">
      <c r="A29" s="22" t="s">
        <v>36</v>
      </c>
      <c r="B29" s="183" t="s">
        <v>37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</row>
    <row r="30" spans="1:43" ht="13.5" customHeight="1" x14ac:dyDescent="0.2">
      <c r="A30" s="175" t="s">
        <v>155</v>
      </c>
      <c r="B30" s="184" t="s">
        <v>156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</row>
    <row r="31" spans="1:43" ht="13.5" customHeight="1" x14ac:dyDescent="0.2">
      <c r="A31" s="22" t="s">
        <v>38</v>
      </c>
      <c r="B31" s="183" t="s">
        <v>39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</row>
    <row r="32" spans="1:43" ht="13.5" customHeight="1" x14ac:dyDescent="0.2">
      <c r="A32" s="22" t="s">
        <v>40</v>
      </c>
      <c r="B32" s="183" t="s">
        <v>41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</row>
    <row r="33" spans="1:43" ht="13.5" customHeight="1" x14ac:dyDescent="0.2">
      <c r="A33" s="22" t="s">
        <v>42</v>
      </c>
      <c r="B33" s="183" t="s">
        <v>43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</row>
    <row r="34" spans="1:43" ht="13.5" customHeight="1" x14ac:dyDescent="0.2">
      <c r="A34" s="22" t="s">
        <v>44</v>
      </c>
      <c r="B34" s="183" t="s">
        <v>45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>
        <v>3.9222800000000002</v>
      </c>
      <c r="T34" s="176">
        <v>5.6696</v>
      </c>
      <c r="U34" s="176">
        <v>4.4031200000000004</v>
      </c>
      <c r="V34" s="176">
        <v>7.2953999999999999</v>
      </c>
      <c r="W34" s="176">
        <v>7.2953999999999999</v>
      </c>
      <c r="X34" s="176">
        <v>5.5979999999999999</v>
      </c>
      <c r="Y34" s="176">
        <v>3.3902000000000001</v>
      </c>
      <c r="Z34" s="176">
        <v>3.6949999999999998</v>
      </c>
      <c r="AA34" s="176">
        <v>2.6511999999999998</v>
      </c>
      <c r="AB34" s="176"/>
      <c r="AC34" s="176"/>
      <c r="AD34" s="17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</row>
    <row r="35" spans="1:43" ht="13.5" customHeight="1" x14ac:dyDescent="0.2">
      <c r="A35" s="22" t="s">
        <v>46</v>
      </c>
      <c r="B35" s="183" t="s">
        <v>47</v>
      </c>
      <c r="C35" s="177"/>
      <c r="D35" s="177"/>
      <c r="E35" s="177"/>
      <c r="F35" s="177"/>
      <c r="G35" s="177">
        <v>6.6225000000000006E-2</v>
      </c>
      <c r="H35" s="177">
        <v>0.63355249999999996</v>
      </c>
      <c r="I35" s="177">
        <v>2.0933722499999998</v>
      </c>
      <c r="J35" s="177">
        <v>5.1952850249999996</v>
      </c>
      <c r="K35" s="177">
        <v>11.4748565225</v>
      </c>
      <c r="L35" s="177">
        <v>15.744575870249999</v>
      </c>
      <c r="M35" s="177">
        <v>22.567448283225001</v>
      </c>
      <c r="N35" s="177">
        <v>27.911832354461001</v>
      </c>
      <c r="O35" s="177">
        <v>28.013003919633</v>
      </c>
      <c r="P35" s="177">
        <v>24.592389402757998</v>
      </c>
      <c r="Q35" s="177">
        <v>20.534267704379001</v>
      </c>
      <c r="R35" s="177">
        <v>18.767038231956001</v>
      </c>
      <c r="S35" s="177">
        <v>17.228081908937</v>
      </c>
      <c r="T35" s="177">
        <v>15.517194217955</v>
      </c>
      <c r="U35" s="177">
        <v>14.041368645718</v>
      </c>
      <c r="V35" s="177">
        <v>12.249638931675999</v>
      </c>
      <c r="W35" s="177">
        <v>9.7635302878020003</v>
      </c>
      <c r="X35" s="177">
        <v>6.347514484375</v>
      </c>
      <c r="Y35" s="177"/>
      <c r="Z35" s="177"/>
      <c r="AA35" s="177">
        <v>1.1920500000000001E-2</v>
      </c>
      <c r="AB35" s="177">
        <v>1.770644E-2</v>
      </c>
      <c r="AC35" s="177">
        <v>7.9297471250000008E-3</v>
      </c>
      <c r="AD35" s="177">
        <v>7.171256E-3</v>
      </c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</row>
    <row r="36" spans="1:43" ht="13.5" customHeight="1" x14ac:dyDescent="0.2">
      <c r="A36" s="22" t="s">
        <v>48</v>
      </c>
      <c r="B36" s="183" t="s">
        <v>49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47"/>
      <c r="AB36" s="47"/>
      <c r="AC36" s="47"/>
      <c r="AD36" s="47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</row>
    <row r="37" spans="1:43" ht="13.5" customHeight="1" x14ac:dyDescent="0.2">
      <c r="A37" s="22" t="s">
        <v>50</v>
      </c>
      <c r="B37" s="183" t="s">
        <v>51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</row>
    <row r="38" spans="1:43" ht="13.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</row>
    <row r="39" spans="1:43" ht="13.5" customHeight="1" x14ac:dyDescent="0.2">
      <c r="A39" s="22" t="s">
        <v>52</v>
      </c>
      <c r="B39" s="22" t="s">
        <v>53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</row>
    <row r="40" spans="1:43" ht="13.5" customHeight="1" x14ac:dyDescent="0.2">
      <c r="A40" s="22" t="s">
        <v>54</v>
      </c>
      <c r="B40" s="22" t="s">
        <v>55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</row>
    <row r="41" spans="1:43" ht="13.5" customHeight="1" x14ac:dyDescent="0.2">
      <c r="A41" s="22" t="s">
        <v>56</v>
      </c>
      <c r="B41" s="22" t="s">
        <v>57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</row>
    <row r="42" spans="1:43" ht="13.5" customHeight="1" x14ac:dyDescent="0.2">
      <c r="A42" s="22" t="s">
        <v>58</v>
      </c>
      <c r="B42" s="22" t="s">
        <v>59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</row>
    <row r="43" spans="1:43" ht="13.5" customHeight="1" x14ac:dyDescent="0.2">
      <c r="A43" s="22" t="s">
        <v>60</v>
      </c>
      <c r="B43" s="22" t="s">
        <v>61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</row>
    <row r="44" spans="1:43" ht="13.5" customHeight="1" x14ac:dyDescent="0.2">
      <c r="A44" s="22" t="s">
        <v>62</v>
      </c>
      <c r="B44" s="22" t="s">
        <v>63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</row>
    <row r="45" spans="1:43" ht="13.5" customHeight="1" x14ac:dyDescent="0.2">
      <c r="A45" s="11" t="s">
        <v>64</v>
      </c>
      <c r="B45" s="11" t="s">
        <v>65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</row>
    <row r="46" spans="1:43" ht="13.5" customHeight="1" x14ac:dyDescent="0.2">
      <c r="A46" s="11"/>
      <c r="B46" s="1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</row>
    <row r="47" spans="1:43" ht="13.5" customHeight="1" x14ac:dyDescent="0.2">
      <c r="A47" s="185" t="s">
        <v>66</v>
      </c>
      <c r="B47" s="183" t="s">
        <v>67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</row>
    <row r="48" spans="1:43" ht="13.5" customHeight="1" x14ac:dyDescent="0.2">
      <c r="A48" s="22" t="s">
        <v>68</v>
      </c>
      <c r="B48" s="22" t="s">
        <v>69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</row>
    <row r="49" spans="1:43" ht="13.5" customHeight="1" x14ac:dyDescent="0.2">
      <c r="A49" s="22" t="s">
        <v>70</v>
      </c>
      <c r="B49" s="22" t="s">
        <v>71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</row>
    <row r="50" spans="1:43" ht="13.5" customHeight="1" x14ac:dyDescent="0.2">
      <c r="A50" s="22" t="s">
        <v>72</v>
      </c>
      <c r="B50" s="22" t="s">
        <v>73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</row>
    <row r="51" spans="1:43" ht="13.5" customHeight="1" x14ac:dyDescent="0.2">
      <c r="A51" s="22" t="s">
        <v>74</v>
      </c>
      <c r="B51" s="22" t="s">
        <v>51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</row>
    <row r="52" spans="1:43" s="187" customFormat="1" ht="13.5" customHeight="1" x14ac:dyDescent="0.2">
      <c r="A52" s="186"/>
      <c r="B52" s="186" t="s">
        <v>75</v>
      </c>
      <c r="C52" s="20">
        <f t="shared" ref="C52:Y52" si="0">SUM(C3:C51)</f>
        <v>0</v>
      </c>
      <c r="D52" s="20">
        <f t="shared" si="0"/>
        <v>0</v>
      </c>
      <c r="E52" s="20">
        <f t="shared" si="0"/>
        <v>0</v>
      </c>
      <c r="F52" s="20">
        <f t="shared" si="0"/>
        <v>0</v>
      </c>
      <c r="G52" s="20">
        <f t="shared" si="0"/>
        <v>6.6225000000000006E-2</v>
      </c>
      <c r="H52" s="20">
        <f t="shared" si="0"/>
        <v>0.63355249999999996</v>
      </c>
      <c r="I52" s="20">
        <f t="shared" si="0"/>
        <v>2.0933722499999998</v>
      </c>
      <c r="J52" s="20">
        <f t="shared" si="0"/>
        <v>5.1952850249999996</v>
      </c>
      <c r="K52" s="20">
        <f t="shared" si="0"/>
        <v>11.4748565225</v>
      </c>
      <c r="L52" s="20">
        <f t="shared" si="0"/>
        <v>15.744575870249999</v>
      </c>
      <c r="M52" s="20">
        <f t="shared" si="0"/>
        <v>22.567448283225001</v>
      </c>
      <c r="N52" s="20">
        <f t="shared" si="0"/>
        <v>27.911832354461001</v>
      </c>
      <c r="O52" s="20">
        <f t="shared" si="0"/>
        <v>28.013003919633</v>
      </c>
      <c r="P52" s="20">
        <f t="shared" si="0"/>
        <v>24.592389402757998</v>
      </c>
      <c r="Q52" s="20">
        <f t="shared" si="0"/>
        <v>20.534267704379001</v>
      </c>
      <c r="R52" s="20">
        <f t="shared" si="0"/>
        <v>18.767038231956001</v>
      </c>
      <c r="S52" s="20">
        <f t="shared" si="0"/>
        <v>21.150361908937001</v>
      </c>
      <c r="T52" s="20">
        <f t="shared" si="0"/>
        <v>21.186794217955001</v>
      </c>
      <c r="U52" s="20">
        <f t="shared" si="0"/>
        <v>18.444488645718</v>
      </c>
      <c r="V52" s="20">
        <f t="shared" si="0"/>
        <v>19.545038931676</v>
      </c>
      <c r="W52" s="20">
        <f t="shared" si="0"/>
        <v>17.058930287801999</v>
      </c>
      <c r="X52" s="20">
        <f t="shared" si="0"/>
        <v>11.945514484375</v>
      </c>
      <c r="Y52" s="20">
        <f t="shared" si="0"/>
        <v>3.3902000000000001</v>
      </c>
      <c r="Z52" s="20">
        <f>SUM(Z3:Z51)</f>
        <v>3.6949999999999998</v>
      </c>
      <c r="AA52" s="20">
        <f>SUM(AA3:AA51)</f>
        <v>2.6631204999999998</v>
      </c>
      <c r="AB52" s="20">
        <f>SUM(AB3:AB51)</f>
        <v>1.770644E-2</v>
      </c>
      <c r="AC52" s="20">
        <f t="shared" ref="AC52:AD52" si="1">SUM(AC3:AC51)</f>
        <v>7.9297471250000008E-3</v>
      </c>
      <c r="AD52" s="20">
        <f t="shared" si="1"/>
        <v>7.171256E-3</v>
      </c>
      <c r="AE52" s="194">
        <f t="shared" ref="AE52:AQ52" si="2">SUM(AE3:AE51)</f>
        <v>0</v>
      </c>
      <c r="AF52" s="194">
        <f t="shared" si="2"/>
        <v>0</v>
      </c>
      <c r="AG52" s="194">
        <f t="shared" si="2"/>
        <v>0</v>
      </c>
      <c r="AH52" s="194">
        <f t="shared" si="2"/>
        <v>0</v>
      </c>
      <c r="AI52" s="194">
        <f t="shared" si="2"/>
        <v>0</v>
      </c>
      <c r="AJ52" s="194">
        <f t="shared" si="2"/>
        <v>0</v>
      </c>
      <c r="AK52" s="194">
        <f t="shared" si="2"/>
        <v>0</v>
      </c>
      <c r="AL52" s="194">
        <f t="shared" si="2"/>
        <v>0</v>
      </c>
      <c r="AM52" s="194">
        <f t="shared" si="2"/>
        <v>0</v>
      </c>
      <c r="AN52" s="194">
        <f t="shared" si="2"/>
        <v>0</v>
      </c>
      <c r="AO52" s="194">
        <f t="shared" si="2"/>
        <v>0</v>
      </c>
      <c r="AP52" s="194">
        <f t="shared" si="2"/>
        <v>0</v>
      </c>
      <c r="AQ52" s="194">
        <f t="shared" si="2"/>
        <v>0</v>
      </c>
    </row>
    <row r="53" spans="1:43" s="187" customFormat="1" ht="13.5" customHeight="1" x14ac:dyDescent="0.2">
      <c r="A53" s="188"/>
      <c r="B53" s="188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</row>
    <row r="54" spans="1:43" ht="13.5" customHeight="1" x14ac:dyDescent="0.2">
      <c r="A54" s="22"/>
      <c r="B54" s="186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</row>
    <row r="55" spans="1:43" ht="13.5" customHeight="1" x14ac:dyDescent="0.2">
      <c r="A55" s="11" t="s">
        <v>11</v>
      </c>
      <c r="B55" s="11" t="s">
        <v>76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</row>
    <row r="56" spans="1:43" ht="13.5" customHeight="1" x14ac:dyDescent="0.2">
      <c r="A56" s="11" t="s">
        <v>17</v>
      </c>
      <c r="B56" s="11" t="s">
        <v>77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Q56"/>
  <sheetViews>
    <sheetView zoomScaleNormal="100" workbookViewId="0"/>
  </sheetViews>
  <sheetFormatPr defaultColWidth="9.140625" defaultRowHeight="12.75" customHeight="1" x14ac:dyDescent="0.2"/>
  <cols>
    <col min="1" max="1" width="15.5703125" style="13" bestFit="1" customWidth="1"/>
    <col min="2" max="2" width="43.140625" style="13" bestFit="1" customWidth="1"/>
    <col min="3" max="3" width="5.85546875" style="13" bestFit="1" customWidth="1"/>
    <col min="4" max="6" width="5.5703125" style="13" bestFit="1" customWidth="1"/>
    <col min="7" max="9" width="5.42578125" style="13" bestFit="1" customWidth="1"/>
    <col min="10" max="10" width="5.5703125" style="13" bestFit="1" customWidth="1"/>
    <col min="11" max="18" width="5.42578125" style="13" bestFit="1" customWidth="1"/>
    <col min="19" max="19" width="6.42578125" style="13" bestFit="1" customWidth="1"/>
    <col min="20" max="20" width="5.85546875" style="13" bestFit="1" customWidth="1"/>
    <col min="21" max="21" width="6.42578125" style="13" bestFit="1" customWidth="1"/>
    <col min="22" max="24" width="5.42578125" style="13" bestFit="1" customWidth="1"/>
    <col min="25" max="29" width="6" style="13" bestFit="1" customWidth="1"/>
    <col min="30" max="33" width="5.42578125" style="13" bestFit="1" customWidth="1"/>
    <col min="34" max="34" width="5.5703125" style="13" bestFit="1" customWidth="1"/>
    <col min="35" max="43" width="5.42578125" style="13" bestFit="1" customWidth="1"/>
    <col min="44" max="16384" width="9.140625" style="13"/>
  </cols>
  <sheetData>
    <row r="1" spans="1:43" ht="12.75" customHeight="1" x14ac:dyDescent="0.2">
      <c r="A1" s="180" t="s">
        <v>111</v>
      </c>
      <c r="B1" s="181"/>
    </row>
    <row r="2" spans="1:43" ht="12.75" customHeight="1" x14ac:dyDescent="0.2">
      <c r="A2" s="12"/>
      <c r="B2" s="12"/>
      <c r="C2" s="12">
        <v>1990</v>
      </c>
      <c r="D2" s="12">
        <v>1991</v>
      </c>
      <c r="E2" s="12">
        <v>1992</v>
      </c>
      <c r="F2" s="12">
        <v>1993</v>
      </c>
      <c r="G2" s="12">
        <v>1994</v>
      </c>
      <c r="H2" s="12">
        <v>1995</v>
      </c>
      <c r="I2" s="12">
        <v>1996</v>
      </c>
      <c r="J2" s="12">
        <v>1997</v>
      </c>
      <c r="K2" s="12">
        <v>1998</v>
      </c>
      <c r="L2" s="12">
        <v>1999</v>
      </c>
      <c r="M2" s="12">
        <v>2000</v>
      </c>
      <c r="N2" s="12">
        <v>2001</v>
      </c>
      <c r="O2" s="12">
        <v>2002</v>
      </c>
      <c r="P2" s="12">
        <v>2003</v>
      </c>
      <c r="Q2" s="12">
        <v>2004</v>
      </c>
      <c r="R2" s="12">
        <v>2005</v>
      </c>
      <c r="S2" s="12">
        <v>2006</v>
      </c>
      <c r="T2" s="12">
        <v>2007</v>
      </c>
      <c r="U2" s="12">
        <v>2008</v>
      </c>
      <c r="V2" s="12">
        <v>2009</v>
      </c>
      <c r="W2" s="12">
        <v>2010</v>
      </c>
      <c r="X2" s="12">
        <v>2011</v>
      </c>
      <c r="Y2" s="12">
        <v>2012</v>
      </c>
      <c r="Z2" s="12">
        <v>2013</v>
      </c>
      <c r="AA2" s="12">
        <v>2014</v>
      </c>
      <c r="AB2" s="12">
        <v>2015</v>
      </c>
      <c r="AC2" s="12">
        <v>2016</v>
      </c>
      <c r="AD2" s="12">
        <v>2017</v>
      </c>
      <c r="AE2" s="193">
        <v>2018</v>
      </c>
      <c r="AF2" s="193">
        <v>2019</v>
      </c>
      <c r="AG2" s="193">
        <v>2020</v>
      </c>
      <c r="AH2" s="193">
        <v>2021</v>
      </c>
      <c r="AI2" s="193">
        <v>2022</v>
      </c>
      <c r="AJ2" s="193">
        <v>2023</v>
      </c>
      <c r="AK2" s="193">
        <v>2024</v>
      </c>
      <c r="AL2" s="193">
        <v>2025</v>
      </c>
      <c r="AM2" s="193">
        <v>2026</v>
      </c>
      <c r="AN2" s="193">
        <v>2027</v>
      </c>
      <c r="AO2" s="193">
        <v>2028</v>
      </c>
      <c r="AP2" s="193">
        <v>2029</v>
      </c>
      <c r="AQ2" s="193">
        <v>2030</v>
      </c>
    </row>
    <row r="3" spans="1:43" ht="12.75" customHeight="1" x14ac:dyDescent="0.2">
      <c r="A3" s="22" t="s">
        <v>1</v>
      </c>
      <c r="B3" s="24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</row>
    <row r="4" spans="1:43" ht="12.75" customHeight="1" x14ac:dyDescent="0.2">
      <c r="A4" s="22" t="s">
        <v>3</v>
      </c>
      <c r="B4" s="24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</row>
    <row r="5" spans="1:43" ht="12.75" customHeight="1" x14ac:dyDescent="0.2">
      <c r="A5" s="22" t="s">
        <v>5</v>
      </c>
      <c r="B5" s="24" t="s">
        <v>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</row>
    <row r="6" spans="1:43" ht="12.75" customHeight="1" x14ac:dyDescent="0.2">
      <c r="A6" s="22"/>
      <c r="B6" s="2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</row>
    <row r="7" spans="1:43" ht="12.75" customHeight="1" x14ac:dyDescent="0.2">
      <c r="A7" s="22" t="s">
        <v>7</v>
      </c>
      <c r="B7" s="23" t="s">
        <v>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</row>
    <row r="8" spans="1:43" ht="12.75" customHeight="1" x14ac:dyDescent="0.2">
      <c r="A8" s="11" t="s">
        <v>9</v>
      </c>
      <c r="B8" s="11" t="s">
        <v>10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</row>
    <row r="9" spans="1:43" ht="12.75" customHeight="1" x14ac:dyDescent="0.2">
      <c r="A9" s="11"/>
      <c r="B9" s="1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</row>
    <row r="10" spans="1:43" ht="12.75" customHeight="1" x14ac:dyDescent="0.2">
      <c r="A10" s="11" t="s">
        <v>11</v>
      </c>
      <c r="B10" s="11" t="s">
        <v>12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</row>
    <row r="11" spans="1:43" ht="12.75" customHeight="1" x14ac:dyDescent="0.2">
      <c r="A11" s="11" t="s">
        <v>13</v>
      </c>
      <c r="B11" s="11" t="s">
        <v>14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</row>
    <row r="12" spans="1:43" ht="12.75" customHeight="1" x14ac:dyDescent="0.2">
      <c r="A12" s="11" t="s">
        <v>15</v>
      </c>
      <c r="B12" s="11" t="s">
        <v>16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</row>
    <row r="13" spans="1:43" ht="12.75" customHeight="1" x14ac:dyDescent="0.2">
      <c r="A13" s="11" t="s">
        <v>17</v>
      </c>
      <c r="B13" s="11" t="s">
        <v>18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</row>
    <row r="14" spans="1:43" ht="12.75" customHeight="1" x14ac:dyDescent="0.2">
      <c r="A14" s="22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</row>
    <row r="15" spans="1:43" ht="12.75" customHeight="1" x14ac:dyDescent="0.2">
      <c r="A15" s="22" t="s">
        <v>19</v>
      </c>
      <c r="B15" s="24" t="s">
        <v>20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</row>
    <row r="16" spans="1:43" ht="12.75" customHeight="1" x14ac:dyDescent="0.2">
      <c r="A16" s="22" t="s">
        <v>19</v>
      </c>
      <c r="B16" s="24" t="s">
        <v>21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</row>
    <row r="17" spans="1:43" ht="12.75" customHeight="1" x14ac:dyDescent="0.2">
      <c r="A17" s="22" t="s">
        <v>22</v>
      </c>
      <c r="B17" s="24" t="s">
        <v>23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</row>
    <row r="18" spans="1:43" ht="12.75" customHeight="1" x14ac:dyDescent="0.2">
      <c r="A18" s="11" t="s">
        <v>22</v>
      </c>
      <c r="B18" s="11" t="s">
        <v>24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</row>
    <row r="19" spans="1:43" ht="12.75" customHeight="1" x14ac:dyDescent="0.2">
      <c r="A19" s="22" t="s">
        <v>25</v>
      </c>
      <c r="B19" s="24" t="s">
        <v>26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</row>
    <row r="20" spans="1:43" ht="12.75" customHeight="1" x14ac:dyDescent="0.2">
      <c r="A20" s="11" t="s">
        <v>25</v>
      </c>
      <c r="B20" s="11" t="s">
        <v>27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</row>
    <row r="21" spans="1:43" ht="12.75" customHeight="1" x14ac:dyDescent="0.2">
      <c r="A21" s="11"/>
      <c r="B21" s="1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</row>
    <row r="22" spans="1:43" ht="12.75" customHeight="1" x14ac:dyDescent="0.2">
      <c r="A22" s="11" t="s">
        <v>28</v>
      </c>
      <c r="B22" s="77" t="s">
        <v>29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</row>
    <row r="23" spans="1:43" ht="12.75" customHeight="1" x14ac:dyDescent="0.2">
      <c r="A23" s="182" t="s">
        <v>28</v>
      </c>
      <c r="B23" s="77" t="s">
        <v>134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</row>
    <row r="24" spans="1:43" ht="12.75" customHeight="1" x14ac:dyDescent="0.2">
      <c r="A24" s="11"/>
      <c r="B24" s="1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</row>
    <row r="25" spans="1:43" ht="12.75" customHeight="1" x14ac:dyDescent="0.2">
      <c r="A25" s="11" t="s">
        <v>30</v>
      </c>
      <c r="B25" s="22" t="s">
        <v>31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</row>
    <row r="26" spans="1:43" ht="12.75" customHeight="1" x14ac:dyDescent="0.2">
      <c r="A26" s="11" t="s">
        <v>32</v>
      </c>
      <c r="B26" s="22" t="s">
        <v>33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</row>
    <row r="27" spans="1:43" ht="12.75" customHeight="1" x14ac:dyDescent="0.2">
      <c r="A27" s="22" t="s">
        <v>34</v>
      </c>
      <c r="B27" s="24" t="s">
        <v>35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</row>
    <row r="28" spans="1:43" ht="12.75" customHeight="1" x14ac:dyDescent="0.2">
      <c r="A28" s="11"/>
      <c r="B28" s="1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</row>
    <row r="29" spans="1:43" ht="12.75" customHeight="1" x14ac:dyDescent="0.2">
      <c r="A29" s="22" t="s">
        <v>36</v>
      </c>
      <c r="B29" s="183" t="s">
        <v>37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</row>
    <row r="30" spans="1:43" ht="12.75" customHeight="1" x14ac:dyDescent="0.2">
      <c r="A30" s="175" t="s">
        <v>155</v>
      </c>
      <c r="B30" s="184" t="s">
        <v>156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</row>
    <row r="31" spans="1:43" ht="12.75" customHeight="1" x14ac:dyDescent="0.2">
      <c r="A31" s="22" t="s">
        <v>38</v>
      </c>
      <c r="B31" s="183" t="s">
        <v>39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</row>
    <row r="32" spans="1:43" ht="12.75" customHeight="1" x14ac:dyDescent="0.2">
      <c r="A32" s="22" t="s">
        <v>40</v>
      </c>
      <c r="B32" s="183" t="s">
        <v>41</v>
      </c>
      <c r="C32" s="199">
        <v>29.639999999999997</v>
      </c>
      <c r="D32" s="199">
        <v>29.639999999999997</v>
      </c>
      <c r="E32" s="199">
        <v>29.639999999999997</v>
      </c>
      <c r="F32" s="199">
        <v>34.200000000000003</v>
      </c>
      <c r="G32" s="199">
        <v>43.32</v>
      </c>
      <c r="H32" s="199">
        <v>34.200000000000003</v>
      </c>
      <c r="I32" s="199">
        <v>9.120000000000001</v>
      </c>
      <c r="J32" s="199">
        <v>13.679999999999998</v>
      </c>
      <c r="K32" s="199">
        <v>15.959999999999999</v>
      </c>
      <c r="L32" s="199">
        <v>15.959999999999999</v>
      </c>
      <c r="M32" s="199">
        <v>20.314799999999998</v>
      </c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</row>
    <row r="33" spans="1:43" ht="12.75" customHeight="1" x14ac:dyDescent="0.2">
      <c r="A33" s="22" t="s">
        <v>42</v>
      </c>
      <c r="B33" s="183" t="s">
        <v>43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</row>
    <row r="34" spans="1:43" ht="12.75" customHeight="1" x14ac:dyDescent="0.2">
      <c r="A34" s="22" t="s">
        <v>44</v>
      </c>
      <c r="B34" s="183" t="s">
        <v>45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</row>
    <row r="35" spans="1:43" ht="12.75" customHeight="1" x14ac:dyDescent="0.2">
      <c r="A35" s="22" t="s">
        <v>46</v>
      </c>
      <c r="B35" s="183" t="s">
        <v>47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</row>
    <row r="36" spans="1:43" ht="12.75" customHeight="1" x14ac:dyDescent="0.2">
      <c r="A36" s="22" t="s">
        <v>48</v>
      </c>
      <c r="B36" s="183" t="s">
        <v>49</v>
      </c>
      <c r="C36" s="179">
        <v>12.767999999999999</v>
      </c>
      <c r="D36" s="179">
        <v>31.424099999999999</v>
      </c>
      <c r="E36" s="179">
        <v>56.572499999999998</v>
      </c>
      <c r="F36" s="179">
        <v>63.635940000000005</v>
      </c>
      <c r="G36" s="179">
        <v>74.655180000000001</v>
      </c>
      <c r="H36" s="179">
        <v>69.556529999999995</v>
      </c>
      <c r="I36" s="179">
        <v>50.038589999999999</v>
      </c>
      <c r="J36" s="179">
        <v>56.869469999999993</v>
      </c>
      <c r="K36" s="179">
        <v>41.651040000000002</v>
      </c>
      <c r="L36" s="179">
        <v>46.942919999999994</v>
      </c>
      <c r="M36" s="179">
        <v>36.522938099999998</v>
      </c>
      <c r="N36" s="179">
        <v>28.588216334999998</v>
      </c>
      <c r="O36" s="179">
        <v>23.978884023564</v>
      </c>
      <c r="P36" s="179">
        <v>30.142001798471998</v>
      </c>
      <c r="Q36" s="179">
        <v>31.469773984632003</v>
      </c>
      <c r="R36" s="179">
        <v>20.692657309883998</v>
      </c>
      <c r="S36" s="179">
        <v>34.367706218292</v>
      </c>
      <c r="T36" s="179">
        <v>29.072142482484001</v>
      </c>
      <c r="U36" s="179">
        <v>30.354533965199998</v>
      </c>
      <c r="V36" s="179">
        <v>35.295043490327998</v>
      </c>
      <c r="W36" s="179">
        <v>36.970400468088002</v>
      </c>
      <c r="X36" s="179">
        <v>77.458256660868003</v>
      </c>
      <c r="Y36" s="179">
        <v>129.47435907272398</v>
      </c>
      <c r="Z36" s="179">
        <v>149.90033097235201</v>
      </c>
      <c r="AA36" s="179">
        <v>154.004731812768</v>
      </c>
      <c r="AB36" s="179">
        <v>121.39756244883601</v>
      </c>
      <c r="AC36" s="179">
        <v>104.171702181588</v>
      </c>
      <c r="AD36" s="179">
        <v>75.454250915771993</v>
      </c>
      <c r="AE36" s="201">
        <v>76.031327523745546</v>
      </c>
      <c r="AF36" s="201">
        <v>51.336151635966168</v>
      </c>
      <c r="AG36" s="201">
        <v>19.797689895675038</v>
      </c>
      <c r="AH36" s="201">
        <v>18.712510046164731</v>
      </c>
      <c r="AI36" s="201">
        <v>18.933131495933907</v>
      </c>
      <c r="AJ36" s="201">
        <v>19.152649838454238</v>
      </c>
      <c r="AK36" s="201">
        <v>19.371070589261969</v>
      </c>
      <c r="AL36" s="201">
        <v>19.588399236315656</v>
      </c>
      <c r="AM36" s="201">
        <v>19.804641240134075</v>
      </c>
      <c r="AN36" s="201">
        <v>20.019802033933402</v>
      </c>
      <c r="AO36" s="201">
        <v>20.233887023763735</v>
      </c>
      <c r="AP36" s="201">
        <v>20.44690158864492</v>
      </c>
      <c r="AQ36" s="201">
        <v>20.658851080701695</v>
      </c>
    </row>
    <row r="37" spans="1:43" ht="12.75" customHeight="1" x14ac:dyDescent="0.2">
      <c r="A37" s="22" t="s">
        <v>50</v>
      </c>
      <c r="B37" s="183" t="s">
        <v>51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</row>
    <row r="38" spans="1:43" ht="12.7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</row>
    <row r="39" spans="1:43" ht="12.75" customHeight="1" x14ac:dyDescent="0.2">
      <c r="A39" s="22" t="s">
        <v>52</v>
      </c>
      <c r="B39" s="22" t="s">
        <v>53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</row>
    <row r="40" spans="1:43" ht="12.75" customHeight="1" x14ac:dyDescent="0.2">
      <c r="A40" s="22" t="s">
        <v>54</v>
      </c>
      <c r="B40" s="22" t="s">
        <v>55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</row>
    <row r="41" spans="1:43" ht="12.75" customHeight="1" x14ac:dyDescent="0.2">
      <c r="A41" s="22" t="s">
        <v>56</v>
      </c>
      <c r="B41" s="22" t="s">
        <v>57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</row>
    <row r="42" spans="1:43" ht="12.75" customHeight="1" x14ac:dyDescent="0.2">
      <c r="A42" s="22" t="s">
        <v>58</v>
      </c>
      <c r="B42" s="22" t="s">
        <v>59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</row>
    <row r="43" spans="1:43" ht="12.75" customHeight="1" x14ac:dyDescent="0.2">
      <c r="A43" s="22" t="s">
        <v>60</v>
      </c>
      <c r="B43" s="22" t="s">
        <v>61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</row>
    <row r="44" spans="1:43" ht="12.75" customHeight="1" x14ac:dyDescent="0.2">
      <c r="A44" s="22" t="s">
        <v>62</v>
      </c>
      <c r="B44" s="22" t="s">
        <v>63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</row>
    <row r="45" spans="1:43" ht="12.75" customHeight="1" x14ac:dyDescent="0.2">
      <c r="A45" s="11" t="s">
        <v>64</v>
      </c>
      <c r="B45" s="11" t="s">
        <v>65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</row>
    <row r="46" spans="1:43" ht="12.75" customHeight="1" x14ac:dyDescent="0.2">
      <c r="A46" s="11"/>
      <c r="B46" s="1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</row>
    <row r="47" spans="1:43" ht="12.75" customHeight="1" x14ac:dyDescent="0.2">
      <c r="A47" s="185" t="s">
        <v>66</v>
      </c>
      <c r="B47" s="183" t="s">
        <v>67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</row>
    <row r="48" spans="1:43" ht="12.75" customHeight="1" x14ac:dyDescent="0.2">
      <c r="A48" s="22" t="s">
        <v>68</v>
      </c>
      <c r="B48" s="22" t="s">
        <v>69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</row>
    <row r="49" spans="1:43" ht="12.75" customHeight="1" x14ac:dyDescent="0.2">
      <c r="A49" s="22" t="s">
        <v>70</v>
      </c>
      <c r="B49" s="22" t="s">
        <v>71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</row>
    <row r="50" spans="1:43" ht="12.75" customHeight="1" x14ac:dyDescent="0.2">
      <c r="A50" s="22" t="s">
        <v>72</v>
      </c>
      <c r="B50" s="22" t="s">
        <v>73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</row>
    <row r="51" spans="1:43" ht="12.75" customHeight="1" x14ac:dyDescent="0.2">
      <c r="A51" s="22" t="s">
        <v>74</v>
      </c>
      <c r="B51" s="22" t="s">
        <v>51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</row>
    <row r="52" spans="1:43" s="187" customFormat="1" ht="12.75" customHeight="1" x14ac:dyDescent="0.2">
      <c r="A52" s="186"/>
      <c r="B52" s="186" t="s">
        <v>75</v>
      </c>
      <c r="C52" s="20">
        <f t="shared" ref="C52:AA52" si="0">SUM(C3:C51)</f>
        <v>42.407999999999994</v>
      </c>
      <c r="D52" s="20">
        <f t="shared" si="0"/>
        <v>61.064099999999996</v>
      </c>
      <c r="E52" s="20">
        <f t="shared" si="0"/>
        <v>86.212499999999991</v>
      </c>
      <c r="F52" s="20">
        <f t="shared" si="0"/>
        <v>97.835940000000008</v>
      </c>
      <c r="G52" s="20">
        <f t="shared" si="0"/>
        <v>117.97517999999999</v>
      </c>
      <c r="H52" s="20">
        <f t="shared" si="0"/>
        <v>103.75653</v>
      </c>
      <c r="I52" s="20">
        <f t="shared" si="0"/>
        <v>59.158590000000004</v>
      </c>
      <c r="J52" s="20">
        <f t="shared" si="0"/>
        <v>70.549469999999985</v>
      </c>
      <c r="K52" s="20">
        <f t="shared" si="0"/>
        <v>57.611040000000003</v>
      </c>
      <c r="L52" s="20">
        <f t="shared" si="0"/>
        <v>62.902919999999995</v>
      </c>
      <c r="M52" s="20">
        <f t="shared" si="0"/>
        <v>56.837738099999996</v>
      </c>
      <c r="N52" s="20">
        <f t="shared" si="0"/>
        <v>28.588216334999998</v>
      </c>
      <c r="O52" s="20">
        <f t="shared" si="0"/>
        <v>23.978884023564</v>
      </c>
      <c r="P52" s="20">
        <f t="shared" si="0"/>
        <v>30.142001798471998</v>
      </c>
      <c r="Q52" s="20">
        <f t="shared" si="0"/>
        <v>31.469773984632003</v>
      </c>
      <c r="R52" s="20">
        <f t="shared" si="0"/>
        <v>20.692657309883998</v>
      </c>
      <c r="S52" s="20">
        <f t="shared" si="0"/>
        <v>34.367706218292</v>
      </c>
      <c r="T52" s="20">
        <f t="shared" si="0"/>
        <v>29.072142482484001</v>
      </c>
      <c r="U52" s="20">
        <f t="shared" si="0"/>
        <v>30.354533965199998</v>
      </c>
      <c r="V52" s="20">
        <f t="shared" si="0"/>
        <v>35.295043490327998</v>
      </c>
      <c r="W52" s="20">
        <f t="shared" si="0"/>
        <v>36.970400468088002</v>
      </c>
      <c r="X52" s="20">
        <f t="shared" si="0"/>
        <v>77.458256660868003</v>
      </c>
      <c r="Y52" s="20">
        <f t="shared" si="0"/>
        <v>129.47435907272398</v>
      </c>
      <c r="Z52" s="20">
        <f t="shared" si="0"/>
        <v>149.90033097235201</v>
      </c>
      <c r="AA52" s="20">
        <f t="shared" si="0"/>
        <v>154.004731812768</v>
      </c>
      <c r="AB52" s="20">
        <f t="shared" ref="AB52:AD52" si="1">SUM(AB3:AB51)</f>
        <v>121.39756244883601</v>
      </c>
      <c r="AC52" s="20">
        <f t="shared" si="1"/>
        <v>104.171702181588</v>
      </c>
      <c r="AD52" s="20">
        <f t="shared" si="1"/>
        <v>75.454250915771993</v>
      </c>
      <c r="AE52" s="194">
        <f t="shared" ref="AE52:AQ52" si="2">SUM(AE3:AE51)</f>
        <v>76.031327523745546</v>
      </c>
      <c r="AF52" s="194">
        <f t="shared" si="2"/>
        <v>51.336151635966168</v>
      </c>
      <c r="AG52" s="194">
        <f t="shared" si="2"/>
        <v>19.797689895675038</v>
      </c>
      <c r="AH52" s="194">
        <f t="shared" si="2"/>
        <v>18.712510046164731</v>
      </c>
      <c r="AI52" s="194">
        <f t="shared" si="2"/>
        <v>18.933131495933907</v>
      </c>
      <c r="AJ52" s="194">
        <f t="shared" si="2"/>
        <v>19.152649838454238</v>
      </c>
      <c r="AK52" s="194">
        <f t="shared" si="2"/>
        <v>19.371070589261969</v>
      </c>
      <c r="AL52" s="194">
        <f t="shared" si="2"/>
        <v>19.588399236315656</v>
      </c>
      <c r="AM52" s="194">
        <f t="shared" si="2"/>
        <v>19.804641240134075</v>
      </c>
      <c r="AN52" s="194">
        <f t="shared" si="2"/>
        <v>20.019802033933402</v>
      </c>
      <c r="AO52" s="194">
        <f t="shared" si="2"/>
        <v>20.233887023763735</v>
      </c>
      <c r="AP52" s="194">
        <f t="shared" si="2"/>
        <v>20.44690158864492</v>
      </c>
      <c r="AQ52" s="194">
        <f t="shared" si="2"/>
        <v>20.658851080701695</v>
      </c>
    </row>
    <row r="53" spans="1:43" s="187" customFormat="1" ht="12.75" customHeight="1" x14ac:dyDescent="0.2">
      <c r="A53" s="188"/>
      <c r="B53" s="188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</row>
    <row r="54" spans="1:43" ht="12.75" customHeight="1" x14ac:dyDescent="0.2">
      <c r="A54" s="22"/>
      <c r="B54" s="186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</row>
    <row r="55" spans="1:43" ht="12.75" customHeight="1" x14ac:dyDescent="0.2">
      <c r="A55" s="11" t="s">
        <v>11</v>
      </c>
      <c r="B55" s="11" t="s">
        <v>76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"/>
      <c r="AB55" s="12"/>
      <c r="AC55" s="12"/>
      <c r="AD55" s="12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</row>
    <row r="56" spans="1:43" ht="12.75" customHeight="1" x14ac:dyDescent="0.2">
      <c r="A56" s="11" t="s">
        <v>17</v>
      </c>
      <c r="B56" s="11" t="s">
        <v>77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12"/>
      <c r="AB56" s="12"/>
      <c r="AC56" s="12"/>
      <c r="AD56" s="12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Q56"/>
  <sheetViews>
    <sheetView tabSelected="1"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40625" defaultRowHeight="12.75" x14ac:dyDescent="0.2"/>
  <cols>
    <col min="1" max="1" width="19.5703125" style="7" bestFit="1" customWidth="1"/>
    <col min="2" max="2" width="43.140625" style="7" bestFit="1" customWidth="1"/>
    <col min="3" max="7" width="7.85546875" style="7" bestFit="1" customWidth="1"/>
    <col min="8" max="9" width="7.42578125" style="7" bestFit="1" customWidth="1"/>
    <col min="10" max="10" width="7.85546875" style="7" bestFit="1" customWidth="1"/>
    <col min="11" max="11" width="7.42578125" style="7" bestFit="1" customWidth="1"/>
    <col min="12" max="13" width="7.85546875" style="7" bestFit="1" customWidth="1"/>
    <col min="14" max="14" width="8.140625" style="7" customWidth="1"/>
    <col min="15" max="15" width="7.42578125" style="7" bestFit="1" customWidth="1"/>
    <col min="16" max="18" width="7.85546875" style="7" bestFit="1" customWidth="1"/>
    <col min="19" max="19" width="7.42578125" style="7" bestFit="1" customWidth="1"/>
    <col min="20" max="21" width="7.85546875" style="7" bestFit="1" customWidth="1"/>
    <col min="22" max="22" width="7.42578125" style="7" bestFit="1" customWidth="1"/>
    <col min="23" max="24" width="7.85546875" style="7" bestFit="1" customWidth="1"/>
    <col min="25" max="25" width="8.7109375" style="7" bestFit="1" customWidth="1"/>
    <col min="26" max="27" width="7.85546875" style="7" bestFit="1" customWidth="1"/>
    <col min="28" max="28" width="9.5703125" style="7" customWidth="1"/>
    <col min="29" max="43" width="7.42578125" style="7" bestFit="1" customWidth="1"/>
    <col min="44" max="16384" width="9.140625" style="7"/>
  </cols>
  <sheetData>
    <row r="1" spans="1:43" x14ac:dyDescent="0.2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43" x14ac:dyDescent="0.2">
      <c r="A2" s="2"/>
      <c r="B2" s="2"/>
      <c r="C2" s="2">
        <v>1990</v>
      </c>
      <c r="D2" s="2">
        <v>1991</v>
      </c>
      <c r="E2" s="2">
        <v>1992</v>
      </c>
      <c r="F2" s="2">
        <v>1993</v>
      </c>
      <c r="G2" s="2">
        <v>1994</v>
      </c>
      <c r="H2" s="2">
        <v>1995</v>
      </c>
      <c r="I2" s="2">
        <v>1996</v>
      </c>
      <c r="J2" s="2">
        <v>1997</v>
      </c>
      <c r="K2" s="2">
        <v>1998</v>
      </c>
      <c r="L2" s="2">
        <v>1999</v>
      </c>
      <c r="M2" s="2">
        <v>2000</v>
      </c>
      <c r="N2" s="2">
        <v>2001</v>
      </c>
      <c r="O2" s="2">
        <v>2002</v>
      </c>
      <c r="P2" s="2">
        <v>2003</v>
      </c>
      <c r="Q2" s="2">
        <v>2004</v>
      </c>
      <c r="R2" s="2">
        <v>2005</v>
      </c>
      <c r="S2" s="2">
        <v>2006</v>
      </c>
      <c r="T2" s="2">
        <v>2007</v>
      </c>
      <c r="U2" s="2">
        <v>2008</v>
      </c>
      <c r="V2" s="2">
        <v>2009</v>
      </c>
      <c r="W2" s="2">
        <v>2010</v>
      </c>
      <c r="X2" s="2">
        <v>2011</v>
      </c>
      <c r="Y2" s="2">
        <v>2012</v>
      </c>
      <c r="Z2" s="2">
        <v>2013</v>
      </c>
      <c r="AA2" s="2">
        <v>2014</v>
      </c>
      <c r="AB2" s="2">
        <v>2015</v>
      </c>
      <c r="AC2" s="2">
        <v>2016</v>
      </c>
      <c r="AD2" s="2">
        <v>2017</v>
      </c>
      <c r="AE2" s="2">
        <v>2018</v>
      </c>
      <c r="AF2" s="2">
        <v>2019</v>
      </c>
      <c r="AG2" s="2">
        <v>2020</v>
      </c>
      <c r="AH2" s="2">
        <v>2021</v>
      </c>
      <c r="AI2" s="2">
        <v>2022</v>
      </c>
      <c r="AJ2" s="2">
        <v>2023</v>
      </c>
      <c r="AK2" s="2">
        <v>2024</v>
      </c>
      <c r="AL2" s="2">
        <v>2025</v>
      </c>
      <c r="AM2" s="2">
        <v>2026</v>
      </c>
      <c r="AN2" s="2">
        <v>2027</v>
      </c>
      <c r="AO2" s="2">
        <v>2028</v>
      </c>
      <c r="AP2" s="2">
        <v>2029</v>
      </c>
      <c r="AQ2" s="2">
        <v>2030</v>
      </c>
    </row>
    <row r="3" spans="1:43" x14ac:dyDescent="0.2">
      <c r="A3" s="3" t="s">
        <v>1</v>
      </c>
      <c r="B3" s="4" t="s">
        <v>2</v>
      </c>
      <c r="C3" s="5">
        <f>'CO2'!C3+25*'CH4'!C3/1000+298*N2O!C3/1000+HFCs!C3+PFCs!C3+'SF6'!C3</f>
        <v>24790.674675344326</v>
      </c>
      <c r="D3" s="5">
        <f>'CO2'!D3+25*'CH4'!D3/1000+298*N2O!D3/1000+HFCs!D3+PFCs!D3+'SF6'!D3</f>
        <v>33595.263448080346</v>
      </c>
      <c r="E3" s="5">
        <f>'CO2'!E3+25*'CH4'!E3/1000+298*N2O!E3/1000+HFCs!E3+PFCs!E3+'SF6'!E3</f>
        <v>28444.414191841934</v>
      </c>
      <c r="F3" s="5">
        <f>'CO2'!F3+25*'CH4'!F3/1000+298*N2O!F3/1000+HFCs!F3+PFCs!F3+'SF6'!F3</f>
        <v>30035.601913130246</v>
      </c>
      <c r="G3" s="5">
        <f>'CO2'!G3+25*'CH4'!G3/1000+298*N2O!G3/1000+HFCs!G3+PFCs!G3+'SF6'!G3</f>
        <v>34026.254092408009</v>
      </c>
      <c r="H3" s="5">
        <f>'CO2'!H3+25*'CH4'!H3/1000+298*N2O!H3/1000+HFCs!H3+PFCs!H3+'SF6'!H3</f>
        <v>30436.680076426106</v>
      </c>
      <c r="I3" s="5">
        <f>'CO2'!I3+25*'CH4'!I3/1000+298*N2O!I3/1000+HFCs!I3+PFCs!I3+'SF6'!I3</f>
        <v>42699.394593584628</v>
      </c>
      <c r="J3" s="5">
        <f>'CO2'!J3+25*'CH4'!J3/1000+298*N2O!J3/1000+HFCs!J3+PFCs!J3+'SF6'!J3</f>
        <v>33571.473431162674</v>
      </c>
      <c r="K3" s="5">
        <f>'CO2'!K3+25*'CH4'!K3/1000+298*N2O!K3/1000+HFCs!K3+PFCs!K3+'SF6'!K3</f>
        <v>29957.057194254819</v>
      </c>
      <c r="L3" s="5">
        <f>'CO2'!L3+25*'CH4'!L3/1000+298*N2O!L3/1000+HFCs!L3+PFCs!L3+'SF6'!L3</f>
        <v>26723.627804889984</v>
      </c>
      <c r="M3" s="5">
        <f>'CO2'!M3+25*'CH4'!M3/1000+298*N2O!M3/1000+HFCs!M3+PFCs!M3+'SF6'!M3</f>
        <v>23583.528834288565</v>
      </c>
      <c r="N3" s="5">
        <f>'CO2'!N3+25*'CH4'!N3/1000+298*N2O!N3/1000+HFCs!N3+PFCs!N3+'SF6'!N3</f>
        <v>24913.750368498768</v>
      </c>
      <c r="O3" s="5">
        <f>'CO2'!O3+25*'CH4'!O3/1000+298*N2O!O3/1000+HFCs!O3+PFCs!O3+'SF6'!O3</f>
        <v>25061.181501386509</v>
      </c>
      <c r="P3" s="5">
        <f>'CO2'!P3+25*'CH4'!P3/1000+298*N2O!P3/1000+HFCs!P3+PFCs!P3+'SF6'!P3</f>
        <v>29754.839409078468</v>
      </c>
      <c r="Q3" s="5">
        <f>'CO2'!Q3+25*'CH4'!Q3/1000+298*N2O!Q3/1000+HFCs!Q3+PFCs!Q3+'SF6'!Q3</f>
        <v>23826.806845518338</v>
      </c>
      <c r="R3" s="5">
        <f>'CO2'!R3+25*'CH4'!R3/1000+298*N2O!R3/1000+HFCs!R3+PFCs!R3+'SF6'!R3</f>
        <v>20609.678732288401</v>
      </c>
      <c r="S3" s="5">
        <f>'CO2'!S3+25*'CH4'!S3/1000+298*N2O!S3/1000+HFCs!S3+PFCs!S3+'SF6'!S3</f>
        <v>28426.767903950287</v>
      </c>
      <c r="T3" s="5">
        <f>'CO2'!T3+25*'CH4'!T3/1000+298*N2O!T3/1000+HFCs!T3+PFCs!T3+'SF6'!T3</f>
        <v>23743.298914046543</v>
      </c>
      <c r="U3" s="5">
        <f>'CO2'!U3+25*'CH4'!U3/1000+298*N2O!U3/1000+HFCs!U3+PFCs!U3+'SF6'!U3</f>
        <v>21721.656559466559</v>
      </c>
      <c r="V3" s="5">
        <f>'CO2'!V3+25*'CH4'!V3/1000+298*N2O!V3/1000+HFCs!V3+PFCs!V3+'SF6'!V3</f>
        <v>21727.682840599537</v>
      </c>
      <c r="W3" s="5">
        <f>'CO2'!W3+25*'CH4'!W3/1000+298*N2O!W3/1000+HFCs!W3+PFCs!W3+'SF6'!W3</f>
        <v>21685.847525722402</v>
      </c>
      <c r="X3" s="5">
        <f>'CO2'!X3+25*'CH4'!X3/1000+298*N2O!X3/1000+HFCs!X3+PFCs!X3+'SF6'!X3</f>
        <v>17742.598350870168</v>
      </c>
      <c r="Y3" s="5">
        <f>'CO2'!Y3+25*'CH4'!Y3/1000+298*N2O!Y3/1000+HFCs!Y3+PFCs!Y3+'SF6'!Y3</f>
        <v>14470.955909694359</v>
      </c>
      <c r="Z3" s="5">
        <f>'CO2'!Z3+25*'CH4'!Z3/1000+298*N2O!Z3/1000+HFCs!Z3+PFCs!Z3+'SF6'!Z3</f>
        <v>16740.915894013884</v>
      </c>
      <c r="AA3" s="5">
        <f>'CO2'!AA3+25*'CH4'!AA3/1000+298*N2O!AA3/1000+HFCs!AA3+PFCs!AA3+'SF6'!AA3</f>
        <v>13259.132181758659</v>
      </c>
      <c r="AB3" s="5">
        <f>'CO2'!AB3+25*'CH4'!AB3/1000+298*N2O!AB3/1000+HFCs!AB3+PFCs!AB3+'SF6'!AB3</f>
        <v>10456.961265784226</v>
      </c>
      <c r="AC3" s="5">
        <f>'CO2'!AC3+25*'CH4'!AC3/1000+298*N2O!AC3/1000+HFCs!AC3+PFCs!AC3+'SF6'!AC3</f>
        <v>11848.008078072007</v>
      </c>
      <c r="AD3" s="5">
        <f>'CO2'!AD3+25*'CH4'!AD3/1000+298*N2O!AD3/1000+HFCs!AD3+PFCs!AD3+'SF6'!AD3</f>
        <v>9268.8409193461775</v>
      </c>
      <c r="AE3" s="25">
        <f>'CO2'!AE3+25*'CH4'!AE3/1000+298*N2O!AE3/1000+HFCs!AE3+PFCs!AE3+'SF6'!AE3</f>
        <v>8662.9671882689909</v>
      </c>
      <c r="AF3" s="25">
        <f>'CO2'!AF3+25*'CH4'!AF3/1000+298*N2O!AF3/1000+HFCs!AF3+PFCs!AF3+'SF6'!AF3</f>
        <v>8676.9869370396282</v>
      </c>
      <c r="AG3" s="25">
        <f>'CO2'!AG3+25*'CH4'!AG3/1000+298*N2O!AG3/1000+HFCs!AG3+PFCs!AG3+'SF6'!AG3</f>
        <v>7148.9108394246059</v>
      </c>
      <c r="AH3" s="25">
        <f>'CO2'!AH3+25*'CH4'!AH3/1000+298*N2O!AH3/1000+HFCs!AH3+PFCs!AH3+'SF6'!AH3</f>
        <v>6113.0503662730143</v>
      </c>
      <c r="AI3" s="25">
        <f>'CO2'!AI3+25*'CH4'!AI3/1000+298*N2O!AI3/1000+HFCs!AI3+PFCs!AI3+'SF6'!AI3</f>
        <v>5797.7051961043762</v>
      </c>
      <c r="AJ3" s="25">
        <f>'CO2'!AJ3+25*'CH4'!AJ3/1000+298*N2O!AJ3/1000+HFCs!AJ3+PFCs!AJ3+'SF6'!AJ3</f>
        <v>4560.1247829684216</v>
      </c>
      <c r="AK3" s="25">
        <f>'CO2'!AK3+25*'CH4'!AK3/1000+298*N2O!AK3/1000+HFCs!AK3+PFCs!AK3+'SF6'!AK3</f>
        <v>4584.659629337827</v>
      </c>
      <c r="AL3" s="25">
        <f>'CO2'!AL3+25*'CH4'!AL3/1000+298*N2O!AL3/1000+HFCs!AL3+PFCs!AL3+'SF6'!AL3</f>
        <v>4503.5413990453735</v>
      </c>
      <c r="AM3" s="25">
        <f>'CO2'!AM3+25*'CH4'!AM3/1000+298*N2O!AM3/1000+HFCs!AM3+PFCs!AM3+'SF6'!AM3</f>
        <v>4446.4180909884772</v>
      </c>
      <c r="AN3" s="25">
        <f>'CO2'!AN3+25*'CH4'!AN3/1000+298*N2O!AN3/1000+HFCs!AN3+PFCs!AN3+'SF6'!AN3</f>
        <v>4296.5523976471914</v>
      </c>
      <c r="AO3" s="25">
        <f>'CO2'!AO3+25*'CH4'!AO3/1000+298*N2O!AO3/1000+HFCs!AO3+PFCs!AO3+'SF6'!AO3</f>
        <v>4151.0413669826703</v>
      </c>
      <c r="AP3" s="25">
        <f>'CO2'!AP3+25*'CH4'!AP3/1000+298*N2O!AP3/1000+HFCs!AP3+PFCs!AP3+'SF6'!AP3</f>
        <v>2809.8251977279488</v>
      </c>
      <c r="AQ3" s="25">
        <f>'CO2'!AQ3+25*'CH4'!AQ3/1000+298*N2O!AQ3/1000+HFCs!AQ3+PFCs!AQ3+'SF6'!AQ3</f>
        <v>2745.8147845114049</v>
      </c>
    </row>
    <row r="4" spans="1:43" x14ac:dyDescent="0.2">
      <c r="A4" s="3" t="s">
        <v>3</v>
      </c>
      <c r="B4" s="4" t="s">
        <v>4</v>
      </c>
      <c r="C4" s="5">
        <f>'CO2'!C4+25*'CH4'!C4/1000+298*N2O!C4/1000+HFCs!C4+PFCs!C4+'SF6'!C4</f>
        <v>909.14060532752001</v>
      </c>
      <c r="D4" s="5">
        <f>'CO2'!D4+25*'CH4'!D4/1000+298*N2O!D4/1000+HFCs!D4+PFCs!D4+'SF6'!D4</f>
        <v>994.60885591300189</v>
      </c>
      <c r="E4" s="5">
        <f>'CO2'!E4+25*'CH4'!E4/1000+298*N2O!E4/1000+HFCs!E4+PFCs!E4+'SF6'!E4</f>
        <v>1136.1467957201758</v>
      </c>
      <c r="F4" s="5">
        <f>'CO2'!F4+25*'CH4'!F4/1000+298*N2O!F4/1000+HFCs!F4+PFCs!F4+'SF6'!F4</f>
        <v>1160.6349909113603</v>
      </c>
      <c r="G4" s="5">
        <f>'CO2'!G4+25*'CH4'!G4/1000+298*N2O!G4/1000+HFCs!G4+PFCs!G4+'SF6'!G4</f>
        <v>1212.0327557190199</v>
      </c>
      <c r="H4" s="5">
        <f>'CO2'!H4+25*'CH4'!H4/1000+298*N2O!H4/1000+HFCs!H4+PFCs!H4+'SF6'!H4</f>
        <v>1390.331324847426</v>
      </c>
      <c r="I4" s="5">
        <f>'CO2'!I4+25*'CH4'!I4/1000+298*N2O!I4/1000+HFCs!I4+PFCs!I4+'SF6'!I4</f>
        <v>1413.7659368492639</v>
      </c>
      <c r="J4" s="5">
        <f>'CO2'!J4+25*'CH4'!J4/1000+298*N2O!J4/1000+HFCs!J4+PFCs!J4+'SF6'!J4</f>
        <v>1106.4394246844251</v>
      </c>
      <c r="K4" s="5">
        <f>'CO2'!K4+25*'CH4'!K4/1000+298*N2O!K4/1000+HFCs!K4+PFCs!K4+'SF6'!K4</f>
        <v>965.09001599129999</v>
      </c>
      <c r="L4" s="5">
        <f>'CO2'!L4+25*'CH4'!L4/1000+298*N2O!L4/1000+HFCs!L4+PFCs!L4+'SF6'!L4</f>
        <v>994.17122860754</v>
      </c>
      <c r="M4" s="5">
        <f>'CO2'!M4+25*'CH4'!M4/1000+298*N2O!M4/1000+HFCs!M4+PFCs!M4+'SF6'!M4</f>
        <v>1002.7607733063001</v>
      </c>
      <c r="N4" s="5">
        <f>'CO2'!N4+25*'CH4'!N4/1000+298*N2O!N4/1000+HFCs!N4+PFCs!N4+'SF6'!N4</f>
        <v>1023.5850948705</v>
      </c>
      <c r="O4" s="5">
        <f>'CO2'!O4+25*'CH4'!O4/1000+298*N2O!O4/1000+HFCs!O4+PFCs!O4+'SF6'!O4</f>
        <v>984.98928011269993</v>
      </c>
      <c r="P4" s="5">
        <f>'CO2'!P4+25*'CH4'!P4/1000+298*N2O!P4/1000+HFCs!P4+PFCs!P4+'SF6'!P4</f>
        <v>1027.5231989674623</v>
      </c>
      <c r="Q4" s="5">
        <f>'CO2'!Q4+25*'CH4'!Q4/1000+298*N2O!Q4/1000+HFCs!Q4+PFCs!Q4+'SF6'!Q4</f>
        <v>1002.4361649017777</v>
      </c>
      <c r="R4" s="5">
        <f>'CO2'!R4+25*'CH4'!R4/1000+298*N2O!R4/1000+HFCs!R4+PFCs!R4+'SF6'!R4</f>
        <v>940.27560769558488</v>
      </c>
      <c r="S4" s="5">
        <f>'CO2'!S4+25*'CH4'!S4/1000+298*N2O!S4/1000+HFCs!S4+PFCs!S4+'SF6'!S4</f>
        <v>982.8865885976212</v>
      </c>
      <c r="T4" s="5">
        <f>'CO2'!T4+25*'CH4'!T4/1000+298*N2O!T4/1000+HFCs!T4+PFCs!T4+'SF6'!T4</f>
        <v>995.00630325772397</v>
      </c>
      <c r="U4" s="5">
        <f>'CO2'!U4+25*'CH4'!U4/1000+298*N2O!U4/1000+HFCs!U4+PFCs!U4+'SF6'!U4</f>
        <v>886.0430956916216</v>
      </c>
      <c r="V4" s="5">
        <f>'CO2'!V4+25*'CH4'!V4/1000+298*N2O!V4/1000+HFCs!V4+PFCs!V4+'SF6'!V4</f>
        <v>908.94638668375808</v>
      </c>
      <c r="W4" s="5">
        <f>'CO2'!W4+25*'CH4'!W4/1000+298*N2O!W4/1000+HFCs!W4+PFCs!W4+'SF6'!W4</f>
        <v>855.1433786909364</v>
      </c>
      <c r="X4" s="5">
        <f>'CO2'!X4+25*'CH4'!X4/1000+298*N2O!X4/1000+HFCs!X4+PFCs!X4+'SF6'!X4</f>
        <v>836.251057923801</v>
      </c>
      <c r="Y4" s="5">
        <f>'CO2'!Y4+25*'CH4'!Y4/1000+298*N2O!Y4/1000+HFCs!Y4+PFCs!Y4+'SF6'!Y4</f>
        <v>927.94538173527906</v>
      </c>
      <c r="Z4" s="5">
        <f>'CO2'!Z4+25*'CH4'!Z4/1000+298*N2O!Z4/1000+HFCs!Z4+PFCs!Z4+'SF6'!Z4</f>
        <v>912.14012345777712</v>
      </c>
      <c r="AA4" s="5">
        <f>'CO2'!AA4+25*'CH4'!AA4/1000+298*N2O!AA4/1000+HFCs!AA4+PFCs!AA4+'SF6'!AA4</f>
        <v>921.85359498670425</v>
      </c>
      <c r="AB4" s="5">
        <f>'CO2'!AB4+25*'CH4'!AB4/1000+298*N2O!AB4/1000+HFCs!AB4+PFCs!AB4+'SF6'!AB4</f>
        <v>979.72328430553478</v>
      </c>
      <c r="AC4" s="5">
        <f>'CO2'!AC4+25*'CH4'!AC4/1000+298*N2O!AC4/1000+HFCs!AC4+PFCs!AC4+'SF6'!AC4</f>
        <v>869.04773810488894</v>
      </c>
      <c r="AD4" s="5">
        <f>'CO2'!AD4+25*'CH4'!AD4/1000+298*N2O!AD4/1000+HFCs!AD4+PFCs!AD4+'SF6'!AD4</f>
        <v>933.10531688027288</v>
      </c>
      <c r="AE4" s="25">
        <f>'CO2'!AE4+25*'CH4'!AE4/1000+298*N2O!AE4/1000+HFCs!AE4+PFCs!AE4+'SF6'!AE4</f>
        <v>972.11185480423705</v>
      </c>
      <c r="AF4" s="25">
        <f>'CO2'!AF4+25*'CH4'!AF4/1000+298*N2O!AF4/1000+HFCs!AF4+PFCs!AF4+'SF6'!AF4</f>
        <v>972.11185480423705</v>
      </c>
      <c r="AG4" s="25">
        <f>'CO2'!AG4+25*'CH4'!AG4/1000+298*N2O!AG4/1000+HFCs!AG4+PFCs!AG4+'SF6'!AG4</f>
        <v>972.11185480423705</v>
      </c>
      <c r="AH4" s="25">
        <f>'CO2'!AH4+25*'CH4'!AH4/1000+298*N2O!AH4/1000+HFCs!AH4+PFCs!AH4+'SF6'!AH4</f>
        <v>972.11185480423705</v>
      </c>
      <c r="AI4" s="25">
        <f>'CO2'!AI4+25*'CH4'!AI4/1000+298*N2O!AI4/1000+HFCs!AI4+PFCs!AI4+'SF6'!AI4</f>
        <v>972.11185480423705</v>
      </c>
      <c r="AJ4" s="25">
        <f>'CO2'!AJ4+25*'CH4'!AJ4/1000+298*N2O!AJ4/1000+HFCs!AJ4+PFCs!AJ4+'SF6'!AJ4</f>
        <v>972.11185480423705</v>
      </c>
      <c r="AK4" s="25">
        <f>'CO2'!AK4+25*'CH4'!AK4/1000+298*N2O!AK4/1000+HFCs!AK4+PFCs!AK4+'SF6'!AK4</f>
        <v>972.11185480423705</v>
      </c>
      <c r="AL4" s="25">
        <f>'CO2'!AL4+25*'CH4'!AL4/1000+298*N2O!AL4/1000+HFCs!AL4+PFCs!AL4+'SF6'!AL4</f>
        <v>972.11185480423705</v>
      </c>
      <c r="AM4" s="25">
        <f>'CO2'!AM4+25*'CH4'!AM4/1000+298*N2O!AM4/1000+HFCs!AM4+PFCs!AM4+'SF6'!AM4</f>
        <v>972.11185480423705</v>
      </c>
      <c r="AN4" s="25">
        <f>'CO2'!AN4+25*'CH4'!AN4/1000+298*N2O!AN4/1000+HFCs!AN4+PFCs!AN4+'SF6'!AN4</f>
        <v>972.11185480423705</v>
      </c>
      <c r="AO4" s="25">
        <f>'CO2'!AO4+25*'CH4'!AO4/1000+298*N2O!AO4/1000+HFCs!AO4+PFCs!AO4+'SF6'!AO4</f>
        <v>972.11185480423705</v>
      </c>
      <c r="AP4" s="25">
        <f>'CO2'!AP4+25*'CH4'!AP4/1000+298*N2O!AP4/1000+HFCs!AP4+PFCs!AP4+'SF6'!AP4</f>
        <v>972.11185480423705</v>
      </c>
      <c r="AQ4" s="25">
        <f>'CO2'!AQ4+25*'CH4'!AQ4/1000+298*N2O!AQ4/1000+HFCs!AQ4+PFCs!AQ4+'SF6'!AQ4</f>
        <v>972.11185480423705</v>
      </c>
    </row>
    <row r="5" spans="1:43" x14ac:dyDescent="0.2">
      <c r="A5" s="3" t="s">
        <v>5</v>
      </c>
      <c r="B5" s="4" t="s">
        <v>6</v>
      </c>
      <c r="C5" s="5">
        <f>'CO2'!C5+25*'CH4'!C5/1000+298*N2O!C5/1000+HFCs!C5+PFCs!C5+'SF6'!C5</f>
        <v>551.55698288739154</v>
      </c>
      <c r="D5" s="5">
        <f>'CO2'!D5+25*'CH4'!D5/1000+298*N2O!D5/1000+HFCs!D5+PFCs!D5+'SF6'!D5</f>
        <v>564.39931566921814</v>
      </c>
      <c r="E5" s="5">
        <f>'CO2'!E5+25*'CH4'!E5/1000+298*N2O!E5/1000+HFCs!E5+PFCs!E5+'SF6'!E5</f>
        <v>646.74234590142623</v>
      </c>
      <c r="F5" s="5">
        <f>'CO2'!F5+25*'CH4'!F5/1000+298*N2O!F5/1000+HFCs!F5+PFCs!F5+'SF6'!F5</f>
        <v>653.53529022616135</v>
      </c>
      <c r="G5" s="5">
        <f>'CO2'!G5+25*'CH4'!G5/1000+298*N2O!G5/1000+HFCs!G5+PFCs!G5+'SF6'!G5</f>
        <v>697.7155956590218</v>
      </c>
      <c r="H5" s="5">
        <f>'CO2'!H5+25*'CH4'!H5/1000+298*N2O!H5/1000+HFCs!H5+PFCs!H5+'SF6'!H5</f>
        <v>731.50286222155705</v>
      </c>
      <c r="I5" s="5">
        <f>'CO2'!I5+25*'CH4'!I5/1000+298*N2O!I5/1000+HFCs!I5+PFCs!I5+'SF6'!I5</f>
        <v>871.30066223937058</v>
      </c>
      <c r="J5" s="5">
        <f>'CO2'!J5+25*'CH4'!J5/1000+298*N2O!J5/1000+HFCs!J5+PFCs!J5+'SF6'!J5</f>
        <v>1138.4316885522885</v>
      </c>
      <c r="K5" s="5">
        <f>'CO2'!K5+25*'CH4'!K5/1000+298*N2O!K5/1000+HFCs!K5+PFCs!K5+'SF6'!K5</f>
        <v>1265.3617423320829</v>
      </c>
      <c r="L5" s="5">
        <f>'CO2'!L5+25*'CH4'!L5/1000+298*N2O!L5/1000+HFCs!L5+PFCs!L5+'SF6'!L5</f>
        <v>1377.8529680671197</v>
      </c>
      <c r="M5" s="5">
        <f>'CO2'!M5+25*'CH4'!M5/1000+298*N2O!M5/1000+HFCs!M5+PFCs!M5+'SF6'!M5</f>
        <v>1464.958597724102</v>
      </c>
      <c r="N5" s="5">
        <f>'CO2'!N5+25*'CH4'!N5/1000+298*N2O!N5/1000+HFCs!N5+PFCs!N5+'SF6'!N5</f>
        <v>1425.250593933707</v>
      </c>
      <c r="O5" s="5">
        <f>'CO2'!O5+25*'CH4'!O5/1000+298*N2O!O5/1000+HFCs!O5+PFCs!O5+'SF6'!O5</f>
        <v>1527.9585533325405</v>
      </c>
      <c r="P5" s="5">
        <f>'CO2'!P5+25*'CH4'!P5/1000+298*N2O!P5/1000+HFCs!P5+PFCs!P5+'SF6'!P5</f>
        <v>1528.5929140788708</v>
      </c>
      <c r="Q5" s="5">
        <f>'CO2'!Q5+25*'CH4'!Q5/1000+298*N2O!Q5/1000+HFCs!Q5+PFCs!Q5+'SF6'!Q5</f>
        <v>1574.6468140941276</v>
      </c>
      <c r="R5" s="5">
        <f>'CO2'!R5+25*'CH4'!R5/1000+298*N2O!R5/1000+HFCs!R5+PFCs!R5+'SF6'!R5</f>
        <v>1619.4505326537385</v>
      </c>
      <c r="S5" s="5">
        <f>'CO2'!S5+25*'CH4'!S5/1000+298*N2O!S5/1000+HFCs!S5+PFCs!S5+'SF6'!S5</f>
        <v>1660.1138456478525</v>
      </c>
      <c r="T5" s="5">
        <f>'CO2'!T5+25*'CH4'!T5/1000+298*N2O!T5/1000+HFCs!T5+PFCs!T5+'SF6'!T5</f>
        <v>1641.280924456644</v>
      </c>
      <c r="U5" s="5">
        <f>'CO2'!U5+25*'CH4'!U5/1000+298*N2O!U5/1000+HFCs!U5+PFCs!U5+'SF6'!U5</f>
        <v>1679.0464554459993</v>
      </c>
      <c r="V5" s="5">
        <f>'CO2'!V5+25*'CH4'!V5/1000+298*N2O!V5/1000+HFCs!V5+PFCs!V5+'SF6'!V5</f>
        <v>1585.4710224196942</v>
      </c>
      <c r="W5" s="5">
        <f>'CO2'!W5+25*'CH4'!W5/1000+298*N2O!W5/1000+HFCs!W5+PFCs!W5+'SF6'!W5</f>
        <v>1562.8130095836284</v>
      </c>
      <c r="X5" s="5">
        <f>'CO2'!X5+25*'CH4'!X5/1000+298*N2O!X5/1000+HFCs!X5+PFCs!X5+'SF6'!X5</f>
        <v>1505.8070268507299</v>
      </c>
      <c r="Y5" s="5">
        <f>'CO2'!Y5+25*'CH4'!Y5/1000+298*N2O!Y5/1000+HFCs!Y5+PFCs!Y5+'SF6'!Y5</f>
        <v>1500.6024258952129</v>
      </c>
      <c r="Z5" s="5">
        <f>'CO2'!Z5+25*'CH4'!Z5/1000+298*N2O!Z5/1000+HFCs!Z5+PFCs!Z5+'SF6'!Z5</f>
        <v>1439.923503165973</v>
      </c>
      <c r="AA5" s="5">
        <f>'CO2'!AA5+25*'CH4'!AA5/1000+298*N2O!AA5/1000+HFCs!AA5+PFCs!AA5+'SF6'!AA5</f>
        <v>1373.3834853179537</v>
      </c>
      <c r="AB5" s="5">
        <f>'CO2'!AB5+25*'CH4'!AB5/1000+298*N2O!AB5/1000+HFCs!AB5+PFCs!AB5+'SF6'!AB5</f>
        <v>1444.2578308582342</v>
      </c>
      <c r="AC5" s="5">
        <f>'CO2'!AC5+25*'CH4'!AC5/1000+298*N2O!AC5/1000+HFCs!AC5+PFCs!AC5+'SF6'!AC5</f>
        <v>1336.48782376346</v>
      </c>
      <c r="AD5" s="5">
        <f>'CO2'!AD5+25*'CH4'!AD5/1000+298*N2O!AD5/1000+HFCs!AD5+PFCs!AD5+'SF6'!AD5</f>
        <v>1371.8132047709307</v>
      </c>
      <c r="AE5" s="25">
        <f>'CO2'!AE5+25*'CH4'!AE5/1000+298*N2O!AE5/1000+HFCs!AE5+PFCs!AE5+'SF6'!AE5</f>
        <v>1298.5618623041269</v>
      </c>
      <c r="AF5" s="25">
        <f>'CO2'!AF5+25*'CH4'!AF5/1000+298*N2O!AF5/1000+HFCs!AF5+PFCs!AF5+'SF6'!AF5</f>
        <v>1172.2761065477091</v>
      </c>
      <c r="AG5" s="25">
        <f>'CO2'!AG5+25*'CH4'!AG5/1000+298*N2O!AG5/1000+HFCs!AG5+PFCs!AG5+'SF6'!AG5</f>
        <v>886.65239682100537</v>
      </c>
      <c r="AH5" s="25">
        <f>'CO2'!AH5+25*'CH4'!AH5/1000+298*N2O!AH5/1000+HFCs!AH5+PFCs!AH5+'SF6'!AH5</f>
        <v>866.83642380453932</v>
      </c>
      <c r="AI5" s="25">
        <f>'CO2'!AI5+25*'CH4'!AI5/1000+298*N2O!AI5/1000+HFCs!AI5+PFCs!AI5+'SF6'!AI5</f>
        <v>1066.5979394632702</v>
      </c>
      <c r="AJ5" s="25">
        <f>'CO2'!AJ5+25*'CH4'!AJ5/1000+298*N2O!AJ5/1000+HFCs!AJ5+PFCs!AJ5+'SF6'!AJ5</f>
        <v>1225.1105607504069</v>
      </c>
      <c r="AK5" s="25">
        <f>'CO2'!AK5+25*'CH4'!AK5/1000+298*N2O!AK5/1000+HFCs!AK5+PFCs!AK5+'SF6'!AK5</f>
        <v>1259.6569773463684</v>
      </c>
      <c r="AL5" s="25">
        <f>'CO2'!AL5+25*'CH4'!AL5/1000+298*N2O!AL5/1000+HFCs!AL5+PFCs!AL5+'SF6'!AL5</f>
        <v>1169.37730361793</v>
      </c>
      <c r="AM5" s="25">
        <f>'CO2'!AM5+25*'CH4'!AM5/1000+298*N2O!AM5/1000+HFCs!AM5+PFCs!AM5+'SF6'!AM5</f>
        <v>941.42080796755272</v>
      </c>
      <c r="AN5" s="25">
        <f>'CO2'!AN5+25*'CH4'!AN5/1000+298*N2O!AN5/1000+HFCs!AN5+PFCs!AN5+'SF6'!AN5</f>
        <v>969.78737695341226</v>
      </c>
      <c r="AO5" s="25">
        <f>'CO2'!AO5+25*'CH4'!AO5/1000+298*N2O!AO5/1000+HFCs!AO5+PFCs!AO5+'SF6'!AO5</f>
        <v>1000.2709822583554</v>
      </c>
      <c r="AP5" s="25">
        <f>'CO2'!AP5+25*'CH4'!AP5/1000+298*N2O!AP5/1000+HFCs!AP5+PFCs!AP5+'SF6'!AP5</f>
        <v>992.40037604000941</v>
      </c>
      <c r="AQ5" s="25">
        <f>'CO2'!AQ5+25*'CH4'!AQ5/1000+298*N2O!AQ5/1000+HFCs!AQ5+PFCs!AQ5+'SF6'!AQ5</f>
        <v>1046.5669727013913</v>
      </c>
    </row>
    <row r="6" spans="1:43" s="13" customFormat="1" x14ac:dyDescent="0.2">
      <c r="A6" s="22"/>
      <c r="B6" s="22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3" t="s">
        <v>7</v>
      </c>
      <c r="B7" s="8" t="s">
        <v>8</v>
      </c>
      <c r="C7" s="5">
        <f>'CO2'!C7+25*'CH4'!C7/1000+298*N2O!C7/1000+HFCs!C7+PFCs!C7+'SF6'!C7</f>
        <v>4793.0475694822071</v>
      </c>
      <c r="D7" s="5">
        <f>'CO2'!D7+25*'CH4'!D7/1000+298*N2O!D7/1000+HFCs!D7+PFCs!D7+'SF6'!D7</f>
        <v>5235.5745257514136</v>
      </c>
      <c r="E7" s="5">
        <f>'CO2'!E7+25*'CH4'!E7/1000+298*N2O!E7/1000+HFCs!E7+PFCs!E7+'SF6'!E7</f>
        <v>5100.0163095677372</v>
      </c>
      <c r="F7" s="5">
        <f>'CO2'!F7+25*'CH4'!F7/1000+298*N2O!F7/1000+HFCs!F7+PFCs!F7+'SF6'!F7</f>
        <v>5027.1867681750573</v>
      </c>
      <c r="G7" s="5">
        <f>'CO2'!G7+25*'CH4'!G7/1000+298*N2O!G7/1000+HFCs!G7+PFCs!G7+'SF6'!G7</f>
        <v>5174.369485011588</v>
      </c>
      <c r="H7" s="5">
        <f>'CO2'!H7+25*'CH4'!H7/1000+298*N2O!H7/1000+HFCs!H7+PFCs!H7+'SF6'!H7</f>
        <v>5302.0658949082163</v>
      </c>
      <c r="I7" s="5">
        <f>'CO2'!I7+25*'CH4'!I7/1000+298*N2O!I7/1000+HFCs!I7+PFCs!I7+'SF6'!I7</f>
        <v>5452.4941274938647</v>
      </c>
      <c r="J7" s="5">
        <f>'CO2'!J7+25*'CH4'!J7/1000+298*N2O!J7/1000+HFCs!J7+PFCs!J7+'SF6'!J7</f>
        <v>5473.5829691074068</v>
      </c>
      <c r="K7" s="5">
        <f>'CO2'!K7+25*'CH4'!K7/1000+298*N2O!K7/1000+HFCs!K7+PFCs!K7+'SF6'!K7</f>
        <v>5443.4324487493386</v>
      </c>
      <c r="L7" s="5">
        <f>'CO2'!L7+25*'CH4'!L7/1000+298*N2O!L7/1000+HFCs!L7+PFCs!L7+'SF6'!L7</f>
        <v>5507.0456635278297</v>
      </c>
      <c r="M7" s="5">
        <f>'CO2'!M7+25*'CH4'!M7/1000+298*N2O!M7/1000+HFCs!M7+PFCs!M7+'SF6'!M7</f>
        <v>5281.7280455862774</v>
      </c>
      <c r="N7" s="5">
        <f>'CO2'!N7+25*'CH4'!N7/1000+298*N2O!N7/1000+HFCs!N7+PFCs!N7+'SF6'!N7</f>
        <v>5365.403081127919</v>
      </c>
      <c r="O7" s="5">
        <f>'CO2'!O7+25*'CH4'!O7/1000+298*N2O!O7/1000+HFCs!O7+PFCs!O7+'SF6'!O7</f>
        <v>5007.7290741231982</v>
      </c>
      <c r="P7" s="5">
        <f>'CO2'!P7+25*'CH4'!P7/1000+298*N2O!P7/1000+HFCs!P7+PFCs!P7+'SF6'!P7</f>
        <v>4968.6027674787056</v>
      </c>
      <c r="Q7" s="5">
        <f>'CO2'!Q7+25*'CH4'!Q7/1000+298*N2O!Q7/1000+HFCs!Q7+PFCs!Q7+'SF6'!Q7</f>
        <v>5038.3930403372533</v>
      </c>
      <c r="R7" s="5">
        <f>'CO2'!R7+25*'CH4'!R7/1000+298*N2O!R7/1000+HFCs!R7+PFCs!R7+'SF6'!R7</f>
        <v>4716.0383238521536</v>
      </c>
      <c r="S7" s="5">
        <f>'CO2'!S7+25*'CH4'!S7/1000+298*N2O!S7/1000+HFCs!S7+PFCs!S7+'SF6'!S7</f>
        <v>4801.2973751170848</v>
      </c>
      <c r="T7" s="5">
        <f>'CO2'!T7+25*'CH4'!T7/1000+298*N2O!T7/1000+HFCs!T7+PFCs!T7+'SF6'!T7</f>
        <v>4491.263179910824</v>
      </c>
      <c r="U7" s="5">
        <f>'CO2'!U7+25*'CH4'!U7/1000+298*N2O!U7/1000+HFCs!U7+PFCs!U7+'SF6'!U7</f>
        <v>3958.5667710975217</v>
      </c>
      <c r="V7" s="5">
        <f>'CO2'!V7+25*'CH4'!V7/1000+298*N2O!V7/1000+HFCs!V7+PFCs!V7+'SF6'!V7</f>
        <v>3352.565780432024</v>
      </c>
      <c r="W7" s="5">
        <f>'CO2'!W7+25*'CH4'!W7/1000+298*N2O!W7/1000+HFCs!W7+PFCs!W7+'SF6'!W7</f>
        <v>3622.7946051398817</v>
      </c>
      <c r="X7" s="5">
        <f>'CO2'!X7+25*'CH4'!X7/1000+298*N2O!X7/1000+HFCs!X7+PFCs!X7+'SF6'!X7</f>
        <v>3597.7740257130936</v>
      </c>
      <c r="Y7" s="5">
        <f>'CO2'!Y7+25*'CH4'!Y7/1000+298*N2O!Y7/1000+HFCs!Y7+PFCs!Y7+'SF6'!Y7</f>
        <v>3306.657940670178</v>
      </c>
      <c r="Z7" s="5">
        <f>'CO2'!Z7+25*'CH4'!Z7/1000+298*N2O!Z7/1000+HFCs!Z7+PFCs!Z7+'SF6'!Z7</f>
        <v>3184.1340169620676</v>
      </c>
      <c r="AA7" s="5">
        <f>'CO2'!AA7+25*'CH4'!AA7/1000+298*N2O!AA7/1000+HFCs!AA7+PFCs!AA7+'SF6'!AA7</f>
        <v>3238.2885417029811</v>
      </c>
      <c r="AB7" s="5">
        <f>'CO2'!AB7+25*'CH4'!AB7/1000+298*N2O!AB7/1000+HFCs!AB7+PFCs!AB7+'SF6'!AB7</f>
        <v>3193.3357910645755</v>
      </c>
      <c r="AC7" s="5">
        <f>'CO2'!AC7+25*'CH4'!AC7/1000+298*N2O!AC7/1000+HFCs!AC7+PFCs!AC7+'SF6'!AC7</f>
        <v>3277.554465305117</v>
      </c>
      <c r="AD7" s="5">
        <f>'CO2'!AD7+25*'CH4'!AD7/1000+298*N2O!AD7/1000+HFCs!AD7+PFCs!AD7+'SF6'!AD7</f>
        <v>3425.1995925034253</v>
      </c>
      <c r="AE7" s="25">
        <f>'CO2'!AE7+25*'CH4'!AE7/1000+298*N2O!AE7/1000+HFCs!AE7+PFCs!AE7+'SF6'!AE7</f>
        <v>3272.0646586063467</v>
      </c>
      <c r="AF7" s="25">
        <f>'CO2'!AF7+25*'CH4'!AF7/1000+298*N2O!AF7/1000+HFCs!AF7+PFCs!AF7+'SF6'!AF7</f>
        <v>3229.4811113576961</v>
      </c>
      <c r="AG7" s="25">
        <f>'CO2'!AG7+25*'CH4'!AG7/1000+298*N2O!AG7/1000+HFCs!AG7+PFCs!AG7+'SF6'!AG7</f>
        <v>3144.7756150071323</v>
      </c>
      <c r="AH7" s="25">
        <f>'CO2'!AH7+25*'CH4'!AH7/1000+298*N2O!AH7/1000+HFCs!AH7+PFCs!AH7+'SF6'!AH7</f>
        <v>3139.2788281382486</v>
      </c>
      <c r="AI7" s="25">
        <f>'CO2'!AI7+25*'CH4'!AI7/1000+298*N2O!AI7/1000+HFCs!AI7+PFCs!AI7+'SF6'!AI7</f>
        <v>3035.2289035326089</v>
      </c>
      <c r="AJ7" s="25">
        <f>'CO2'!AJ7+25*'CH4'!AJ7/1000+298*N2O!AJ7/1000+HFCs!AJ7+PFCs!AJ7+'SF6'!AJ7</f>
        <v>3040.1545537436914</v>
      </c>
      <c r="AK7" s="25">
        <f>'CO2'!AK7+25*'CH4'!AK7/1000+298*N2O!AK7/1000+HFCs!AK7+PFCs!AK7+'SF6'!AK7</f>
        <v>3044.2555026781088</v>
      </c>
      <c r="AL7" s="25">
        <f>'CO2'!AL7+25*'CH4'!AL7/1000+298*N2O!AL7/1000+HFCs!AL7+PFCs!AL7+'SF6'!AL7</f>
        <v>3053.2169800517117</v>
      </c>
      <c r="AM7" s="25">
        <f>'CO2'!AM7+25*'CH4'!AM7/1000+298*N2O!AM7/1000+HFCs!AM7+PFCs!AM7+'SF6'!AM7</f>
        <v>3049.9088645562333</v>
      </c>
      <c r="AN7" s="25">
        <f>'CO2'!AN7+25*'CH4'!AN7/1000+298*N2O!AN7/1000+HFCs!AN7+PFCs!AN7+'SF6'!AN7</f>
        <v>3047.5765410766653</v>
      </c>
      <c r="AO7" s="25">
        <f>'CO2'!AO7+25*'CH4'!AO7/1000+298*N2O!AO7/1000+HFCs!AO7+PFCs!AO7+'SF6'!AO7</f>
        <v>3045.9874166984305</v>
      </c>
      <c r="AP7" s="25">
        <f>'CO2'!AP7+25*'CH4'!AP7/1000+298*N2O!AP7/1000+HFCs!AP7+PFCs!AP7+'SF6'!AP7</f>
        <v>3046.245084052081</v>
      </c>
      <c r="AQ7" s="25">
        <f>'CO2'!AQ7+25*'CH4'!AQ7/1000+298*N2O!AQ7/1000+HFCs!AQ7+PFCs!AQ7+'SF6'!AQ7</f>
        <v>3044.5767100989647</v>
      </c>
    </row>
    <row r="8" spans="1:43" x14ac:dyDescent="0.2">
      <c r="A8" s="9" t="s">
        <v>9</v>
      </c>
      <c r="B8" s="9" t="s">
        <v>10</v>
      </c>
      <c r="C8" s="5">
        <f>'CO2'!C8+25*'CH4'!C8/1000+298*N2O!C8/1000+HFCs!C8+PFCs!C8+'SF6'!C8</f>
        <v>638.12933991838884</v>
      </c>
      <c r="D8" s="5">
        <f>'CO2'!D8+25*'CH4'!D8/1000+298*N2O!D8/1000+HFCs!D8+PFCs!D8+'SF6'!D8</f>
        <v>634.25772412344679</v>
      </c>
      <c r="E8" s="5">
        <f>'CO2'!E8+25*'CH4'!E8/1000+298*N2O!E8/1000+HFCs!E8+PFCs!E8+'SF6'!E8</f>
        <v>628.41890547849584</v>
      </c>
      <c r="F8" s="5">
        <f>'CO2'!F8+25*'CH4'!F8/1000+298*N2O!F8/1000+HFCs!F8+PFCs!F8+'SF6'!F8</f>
        <v>621.58525978396108</v>
      </c>
      <c r="G8" s="5">
        <f>'CO2'!G8+25*'CH4'!G8/1000+298*N2O!G8/1000+HFCs!G8+PFCs!G8+'SF6'!G8</f>
        <v>616.41896290232262</v>
      </c>
      <c r="H8" s="5">
        <f>'CO2'!H8+25*'CH4'!H8/1000+298*N2O!H8/1000+HFCs!H8+PFCs!H8+'SF6'!H8</f>
        <v>615.74836726694457</v>
      </c>
      <c r="I8" s="5">
        <f>'CO2'!I8+25*'CH4'!I8/1000+298*N2O!I8/1000+HFCs!I8+PFCs!I8+'SF6'!I8</f>
        <v>616.54408951480809</v>
      </c>
      <c r="J8" s="5">
        <f>'CO2'!J8+25*'CH4'!J8/1000+298*N2O!J8/1000+HFCs!J8+PFCs!J8+'SF6'!J8</f>
        <v>618.51100691465967</v>
      </c>
      <c r="K8" s="5">
        <f>'CO2'!K8+25*'CH4'!K8/1000+298*N2O!K8/1000+HFCs!K8+PFCs!K8+'SF6'!K8</f>
        <v>621.91982783364779</v>
      </c>
      <c r="L8" s="5">
        <f>'CO2'!L8+25*'CH4'!L8/1000+298*N2O!L8/1000+HFCs!L8+PFCs!L8+'SF6'!L8</f>
        <v>629.28047145579615</v>
      </c>
      <c r="M8" s="5">
        <f>'CO2'!M8+25*'CH4'!M8/1000+298*N2O!M8/1000+HFCs!M8+PFCs!M8+'SF6'!M8</f>
        <v>645.67911654320426</v>
      </c>
      <c r="N8" s="5">
        <f>'CO2'!N8+25*'CH4'!N8/1000+298*N2O!N8/1000+HFCs!N8+PFCs!N8+'SF6'!N8</f>
        <v>663.94709903698674</v>
      </c>
      <c r="O8" s="5">
        <f>'CO2'!O8+25*'CH4'!O8/1000+298*N2O!O8/1000+HFCs!O8+PFCs!O8+'SF6'!O8</f>
        <v>677.5597844082024</v>
      </c>
      <c r="P8" s="5">
        <f>'CO2'!P8+25*'CH4'!P8/1000+298*N2O!P8/1000+HFCs!P8+PFCs!P8+'SF6'!P8</f>
        <v>690.72457765773095</v>
      </c>
      <c r="Q8" s="5">
        <f>'CO2'!Q8+25*'CH4'!Q8/1000+298*N2O!Q8/1000+HFCs!Q8+PFCs!Q8+'SF6'!Q8</f>
        <v>703.87736732519454</v>
      </c>
      <c r="R8" s="5">
        <f>'CO2'!R8+25*'CH4'!R8/1000+298*N2O!R8/1000+HFCs!R8+PFCs!R8+'SF6'!R8</f>
        <v>729.72167132005211</v>
      </c>
      <c r="S8" s="5">
        <f>'CO2'!S8+25*'CH4'!S8/1000+298*N2O!S8/1000+HFCs!S8+PFCs!S8+'SF6'!S8</f>
        <v>777.81623344504976</v>
      </c>
      <c r="T8" s="5">
        <f>'CO2'!T8+25*'CH4'!T8/1000+298*N2O!T8/1000+HFCs!T8+PFCs!T8+'SF6'!T8</f>
        <v>835.09455715904153</v>
      </c>
      <c r="U8" s="5">
        <f>'CO2'!U8+25*'CH4'!U8/1000+298*N2O!U8/1000+HFCs!U8+PFCs!U8+'SF6'!U8</f>
        <v>861.6546253549983</v>
      </c>
      <c r="V8" s="5">
        <f>'CO2'!V8+25*'CH4'!V8/1000+298*N2O!V8/1000+HFCs!V8+PFCs!V8+'SF6'!V8</f>
        <v>644.94119907091692</v>
      </c>
      <c r="W8" s="5">
        <f>'CO2'!W8+25*'CH4'!W8/1000+298*N2O!W8/1000+HFCs!W8+PFCs!W8+'SF6'!W8</f>
        <v>795.91529497020156</v>
      </c>
      <c r="X8" s="5">
        <f>'CO2'!X8+25*'CH4'!X8/1000+298*N2O!X8/1000+HFCs!X8+PFCs!X8+'SF6'!X8</f>
        <v>748.65466362156428</v>
      </c>
      <c r="Y8" s="5">
        <f>'CO2'!Y8+25*'CH4'!Y8/1000+298*N2O!Y8/1000+HFCs!Y8+PFCs!Y8+'SF6'!Y8</f>
        <v>714.10040323928604</v>
      </c>
      <c r="Z8" s="5">
        <f>'CO2'!Z8+25*'CH4'!Z8/1000+298*N2O!Z8/1000+HFCs!Z8+PFCs!Z8+'SF6'!Z8</f>
        <v>687.2068516877614</v>
      </c>
      <c r="AA8" s="5">
        <f>'CO2'!AA8+25*'CH4'!AA8/1000+298*N2O!AA8/1000+HFCs!AA8+PFCs!AA8+'SF6'!AA8</f>
        <v>642.79205800310274</v>
      </c>
      <c r="AB8" s="5">
        <f>'CO2'!AB8+25*'CH4'!AB8/1000+298*N2O!AB8/1000+HFCs!AB8+PFCs!AB8+'SF6'!AB8</f>
        <v>639.7013086658917</v>
      </c>
      <c r="AC8" s="5">
        <f>'CO2'!AC8+25*'CH4'!AC8/1000+298*N2O!AC8/1000+HFCs!AC8+PFCs!AC8+'SF6'!AC8</f>
        <v>631.32961937452126</v>
      </c>
      <c r="AD8" s="5">
        <f>'CO2'!AD8+25*'CH4'!AD8/1000+298*N2O!AD8/1000+HFCs!AD8+PFCs!AD8+'SF6'!AD8</f>
        <v>600.09169100192901</v>
      </c>
      <c r="AE8" s="25">
        <f>'CO2'!AE8+25*'CH4'!AE8/1000+298*N2O!AE8/1000+HFCs!AE8+PFCs!AE8+'SF6'!AE8</f>
        <v>594.82214644616022</v>
      </c>
      <c r="AF8" s="25">
        <f>'CO2'!AF8+25*'CH4'!AF8/1000+298*N2O!AF8/1000+HFCs!AF8+PFCs!AF8+'SF6'!AF8</f>
        <v>595.6306130796811</v>
      </c>
      <c r="AG8" s="25">
        <f>'CO2'!AG8+25*'CH4'!AG8/1000+298*N2O!AG8/1000+HFCs!AG8+PFCs!AG8+'SF6'!AG8</f>
        <v>599.66539543994406</v>
      </c>
      <c r="AH8" s="25">
        <f>'CO2'!AH8+25*'CH4'!AH8/1000+298*N2O!AH8/1000+HFCs!AH8+PFCs!AH8+'SF6'!AH8</f>
        <v>607.85175698491275</v>
      </c>
      <c r="AI8" s="25">
        <f>'CO2'!AI8+25*'CH4'!AI8/1000+298*N2O!AI8/1000+HFCs!AI8+PFCs!AI8+'SF6'!AI8</f>
        <v>612.87082358455837</v>
      </c>
      <c r="AJ8" s="25">
        <f>'CO2'!AJ8+25*'CH4'!AJ8/1000+298*N2O!AJ8/1000+HFCs!AJ8+PFCs!AJ8+'SF6'!AJ8</f>
        <v>614.89714772265256</v>
      </c>
      <c r="AK8" s="25">
        <f>'CO2'!AK8+25*'CH4'!AK8/1000+298*N2O!AK8/1000+HFCs!AK8+PFCs!AK8+'SF6'!AK8</f>
        <v>616.21743491787163</v>
      </c>
      <c r="AL8" s="25">
        <f>'CO2'!AL8+25*'CH4'!AL8/1000+298*N2O!AL8/1000+HFCs!AL8+PFCs!AL8+'SF6'!AL8</f>
        <v>618.48521515831953</v>
      </c>
      <c r="AM8" s="25">
        <f>'CO2'!AM8+25*'CH4'!AM8/1000+298*N2O!AM8/1000+HFCs!AM8+PFCs!AM8+'SF6'!AM8</f>
        <v>615.25587307477178</v>
      </c>
      <c r="AN8" s="25">
        <f>'CO2'!AN8+25*'CH4'!AN8/1000+298*N2O!AN8/1000+HFCs!AN8+PFCs!AN8+'SF6'!AN8</f>
        <v>611.39090637269749</v>
      </c>
      <c r="AO8" s="25">
        <f>'CO2'!AO8+25*'CH4'!AO8/1000+298*N2O!AO8/1000+HFCs!AO8+PFCs!AO8+'SF6'!AO8</f>
        <v>605.99485605555356</v>
      </c>
      <c r="AP8" s="25">
        <f>'CO2'!AP8+25*'CH4'!AP8/1000+298*N2O!AP8/1000+HFCs!AP8+PFCs!AP8+'SF6'!AP8</f>
        <v>597.33864809025795</v>
      </c>
      <c r="AQ8" s="25">
        <f>'CO2'!AQ8+25*'CH4'!AQ8/1000+298*N2O!AQ8/1000+HFCs!AQ8+PFCs!AQ8+'SF6'!AQ8</f>
        <v>583.77003935504354</v>
      </c>
    </row>
    <row r="9" spans="1:43" s="13" customFormat="1" x14ac:dyDescent="0.2">
      <c r="A9" s="11"/>
      <c r="B9" s="11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x14ac:dyDescent="0.2">
      <c r="A10" s="9" t="s">
        <v>11</v>
      </c>
      <c r="B10" s="9" t="s">
        <v>12</v>
      </c>
      <c r="C10" s="5">
        <f>'CO2'!C10+25*'CH4'!C10/1000+298*N2O!C10/1000+HFCs!C10+PFCs!C10+'SF6'!C10</f>
        <v>207.82756950156261</v>
      </c>
      <c r="D10" s="5">
        <f>'CO2'!D10+25*'CH4'!D10/1000+298*N2O!D10/1000+HFCs!D10+PFCs!D10+'SF6'!D10</f>
        <v>196.82050625051858</v>
      </c>
      <c r="E10" s="5">
        <f>'CO2'!E10+25*'CH4'!E10/1000+298*N2O!E10/1000+HFCs!E10+PFCs!E10+'SF6'!E10</f>
        <v>193.94099684806636</v>
      </c>
      <c r="F10" s="5">
        <f>'CO2'!F10+25*'CH4'!F10/1000+298*N2O!F10/1000+HFCs!F10+PFCs!F10+'SF6'!F10</f>
        <v>189.52238855143514</v>
      </c>
      <c r="G10" s="5">
        <f>'CO2'!G10+25*'CH4'!G10/1000+298*N2O!G10/1000+HFCs!G10+PFCs!G10+'SF6'!G10</f>
        <v>195.88467011664775</v>
      </c>
      <c r="H10" s="5">
        <f>'CO2'!H10+25*'CH4'!H10/1000+298*N2O!H10/1000+HFCs!H10+PFCs!H10+'SF6'!H10</f>
        <v>201.85473867956009</v>
      </c>
      <c r="I10" s="5">
        <f>'CO2'!I10+25*'CH4'!I10/1000+298*N2O!I10/1000+HFCs!I10+PFCs!I10+'SF6'!I10</f>
        <v>217.45034612867926</v>
      </c>
      <c r="J10" s="5">
        <f>'CO2'!J10+25*'CH4'!J10/1000+298*N2O!J10/1000+HFCs!J10+PFCs!J10+'SF6'!J10</f>
        <v>219.49743701220433</v>
      </c>
      <c r="K10" s="5">
        <f>'CO2'!K10+25*'CH4'!K10/1000+298*N2O!K10/1000+HFCs!K10+PFCs!K10+'SF6'!K10</f>
        <v>198.93231947126506</v>
      </c>
      <c r="L10" s="5">
        <f>'CO2'!L10+25*'CH4'!L10/1000+298*N2O!L10/1000+HFCs!L10+PFCs!L10+'SF6'!L10</f>
        <v>182.83623417200263</v>
      </c>
      <c r="M10" s="5">
        <f>'CO2'!M10+25*'CH4'!M10/1000+298*N2O!M10/1000+HFCs!M10+PFCs!M10+'SF6'!M10</f>
        <v>164.97018757152409</v>
      </c>
      <c r="N10" s="5">
        <f>'CO2'!N10+25*'CH4'!N10/1000+298*N2O!N10/1000+HFCs!N10+PFCs!N10+'SF6'!N10</f>
        <v>175.62576072368591</v>
      </c>
      <c r="O10" s="5">
        <f>'CO2'!O10+25*'CH4'!O10/1000+298*N2O!O10/1000+HFCs!O10+PFCs!O10+'SF6'!O10</f>
        <v>149.64607072991654</v>
      </c>
      <c r="P10" s="5">
        <f>'CO2'!P10+25*'CH4'!P10/1000+298*N2O!P10/1000+HFCs!P10+PFCs!P10+'SF6'!P10</f>
        <v>147.46195822251707</v>
      </c>
      <c r="Q10" s="5">
        <f>'CO2'!Q10+25*'CH4'!Q10/1000+298*N2O!Q10/1000+HFCs!Q10+PFCs!Q10+'SF6'!Q10</f>
        <v>133.32874049352836</v>
      </c>
      <c r="R10" s="5">
        <f>'CO2'!R10+25*'CH4'!R10/1000+298*N2O!R10/1000+HFCs!R10+PFCs!R10+'SF6'!R10</f>
        <v>142.72992713335816</v>
      </c>
      <c r="S10" s="5">
        <f>'CO2'!S10+25*'CH4'!S10/1000+298*N2O!S10/1000+HFCs!S10+PFCs!S10+'SF6'!S10</f>
        <v>152.11979829774424</v>
      </c>
      <c r="T10" s="5">
        <f>'CO2'!T10+25*'CH4'!T10/1000+298*N2O!T10/1000+HFCs!T10+PFCs!T10+'SF6'!T10</f>
        <v>171.75311231154066</v>
      </c>
      <c r="U10" s="5">
        <f>'CO2'!U10+25*'CH4'!U10/1000+298*N2O!U10/1000+HFCs!U10+PFCs!U10+'SF6'!U10</f>
        <v>177.14786639677885</v>
      </c>
      <c r="V10" s="5">
        <f>'CO2'!V10+25*'CH4'!V10/1000+298*N2O!V10/1000+HFCs!V10+PFCs!V10+'SF6'!V10</f>
        <v>168.9413279488229</v>
      </c>
      <c r="W10" s="5">
        <f>'CO2'!W10+25*'CH4'!W10/1000+298*N2O!W10/1000+HFCs!W10+PFCs!W10+'SF6'!W10</f>
        <v>175.9286667651084</v>
      </c>
      <c r="X10" s="5">
        <f>'CO2'!X10+25*'CH4'!X10/1000+298*N2O!X10/1000+HFCs!X10+PFCs!X10+'SF6'!X10</f>
        <v>167.51523097653777</v>
      </c>
      <c r="Y10" s="5">
        <f>'CO2'!Y10+25*'CH4'!Y10/1000+298*N2O!Y10/1000+HFCs!Y10+PFCs!Y10+'SF6'!Y10</f>
        <v>147.16047232907846</v>
      </c>
      <c r="Z10" s="5">
        <f>'CO2'!Z10+25*'CH4'!Z10/1000+298*N2O!Z10/1000+HFCs!Z10+PFCs!Z10+'SF6'!Z10</f>
        <v>143.31500165701252</v>
      </c>
      <c r="AA10" s="5">
        <f>'CO2'!AA10+25*'CH4'!AA10/1000+298*N2O!AA10/1000+HFCs!AA10+PFCs!AA10+'SF6'!AA10</f>
        <v>139.26723788347158</v>
      </c>
      <c r="AB10" s="5">
        <f>'CO2'!AB10+25*'CH4'!AB10/1000+298*N2O!AB10/1000+HFCs!AB10+PFCs!AB10+'SF6'!AB10</f>
        <v>132.21183119886553</v>
      </c>
      <c r="AC10" s="5">
        <f>'CO2'!AC10+25*'CH4'!AC10/1000+298*N2O!AC10/1000+HFCs!AC10+PFCs!AC10+'SF6'!AC10</f>
        <v>137.30838916282482</v>
      </c>
      <c r="AD10" s="5">
        <f>'CO2'!AD10+25*'CH4'!AD10/1000+298*N2O!AD10/1000+HFCs!AD10+PFCs!AD10+'SF6'!AD10</f>
        <v>139.19998380160061</v>
      </c>
      <c r="AE10" s="25">
        <f>'CO2'!AE10+25*'CH4'!AE10/1000+298*N2O!AE10/1000+HFCs!AE10+PFCs!AE10+'SF6'!AE10</f>
        <v>140.35058495750289</v>
      </c>
      <c r="AF10" s="25">
        <f>'CO2'!AF10+25*'CH4'!AF10/1000+298*N2O!AF10/1000+HFCs!AF10+PFCs!AF10+'SF6'!AF10</f>
        <v>141.54120819228874</v>
      </c>
      <c r="AG10" s="25">
        <f>'CO2'!AG10+25*'CH4'!AG10/1000+298*N2O!AG10/1000+HFCs!AG10+PFCs!AG10+'SF6'!AG10</f>
        <v>142.62694753750188</v>
      </c>
      <c r="AH10" s="25">
        <f>'CO2'!AH10+25*'CH4'!AH10/1000+298*N2O!AH10/1000+HFCs!AH10+PFCs!AH10+'SF6'!AH10</f>
        <v>143.96723796794183</v>
      </c>
      <c r="AI10" s="25">
        <f>'CO2'!AI10+25*'CH4'!AI10/1000+298*N2O!AI10/1000+HFCs!AI10+PFCs!AI10+'SF6'!AI10</f>
        <v>145.3597617063657</v>
      </c>
      <c r="AJ10" s="25">
        <f>'CO2'!AJ10+25*'CH4'!AJ10/1000+298*N2O!AJ10/1000+HFCs!AJ10+PFCs!AJ10+'SF6'!AJ10</f>
        <v>146.74190734167459</v>
      </c>
      <c r="AK10" s="25">
        <f>'CO2'!AK10+25*'CH4'!AK10/1000+298*N2O!AK10/1000+HFCs!AK10+PFCs!AK10+'SF6'!AK10</f>
        <v>148.14334864963774</v>
      </c>
      <c r="AL10" s="25">
        <f>'CO2'!AL10+25*'CH4'!AL10/1000+298*N2O!AL10/1000+HFCs!AL10+PFCs!AL10+'SF6'!AL10</f>
        <v>149.51883687077799</v>
      </c>
      <c r="AM10" s="25">
        <f>'CO2'!AM10+25*'CH4'!AM10/1000+298*N2O!AM10/1000+HFCs!AM10+PFCs!AM10+'SF6'!AM10</f>
        <v>151.16247321932462</v>
      </c>
      <c r="AN10" s="25">
        <f>'CO2'!AN10+25*'CH4'!AN10/1000+298*N2O!AN10/1000+HFCs!AN10+PFCs!AN10+'SF6'!AN10</f>
        <v>152.89788216851952</v>
      </c>
      <c r="AO10" s="25">
        <f>'CO2'!AO10+25*'CH4'!AO10/1000+298*N2O!AO10/1000+HFCs!AO10+PFCs!AO10+'SF6'!AO10</f>
        <v>154.60025643789166</v>
      </c>
      <c r="AP10" s="25">
        <f>'CO2'!AP10+25*'CH4'!AP10/1000+298*N2O!AP10/1000+HFCs!AP10+PFCs!AP10+'SF6'!AP10</f>
        <v>156.32358515196259</v>
      </c>
      <c r="AQ10" s="25">
        <f>'CO2'!AQ10+25*'CH4'!AQ10/1000+298*N2O!AQ10/1000+HFCs!AQ10+PFCs!AQ10+'SF6'!AQ10</f>
        <v>158.16318186735396</v>
      </c>
    </row>
    <row r="11" spans="1:43" x14ac:dyDescent="0.2">
      <c r="A11" s="9" t="s">
        <v>13</v>
      </c>
      <c r="B11" s="9" t="s">
        <v>14</v>
      </c>
      <c r="C11" s="5">
        <f>'CO2'!C11+25*'CH4'!C11/1000+298*N2O!C11/1000+HFCs!C11+PFCs!C11+'SF6'!C11</f>
        <v>9523.4569283299352</v>
      </c>
      <c r="D11" s="5">
        <f>'CO2'!D11+25*'CH4'!D11/1000+298*N2O!D11/1000+HFCs!D11+PFCs!D11+'SF6'!D11</f>
        <v>9945.5068854981673</v>
      </c>
      <c r="E11" s="5">
        <f>'CO2'!E11+25*'CH4'!E11/1000+298*N2O!E11/1000+HFCs!E11+PFCs!E11+'SF6'!E11</f>
        <v>10123.338997595712</v>
      </c>
      <c r="F11" s="5">
        <f>'CO2'!F11+25*'CH4'!F11/1000+298*N2O!F11/1000+HFCs!F11+PFCs!F11+'SF6'!F11</f>
        <v>10249.170017817629</v>
      </c>
      <c r="G11" s="5">
        <f>'CO2'!G11+25*'CH4'!G11/1000+298*N2O!G11/1000+HFCs!G11+PFCs!G11+'SF6'!G11</f>
        <v>10749.660615237111</v>
      </c>
      <c r="H11" s="5">
        <f>'CO2'!H11+25*'CH4'!H11/1000+298*N2O!H11/1000+HFCs!H11+PFCs!H11+'SF6'!H11</f>
        <v>10843.928867666275</v>
      </c>
      <c r="I11" s="5">
        <f>'CO2'!I11+25*'CH4'!I11/1000+298*N2O!I11/1000+HFCs!I11+PFCs!I11+'SF6'!I11</f>
        <v>11019.556615090749</v>
      </c>
      <c r="J11" s="5">
        <f>'CO2'!J11+25*'CH4'!J11/1000+298*N2O!J11/1000+HFCs!J11+PFCs!J11+'SF6'!J11</f>
        <v>11231.691804315484</v>
      </c>
      <c r="K11" s="5">
        <f>'CO2'!K11+25*'CH4'!K11/1000+298*N2O!K11/1000+HFCs!K11+PFCs!K11+'SF6'!K11</f>
        <v>11416.77790179267</v>
      </c>
      <c r="L11" s="5">
        <f>'CO2'!L11+25*'CH4'!L11/1000+298*N2O!L11/1000+HFCs!L11+PFCs!L11+'SF6'!L11</f>
        <v>11558.424327744557</v>
      </c>
      <c r="M11" s="5">
        <f>'CO2'!M11+25*'CH4'!M11/1000+298*N2O!M11/1000+HFCs!M11+PFCs!M11+'SF6'!M11</f>
        <v>11443.275482292</v>
      </c>
      <c r="N11" s="5">
        <f>'CO2'!N11+25*'CH4'!N11/1000+298*N2O!N11/1000+HFCs!N11+PFCs!N11+'SF6'!N11</f>
        <v>11468.088059434285</v>
      </c>
      <c r="O11" s="5">
        <f>'CO2'!O11+25*'CH4'!O11/1000+298*N2O!O11/1000+HFCs!O11+PFCs!O11+'SF6'!O11</f>
        <v>11604.233952484929</v>
      </c>
      <c r="P11" s="5">
        <f>'CO2'!P11+25*'CH4'!P11/1000+298*N2O!P11/1000+HFCs!P11+PFCs!P11+'SF6'!P11</f>
        <v>12067.541640847496</v>
      </c>
      <c r="Q11" s="5">
        <f>'CO2'!Q11+25*'CH4'!Q11/1000+298*N2O!Q11/1000+HFCs!Q11+PFCs!Q11+'SF6'!Q11</f>
        <v>12384.649378338181</v>
      </c>
      <c r="R11" s="5">
        <f>'CO2'!R11+25*'CH4'!R11/1000+298*N2O!R11/1000+HFCs!R11+PFCs!R11+'SF6'!R11</f>
        <v>12479.30523918011</v>
      </c>
      <c r="S11" s="5">
        <f>'CO2'!S11+25*'CH4'!S11/1000+298*N2O!S11/1000+HFCs!S11+PFCs!S11+'SF6'!S11</f>
        <v>12848.329764988124</v>
      </c>
      <c r="T11" s="5">
        <f>'CO2'!T11+25*'CH4'!T11/1000+298*N2O!T11/1000+HFCs!T11+PFCs!T11+'SF6'!T11</f>
        <v>13442.479151293812</v>
      </c>
      <c r="U11" s="5">
        <f>'CO2'!U11+25*'CH4'!U11/1000+298*N2O!U11/1000+HFCs!U11+PFCs!U11+'SF6'!U11</f>
        <v>13123.264480230442</v>
      </c>
      <c r="V11" s="5">
        <f>'CO2'!V11+25*'CH4'!V11/1000+298*N2O!V11/1000+HFCs!V11+PFCs!V11+'SF6'!V11</f>
        <v>12410.494676262229</v>
      </c>
      <c r="W11" s="5">
        <f>'CO2'!W11+25*'CH4'!W11/1000+298*N2O!W11/1000+HFCs!W11+PFCs!W11+'SF6'!W11</f>
        <v>12340.444100149471</v>
      </c>
      <c r="X11" s="5">
        <f>'CO2'!X11+25*'CH4'!X11/1000+298*N2O!X11/1000+HFCs!X11+PFCs!X11+'SF6'!X11</f>
        <v>12048.849690029785</v>
      </c>
      <c r="Y11" s="5">
        <f>'CO2'!Y11+25*'CH4'!Y11/1000+298*N2O!Y11/1000+HFCs!Y11+PFCs!Y11+'SF6'!Y11</f>
        <v>11510.295797857942</v>
      </c>
      <c r="Z11" s="5">
        <f>'CO2'!Z11+25*'CH4'!Z11/1000+298*N2O!Z11/1000+HFCs!Z11+PFCs!Z11+'SF6'!Z11</f>
        <v>11322.76579019738</v>
      </c>
      <c r="AA11" s="5">
        <f>'CO2'!AA11+25*'CH4'!AA11/1000+298*N2O!AA11/1000+HFCs!AA11+PFCs!AA11+'SF6'!AA11</f>
        <v>11542.739217338338</v>
      </c>
      <c r="AB11" s="5">
        <f>'CO2'!AB11+25*'CH4'!AB11/1000+298*N2O!AB11/1000+HFCs!AB11+PFCs!AB11+'SF6'!AB11</f>
        <v>11769.230442597283</v>
      </c>
      <c r="AC11" s="5">
        <f>'CO2'!AC11+25*'CH4'!AC11/1000+298*N2O!AC11/1000+HFCs!AC11+PFCs!AC11+'SF6'!AC11</f>
        <v>11972.17398244483</v>
      </c>
      <c r="AD11" s="5">
        <f>'CO2'!AD11+25*'CH4'!AD11/1000+298*N2O!AD11/1000+HFCs!AD11+PFCs!AD11+'SF6'!AD11</f>
        <v>12149.526405671562</v>
      </c>
      <c r="AE11" s="25">
        <f>'CO2'!AE11+25*'CH4'!AE11/1000+298*N2O!AE11/1000+HFCs!AE11+PFCs!AE11+'SF6'!AE11</f>
        <v>12152.49927485869</v>
      </c>
      <c r="AF11" s="25">
        <f>'CO2'!AF11+25*'CH4'!AF11/1000+298*N2O!AF11/1000+HFCs!AF11+PFCs!AF11+'SF6'!AF11</f>
        <v>12234.805302807776</v>
      </c>
      <c r="AG11" s="25">
        <f>'CO2'!AG11+25*'CH4'!AG11/1000+298*N2O!AG11/1000+HFCs!AG11+PFCs!AG11+'SF6'!AG11</f>
        <v>12310.100416127874</v>
      </c>
      <c r="AH11" s="25">
        <f>'CO2'!AH11+25*'CH4'!AH11/1000+298*N2O!AH11/1000+HFCs!AH11+PFCs!AH11+'SF6'!AH11</f>
        <v>12336.577476822793</v>
      </c>
      <c r="AI11" s="25">
        <f>'CO2'!AI11+25*'CH4'!AI11/1000+298*N2O!AI11/1000+HFCs!AI11+PFCs!AI11+'SF6'!AI11</f>
        <v>12346.112704741841</v>
      </c>
      <c r="AJ11" s="25">
        <f>'CO2'!AJ11+25*'CH4'!AJ11/1000+298*N2O!AJ11/1000+HFCs!AJ11+PFCs!AJ11+'SF6'!AJ11</f>
        <v>12346.034584932047</v>
      </c>
      <c r="AK11" s="25">
        <f>'CO2'!AK11+25*'CH4'!AK11/1000+298*N2O!AK11/1000+HFCs!AK11+PFCs!AK11+'SF6'!AK11</f>
        <v>12334.585205518017</v>
      </c>
      <c r="AL11" s="25">
        <f>'CO2'!AL11+25*'CH4'!AL11/1000+298*N2O!AL11/1000+HFCs!AL11+PFCs!AL11+'SF6'!AL11</f>
        <v>12306.08518664648</v>
      </c>
      <c r="AM11" s="25">
        <f>'CO2'!AM11+25*'CH4'!AM11/1000+298*N2O!AM11/1000+HFCs!AM11+PFCs!AM11+'SF6'!AM11</f>
        <v>12259.812461573249</v>
      </c>
      <c r="AN11" s="25">
        <f>'CO2'!AN11+25*'CH4'!AN11/1000+298*N2O!AN11/1000+HFCs!AN11+PFCs!AN11+'SF6'!AN11</f>
        <v>12194.342486198795</v>
      </c>
      <c r="AO11" s="25">
        <f>'CO2'!AO11+25*'CH4'!AO11/1000+298*N2O!AO11/1000+HFCs!AO11+PFCs!AO11+'SF6'!AO11</f>
        <v>12108.931964371859</v>
      </c>
      <c r="AP11" s="25">
        <f>'CO2'!AP11+25*'CH4'!AP11/1000+298*N2O!AP11/1000+HFCs!AP11+PFCs!AP11+'SF6'!AP11</f>
        <v>12002.338472441063</v>
      </c>
      <c r="AQ11" s="25">
        <f>'CO2'!AQ11+25*'CH4'!AQ11/1000+298*N2O!AQ11/1000+HFCs!AQ11+PFCs!AQ11+'SF6'!AQ11</f>
        <v>11873.975573818812</v>
      </c>
    </row>
    <row r="12" spans="1:43" x14ac:dyDescent="0.2">
      <c r="A12" s="9" t="s">
        <v>15</v>
      </c>
      <c r="B12" s="9" t="s">
        <v>16</v>
      </c>
      <c r="C12" s="5">
        <f>'CO2'!C12+25*'CH4'!C12/1000+298*N2O!C12/1000+HFCs!C12+PFCs!C12+'SF6'!C12</f>
        <v>299.73020200637285</v>
      </c>
      <c r="D12" s="5">
        <f>'CO2'!D12+25*'CH4'!D12/1000+298*N2O!D12/1000+HFCs!D12+PFCs!D12+'SF6'!D12</f>
        <v>304.89265537085072</v>
      </c>
      <c r="E12" s="5">
        <f>'CO2'!E12+25*'CH4'!E12/1000+298*N2O!E12/1000+HFCs!E12+PFCs!E12+'SF6'!E12</f>
        <v>322.45689538398199</v>
      </c>
      <c r="F12" s="5">
        <f>'CO2'!F12+25*'CH4'!F12/1000+298*N2O!F12/1000+HFCs!F12+PFCs!F12+'SF6'!F12</f>
        <v>334.68267231931458</v>
      </c>
      <c r="G12" s="5">
        <f>'CO2'!G12+25*'CH4'!G12/1000+298*N2O!G12/1000+HFCs!G12+PFCs!G12+'SF6'!G12</f>
        <v>303.32056751947221</v>
      </c>
      <c r="H12" s="5">
        <f>'CO2'!H12+25*'CH4'!H12/1000+298*N2O!H12/1000+HFCs!H12+PFCs!H12+'SF6'!H12</f>
        <v>305.97796175988367</v>
      </c>
      <c r="I12" s="5">
        <f>'CO2'!I12+25*'CH4'!I12/1000+298*N2O!I12/1000+HFCs!I12+PFCs!I12+'SF6'!I12</f>
        <v>303.66178824052656</v>
      </c>
      <c r="J12" s="5">
        <f>'CO2'!J12+25*'CH4'!J12/1000+298*N2O!J12/1000+HFCs!J12+PFCs!J12+'SF6'!J12</f>
        <v>295.64953182093501</v>
      </c>
      <c r="K12" s="5">
        <f>'CO2'!K12+25*'CH4'!K12/1000+298*N2O!K12/1000+HFCs!K12+PFCs!K12+'SF6'!K12</f>
        <v>249.4630877768881</v>
      </c>
      <c r="L12" s="5">
        <f>'CO2'!L12+25*'CH4'!L12/1000+298*N2O!L12/1000+HFCs!L12+PFCs!L12+'SF6'!L12</f>
        <v>234.37204665466501</v>
      </c>
      <c r="M12" s="5">
        <f>'CO2'!M12+25*'CH4'!M12/1000+298*N2O!M12/1000+HFCs!M12+PFCs!M12+'SF6'!M12</f>
        <v>230.12400024501474</v>
      </c>
      <c r="N12" s="5">
        <f>'CO2'!N12+25*'CH4'!N12/1000+298*N2O!N12/1000+HFCs!N12+PFCs!N12+'SF6'!N12</f>
        <v>213.32717570413527</v>
      </c>
      <c r="O12" s="5">
        <f>'CO2'!O12+25*'CH4'!O12/1000+298*N2O!O12/1000+HFCs!O12+PFCs!O12+'SF6'!O12</f>
        <v>212.63139426274776</v>
      </c>
      <c r="P12" s="5">
        <f>'CO2'!P12+25*'CH4'!P12/1000+298*N2O!P12/1000+HFCs!P12+PFCs!P12+'SF6'!P12</f>
        <v>220.4860395758424</v>
      </c>
      <c r="Q12" s="5">
        <f>'CO2'!Q12+25*'CH4'!Q12/1000+298*N2O!Q12/1000+HFCs!Q12+PFCs!Q12+'SF6'!Q12</f>
        <v>218.36497536965351</v>
      </c>
      <c r="R12" s="5">
        <f>'CO2'!R12+25*'CH4'!R12/1000+298*N2O!R12/1000+HFCs!R12+PFCs!R12+'SF6'!R12</f>
        <v>234.44036446358461</v>
      </c>
      <c r="S12" s="5">
        <f>'CO2'!S12+25*'CH4'!S12/1000+298*N2O!S12/1000+HFCs!S12+PFCs!S12+'SF6'!S12</f>
        <v>229.03050335834936</v>
      </c>
      <c r="T12" s="5">
        <f>'CO2'!T12+25*'CH4'!T12/1000+298*N2O!T12/1000+HFCs!T12+PFCs!T12+'SF6'!T12</f>
        <v>229.86421889114558</v>
      </c>
      <c r="U12" s="5">
        <f>'CO2'!U12+25*'CH4'!U12/1000+298*N2O!U12/1000+HFCs!U12+PFCs!U12+'SF6'!U12</f>
        <v>239.02536643399912</v>
      </c>
      <c r="V12" s="5">
        <f>'CO2'!V12+25*'CH4'!V12/1000+298*N2O!V12/1000+HFCs!V12+PFCs!V12+'SF6'!V12</f>
        <v>232.4450906334873</v>
      </c>
      <c r="W12" s="5">
        <f>'CO2'!W12+25*'CH4'!W12/1000+298*N2O!W12/1000+HFCs!W12+PFCs!W12+'SF6'!W12</f>
        <v>244.5516810976932</v>
      </c>
      <c r="X12" s="5">
        <f>'CO2'!X12+25*'CH4'!X12/1000+298*N2O!X12/1000+HFCs!X12+PFCs!X12+'SF6'!X12</f>
        <v>251.79890559882568</v>
      </c>
      <c r="Y12" s="5">
        <f>'CO2'!Y12+25*'CH4'!Y12/1000+298*N2O!Y12/1000+HFCs!Y12+PFCs!Y12+'SF6'!Y12</f>
        <v>251.75694656385662</v>
      </c>
      <c r="Z12" s="5">
        <f>'CO2'!Z12+25*'CH4'!Z12/1000+298*N2O!Z12/1000+HFCs!Z12+PFCs!Z12+'SF6'!Z12</f>
        <v>250.18299562037259</v>
      </c>
      <c r="AA12" s="5">
        <f>'CO2'!AA12+25*'CH4'!AA12/1000+298*N2O!AA12/1000+HFCs!AA12+PFCs!AA12+'SF6'!AA12</f>
        <v>254.55584291116989</v>
      </c>
      <c r="AB12" s="5">
        <f>'CO2'!AB12+25*'CH4'!AB12/1000+298*N2O!AB12/1000+HFCs!AB12+PFCs!AB12+'SF6'!AB12</f>
        <v>250.68015450191223</v>
      </c>
      <c r="AC12" s="5">
        <f>'CO2'!AC12+25*'CH4'!AC12/1000+298*N2O!AC12/1000+HFCs!AC12+PFCs!AC12+'SF6'!AC12</f>
        <v>255.89931112734237</v>
      </c>
      <c r="AD12" s="5">
        <f>'CO2'!AD12+25*'CH4'!AD12/1000+298*N2O!AD12/1000+HFCs!AD12+PFCs!AD12+'SF6'!AD12</f>
        <v>246.25955798280822</v>
      </c>
      <c r="AE12" s="25">
        <f>'CO2'!AE12+25*'CH4'!AE12/1000+298*N2O!AE12/1000+HFCs!AE12+PFCs!AE12+'SF6'!AE12</f>
        <v>246.63812582115418</v>
      </c>
      <c r="AF12" s="25">
        <f>'CO2'!AF12+25*'CH4'!AF12/1000+298*N2O!AF12/1000+HFCs!AF12+PFCs!AF12+'SF6'!AF12</f>
        <v>247.01402205474236</v>
      </c>
      <c r="AG12" s="25">
        <f>'CO2'!AG12+25*'CH4'!AG12/1000+298*N2O!AG12/1000+HFCs!AG12+PFCs!AG12+'SF6'!AG12</f>
        <v>247.38969880702629</v>
      </c>
      <c r="AH12" s="25">
        <f>'CO2'!AH12+25*'CH4'!AH12/1000+298*N2O!AH12/1000+HFCs!AH12+PFCs!AH12+'SF6'!AH12</f>
        <v>247.86324945823085</v>
      </c>
      <c r="AI12" s="25">
        <f>'CO2'!AI12+25*'CH4'!AI12/1000+298*N2O!AI12/1000+HFCs!AI12+PFCs!AI12+'SF6'!AI12</f>
        <v>248.33695212498958</v>
      </c>
      <c r="AJ12" s="25">
        <f>'CO2'!AJ12+25*'CH4'!AJ12/1000+298*N2O!AJ12/1000+HFCs!AJ12+PFCs!AJ12+'SF6'!AJ12</f>
        <v>248.81080528714705</v>
      </c>
      <c r="AK12" s="25">
        <f>'CO2'!AK12+25*'CH4'!AK12/1000+298*N2O!AK12/1000+HFCs!AK12+PFCs!AK12+'SF6'!AK12</f>
        <v>220.18733452054846</v>
      </c>
      <c r="AL12" s="25">
        <f>'CO2'!AL12+25*'CH4'!AL12/1000+298*N2O!AL12/1000+HFCs!AL12+PFCs!AL12+'SF6'!AL12</f>
        <v>220.58827986472946</v>
      </c>
      <c r="AM12" s="25">
        <f>'CO2'!AM12+25*'CH4'!AM12/1000+298*N2O!AM12/1000+HFCs!AM12+PFCs!AM12+'SF6'!AM12</f>
        <v>220.99731657748003</v>
      </c>
      <c r="AN12" s="25">
        <f>'CO2'!AN12+25*'CH4'!AN12/1000+298*N2O!AN12/1000+HFCs!AN12+PFCs!AN12+'SF6'!AN12</f>
        <v>83.432778967106074</v>
      </c>
      <c r="AO12" s="25">
        <f>'CO2'!AO12+25*'CH4'!AO12/1000+298*N2O!AO12/1000+HFCs!AO12+PFCs!AO12+'SF6'!AO12</f>
        <v>76.375089948652089</v>
      </c>
      <c r="AP12" s="25">
        <f>'CO2'!AP12+25*'CH4'!AP12/1000+298*N2O!AP12/1000+HFCs!AP12+PFCs!AP12+'SF6'!AP12</f>
        <v>70.424664901133298</v>
      </c>
      <c r="AQ12" s="25">
        <f>'CO2'!AQ12+25*'CH4'!AQ12/1000+298*N2O!AQ12/1000+HFCs!AQ12+PFCs!AQ12+'SF6'!AQ12</f>
        <v>70.497683589483316</v>
      </c>
    </row>
    <row r="13" spans="1:43" x14ac:dyDescent="0.2">
      <c r="A13" s="9" t="s">
        <v>17</v>
      </c>
      <c r="B13" s="9" t="s">
        <v>18</v>
      </c>
      <c r="C13" s="5">
        <f>'CO2'!C13+25*'CH4'!C13/1000+298*N2O!C13/1000+HFCs!C13+PFCs!C13+'SF6'!C13</f>
        <v>720.87196629246193</v>
      </c>
      <c r="D13" s="5">
        <f>'CO2'!D13+25*'CH4'!D13/1000+298*N2O!D13/1000+HFCs!D13+PFCs!D13+'SF6'!D13</f>
        <v>816.80320951417661</v>
      </c>
      <c r="E13" s="5">
        <f>'CO2'!E13+25*'CH4'!E13/1000+298*N2O!E13/1000+HFCs!E13+PFCs!E13+'SF6'!E13</f>
        <v>825.17706556511484</v>
      </c>
      <c r="F13" s="5">
        <f>'CO2'!F13+25*'CH4'!F13/1000+298*N2O!F13/1000+HFCs!F13+PFCs!F13+'SF6'!F13</f>
        <v>741.78468215816326</v>
      </c>
      <c r="G13" s="5">
        <f>'CO2'!G13+25*'CH4'!G13/1000+298*N2O!G13/1000+HFCs!G13+PFCs!G13+'SF6'!G13</f>
        <v>693.23357037824701</v>
      </c>
      <c r="H13" s="5">
        <f>'CO2'!H13+25*'CH4'!H13/1000+298*N2O!H13/1000+HFCs!H13+PFCs!H13+'SF6'!H13</f>
        <v>723.3244245607417</v>
      </c>
      <c r="I13" s="5">
        <f>'CO2'!I13+25*'CH4'!I13/1000+298*N2O!I13/1000+HFCs!I13+PFCs!I13+'SF6'!I13</f>
        <v>795.42917551397295</v>
      </c>
      <c r="J13" s="5">
        <f>'CO2'!J13+25*'CH4'!J13/1000+298*N2O!J13/1000+HFCs!J13+PFCs!J13+'SF6'!J13</f>
        <v>788.01995471504927</v>
      </c>
      <c r="K13" s="5">
        <f>'CO2'!K13+25*'CH4'!K13/1000+298*N2O!K13/1000+HFCs!K13+PFCs!K13+'SF6'!K13</f>
        <v>678.19838771583011</v>
      </c>
      <c r="L13" s="5">
        <f>'CO2'!L13+25*'CH4'!L13/1000+298*N2O!L13/1000+HFCs!L13+PFCs!L13+'SF6'!L13</f>
        <v>599.55873816676228</v>
      </c>
      <c r="M13" s="5">
        <f>'CO2'!M13+25*'CH4'!M13/1000+298*N2O!M13/1000+HFCs!M13+PFCs!M13+'SF6'!M13</f>
        <v>630.59120471664153</v>
      </c>
      <c r="N13" s="5">
        <f>'CO2'!N13+25*'CH4'!N13/1000+298*N2O!N13/1000+HFCs!N13+PFCs!N13+'SF6'!N13</f>
        <v>664.51682810990405</v>
      </c>
      <c r="O13" s="5">
        <f>'CO2'!O13+25*'CH4'!O13/1000+298*N2O!O13/1000+HFCs!O13+PFCs!O13+'SF6'!O13</f>
        <v>721.8423417280311</v>
      </c>
      <c r="P13" s="5">
        <f>'CO2'!P13+25*'CH4'!P13/1000+298*N2O!P13/1000+HFCs!P13+PFCs!P13+'SF6'!P13</f>
        <v>714.64773802303</v>
      </c>
      <c r="Q13" s="5">
        <f>'CO2'!Q13+25*'CH4'!Q13/1000+298*N2O!Q13/1000+HFCs!Q13+PFCs!Q13+'SF6'!Q13</f>
        <v>640.56858518140007</v>
      </c>
      <c r="R13" s="5">
        <f>'CO2'!R13+25*'CH4'!R13/1000+298*N2O!R13/1000+HFCs!R13+PFCs!R13+'SF6'!R13</f>
        <v>729.5838309854787</v>
      </c>
      <c r="S13" s="5">
        <f>'CO2'!S13+25*'CH4'!S13/1000+298*N2O!S13/1000+HFCs!S13+PFCs!S13+'SF6'!S13</f>
        <v>682.31938066500948</v>
      </c>
      <c r="T13" s="5">
        <f>'CO2'!T13+25*'CH4'!T13/1000+298*N2O!T13/1000+HFCs!T13+PFCs!T13+'SF6'!T13</f>
        <v>611.27715143921125</v>
      </c>
      <c r="U13" s="5">
        <f>'CO2'!U13+25*'CH4'!U13/1000+298*N2O!U13/1000+HFCs!U13+PFCs!U13+'SF6'!U13</f>
        <v>751.9997203072345</v>
      </c>
      <c r="V13" s="5">
        <f>'CO2'!V13+25*'CH4'!V13/1000+298*N2O!V13/1000+HFCs!V13+PFCs!V13+'SF6'!V13</f>
        <v>719.8389432744849</v>
      </c>
      <c r="W13" s="5">
        <f>'CO2'!W13+25*'CH4'!W13/1000+298*N2O!W13/1000+HFCs!W13+PFCs!W13+'SF6'!W13</f>
        <v>644.00752568914083</v>
      </c>
      <c r="X13" s="5">
        <f>'CO2'!X13+25*'CH4'!X13/1000+298*N2O!X13/1000+HFCs!X13+PFCs!X13+'SF6'!X13</f>
        <v>631.63259876044413</v>
      </c>
      <c r="Y13" s="5">
        <f>'CO2'!Y13+25*'CH4'!Y13/1000+298*N2O!Y13/1000+HFCs!Y13+PFCs!Y13+'SF6'!Y13</f>
        <v>614.30943835265293</v>
      </c>
      <c r="Z13" s="5">
        <f>'CO2'!Z13+25*'CH4'!Z13/1000+298*N2O!Z13/1000+HFCs!Z13+PFCs!Z13+'SF6'!Z13</f>
        <v>613.30648801628524</v>
      </c>
      <c r="AA13" s="5">
        <f>'CO2'!AA13+25*'CH4'!AA13/1000+298*N2O!AA13/1000+HFCs!AA13+PFCs!AA13+'SF6'!AA13</f>
        <v>508.42431948568043</v>
      </c>
      <c r="AB13" s="5">
        <f>'CO2'!AB13+25*'CH4'!AB13/1000+298*N2O!AB13/1000+HFCs!AB13+PFCs!AB13+'SF6'!AB13</f>
        <v>569.49993560645134</v>
      </c>
      <c r="AC13" s="5">
        <f>'CO2'!AC13+25*'CH4'!AC13/1000+298*N2O!AC13/1000+HFCs!AC13+PFCs!AC13+'SF6'!AC13</f>
        <v>646.50792886553995</v>
      </c>
      <c r="AD13" s="5">
        <f>'CO2'!AD13+25*'CH4'!AD13/1000+298*N2O!AD13/1000+HFCs!AD13+PFCs!AD13+'SF6'!AD13</f>
        <v>673.83251749079216</v>
      </c>
      <c r="AE13" s="25">
        <f>'CO2'!AE13+25*'CH4'!AE13/1000+298*N2O!AE13/1000+HFCs!AE13+PFCs!AE13+'SF6'!AE13</f>
        <v>671.82924403577476</v>
      </c>
      <c r="AF13" s="25">
        <f>'CO2'!AF13+25*'CH4'!AF13/1000+298*N2O!AF13/1000+HFCs!AF13+PFCs!AF13+'SF6'!AF13</f>
        <v>669.82586990515222</v>
      </c>
      <c r="AG13" s="25">
        <f>'CO2'!AG13+25*'CH4'!AG13/1000+298*N2O!AG13/1000+HFCs!AG13+PFCs!AG13+'SF6'!AG13</f>
        <v>667.82240593633776</v>
      </c>
      <c r="AH13" s="25">
        <f>'CO2'!AH13+25*'CH4'!AH13/1000+298*N2O!AH13/1000+HFCs!AH13+PFCs!AH13+'SF6'!AH13</f>
        <v>665.81884639175405</v>
      </c>
      <c r="AI13" s="25">
        <f>'CO2'!AI13+25*'CH4'!AI13/1000+298*N2O!AI13/1000+HFCs!AI13+PFCs!AI13+'SF6'!AI13</f>
        <v>663.81518546889106</v>
      </c>
      <c r="AJ13" s="25">
        <f>'CO2'!AJ13+25*'CH4'!AJ13/1000+298*N2O!AJ13/1000+HFCs!AJ13+PFCs!AJ13+'SF6'!AJ13</f>
        <v>661.81141733372567</v>
      </c>
      <c r="AK13" s="25">
        <f>'CO2'!AK13+25*'CH4'!AK13/1000+298*N2O!AK13/1000+HFCs!AK13+PFCs!AK13+'SF6'!AK13</f>
        <v>659.80753615810715</v>
      </c>
      <c r="AL13" s="25">
        <f>'CO2'!AL13+25*'CH4'!AL13/1000+298*N2O!AL13/1000+HFCs!AL13+PFCs!AL13+'SF6'!AL13</f>
        <v>657.80355978261002</v>
      </c>
      <c r="AM13" s="25">
        <f>'CO2'!AM13+25*'CH4'!AM13/1000+298*N2O!AM13/1000+HFCs!AM13+PFCs!AM13+'SF6'!AM13</f>
        <v>655.79973639844752</v>
      </c>
      <c r="AN13" s="25">
        <f>'CO2'!AN13+25*'CH4'!AN13/1000+298*N2O!AN13/1000+HFCs!AN13+PFCs!AN13+'SF6'!AN13</f>
        <v>653.79551623986299</v>
      </c>
      <c r="AO13" s="25">
        <f>'CO2'!AO13+25*'CH4'!AO13/1000+298*N2O!AO13/1000+HFCs!AO13+PFCs!AO13+'SF6'!AO13</f>
        <v>651.79274987879319</v>
      </c>
      <c r="AP13" s="25">
        <f>'CO2'!AP13+25*'CH4'!AP13/1000+298*N2O!AP13/1000+HFCs!AP13+PFCs!AP13+'SF6'!AP13</f>
        <v>649.78829779859473</v>
      </c>
      <c r="AQ13" s="25">
        <f>'CO2'!AQ13+25*'CH4'!AQ13/1000+298*N2O!AQ13/1000+HFCs!AQ13+PFCs!AQ13+'SF6'!AQ13</f>
        <v>647.7836239110286</v>
      </c>
    </row>
    <row r="14" spans="1:43" s="13" customFormat="1" x14ac:dyDescent="0.2">
      <c r="A14" s="11"/>
      <c r="B14" s="1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x14ac:dyDescent="0.2">
      <c r="A15" s="3" t="s">
        <v>19</v>
      </c>
      <c r="B15" s="4" t="s">
        <v>20</v>
      </c>
      <c r="C15" s="5">
        <f>'CO2'!C15+25*'CH4'!C15/1000+298*N2O!C15/1000+HFCs!C15+PFCs!C15+'SF6'!C15</f>
        <v>1423.3295343662346</v>
      </c>
      <c r="D15" s="5">
        <f>'CO2'!D15+25*'CH4'!D15/1000+298*N2O!D15/1000+HFCs!D15+PFCs!D15+'SF6'!D15</f>
        <v>1326.6471244722811</v>
      </c>
      <c r="E15" s="5">
        <f>'CO2'!E15+25*'CH4'!E15/1000+298*N2O!E15/1000+HFCs!E15+PFCs!E15+'SF6'!E15</f>
        <v>1227.0489704809149</v>
      </c>
      <c r="F15" s="5">
        <f>'CO2'!F15+25*'CH4'!F15/1000+298*N2O!F15/1000+HFCs!F15+PFCs!F15+'SF6'!F15</f>
        <v>1308.6016082814645</v>
      </c>
      <c r="G15" s="5">
        <f>'CO2'!G15+25*'CH4'!G15/1000+298*N2O!G15/1000+HFCs!G15+PFCs!G15+'SF6'!G15</f>
        <v>1158.0101025727099</v>
      </c>
      <c r="H15" s="5">
        <f>'CO2'!H15+25*'CH4'!H15/1000+298*N2O!H15/1000+HFCs!H15+PFCs!H15+'SF6'!H15</f>
        <v>1167.4318897045964</v>
      </c>
      <c r="I15" s="5">
        <f>'CO2'!I15+25*'CH4'!I15/1000+298*N2O!I15/1000+HFCs!I15+PFCs!I15+'SF6'!I15</f>
        <v>1334.1576852069384</v>
      </c>
      <c r="J15" s="5">
        <f>'CO2'!J15+25*'CH4'!J15/1000+298*N2O!J15/1000+HFCs!J15+PFCs!J15+'SF6'!J15</f>
        <v>1184.674851166794</v>
      </c>
      <c r="K15" s="5">
        <f>'CO2'!K15+25*'CH4'!K15/1000+298*N2O!K15/1000+HFCs!K15+PFCs!K15+'SF6'!K15</f>
        <v>1077.5486883459894</v>
      </c>
      <c r="L15" s="5">
        <f>'CO2'!L15+25*'CH4'!L15/1000+298*N2O!L15/1000+HFCs!L15+PFCs!L15+'SF6'!L15</f>
        <v>1060.3386962734078</v>
      </c>
      <c r="M15" s="5">
        <f>'CO2'!M15+25*'CH4'!M15/1000+298*N2O!M15/1000+HFCs!M15+PFCs!M15+'SF6'!M15</f>
        <v>925.98589347379254</v>
      </c>
      <c r="N15" s="5">
        <f>'CO2'!N15+25*'CH4'!N15/1000+298*N2O!N15/1000+HFCs!N15+PFCs!N15+'SF6'!N15</f>
        <v>901.97289339050974</v>
      </c>
      <c r="O15" s="5">
        <f>'CO2'!O15+25*'CH4'!O15/1000+298*N2O!O15/1000+HFCs!O15+PFCs!O15+'SF6'!O15</f>
        <v>896.25318097737647</v>
      </c>
      <c r="P15" s="5">
        <f>'CO2'!P15+25*'CH4'!P15/1000+298*N2O!P15/1000+HFCs!P15+PFCs!P15+'SF6'!P15</f>
        <v>1024.8898904453795</v>
      </c>
      <c r="Q15" s="5">
        <f>'CO2'!Q15+25*'CH4'!Q15/1000+298*N2O!Q15/1000+HFCs!Q15+PFCs!Q15+'SF6'!Q15</f>
        <v>980.49597653395006</v>
      </c>
      <c r="R15" s="5">
        <f>'CO2'!R15+25*'CH4'!R15/1000+298*N2O!R15/1000+HFCs!R15+PFCs!R15+'SF6'!R15</f>
        <v>971.86780175887986</v>
      </c>
      <c r="S15" s="5">
        <f>'CO2'!S15+25*'CH4'!S15/1000+298*N2O!S15/1000+HFCs!S15+PFCs!S15+'SF6'!S15</f>
        <v>978.24143487907122</v>
      </c>
      <c r="T15" s="5">
        <f>'CO2'!T15+25*'CH4'!T15/1000+298*N2O!T15/1000+HFCs!T15+PFCs!T15+'SF6'!T15</f>
        <v>883.04834838395334</v>
      </c>
      <c r="U15" s="5">
        <f>'CO2'!U15+25*'CH4'!U15/1000+298*N2O!U15/1000+HFCs!U15+PFCs!U15+'SF6'!U15</f>
        <v>902.21605192553284</v>
      </c>
      <c r="V15" s="5">
        <f>'CO2'!V15+25*'CH4'!V15/1000+298*N2O!V15/1000+HFCs!V15+PFCs!V15+'SF6'!V15</f>
        <v>879.85260117688335</v>
      </c>
      <c r="W15" s="5">
        <f>'CO2'!W15+25*'CH4'!W15/1000+298*N2O!W15/1000+HFCs!W15+PFCs!W15+'SF6'!W15</f>
        <v>871.54866819937376</v>
      </c>
      <c r="X15" s="5">
        <f>'CO2'!X15+25*'CH4'!X15/1000+298*N2O!X15/1000+HFCs!X15+PFCs!X15+'SF6'!X15</f>
        <v>689.72644805262507</v>
      </c>
      <c r="Y15" s="5">
        <f>'CO2'!Y15+25*'CH4'!Y15/1000+298*N2O!Y15/1000+HFCs!Y15+PFCs!Y15+'SF6'!Y15</f>
        <v>752.16091743047241</v>
      </c>
      <c r="Z15" s="5">
        <f>'CO2'!Z15+25*'CH4'!Z15/1000+298*N2O!Z15/1000+HFCs!Z15+PFCs!Z15+'SF6'!Z15</f>
        <v>757.73794352349091</v>
      </c>
      <c r="AA15" s="5">
        <f>'CO2'!AA15+25*'CH4'!AA15/1000+298*N2O!AA15/1000+HFCs!AA15+PFCs!AA15+'SF6'!AA15</f>
        <v>588.53513548861815</v>
      </c>
      <c r="AB15" s="5">
        <f>'CO2'!AB15+25*'CH4'!AB15/1000+298*N2O!AB15/1000+HFCs!AB15+PFCs!AB15+'SF6'!AB15</f>
        <v>648.492471100035</v>
      </c>
      <c r="AC15" s="5">
        <f>'CO2'!AC15+25*'CH4'!AC15/1000+298*N2O!AC15/1000+HFCs!AC15+PFCs!AC15+'SF6'!AC15</f>
        <v>652.61004867428471</v>
      </c>
      <c r="AD15" s="5">
        <f>'CO2'!AD15+25*'CH4'!AD15/1000+298*N2O!AD15/1000+HFCs!AD15+PFCs!AD15+'SF6'!AD15</f>
        <v>651.06968983937679</v>
      </c>
      <c r="AE15" s="25">
        <f>'CO2'!AE15+25*'CH4'!AE15/1000+298*N2O!AE15/1000+HFCs!AE15+PFCs!AE15+'SF6'!AE15</f>
        <v>654.52424613940934</v>
      </c>
      <c r="AF15" s="25">
        <f>'CO2'!AF15+25*'CH4'!AF15/1000+298*N2O!AF15/1000+HFCs!AF15+PFCs!AF15+'SF6'!AF15</f>
        <v>639.60617920283198</v>
      </c>
      <c r="AG15" s="25">
        <f>'CO2'!AG15+25*'CH4'!AG15/1000+298*N2O!AG15/1000+HFCs!AG15+PFCs!AG15+'SF6'!AG15</f>
        <v>602.77369274286059</v>
      </c>
      <c r="AH15" s="25">
        <f>'CO2'!AH15+25*'CH4'!AH15/1000+298*N2O!AH15/1000+HFCs!AH15+PFCs!AH15+'SF6'!AH15</f>
        <v>578.79189542782649</v>
      </c>
      <c r="AI15" s="25">
        <f>'CO2'!AI15+25*'CH4'!AI15/1000+298*N2O!AI15/1000+HFCs!AI15+PFCs!AI15+'SF6'!AI15</f>
        <v>550.7456666196191</v>
      </c>
      <c r="AJ15" s="25">
        <f>'CO2'!AJ15+25*'CH4'!AJ15/1000+298*N2O!AJ15/1000+HFCs!AJ15+PFCs!AJ15+'SF6'!AJ15</f>
        <v>537.9872982215727</v>
      </c>
      <c r="AK15" s="25">
        <f>'CO2'!AK15+25*'CH4'!AK15/1000+298*N2O!AK15/1000+HFCs!AK15+PFCs!AK15+'SF6'!AK15</f>
        <v>524.40282744443903</v>
      </c>
      <c r="AL15" s="25">
        <f>'CO2'!AL15+25*'CH4'!AL15/1000+298*N2O!AL15/1000+HFCs!AL15+PFCs!AL15+'SF6'!AL15</f>
        <v>511.97574213467914</v>
      </c>
      <c r="AM15" s="25">
        <f>'CO2'!AM15+25*'CH4'!AM15/1000+298*N2O!AM15/1000+HFCs!AM15+PFCs!AM15+'SF6'!AM15</f>
        <v>506.17684383245296</v>
      </c>
      <c r="AN15" s="25">
        <f>'CO2'!AN15+25*'CH4'!AN15/1000+298*N2O!AN15/1000+HFCs!AN15+PFCs!AN15+'SF6'!AN15</f>
        <v>500.79209770187498</v>
      </c>
      <c r="AO15" s="25">
        <f>'CO2'!AO15+25*'CH4'!AO15/1000+298*N2O!AO15/1000+HFCs!AO15+PFCs!AO15+'SF6'!AO15</f>
        <v>496.08358696996032</v>
      </c>
      <c r="AP15" s="25">
        <f>'CO2'!AP15+25*'CH4'!AP15/1000+298*N2O!AP15/1000+HFCs!AP15+PFCs!AP15+'SF6'!AP15</f>
        <v>492.78812712319973</v>
      </c>
      <c r="AQ15" s="25">
        <f>'CO2'!AQ15+25*'CH4'!AQ15/1000+298*N2O!AQ15/1000+HFCs!AQ15+PFCs!AQ15+'SF6'!AQ15</f>
        <v>489.898682215208</v>
      </c>
    </row>
    <row r="16" spans="1:43" x14ac:dyDescent="0.2">
      <c r="A16" s="3" t="s">
        <v>19</v>
      </c>
      <c r="B16" s="4" t="s">
        <v>21</v>
      </c>
      <c r="C16" s="5">
        <f>'CO2'!C16+25*'CH4'!C16/1000+298*N2O!C16/1000+HFCs!C16+PFCs!C16+'SF6'!C16</f>
        <v>45.583559475121923</v>
      </c>
      <c r="D16" s="5">
        <f>'CO2'!D16+25*'CH4'!D16/1000+298*N2O!D16/1000+HFCs!D16+PFCs!D16+'SF6'!D16</f>
        <v>45.486579291514595</v>
      </c>
      <c r="E16" s="5">
        <f>'CO2'!E16+25*'CH4'!E16/1000+298*N2O!E16/1000+HFCs!E16+PFCs!E16+'SF6'!E16</f>
        <v>45.54886285924195</v>
      </c>
      <c r="F16" s="5">
        <f>'CO2'!F16+25*'CH4'!F16/1000+298*N2O!F16/1000+HFCs!F16+PFCs!F16+'SF6'!F16</f>
        <v>46.007715591609703</v>
      </c>
      <c r="G16" s="5">
        <f>'CO2'!G16+25*'CH4'!G16/1000+298*N2O!G16/1000+HFCs!G16+PFCs!G16+'SF6'!G16</f>
        <v>46.673882838450211</v>
      </c>
      <c r="H16" s="5">
        <f>'CO2'!H16+25*'CH4'!H16/1000+298*N2O!H16/1000+HFCs!H16+PFCs!H16+'SF6'!H16</f>
        <v>47.483854515402165</v>
      </c>
      <c r="I16" s="5">
        <f>'CO2'!I16+25*'CH4'!I16/1000+298*N2O!I16/1000+HFCs!I16+PFCs!I16+'SF6'!I16</f>
        <v>48.366566080130653</v>
      </c>
      <c r="J16" s="5">
        <f>'CO2'!J16+25*'CH4'!J16/1000+298*N2O!J16/1000+HFCs!J16+PFCs!J16+'SF6'!J16</f>
        <v>49.276971776198486</v>
      </c>
      <c r="K16" s="5">
        <f>'CO2'!K16+25*'CH4'!K16/1000+298*N2O!K16/1000+HFCs!K16+PFCs!K16+'SF6'!K16</f>
        <v>50.205194457188341</v>
      </c>
      <c r="L16" s="5">
        <f>'CO2'!L16+25*'CH4'!L16/1000+298*N2O!L16/1000+HFCs!L16+PFCs!L16+'SF6'!L16</f>
        <v>51.146060905068467</v>
      </c>
      <c r="M16" s="5">
        <f>'CO2'!M16+25*'CH4'!M16/1000+298*N2O!M16/1000+HFCs!M16+PFCs!M16+'SF6'!M16</f>
        <v>52.099866730590279</v>
      </c>
      <c r="N16" s="5">
        <f>'CO2'!N16+25*'CH4'!N16/1000+298*N2O!N16/1000+HFCs!N16+PFCs!N16+'SF6'!N16</f>
        <v>56.065064232223996</v>
      </c>
      <c r="O16" s="5">
        <f>'CO2'!O16+25*'CH4'!O16/1000+298*N2O!O16/1000+HFCs!O16+PFCs!O16+'SF6'!O16</f>
        <v>61.804165372679719</v>
      </c>
      <c r="P16" s="5">
        <f>'CO2'!P16+25*'CH4'!P16/1000+298*N2O!P16/1000+HFCs!P16+PFCs!P16+'SF6'!P16</f>
        <v>69.469980232136322</v>
      </c>
      <c r="Q16" s="5">
        <f>'CO2'!Q16+25*'CH4'!Q16/1000+298*N2O!Q16/1000+HFCs!Q16+PFCs!Q16+'SF6'!Q16</f>
        <v>79.891247914988028</v>
      </c>
      <c r="R16" s="5">
        <f>'CO2'!R16+25*'CH4'!R16/1000+298*N2O!R16/1000+HFCs!R16+PFCs!R16+'SF6'!R16</f>
        <v>90.620219682122709</v>
      </c>
      <c r="S16" s="5">
        <f>'CO2'!S16+25*'CH4'!S16/1000+298*N2O!S16/1000+HFCs!S16+PFCs!S16+'SF6'!S16</f>
        <v>101.89082773562656</v>
      </c>
      <c r="T16" s="5">
        <f>'CO2'!T16+25*'CH4'!T16/1000+298*N2O!T16/1000+HFCs!T16+PFCs!T16+'SF6'!T16</f>
        <v>108.94756808198723</v>
      </c>
      <c r="U16" s="5">
        <f>'CO2'!U16+25*'CH4'!U16/1000+298*N2O!U16/1000+HFCs!U16+PFCs!U16+'SF6'!U16</f>
        <v>111.57838668189736</v>
      </c>
      <c r="V16" s="5">
        <f>'CO2'!V16+25*'CH4'!V16/1000+298*N2O!V16/1000+HFCs!V16+PFCs!V16+'SF6'!V16</f>
        <v>100.99231505377222</v>
      </c>
      <c r="W16" s="5">
        <f>'CO2'!W16+25*'CH4'!W16/1000+298*N2O!W16/1000+HFCs!W16+PFCs!W16+'SF6'!W16</f>
        <v>96.910979103409346</v>
      </c>
      <c r="X16" s="5">
        <f>'CO2'!X16+25*'CH4'!X16/1000+298*N2O!X16/1000+HFCs!X16+PFCs!X16+'SF6'!X16</f>
        <v>91.643002834360203</v>
      </c>
      <c r="Y16" s="5">
        <f>'CO2'!Y16+25*'CH4'!Y16/1000+298*N2O!Y16/1000+HFCs!Y16+PFCs!Y16+'SF6'!Y16</f>
        <v>88.179590630288686</v>
      </c>
      <c r="Z16" s="5">
        <f>'CO2'!Z16+25*'CH4'!Z16/1000+298*N2O!Z16/1000+HFCs!Z16+PFCs!Z16+'SF6'!Z16</f>
        <v>87.295584781546708</v>
      </c>
      <c r="AA16" s="5">
        <f>'CO2'!AA16+25*'CH4'!AA16/1000+298*N2O!AA16/1000+HFCs!AA16+PFCs!AA16+'SF6'!AA16</f>
        <v>86.288349113079306</v>
      </c>
      <c r="AB16" s="5">
        <f>'CO2'!AB16+25*'CH4'!AB16/1000+298*N2O!AB16/1000+HFCs!AB16+PFCs!AB16+'SF6'!AB16</f>
        <v>84.998019528737956</v>
      </c>
      <c r="AC16" s="5">
        <f>'CO2'!AC16+25*'CH4'!AC16/1000+298*N2O!AC16/1000+HFCs!AC16+PFCs!AC16+'SF6'!AC16</f>
        <v>84.588318801770967</v>
      </c>
      <c r="AD16" s="5">
        <f>'CO2'!AD16+25*'CH4'!AD16/1000+298*N2O!AD16/1000+HFCs!AD16+PFCs!AD16+'SF6'!AD16</f>
        <v>84.21292267846782</v>
      </c>
      <c r="AE16" s="25">
        <f>'CO2'!AE16+25*'CH4'!AE16/1000+298*N2O!AE16/1000+HFCs!AE16+PFCs!AE16+'SF6'!AE16</f>
        <v>82.949298272852189</v>
      </c>
      <c r="AF16" s="25">
        <f>'CO2'!AF16+25*'CH4'!AF16/1000+298*N2O!AF16/1000+HFCs!AF16+PFCs!AF16+'SF6'!AF16</f>
        <v>83.201461938958317</v>
      </c>
      <c r="AG16" s="25">
        <f>'CO2'!AG16+25*'CH4'!AG16/1000+298*N2O!AG16/1000+HFCs!AG16+PFCs!AG16+'SF6'!AG16</f>
        <v>82.237747052012182</v>
      </c>
      <c r="AH16" s="25">
        <f>'CO2'!AH16+25*'CH4'!AH16/1000+298*N2O!AH16/1000+HFCs!AH16+PFCs!AH16+'SF6'!AH16</f>
        <v>81.95531815797446</v>
      </c>
      <c r="AI16" s="25">
        <f>'CO2'!AI16+25*'CH4'!AI16/1000+298*N2O!AI16/1000+HFCs!AI16+PFCs!AI16+'SF6'!AI16</f>
        <v>81.77070339593034</v>
      </c>
      <c r="AJ16" s="25">
        <f>'CO2'!AJ16+25*'CH4'!AJ16/1000+298*N2O!AJ16/1000+HFCs!AJ16+PFCs!AJ16+'SF6'!AJ16</f>
        <v>81.698459883031106</v>
      </c>
      <c r="AK16" s="25">
        <f>'CO2'!AK16+25*'CH4'!AK16/1000+298*N2O!AK16/1000+HFCs!AK16+PFCs!AK16+'SF6'!AK16</f>
        <v>81.653003432482123</v>
      </c>
      <c r="AL16" s="25">
        <f>'CO2'!AL16+25*'CH4'!AL16/1000+298*N2O!AL16/1000+HFCs!AL16+PFCs!AL16+'SF6'!AL16</f>
        <v>81.678072135082019</v>
      </c>
      <c r="AM16" s="25">
        <f>'CO2'!AM16+25*'CH4'!AM16/1000+298*N2O!AM16/1000+HFCs!AM16+PFCs!AM16+'SF6'!AM16</f>
        <v>81.574073369369955</v>
      </c>
      <c r="AN16" s="25">
        <f>'CO2'!AN16+25*'CH4'!AN16/1000+298*N2O!AN16/1000+HFCs!AN16+PFCs!AN16+'SF6'!AN16</f>
        <v>81.503924337820195</v>
      </c>
      <c r="AO16" s="25">
        <f>'CO2'!AO16+25*'CH4'!AO16/1000+298*N2O!AO16/1000+HFCs!AO16+PFCs!AO16+'SF6'!AO16</f>
        <v>81.379685805719092</v>
      </c>
      <c r="AP16" s="25">
        <f>'CO2'!AP16+25*'CH4'!AP16/1000+298*N2O!AP16/1000+HFCs!AP16+PFCs!AP16+'SF6'!AP16</f>
        <v>81.110607839953659</v>
      </c>
      <c r="AQ16" s="25">
        <f>'CO2'!AQ16+25*'CH4'!AQ16/1000+298*N2O!AQ16/1000+HFCs!AQ16+PFCs!AQ16+'SF6'!AQ16</f>
        <v>80.669362077427806</v>
      </c>
    </row>
    <row r="17" spans="1:43" x14ac:dyDescent="0.2">
      <c r="A17" s="3" t="s">
        <v>22</v>
      </c>
      <c r="B17" s="4" t="s">
        <v>23</v>
      </c>
      <c r="C17" s="5">
        <f>'CO2'!C17+25*'CH4'!C17/1000+298*N2O!C17/1000+HFCs!C17+PFCs!C17+'SF6'!C17</f>
        <v>5122.6665060074383</v>
      </c>
      <c r="D17" s="5">
        <f>'CO2'!D17+25*'CH4'!D17/1000+298*N2O!D17/1000+HFCs!D17+PFCs!D17+'SF6'!D17</f>
        <v>5380.9190982344535</v>
      </c>
      <c r="E17" s="5">
        <f>'CO2'!E17+25*'CH4'!E17/1000+298*N2O!E17/1000+HFCs!E17+PFCs!E17+'SF6'!E17</f>
        <v>4794.3771883952804</v>
      </c>
      <c r="F17" s="5">
        <f>'CO2'!F17+25*'CH4'!F17/1000+298*N2O!F17/1000+HFCs!F17+PFCs!F17+'SF6'!F17</f>
        <v>5537.894094066799</v>
      </c>
      <c r="G17" s="5">
        <f>'CO2'!G17+25*'CH4'!G17/1000+298*N2O!G17/1000+HFCs!G17+PFCs!G17+'SF6'!G17</f>
        <v>5076.7956907948574</v>
      </c>
      <c r="H17" s="5">
        <f>'CO2'!H17+25*'CH4'!H17/1000+298*N2O!H17/1000+HFCs!H17+PFCs!H17+'SF6'!H17</f>
        <v>5123.435614610321</v>
      </c>
      <c r="I17" s="5">
        <f>'CO2'!I17+25*'CH4'!I17/1000+298*N2O!I17/1000+HFCs!I17+PFCs!I17+'SF6'!I17</f>
        <v>5487.5693800611007</v>
      </c>
      <c r="J17" s="5">
        <f>'CO2'!J17+25*'CH4'!J17/1000+298*N2O!J17/1000+HFCs!J17+PFCs!J17+'SF6'!J17</f>
        <v>4923.7815582463872</v>
      </c>
      <c r="K17" s="5">
        <f>'CO2'!K17+25*'CH4'!K17/1000+298*N2O!K17/1000+HFCs!K17+PFCs!K17+'SF6'!K17</f>
        <v>4829.6248924973333</v>
      </c>
      <c r="L17" s="5">
        <f>'CO2'!L17+25*'CH4'!L17/1000+298*N2O!L17/1000+HFCs!L17+PFCs!L17+'SF6'!L17</f>
        <v>4640.1404283153252</v>
      </c>
      <c r="M17" s="5">
        <f>'CO2'!M17+25*'CH4'!M17/1000+298*N2O!M17/1000+HFCs!M17+PFCs!M17+'SF6'!M17</f>
        <v>4153.0926530196157</v>
      </c>
      <c r="N17" s="5">
        <f>'CO2'!N17+25*'CH4'!N17/1000+298*N2O!N17/1000+HFCs!N17+PFCs!N17+'SF6'!N17</f>
        <v>4359.3855958638987</v>
      </c>
      <c r="O17" s="5">
        <f>'CO2'!O17+25*'CH4'!O17/1000+298*N2O!O17/1000+HFCs!O17+PFCs!O17+'SF6'!O17</f>
        <v>4099.877754559895</v>
      </c>
      <c r="P17" s="5">
        <f>'CO2'!P17+25*'CH4'!P17/1000+298*N2O!P17/1000+HFCs!P17+PFCs!P17+'SF6'!P17</f>
        <v>4076.6510707165307</v>
      </c>
      <c r="Q17" s="5">
        <f>'CO2'!Q17+25*'CH4'!Q17/1000+298*N2O!Q17/1000+HFCs!Q17+PFCs!Q17+'SF6'!Q17</f>
        <v>3936.5401227596094</v>
      </c>
      <c r="R17" s="5">
        <f>'CO2'!R17+25*'CH4'!R17/1000+298*N2O!R17/1000+HFCs!R17+PFCs!R17+'SF6'!R17</f>
        <v>3826.1522050478247</v>
      </c>
      <c r="S17" s="5">
        <f>'CO2'!S17+25*'CH4'!S17/1000+298*N2O!S17/1000+HFCs!S17+PFCs!S17+'SF6'!S17</f>
        <v>3585.9964587527134</v>
      </c>
      <c r="T17" s="5">
        <f>'CO2'!T17+25*'CH4'!T17/1000+298*N2O!T17/1000+HFCs!T17+PFCs!T17+'SF6'!T17</f>
        <v>3345.1569887887013</v>
      </c>
      <c r="U17" s="5">
        <f>'CO2'!U17+25*'CH4'!U17/1000+298*N2O!U17/1000+HFCs!U17+PFCs!U17+'SF6'!U17</f>
        <v>3225.612712734553</v>
      </c>
      <c r="V17" s="5">
        <f>'CO2'!V17+25*'CH4'!V17/1000+298*N2O!V17/1000+HFCs!V17+PFCs!V17+'SF6'!V17</f>
        <v>3134.5122989096958</v>
      </c>
      <c r="W17" s="5">
        <f>'CO2'!W17+25*'CH4'!W17/1000+298*N2O!W17/1000+HFCs!W17+PFCs!W17+'SF6'!W17</f>
        <v>3354.0364627096483</v>
      </c>
      <c r="X17" s="5">
        <f>'CO2'!X17+25*'CH4'!X17/1000+298*N2O!X17/1000+HFCs!X17+PFCs!X17+'SF6'!X17</f>
        <v>2840.2690683344558</v>
      </c>
      <c r="Y17" s="5">
        <f>'CO2'!Y17+25*'CH4'!Y17/1000+298*N2O!Y17/1000+HFCs!Y17+PFCs!Y17+'SF6'!Y17</f>
        <v>2646.7036397479319</v>
      </c>
      <c r="Z17" s="5">
        <f>'CO2'!Z17+25*'CH4'!Z17/1000+298*N2O!Z17/1000+HFCs!Z17+PFCs!Z17+'SF6'!Z17</f>
        <v>2554.8510160011847</v>
      </c>
      <c r="AA17" s="5">
        <f>'CO2'!AA17+25*'CH4'!AA17/1000+298*N2O!AA17/1000+HFCs!AA17+PFCs!AA17+'SF6'!AA17</f>
        <v>2040.7269881022216</v>
      </c>
      <c r="AB17" s="5">
        <f>'CO2'!AB17+25*'CH4'!AB17/1000+298*N2O!AB17/1000+HFCs!AB17+PFCs!AB17+'SF6'!AB17</f>
        <v>2144.9422954647853</v>
      </c>
      <c r="AC17" s="5">
        <f>'CO2'!AC17+25*'CH4'!AC17/1000+298*N2O!AC17/1000+HFCs!AC17+PFCs!AC17+'SF6'!AC17</f>
        <v>2175.0329200285751</v>
      </c>
      <c r="AD17" s="5">
        <f>'CO2'!AD17+25*'CH4'!AD17/1000+298*N2O!AD17/1000+HFCs!AD17+PFCs!AD17+'SF6'!AD17</f>
        <v>2028.570130702956</v>
      </c>
      <c r="AE17" s="25">
        <f>'CO2'!AE17+25*'CH4'!AE17/1000+298*N2O!AE17/1000+HFCs!AE17+PFCs!AE17+'SF6'!AE17</f>
        <v>2000.1438697485339</v>
      </c>
      <c r="AF17" s="25">
        <f>'CO2'!AF17+25*'CH4'!AF17/1000+298*N2O!AF17/1000+HFCs!AF17+PFCs!AF17+'SF6'!AF17</f>
        <v>1883.0356244245668</v>
      </c>
      <c r="AG17" s="25">
        <f>'CO2'!AG17+25*'CH4'!AG17/1000+298*N2O!AG17/1000+HFCs!AG17+PFCs!AG17+'SF6'!AG17</f>
        <v>1733.9927750150819</v>
      </c>
      <c r="AH17" s="25">
        <f>'CO2'!AH17+25*'CH4'!AH17/1000+298*N2O!AH17/1000+HFCs!AH17+PFCs!AH17+'SF6'!AH17</f>
        <v>1658.956978581982</v>
      </c>
      <c r="AI17" s="25">
        <f>'CO2'!AI17+25*'CH4'!AI17/1000+298*N2O!AI17/1000+HFCs!AI17+PFCs!AI17+'SF6'!AI17</f>
        <v>1511.2484247410828</v>
      </c>
      <c r="AJ17" s="25">
        <f>'CO2'!AJ17+25*'CH4'!AJ17/1000+298*N2O!AJ17/1000+HFCs!AJ17+PFCs!AJ17+'SF6'!AJ17</f>
        <v>1448.310588904938</v>
      </c>
      <c r="AK17" s="25">
        <f>'CO2'!AK17+25*'CH4'!AK17/1000+298*N2O!AK17/1000+HFCs!AK17+PFCs!AK17+'SF6'!AK17</f>
        <v>1385.0892906465178</v>
      </c>
      <c r="AL17" s="25">
        <f>'CO2'!AL17+25*'CH4'!AL17/1000+298*N2O!AL17/1000+HFCs!AL17+PFCs!AL17+'SF6'!AL17</f>
        <v>1325.7522782910787</v>
      </c>
      <c r="AM17" s="25">
        <f>'CO2'!AM17+25*'CH4'!AM17/1000+298*N2O!AM17/1000+HFCs!AM17+PFCs!AM17+'SF6'!AM17</f>
        <v>1266.0401759462641</v>
      </c>
      <c r="AN17" s="25">
        <f>'CO2'!AN17+25*'CH4'!AN17/1000+298*N2O!AN17/1000+HFCs!AN17+PFCs!AN17+'SF6'!AN17</f>
        <v>1207.2030056876104</v>
      </c>
      <c r="AO17" s="25">
        <f>'CO2'!AO17+25*'CH4'!AO17/1000+298*N2O!AO17/1000+HFCs!AO17+PFCs!AO17+'SF6'!AO17</f>
        <v>1149.0592489595419</v>
      </c>
      <c r="AP17" s="25">
        <f>'CO2'!AP17+25*'CH4'!AP17/1000+298*N2O!AP17/1000+HFCs!AP17+PFCs!AP17+'SF6'!AP17</f>
        <v>1102.9066836711663</v>
      </c>
      <c r="AQ17" s="25">
        <f>'CO2'!AQ17+25*'CH4'!AQ17/1000+298*N2O!AQ17/1000+HFCs!AQ17+PFCs!AQ17+'SF6'!AQ17</f>
        <v>1070.9810901689445</v>
      </c>
    </row>
    <row r="18" spans="1:43" x14ac:dyDescent="0.2">
      <c r="A18" s="9" t="s">
        <v>22</v>
      </c>
      <c r="B18" s="9" t="s">
        <v>24</v>
      </c>
      <c r="C18" s="5">
        <f>'CO2'!C18+25*'CH4'!C18/1000+298*N2O!C18/1000+HFCs!C18+PFCs!C18+'SF6'!C18</f>
        <v>19.83582048834759</v>
      </c>
      <c r="D18" s="5">
        <f>'CO2'!D18+25*'CH4'!D18/1000+298*N2O!D18/1000+HFCs!D18+PFCs!D18+'SF6'!D18</f>
        <v>20.014521478387056</v>
      </c>
      <c r="E18" s="5">
        <f>'CO2'!E18+25*'CH4'!E18/1000+298*N2O!E18/1000+HFCs!E18+PFCs!E18+'SF6'!E18</f>
        <v>20.084805509188872</v>
      </c>
      <c r="F18" s="5">
        <f>'CO2'!F18+25*'CH4'!F18/1000+298*N2O!F18/1000+HFCs!F18+PFCs!F18+'SF6'!F18</f>
        <v>20.241694234359517</v>
      </c>
      <c r="G18" s="5">
        <f>'CO2'!G18+25*'CH4'!G18/1000+298*N2O!G18/1000+HFCs!G18+PFCs!G18+'SF6'!G18</f>
        <v>20.49211445965318</v>
      </c>
      <c r="H18" s="5">
        <f>'CO2'!H18+25*'CH4'!H18/1000+298*N2O!H18/1000+HFCs!H18+PFCs!H18+'SF6'!H18</f>
        <v>20.818508163331288</v>
      </c>
      <c r="I18" s="5">
        <f>'CO2'!I18+25*'CH4'!I18/1000+298*N2O!I18/1000+HFCs!I18+PFCs!I18+'SF6'!I18</f>
        <v>21.247647179901222</v>
      </c>
      <c r="J18" s="5">
        <f>'CO2'!J18+25*'CH4'!J18/1000+298*N2O!J18/1000+HFCs!J18+PFCs!J18+'SF6'!J18</f>
        <v>21.754297724778919</v>
      </c>
      <c r="K18" s="5">
        <f>'CO2'!K18+25*'CH4'!K18/1000+298*N2O!K18/1000+HFCs!K18+PFCs!K18+'SF6'!K18</f>
        <v>22.285702985860571</v>
      </c>
      <c r="L18" s="5">
        <f>'CO2'!L18+25*'CH4'!L18/1000+298*N2O!L18/1000+HFCs!L18+PFCs!L18+'SF6'!L18</f>
        <v>22.824501105933869</v>
      </c>
      <c r="M18" s="5">
        <f>'CO2'!M18+25*'CH4'!M18/1000+298*N2O!M18/1000+HFCs!M18+PFCs!M18+'SF6'!M18</f>
        <v>23.365523811144129</v>
      </c>
      <c r="N18" s="5">
        <f>'CO2'!N18+25*'CH4'!N18/1000+298*N2O!N18/1000+HFCs!N18+PFCs!N18+'SF6'!N18</f>
        <v>23.883498028962869</v>
      </c>
      <c r="O18" s="5">
        <f>'CO2'!O18+25*'CH4'!O18/1000+298*N2O!O18/1000+HFCs!O18+PFCs!O18+'SF6'!O18</f>
        <v>24.429451988653469</v>
      </c>
      <c r="P18" s="5">
        <f>'CO2'!P18+25*'CH4'!P18/1000+298*N2O!P18/1000+HFCs!P18+PFCs!P18+'SF6'!P18</f>
        <v>25.06541370966556</v>
      </c>
      <c r="Q18" s="5">
        <f>'CO2'!Q18+25*'CH4'!Q18/1000+298*N2O!Q18/1000+HFCs!Q18+PFCs!Q18+'SF6'!Q18</f>
        <v>25.779521687423742</v>
      </c>
      <c r="R18" s="5">
        <f>'CO2'!R18+25*'CH4'!R18/1000+298*N2O!R18/1000+HFCs!R18+PFCs!R18+'SF6'!R18</f>
        <v>26.551767749895227</v>
      </c>
      <c r="S18" s="5">
        <f>'CO2'!S18+25*'CH4'!S18/1000+298*N2O!S18/1000+HFCs!S18+PFCs!S18+'SF6'!S18</f>
        <v>27.78171326167854</v>
      </c>
      <c r="T18" s="5">
        <f>'CO2'!T18+25*'CH4'!T18/1000+298*N2O!T18/1000+HFCs!T18+PFCs!T18+'SF6'!T18</f>
        <v>29.350991377662272</v>
      </c>
      <c r="U18" s="5">
        <f>'CO2'!U18+25*'CH4'!U18/1000+298*N2O!U18/1000+HFCs!U18+PFCs!U18+'SF6'!U18</f>
        <v>30.425364984999089</v>
      </c>
      <c r="V18" s="5">
        <f>'CO2'!V18+25*'CH4'!V18/1000+298*N2O!V18/1000+HFCs!V18+PFCs!V18+'SF6'!V18</f>
        <v>29.53316453888598</v>
      </c>
      <c r="W18" s="5">
        <f>'CO2'!W18+25*'CH4'!W18/1000+298*N2O!W18/1000+HFCs!W18+PFCs!W18+'SF6'!W18</f>
        <v>27.490299750261219</v>
      </c>
      <c r="X18" s="5">
        <f>'CO2'!X18+25*'CH4'!X18/1000+298*N2O!X18/1000+HFCs!X18+PFCs!X18+'SF6'!X18</f>
        <v>26.22179088774848</v>
      </c>
      <c r="Y18" s="5">
        <f>'CO2'!Y18+25*'CH4'!Y18/1000+298*N2O!Y18/1000+HFCs!Y18+PFCs!Y18+'SF6'!Y18</f>
        <v>25.631192100148581</v>
      </c>
      <c r="Z18" s="5">
        <f>'CO2'!Z18+25*'CH4'!Z18/1000+298*N2O!Z18/1000+HFCs!Z18+PFCs!Z18+'SF6'!Z18</f>
        <v>25.158001140267437</v>
      </c>
      <c r="AA18" s="5">
        <f>'CO2'!AA18+25*'CH4'!AA18/1000+298*N2O!AA18/1000+HFCs!AA18+PFCs!AA18+'SF6'!AA18</f>
        <v>24.646514742536507</v>
      </c>
      <c r="AB18" s="5">
        <f>'CO2'!AB18+25*'CH4'!AB18/1000+298*N2O!AB18/1000+HFCs!AB18+PFCs!AB18+'SF6'!AB18</f>
        <v>24.376125982050993</v>
      </c>
      <c r="AC18" s="5">
        <f>'CO2'!AC18+25*'CH4'!AC18/1000+298*N2O!AC18/1000+HFCs!AC18+PFCs!AC18+'SF6'!AC18</f>
        <v>24.389498997397162</v>
      </c>
      <c r="AD18" s="5">
        <f>'CO2'!AD18+25*'CH4'!AD18/1000+298*N2O!AD18/1000+HFCs!AD18+PFCs!AD18+'SF6'!AD18</f>
        <v>24.346592298604559</v>
      </c>
      <c r="AE18" s="25">
        <f>'CO2'!AE18+25*'CH4'!AE18/1000+298*N2O!AE18/1000+HFCs!AE18+PFCs!AE18+'SF6'!AE18</f>
        <v>23.493295080411425</v>
      </c>
      <c r="AF18" s="25">
        <f>'CO2'!AF18+25*'CH4'!AF18/1000+298*N2O!AF18/1000+HFCs!AF18+PFCs!AF18+'SF6'!AF18</f>
        <v>23.519590911489317</v>
      </c>
      <c r="AG18" s="25">
        <f>'CO2'!AG18+25*'CH4'!AG18/1000+298*N2O!AG18/1000+HFCs!AG18+PFCs!AG18+'SF6'!AG18</f>
        <v>23.377564117327875</v>
      </c>
      <c r="AH18" s="25">
        <f>'CO2'!AH18+25*'CH4'!AH18/1000+298*N2O!AH18/1000+HFCs!AH18+PFCs!AH18+'SF6'!AH18</f>
        <v>23.41014128403593</v>
      </c>
      <c r="AI18" s="25">
        <f>'CO2'!AI18+25*'CH4'!AI18/1000+298*N2O!AI18/1000+HFCs!AI18+PFCs!AI18+'SF6'!AI18</f>
        <v>23.411145727956175</v>
      </c>
      <c r="AJ18" s="25">
        <f>'CO2'!AJ18+25*'CH4'!AJ18/1000+298*N2O!AJ18/1000+HFCs!AJ18+PFCs!AJ18+'SF6'!AJ18</f>
        <v>23.390556343801439</v>
      </c>
      <c r="AK18" s="25">
        <f>'CO2'!AK18+25*'CH4'!AK18/1000+298*N2O!AK18/1000+HFCs!AK18+PFCs!AK18+'SF6'!AK18</f>
        <v>23.363621712093114</v>
      </c>
      <c r="AL18" s="25">
        <f>'CO2'!AL18+25*'CH4'!AL18/1000+298*N2O!AL18/1000+HFCs!AL18+PFCs!AL18+'SF6'!AL18</f>
        <v>23.356487989985574</v>
      </c>
      <c r="AM18" s="25">
        <f>'CO2'!AM18+25*'CH4'!AM18/1000+298*N2O!AM18/1000+HFCs!AM18+PFCs!AM18+'SF6'!AM18</f>
        <v>23.349456287837942</v>
      </c>
      <c r="AN18" s="25">
        <f>'CO2'!AN18+25*'CH4'!AN18/1000+298*N2O!AN18/1000+HFCs!AN18+PFCs!AN18+'SF6'!AN18</f>
        <v>23.342674243682989</v>
      </c>
      <c r="AO18" s="25">
        <f>'CO2'!AO18+25*'CH4'!AO18/1000+298*N2O!AO18/1000+HFCs!AO18+PFCs!AO18+'SF6'!AO18</f>
        <v>23.336767178840564</v>
      </c>
      <c r="AP18" s="25">
        <f>'CO2'!AP18+25*'CH4'!AP18/1000+298*N2O!AP18/1000+HFCs!AP18+PFCs!AP18+'SF6'!AP18</f>
        <v>23.336488718343919</v>
      </c>
      <c r="AQ18" s="25">
        <f>'CO2'!AQ18+25*'CH4'!AQ18/1000+298*N2O!AQ18/1000+HFCs!AQ18+PFCs!AQ18+'SF6'!AQ18</f>
        <v>23.336459685564478</v>
      </c>
    </row>
    <row r="19" spans="1:43" x14ac:dyDescent="0.2">
      <c r="A19" s="3" t="s">
        <v>25</v>
      </c>
      <c r="B19" s="4" t="s">
        <v>26</v>
      </c>
      <c r="C19" s="5">
        <f>'CO2'!C19+25*'CH4'!C19/1000+298*N2O!C19/1000+HFCs!C19+PFCs!C19+'SF6'!C19</f>
        <v>701.89721966740535</v>
      </c>
      <c r="D19" s="5">
        <f>'CO2'!D19+25*'CH4'!D19/1000+298*N2O!D19/1000+HFCs!D19+PFCs!D19+'SF6'!D19</f>
        <v>788.81398150581742</v>
      </c>
      <c r="E19" s="5">
        <f>'CO2'!E19+25*'CH4'!E19/1000+298*N2O!E19/1000+HFCs!E19+PFCs!E19+'SF6'!E19</f>
        <v>739.95675983796434</v>
      </c>
      <c r="F19" s="5">
        <f>'CO2'!F19+25*'CH4'!F19/1000+298*N2O!F19/1000+HFCs!F19+PFCs!F19+'SF6'!F19</f>
        <v>707.00476845862249</v>
      </c>
      <c r="G19" s="5">
        <f>'CO2'!G19+25*'CH4'!G19/1000+298*N2O!G19/1000+HFCs!G19+PFCs!G19+'SF6'!G19</f>
        <v>756.52751413681335</v>
      </c>
      <c r="H19" s="5">
        <f>'CO2'!H19+25*'CH4'!H19/1000+298*N2O!H19/1000+HFCs!H19+PFCs!H19+'SF6'!H19</f>
        <v>847.36916024614391</v>
      </c>
      <c r="I19" s="5">
        <f>'CO2'!I19+25*'CH4'!I19/1000+298*N2O!I19/1000+HFCs!I19+PFCs!I19+'SF6'!I19</f>
        <v>996.64834589915768</v>
      </c>
      <c r="J19" s="5">
        <f>'CO2'!J19+25*'CH4'!J19/1000+298*N2O!J19/1000+HFCs!J19+PFCs!J19+'SF6'!J19</f>
        <v>984.66788346659564</v>
      </c>
      <c r="K19" s="5">
        <f>'CO2'!K19+25*'CH4'!K19/1000+298*N2O!K19/1000+HFCs!K19+PFCs!K19+'SF6'!K19</f>
        <v>977.80857308548696</v>
      </c>
      <c r="L19" s="5">
        <f>'CO2'!L19+25*'CH4'!L19/1000+298*N2O!L19/1000+HFCs!L19+PFCs!L19+'SF6'!L19</f>
        <v>962.99043890677967</v>
      </c>
      <c r="M19" s="5">
        <f>'CO2'!M19+25*'CH4'!M19/1000+298*N2O!M19/1000+HFCs!M19+PFCs!M19+'SF6'!M19</f>
        <v>911.72245656057032</v>
      </c>
      <c r="N19" s="5">
        <f>'CO2'!N19+25*'CH4'!N19/1000+298*N2O!N19/1000+HFCs!N19+PFCs!N19+'SF6'!N19</f>
        <v>932.9585295134849</v>
      </c>
      <c r="O19" s="5">
        <f>'CO2'!O19+25*'CH4'!O19/1000+298*N2O!O19/1000+HFCs!O19+PFCs!O19+'SF6'!O19</f>
        <v>857.8808254872971</v>
      </c>
      <c r="P19" s="5">
        <f>'CO2'!P19+25*'CH4'!P19/1000+298*N2O!P19/1000+HFCs!P19+PFCs!P19+'SF6'!P19</f>
        <v>832.768256748922</v>
      </c>
      <c r="Q19" s="5">
        <f>'CO2'!Q19+25*'CH4'!Q19/1000+298*N2O!Q19/1000+HFCs!Q19+PFCs!Q19+'SF6'!Q19</f>
        <v>815.15106669076181</v>
      </c>
      <c r="R19" s="5">
        <f>'CO2'!R19+25*'CH4'!R19/1000+298*N2O!R19/1000+HFCs!R19+PFCs!R19+'SF6'!R19</f>
        <v>768.22256264405655</v>
      </c>
      <c r="S19" s="5">
        <f>'CO2'!S19+25*'CH4'!S19/1000+298*N2O!S19/1000+HFCs!S19+PFCs!S19+'SF6'!S19</f>
        <v>685.50787288486856</v>
      </c>
      <c r="T19" s="5">
        <f>'CO2'!T19+25*'CH4'!T19/1000+298*N2O!T19/1000+HFCs!T19+PFCs!T19+'SF6'!T19</f>
        <v>542.38909237479118</v>
      </c>
      <c r="U19" s="5">
        <f>'CO2'!U19+25*'CH4'!U19/1000+298*N2O!U19/1000+HFCs!U19+PFCs!U19+'SF6'!U19</f>
        <v>485.65334223147391</v>
      </c>
      <c r="V19" s="5">
        <f>'CO2'!V19+25*'CH4'!V19/1000+298*N2O!V19/1000+HFCs!V19+PFCs!V19+'SF6'!V19</f>
        <v>415.97007741066034</v>
      </c>
      <c r="W19" s="5">
        <f>'CO2'!W19+25*'CH4'!W19/1000+298*N2O!W19/1000+HFCs!W19+PFCs!W19+'SF6'!W19</f>
        <v>519.75125020356154</v>
      </c>
      <c r="X19" s="5">
        <f>'CO2'!X19+25*'CH4'!X19/1000+298*N2O!X19/1000+HFCs!X19+PFCs!X19+'SF6'!X19</f>
        <v>444.02185097199612</v>
      </c>
      <c r="Y19" s="5">
        <f>'CO2'!Y19+25*'CH4'!Y19/1000+298*N2O!Y19/1000+HFCs!Y19+PFCs!Y19+'SF6'!Y19</f>
        <v>384.07280742647896</v>
      </c>
      <c r="Z19" s="5">
        <f>'CO2'!Z19+25*'CH4'!Z19/1000+298*N2O!Z19/1000+HFCs!Z19+PFCs!Z19+'SF6'!Z19</f>
        <v>349.72831650815061</v>
      </c>
      <c r="AA19" s="5">
        <f>'CO2'!AA19+25*'CH4'!AA19/1000+298*N2O!AA19/1000+HFCs!AA19+PFCs!AA19+'SF6'!AA19</f>
        <v>235.13122757345062</v>
      </c>
      <c r="AB19" s="5">
        <f>'CO2'!AB19+25*'CH4'!AB19/1000+298*N2O!AB19/1000+HFCs!AB19+PFCs!AB19+'SF6'!AB19</f>
        <v>202.55577343100987</v>
      </c>
      <c r="AC19" s="5">
        <f>'CO2'!AC19+25*'CH4'!AC19/1000+298*N2O!AC19/1000+HFCs!AC19+PFCs!AC19+'SF6'!AC19</f>
        <v>202.64273293905535</v>
      </c>
      <c r="AD19" s="5">
        <f>'CO2'!AD19+25*'CH4'!AD19/1000+298*N2O!AD19/1000+HFCs!AD19+PFCs!AD19+'SF6'!AD19</f>
        <v>193.27053119054963</v>
      </c>
      <c r="AE19" s="25">
        <f>'CO2'!AE19+25*'CH4'!AE19/1000+298*N2O!AE19/1000+HFCs!AE19+PFCs!AE19+'SF6'!AE19</f>
        <v>187.43705406148925</v>
      </c>
      <c r="AF19" s="25">
        <f>'CO2'!AF19+25*'CH4'!AF19/1000+298*N2O!AF19/1000+HFCs!AF19+PFCs!AF19+'SF6'!AF19</f>
        <v>184.22951362928461</v>
      </c>
      <c r="AG19" s="25">
        <f>'CO2'!AG19+25*'CH4'!AG19/1000+298*N2O!AG19/1000+HFCs!AG19+PFCs!AG19+'SF6'!AG19</f>
        <v>178.11925283847864</v>
      </c>
      <c r="AH19" s="25">
        <f>'CO2'!AH19+25*'CH4'!AH19/1000+298*N2O!AH19/1000+HFCs!AH19+PFCs!AH19+'SF6'!AH19</f>
        <v>177.55231092733064</v>
      </c>
      <c r="AI19" s="25">
        <f>'CO2'!AI19+25*'CH4'!AI19/1000+298*N2O!AI19/1000+HFCs!AI19+PFCs!AI19+'SF6'!AI19</f>
        <v>170.22652512183546</v>
      </c>
      <c r="AJ19" s="25">
        <f>'CO2'!AJ19+25*'CH4'!AJ19/1000+298*N2O!AJ19/1000+HFCs!AJ19+PFCs!AJ19+'SF6'!AJ19</f>
        <v>170.12625738845458</v>
      </c>
      <c r="AK19" s="25">
        <f>'CO2'!AK19+25*'CH4'!AK19/1000+298*N2O!AK19/1000+HFCs!AK19+PFCs!AK19+'SF6'!AK19</f>
        <v>169.95345021380251</v>
      </c>
      <c r="AL19" s="25">
        <f>'CO2'!AL19+25*'CH4'!AL19/1000+298*N2O!AL19/1000+HFCs!AL19+PFCs!AL19+'SF6'!AL19</f>
        <v>170.1086246078761</v>
      </c>
      <c r="AM19" s="25">
        <f>'CO2'!AM19+25*'CH4'!AM19/1000+298*N2O!AM19/1000+HFCs!AM19+PFCs!AM19+'SF6'!AM19</f>
        <v>169.70795643571051</v>
      </c>
      <c r="AN19" s="25">
        <f>'CO2'!AN19+25*'CH4'!AN19/1000+298*N2O!AN19/1000+HFCs!AN19+PFCs!AN19+'SF6'!AN19</f>
        <v>169.37914612390645</v>
      </c>
      <c r="AO19" s="25">
        <f>'CO2'!AO19+25*'CH4'!AO19/1000+298*N2O!AO19/1000+HFCs!AO19+PFCs!AO19+'SF6'!AO19</f>
        <v>169.10373739140556</v>
      </c>
      <c r="AP19" s="25">
        <f>'CO2'!AP19+25*'CH4'!AP19/1000+298*N2O!AP19/1000+HFCs!AP19+PFCs!AP19+'SF6'!AP19</f>
        <v>168.96039814259279</v>
      </c>
      <c r="AQ19" s="25">
        <f>'CO2'!AQ19+25*'CH4'!AQ19/1000+298*N2O!AQ19/1000+HFCs!AQ19+PFCs!AQ19+'SF6'!AQ19</f>
        <v>168.68320625058098</v>
      </c>
    </row>
    <row r="20" spans="1:43" x14ac:dyDescent="0.2">
      <c r="A20" s="9" t="s">
        <v>25</v>
      </c>
      <c r="B20" s="9" t="s">
        <v>27</v>
      </c>
      <c r="C20" s="5">
        <f>'CO2'!C20+25*'CH4'!C20/1000+298*N2O!C20/1000+HFCs!C20+PFCs!C20+'SF6'!C20</f>
        <v>1952.8842484542279</v>
      </c>
      <c r="D20" s="5">
        <f>'CO2'!D20+25*'CH4'!D20/1000+298*N2O!D20/1000+HFCs!D20+PFCs!D20+'SF6'!D20</f>
        <v>1962.5809392688689</v>
      </c>
      <c r="E20" s="5">
        <f>'CO2'!E20+25*'CH4'!E20/1000+298*N2O!E20/1000+HFCs!E20+PFCs!E20+'SF6'!E20</f>
        <v>1850.6400084328372</v>
      </c>
      <c r="F20" s="5">
        <f>'CO2'!F20+25*'CH4'!F20/1000+298*N2O!F20/1000+HFCs!F20+PFCs!F20+'SF6'!F20</f>
        <v>1815.0436152111392</v>
      </c>
      <c r="G20" s="5">
        <f>'CO2'!G20+25*'CH4'!G20/1000+298*N2O!G20/1000+HFCs!G20+PFCs!G20+'SF6'!G20</f>
        <v>1753.7343705360631</v>
      </c>
      <c r="H20" s="5">
        <f>'CO2'!H20+25*'CH4'!H20/1000+298*N2O!H20/1000+HFCs!H20+PFCs!H20+'SF6'!H20</f>
        <v>1789.7136270453577</v>
      </c>
      <c r="I20" s="5">
        <f>'CO2'!I20+25*'CH4'!I20/1000+298*N2O!I20/1000+HFCs!I20+PFCs!I20+'SF6'!I20</f>
        <v>1692.9926160659916</v>
      </c>
      <c r="J20" s="5">
        <f>'CO2'!J20+25*'CH4'!J20/1000+298*N2O!J20/1000+HFCs!J20+PFCs!J20+'SF6'!J20</f>
        <v>1607.3496961910491</v>
      </c>
      <c r="K20" s="5">
        <f>'CO2'!K20+25*'CH4'!K20/1000+298*N2O!K20/1000+HFCs!K20+PFCs!K20+'SF6'!K20</f>
        <v>1562.9576439204195</v>
      </c>
      <c r="L20" s="5">
        <f>'CO2'!L20+25*'CH4'!L20/1000+298*N2O!L20/1000+HFCs!L20+PFCs!L20+'SF6'!L20</f>
        <v>1616.9096169216091</v>
      </c>
      <c r="M20" s="5">
        <f>'CO2'!M20+25*'CH4'!M20/1000+298*N2O!M20/1000+HFCs!M20+PFCs!M20+'SF6'!M20</f>
        <v>1719.2892262292123</v>
      </c>
      <c r="N20" s="5">
        <f>'CO2'!N20+25*'CH4'!N20/1000+298*N2O!N20/1000+HFCs!N20+PFCs!N20+'SF6'!N20</f>
        <v>1693.5388340708284</v>
      </c>
      <c r="O20" s="5">
        <f>'CO2'!O20+25*'CH4'!O20/1000+298*N2O!O20/1000+HFCs!O20+PFCs!O20+'SF6'!O20</f>
        <v>1691.1850850050891</v>
      </c>
      <c r="P20" s="5">
        <f>'CO2'!P20+25*'CH4'!P20/1000+298*N2O!P20/1000+HFCs!P20+PFCs!P20+'SF6'!P20</f>
        <v>1657.0790636223776</v>
      </c>
      <c r="Q20" s="5">
        <f>'CO2'!Q20+25*'CH4'!Q20/1000+298*N2O!Q20/1000+HFCs!Q20+PFCs!Q20+'SF6'!Q20</f>
        <v>1592.0956209509072</v>
      </c>
      <c r="R20" s="5">
        <f>'CO2'!R20+25*'CH4'!R20/1000+298*N2O!R20/1000+HFCs!R20+PFCs!R20+'SF6'!R20</f>
        <v>1607.0687499632024</v>
      </c>
      <c r="S20" s="5">
        <f>'CO2'!S20+25*'CH4'!S20/1000+298*N2O!S20/1000+HFCs!S20+PFCs!S20+'SF6'!S20</f>
        <v>1632.1380273551456</v>
      </c>
      <c r="T20" s="5">
        <f>'CO2'!T20+25*'CH4'!T20/1000+298*N2O!T20/1000+HFCs!T20+PFCs!T20+'SF6'!T20</f>
        <v>1617.3545785479121</v>
      </c>
      <c r="U20" s="5">
        <f>'CO2'!U20+25*'CH4'!U20/1000+298*N2O!U20/1000+HFCs!U20+PFCs!U20+'SF6'!U20</f>
        <v>1592.9715364108749</v>
      </c>
      <c r="V20" s="5">
        <f>'CO2'!V20+25*'CH4'!V20/1000+298*N2O!V20/1000+HFCs!V20+PFCs!V20+'SF6'!V20</f>
        <v>1552.1198711217728</v>
      </c>
      <c r="W20" s="5">
        <f>'CO2'!W20+25*'CH4'!W20/1000+298*N2O!W20/1000+HFCs!W20+PFCs!W20+'SF6'!W20</f>
        <v>1520.4905298954859</v>
      </c>
      <c r="X20" s="5">
        <f>'CO2'!X20+25*'CH4'!X20/1000+298*N2O!X20/1000+HFCs!X20+PFCs!X20+'SF6'!X20</f>
        <v>1470.832585961301</v>
      </c>
      <c r="Y20" s="5">
        <f>'CO2'!Y20+25*'CH4'!Y20/1000+298*N2O!Y20/1000+HFCs!Y20+PFCs!Y20+'SF6'!Y20</f>
        <v>1363.7929073203202</v>
      </c>
      <c r="Z20" s="5">
        <f>'CO2'!Z20+25*'CH4'!Z20/1000+298*N2O!Z20/1000+HFCs!Z20+PFCs!Z20+'SF6'!Z20</f>
        <v>1397.4318602878789</v>
      </c>
      <c r="AA20" s="5">
        <f>'CO2'!AA20+25*'CH4'!AA20/1000+298*N2O!AA20/1000+HFCs!AA20+PFCs!AA20+'SF6'!AA20</f>
        <v>1340.3267890178788</v>
      </c>
      <c r="AB20" s="5">
        <f>'CO2'!AB20+25*'CH4'!AB20/1000+298*N2O!AB20/1000+HFCs!AB20+PFCs!AB20+'SF6'!AB20</f>
        <v>1409.6329398055564</v>
      </c>
      <c r="AC20" s="5">
        <f>'CO2'!AC20+25*'CH4'!AC20/1000+298*N2O!AC20/1000+HFCs!AC20+PFCs!AC20+'SF6'!AC20</f>
        <v>1420.1220986897424</v>
      </c>
      <c r="AD20" s="5">
        <f>'CO2'!AD20+25*'CH4'!AD20/1000+298*N2O!AD20/1000+HFCs!AD20+PFCs!AD20+'SF6'!AD20</f>
        <v>1351.1755248305781</v>
      </c>
      <c r="AE20" s="25">
        <f>'CO2'!AE20+25*'CH4'!AE20/1000+298*N2O!AE20/1000+HFCs!AE20+PFCs!AE20+'SF6'!AE20</f>
        <v>1347.9035706420968</v>
      </c>
      <c r="AF20" s="25">
        <f>'CO2'!AF20+25*'CH4'!AF20/1000+298*N2O!AF20/1000+HFCs!AF20+PFCs!AF20+'SF6'!AF20</f>
        <v>1342.431354798586</v>
      </c>
      <c r="AG20" s="25">
        <f>'CO2'!AG20+25*'CH4'!AG20/1000+298*N2O!AG20/1000+HFCs!AG20+PFCs!AG20+'SF6'!AG20</f>
        <v>1333.8784945218667</v>
      </c>
      <c r="AH20" s="25">
        <f>'CO2'!AH20+25*'CH4'!AH20/1000+298*N2O!AH20/1000+HFCs!AH20+PFCs!AH20+'SF6'!AH20</f>
        <v>1332.5843692449769</v>
      </c>
      <c r="AI20" s="25">
        <f>'CO2'!AI20+25*'CH4'!AI20/1000+298*N2O!AI20/1000+HFCs!AI20+PFCs!AI20+'SF6'!AI20</f>
        <v>1335.1809823467424</v>
      </c>
      <c r="AJ20" s="25">
        <f>'CO2'!AJ20+25*'CH4'!AJ20/1000+298*N2O!AJ20/1000+HFCs!AJ20+PFCs!AJ20+'SF6'!AJ20</f>
        <v>1340.9347192091898</v>
      </c>
      <c r="AK20" s="25">
        <f>'CO2'!AK20+25*'CH4'!AK20/1000+298*N2O!AK20/1000+HFCs!AK20+PFCs!AK20+'SF6'!AK20</f>
        <v>1347.4624587910678</v>
      </c>
      <c r="AL20" s="25">
        <f>'CO2'!AL20+25*'CH4'!AL20/1000+298*N2O!AL20/1000+HFCs!AL20+PFCs!AL20+'SF6'!AL20</f>
        <v>1353.0492710021399</v>
      </c>
      <c r="AM20" s="25">
        <f>'CO2'!AM20+25*'CH4'!AM20/1000+298*N2O!AM20/1000+HFCs!AM20+PFCs!AM20+'SF6'!AM20</f>
        <v>1342.1434035292164</v>
      </c>
      <c r="AN20" s="25">
        <f>'CO2'!AN20+25*'CH4'!AN20/1000+298*N2O!AN20/1000+HFCs!AN20+PFCs!AN20+'SF6'!AN20</f>
        <v>1331.7130239365092</v>
      </c>
      <c r="AO20" s="25">
        <f>'CO2'!AO20+25*'CH4'!AO20/1000+298*N2O!AO20/1000+HFCs!AO20+PFCs!AO20+'SF6'!AO20</f>
        <v>1322.7989116223227</v>
      </c>
      <c r="AP20" s="25">
        <f>'CO2'!AP20+25*'CH4'!AP20/1000+298*N2O!AP20/1000+HFCs!AP20+PFCs!AP20+'SF6'!AP20</f>
        <v>1306.7527943389819</v>
      </c>
      <c r="AQ20" s="25">
        <f>'CO2'!AQ20+25*'CH4'!AQ20/1000+298*N2O!AQ20/1000+HFCs!AQ20+PFCs!AQ20+'SF6'!AQ20</f>
        <v>1280.4179823912141</v>
      </c>
    </row>
    <row r="21" spans="1:43" s="13" customFormat="1" x14ac:dyDescent="0.2">
      <c r="A21" s="11"/>
      <c r="B21" s="1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x14ac:dyDescent="0.2">
      <c r="A22" s="9" t="s">
        <v>28</v>
      </c>
      <c r="B22" s="74" t="s">
        <v>29</v>
      </c>
      <c r="C22" s="5">
        <f>'CO2'!C22+25*'CH4'!C22/1000+298*N2O!C22/1000+HFCs!C22+PFCs!C22+'SF6'!C22</f>
        <v>119.47145169196786</v>
      </c>
      <c r="D22" s="5">
        <f>'CO2'!D22+25*'CH4'!D22/1000+298*N2O!D22/1000+HFCs!D22+PFCs!D22+'SF6'!D22</f>
        <v>287.83074460994317</v>
      </c>
      <c r="E22" s="5">
        <f>'CO2'!E22+25*'CH4'!E22/1000+298*N2O!E22/1000+HFCs!E22+PFCs!E22+'SF6'!E22</f>
        <v>141.35546994554218</v>
      </c>
      <c r="F22" s="5">
        <f>'CO2'!F22+25*'CH4'!F22/1000+298*N2O!F22/1000+HFCs!F22+PFCs!F22+'SF6'!F22</f>
        <v>238.04852389621436</v>
      </c>
      <c r="G22" s="5">
        <f>'CO2'!G22+25*'CH4'!G22/1000+298*N2O!G22/1000+HFCs!G22+PFCs!G22+'SF6'!G22</f>
        <v>252.98004956548544</v>
      </c>
      <c r="H22" s="5">
        <f>'CO2'!H22+25*'CH4'!H22/1000+298*N2O!H22/1000+HFCs!H22+PFCs!H22+'SF6'!H22</f>
        <v>252.88383488571691</v>
      </c>
      <c r="I22" s="5">
        <f>'CO2'!I22+25*'CH4'!I22/1000+298*N2O!I22/1000+HFCs!I22+PFCs!I22+'SF6'!I22</f>
        <v>176.59602699183733</v>
      </c>
      <c r="J22" s="5">
        <f>'CO2'!J22+25*'CH4'!J22/1000+298*N2O!J22/1000+HFCs!J22+PFCs!J22+'SF6'!J22</f>
        <v>171.48258451331967</v>
      </c>
      <c r="K22" s="5">
        <f>'CO2'!K22+25*'CH4'!K22/1000+298*N2O!K22/1000+HFCs!K22+PFCs!K22+'SF6'!K22</f>
        <v>204.79837469456615</v>
      </c>
      <c r="L22" s="5">
        <f>'CO2'!L22+25*'CH4'!L22/1000+298*N2O!L22/1000+HFCs!L22+PFCs!L22+'SF6'!L22</f>
        <v>183.05140491939773</v>
      </c>
      <c r="M22" s="5">
        <f>'CO2'!M22+25*'CH4'!M22/1000+298*N2O!M22/1000+HFCs!M22+PFCs!M22+'SF6'!M22</f>
        <v>110.94211572156686</v>
      </c>
      <c r="N22" s="5">
        <f>'CO2'!N22+25*'CH4'!N22/1000+298*N2O!N22/1000+HFCs!N22+PFCs!N22+'SF6'!N22</f>
        <v>97.22113554953016</v>
      </c>
      <c r="O22" s="5">
        <f>'CO2'!O22+25*'CH4'!O22/1000+298*N2O!O22/1000+HFCs!O22+PFCs!O22+'SF6'!O22</f>
        <v>89.103574627121404</v>
      </c>
      <c r="P22" s="5">
        <f>'CO2'!P22+25*'CH4'!P22/1000+298*N2O!P22/1000+HFCs!P22+PFCs!P22+'SF6'!P22</f>
        <v>92.31215559276859</v>
      </c>
      <c r="Q22" s="5">
        <f>'CO2'!Q22+25*'CH4'!Q22/1000+298*N2O!Q22/1000+HFCs!Q22+PFCs!Q22+'SF6'!Q22</f>
        <v>239.87297534790471</v>
      </c>
      <c r="R22" s="5">
        <f>'CO2'!R22+25*'CH4'!R22/1000+298*N2O!R22/1000+HFCs!R22+PFCs!R22+'SF6'!R22</f>
        <v>271.76619044950451</v>
      </c>
      <c r="S22" s="5">
        <f>'CO2'!S22+25*'CH4'!S22/1000+298*N2O!S22/1000+HFCs!S22+PFCs!S22+'SF6'!S22</f>
        <v>126.90834288537187</v>
      </c>
      <c r="T22" s="5">
        <f>'CO2'!T22+25*'CH4'!T22/1000+298*N2O!T22/1000+HFCs!T22+PFCs!T22+'SF6'!T22</f>
        <v>175.50096127601304</v>
      </c>
      <c r="U22" s="5">
        <f>'CO2'!U22+25*'CH4'!U22/1000+298*N2O!U22/1000+HFCs!U22+PFCs!U22+'SF6'!U22</f>
        <v>108.0027625441956</v>
      </c>
      <c r="V22" s="5">
        <f>'CO2'!V22+25*'CH4'!V22/1000+298*N2O!V22/1000+HFCs!V22+PFCs!V22+'SF6'!V22</f>
        <v>160.55932748261822</v>
      </c>
      <c r="W22" s="5">
        <f>'CO2'!W22+25*'CH4'!W22/1000+298*N2O!W22/1000+HFCs!W22+PFCs!W22+'SF6'!W22</f>
        <v>107.43548672820913</v>
      </c>
      <c r="X22" s="5">
        <f>'CO2'!X22+25*'CH4'!X22/1000+298*N2O!X22/1000+HFCs!X22+PFCs!X22+'SF6'!X22</f>
        <v>193.74942898592508</v>
      </c>
      <c r="Y22" s="5">
        <f>'CO2'!Y22+25*'CH4'!Y22/1000+298*N2O!Y22/1000+HFCs!Y22+PFCs!Y22+'SF6'!Y22</f>
        <v>116.22523929179172</v>
      </c>
      <c r="Z22" s="5">
        <f>'CO2'!Z22+25*'CH4'!Z22/1000+298*N2O!Z22/1000+HFCs!Z22+PFCs!Z22+'SF6'!Z22</f>
        <v>141.24353883515914</v>
      </c>
      <c r="AA22" s="5">
        <f>'CO2'!AA22+25*'CH4'!AA22/1000+298*N2O!AA22/1000+HFCs!AA22+PFCs!AA22+'SF6'!AA22</f>
        <v>132.53519025191125</v>
      </c>
      <c r="AB22" s="5">
        <f>'CO2'!AB22+25*'CH4'!AB22/1000+298*N2O!AB22/1000+HFCs!AB22+PFCs!AB22+'SF6'!AB22</f>
        <v>98.792195985197552</v>
      </c>
      <c r="AC22" s="5">
        <f>'CO2'!AC22+25*'CH4'!AC22/1000+298*N2O!AC22/1000+HFCs!AC22+PFCs!AC22+'SF6'!AC22</f>
        <v>108.54240798327567</v>
      </c>
      <c r="AD22" s="5">
        <f>'CO2'!AD22+25*'CH4'!AD22/1000+298*N2O!AD22/1000+HFCs!AD22+PFCs!AD22+'SF6'!AD22</f>
        <v>205.32377579359448</v>
      </c>
      <c r="AE22" s="25">
        <f>'CO2'!AE22+25*'CH4'!AE22/1000+298*N2O!AE22/1000+HFCs!AE22+PFCs!AE22+'SF6'!AE22</f>
        <v>211.0077328703097</v>
      </c>
      <c r="AF22" s="25">
        <f>'CO2'!AF22+25*'CH4'!AF22/1000+298*N2O!AF22/1000+HFCs!AF22+PFCs!AF22+'SF6'!AF22</f>
        <v>211.01631252425122</v>
      </c>
      <c r="AG22" s="25">
        <f>'CO2'!AG22+25*'CH4'!AG22/1000+298*N2O!AG22/1000+HFCs!AG22+PFCs!AG22+'SF6'!AG22</f>
        <v>211.02526182042075</v>
      </c>
      <c r="AH22" s="25">
        <f>'CO2'!AH22+25*'CH4'!AH22/1000+298*N2O!AH22/1000+HFCs!AH22+PFCs!AH22+'SF6'!AH22</f>
        <v>211.03644632559198</v>
      </c>
      <c r="AI22" s="25">
        <f>'CO2'!AI22+25*'CH4'!AI22/1000+298*N2O!AI22/1000+HFCs!AI22+PFCs!AI22+'SF6'!AI22</f>
        <v>211.04950716470375</v>
      </c>
      <c r="AJ22" s="25">
        <f>'CO2'!AJ22+25*'CH4'!AJ22/1000+298*N2O!AJ22/1000+HFCs!AJ22+PFCs!AJ22+'SF6'!AJ22</f>
        <v>211.06437311787471</v>
      </c>
      <c r="AK22" s="25">
        <f>'CO2'!AK22+25*'CH4'!AK22/1000+298*N2O!AK22/1000+HFCs!AK22+PFCs!AK22+'SF6'!AK22</f>
        <v>211.08122994054858</v>
      </c>
      <c r="AL22" s="25">
        <f>'CO2'!AL22+25*'CH4'!AL22/1000+298*N2O!AL22/1000+HFCs!AL22+PFCs!AL22+'SF6'!AL22</f>
        <v>211.10039047619773</v>
      </c>
      <c r="AM22" s="25">
        <f>'CO2'!AM22+25*'CH4'!AM22/1000+298*N2O!AM22/1000+HFCs!AM22+PFCs!AM22+'SF6'!AM22</f>
        <v>211.12246960966436</v>
      </c>
      <c r="AN22" s="25">
        <f>'CO2'!AN22+25*'CH4'!AN22/1000+298*N2O!AN22/1000+HFCs!AN22+PFCs!AN22+'SF6'!AN22</f>
        <v>211.14789761108659</v>
      </c>
      <c r="AO22" s="25">
        <f>'CO2'!AO22+25*'CH4'!AO22/1000+298*N2O!AO22/1000+HFCs!AO22+PFCs!AO22+'SF6'!AO22</f>
        <v>211.17705720078177</v>
      </c>
      <c r="AP22" s="25">
        <f>'CO2'!AP22+25*'CH4'!AP22/1000+298*N2O!AP22/1000+HFCs!AP22+PFCs!AP22+'SF6'!AP22</f>
        <v>211.20993864824993</v>
      </c>
      <c r="AQ22" s="25">
        <f>'CO2'!AQ22+25*'CH4'!AQ22/1000+298*N2O!AQ22/1000+HFCs!AQ22+PFCs!AQ22+'SF6'!AQ22</f>
        <v>211.24704199939922</v>
      </c>
    </row>
    <row r="23" spans="1:43" x14ac:dyDescent="0.2">
      <c r="A23" s="73" t="s">
        <v>28</v>
      </c>
      <c r="B23" s="74" t="s">
        <v>134</v>
      </c>
      <c r="C23" s="5">
        <f>'CO2'!C23+25*'CH4'!C23/1000+298*N2O!C23/1000+HFCs!C23+PFCs!C23+'SF6'!C23</f>
        <v>49.946390654251601</v>
      </c>
      <c r="D23" s="5">
        <f>'CO2'!D23+25*'CH4'!D23/1000+298*N2O!D23/1000+HFCs!D23+PFCs!D23+'SF6'!D23</f>
        <v>53.308992293670151</v>
      </c>
      <c r="E23" s="5">
        <f>'CO2'!E23+25*'CH4'!E23/1000+298*N2O!E23/1000+HFCs!E23+PFCs!E23+'SF6'!E23</f>
        <v>56.847674314300896</v>
      </c>
      <c r="F23" s="5">
        <f>'CO2'!F23+25*'CH4'!F23/1000+298*N2O!F23/1000+HFCs!F23+PFCs!F23+'SF6'!F23</f>
        <v>60.510884704439704</v>
      </c>
      <c r="G23" s="5">
        <f>'CO2'!G23+25*'CH4'!G23/1000+298*N2O!G23/1000+HFCs!G23+PFCs!G23+'SF6'!G23</f>
        <v>64.330834550949604</v>
      </c>
      <c r="H23" s="5">
        <f>'CO2'!H23+25*'CH4'!H23/1000+298*N2O!H23/1000+HFCs!H23+PFCs!H23+'SF6'!H23</f>
        <v>68.229378044662496</v>
      </c>
      <c r="I23" s="5">
        <f>'CO2'!I23+25*'CH4'!I23/1000+298*N2O!I23/1000+HFCs!I23+PFCs!I23+'SF6'!I23</f>
        <v>72.254421864591805</v>
      </c>
      <c r="J23" s="5">
        <f>'CO2'!J23+25*'CH4'!J23/1000+298*N2O!J23/1000+HFCs!J23+PFCs!J23+'SF6'!J23</f>
        <v>76.392097937471874</v>
      </c>
      <c r="K23" s="5">
        <f>'CO2'!K23+25*'CH4'!K23/1000+298*N2O!K23/1000+HFCs!K23+PFCs!K23+'SF6'!K23</f>
        <v>80.51871893204887</v>
      </c>
      <c r="L23" s="5">
        <f>'CO2'!L23+25*'CH4'!L23/1000+298*N2O!L23/1000+HFCs!L23+PFCs!L23+'SF6'!L23</f>
        <v>84.726768543177243</v>
      </c>
      <c r="M23" s="5">
        <f>'CO2'!M23+25*'CH4'!M23/1000+298*N2O!M23/1000+HFCs!M23+PFCs!M23+'SF6'!M23</f>
        <v>88.847605759967976</v>
      </c>
      <c r="N23" s="5">
        <f>'CO2'!N23+25*'CH4'!N23/1000+298*N2O!N23/1000+HFCs!N23+PFCs!N23+'SF6'!N23</f>
        <v>93.101738592559727</v>
      </c>
      <c r="O23" s="5">
        <f>'CO2'!O23+25*'CH4'!O23/1000+298*N2O!O23/1000+HFCs!O23+PFCs!O23+'SF6'!O23</f>
        <v>97.295464990908158</v>
      </c>
      <c r="P23" s="5">
        <f>'CO2'!P23+25*'CH4'!P23/1000+298*N2O!P23/1000+HFCs!P23+PFCs!P23+'SF6'!P23</f>
        <v>101.57463864426313</v>
      </c>
      <c r="Q23" s="5">
        <f>'CO2'!Q23+25*'CH4'!Q23/1000+298*N2O!Q23/1000+HFCs!Q23+PFCs!Q23+'SF6'!Q23</f>
        <v>105.71758445755999</v>
      </c>
      <c r="R23" s="5">
        <f>'CO2'!R23+25*'CH4'!R23/1000+298*N2O!R23/1000+HFCs!R23+PFCs!R23+'SF6'!R23</f>
        <v>104.7301191362</v>
      </c>
      <c r="S23" s="5">
        <f>'CO2'!S23+25*'CH4'!S23/1000+298*N2O!S23/1000+HFCs!S23+PFCs!S23+'SF6'!S23</f>
        <v>103.570284934377</v>
      </c>
      <c r="T23" s="5">
        <f>'CO2'!T23+25*'CH4'!T23/1000+298*N2O!T23/1000+HFCs!T23+PFCs!T23+'SF6'!T23</f>
        <v>102.538566971184</v>
      </c>
      <c r="U23" s="5">
        <f>'CO2'!U23+25*'CH4'!U23/1000+298*N2O!U23/1000+HFCs!U23+PFCs!U23+'SF6'!U23</f>
        <v>101.66351228313</v>
      </c>
      <c r="V23" s="5">
        <f>'CO2'!V23+25*'CH4'!V23/1000+298*N2O!V23/1000+HFCs!V23+PFCs!V23+'SF6'!V23</f>
        <v>100.88572998562094</v>
      </c>
      <c r="W23" s="5">
        <f>'CO2'!W23+25*'CH4'!W23/1000+298*N2O!W23/1000+HFCs!W23+PFCs!W23+'SF6'!W23</f>
        <v>99.881425372772611</v>
      </c>
      <c r="X23" s="5">
        <f>'CO2'!X23+25*'CH4'!X23/1000+298*N2O!X23/1000+HFCs!X23+PFCs!X23+'SF6'!X23</f>
        <v>98.975699374855992</v>
      </c>
      <c r="Y23" s="5">
        <f>'CO2'!Y23+25*'CH4'!Y23/1000+298*N2O!Y23/1000+HFCs!Y23+PFCs!Y23+'SF6'!Y23</f>
        <v>98.449990072362112</v>
      </c>
      <c r="Z23" s="5">
        <f>'CO2'!Z23+25*'CH4'!Z23/1000+298*N2O!Z23/1000+HFCs!Z23+PFCs!Z23+'SF6'!Z23</f>
        <v>98.159349608359392</v>
      </c>
      <c r="AA23" s="5">
        <f>'CO2'!AA23+25*'CH4'!AA23/1000+298*N2O!AA23/1000+HFCs!AA23+PFCs!AA23+'SF6'!AA23</f>
        <v>97.963175410180753</v>
      </c>
      <c r="AB23" s="5">
        <f>'CO2'!AB23+25*'CH4'!AB23/1000+298*N2O!AB23/1000+HFCs!AB23+PFCs!AB23+'SF6'!AB23</f>
        <v>97.852472751632646</v>
      </c>
      <c r="AC23" s="5">
        <f>'CO2'!AC23+25*'CH4'!AC23/1000+298*N2O!AC23/1000+HFCs!AC23+PFCs!AC23+'SF6'!AC23</f>
        <v>97.836429739956458</v>
      </c>
      <c r="AD23" s="5">
        <f>'CO2'!AD23+25*'CH4'!AD23/1000+298*N2O!AD23/1000+HFCs!AD23+PFCs!AD23+'SF6'!AD23</f>
        <v>97.8379468805242</v>
      </c>
      <c r="AE23" s="25">
        <f>'CO2'!AE23+25*'CH4'!AE23/1000+298*N2O!AE23/1000+HFCs!AE23+PFCs!AE23+'SF6'!AE23</f>
        <v>97.814382811466558</v>
      </c>
      <c r="AF23" s="25">
        <f>'CO2'!AF23+25*'CH4'!AF23/1000+298*N2O!AF23/1000+HFCs!AF23+PFCs!AF23+'SF6'!AF23</f>
        <v>97.805892383237008</v>
      </c>
      <c r="AG23" s="25">
        <f>'CO2'!AG23+25*'CH4'!AG23/1000+298*N2O!AG23/1000+HFCs!AG23+PFCs!AG23+'SF6'!AG23</f>
        <v>97.574268429350624</v>
      </c>
      <c r="AH23" s="25">
        <f>'CO2'!AH23+25*'CH4'!AH23/1000+298*N2O!AH23/1000+HFCs!AH23+PFCs!AH23+'SF6'!AH23</f>
        <v>97.568220813528484</v>
      </c>
      <c r="AI23" s="25">
        <f>'CO2'!AI23+25*'CH4'!AI23/1000+298*N2O!AI23/1000+HFCs!AI23+PFCs!AI23+'SF6'!AI23</f>
        <v>97.562043033805807</v>
      </c>
      <c r="AJ23" s="25">
        <f>'CO2'!AJ23+25*'CH4'!AJ23/1000+298*N2O!AJ23/1000+HFCs!AJ23+PFCs!AJ23+'SF6'!AJ23</f>
        <v>97.556397112235928</v>
      </c>
      <c r="AK23" s="25">
        <f>'CO2'!AK23+25*'CH4'!AK23/1000+298*N2O!AK23/1000+HFCs!AK23+PFCs!AK23+'SF6'!AK23</f>
        <v>97.551198848093577</v>
      </c>
      <c r="AL23" s="25">
        <f>'CO2'!AL23+25*'CH4'!AL23/1000+298*N2O!AL23/1000+HFCs!AL23+PFCs!AL23+'SF6'!AL23</f>
        <v>97.546748699876247</v>
      </c>
      <c r="AM23" s="25">
        <f>'CO2'!AM23+25*'CH4'!AM23/1000+298*N2O!AM23/1000+HFCs!AM23+PFCs!AM23+'SF6'!AM23</f>
        <v>97.542111405738382</v>
      </c>
      <c r="AN23" s="25">
        <f>'CO2'!AN23+25*'CH4'!AN23/1000+298*N2O!AN23/1000+HFCs!AN23+PFCs!AN23+'SF6'!AN23</f>
        <v>97.540146397828948</v>
      </c>
      <c r="AO23" s="25">
        <f>'CO2'!AO23+25*'CH4'!AO23/1000+298*N2O!AO23/1000+HFCs!AO23+PFCs!AO23+'SF6'!AO23</f>
        <v>97.538181389919515</v>
      </c>
      <c r="AP23" s="25">
        <f>'CO2'!AP23+25*'CH4'!AP23/1000+298*N2O!AP23/1000+HFCs!AP23+PFCs!AP23+'SF6'!AP23</f>
        <v>97.536216382010082</v>
      </c>
      <c r="AQ23" s="25">
        <f>'CO2'!AQ23+25*'CH4'!AQ23/1000+298*N2O!AQ23/1000+HFCs!AQ23+PFCs!AQ23+'SF6'!AQ23</f>
        <v>97.534251374100648</v>
      </c>
    </row>
    <row r="24" spans="1:43" x14ac:dyDescent="0.2">
      <c r="A24" s="6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x14ac:dyDescent="0.2">
      <c r="A25" s="9" t="s">
        <v>30</v>
      </c>
      <c r="B25" s="3" t="s">
        <v>31</v>
      </c>
      <c r="C25" s="5">
        <f>'CO2'!C25+25*'CH4'!C25/1000+298*N2O!C25/1000+HFCs!C25+PFCs!C25+'SF6'!C25</f>
        <v>37.487651369321604</v>
      </c>
      <c r="D25" s="5">
        <f>'CO2'!D25+25*'CH4'!D25/1000+298*N2O!D25/1000+HFCs!D25+PFCs!D25+'SF6'!D25</f>
        <v>36.803785694276399</v>
      </c>
      <c r="E25" s="5">
        <f>'CO2'!E25+25*'CH4'!E25/1000+298*N2O!E25/1000+HFCs!E25+PFCs!E25+'SF6'!E25</f>
        <v>46.902686459510001</v>
      </c>
      <c r="F25" s="5">
        <f>'CO2'!F25+25*'CH4'!F25/1000+298*N2O!F25/1000+HFCs!F25+PFCs!F25+'SF6'!F25</f>
        <v>41.349962507742404</v>
      </c>
      <c r="G25" s="5">
        <f>'CO2'!G25+25*'CH4'!G25/1000+298*N2O!G25/1000+HFCs!G25+PFCs!G25+'SF6'!G25</f>
        <v>46.436324511635995</v>
      </c>
      <c r="H25" s="5">
        <f>'CO2'!H25+25*'CH4'!H25/1000+298*N2O!H25/1000+HFCs!H25+PFCs!H25+'SF6'!H25</f>
        <v>50.184992418540794</v>
      </c>
      <c r="I25" s="5">
        <f>'CO2'!I25+25*'CH4'!I25/1000+298*N2O!I25/1000+HFCs!I25+PFCs!I25+'SF6'!I25</f>
        <v>53.42167870331</v>
      </c>
      <c r="J25" s="5">
        <f>'CO2'!J25+25*'CH4'!J25/1000+298*N2O!J25/1000+HFCs!J25+PFCs!J25+'SF6'!J25</f>
        <v>50.755576746081992</v>
      </c>
      <c r="K25" s="5">
        <f>'CO2'!K25+25*'CH4'!K25/1000+298*N2O!K25/1000+HFCs!K25+PFCs!K25+'SF6'!K25</f>
        <v>59.332210099988799</v>
      </c>
      <c r="L25" s="5">
        <f>'CO2'!L25+25*'CH4'!L25/1000+298*N2O!L25/1000+HFCs!L25+PFCs!L25+'SF6'!L25</f>
        <v>66.737539138148392</v>
      </c>
      <c r="M25" s="5">
        <f>'CO2'!M25+25*'CH4'!M25/1000+298*N2O!M25/1000+HFCs!M25+PFCs!M25+'SF6'!M25</f>
        <v>65.800024177600008</v>
      </c>
      <c r="N25" s="5">
        <f>'CO2'!N25+25*'CH4'!N25/1000+298*N2O!N25/1000+HFCs!N25+PFCs!N25+'SF6'!N25</f>
        <v>65.470758150999998</v>
      </c>
      <c r="O25" s="5">
        <f>'CO2'!O25+25*'CH4'!O25/1000+298*N2O!O25/1000+HFCs!O25+PFCs!O25+'SF6'!O25</f>
        <v>73.820106140043208</v>
      </c>
      <c r="P25" s="5">
        <f>'CO2'!P25+25*'CH4'!P25/1000+298*N2O!P25/1000+HFCs!P25+PFCs!P25+'SF6'!P25</f>
        <v>68.189368310999996</v>
      </c>
      <c r="Q25" s="5">
        <f>'CO2'!Q25+25*'CH4'!Q25/1000+298*N2O!Q25/1000+HFCs!Q25+PFCs!Q25+'SF6'!Q25</f>
        <v>71.820897902000013</v>
      </c>
      <c r="R25" s="5">
        <f>'CO2'!R25+25*'CH4'!R25/1000+298*N2O!R25/1000+HFCs!R25+PFCs!R25+'SF6'!R25</f>
        <v>75.447921619075188</v>
      </c>
      <c r="S25" s="5">
        <f>'CO2'!S25+25*'CH4'!S25/1000+298*N2O!S25/1000+HFCs!S25+PFCs!S25+'SF6'!S25</f>
        <v>68.642152670999991</v>
      </c>
      <c r="T25" s="5">
        <f>'CO2'!T25+25*'CH4'!T25/1000+298*N2O!T25/1000+HFCs!T25+PFCs!T25+'SF6'!T25</f>
        <v>64.640615819000004</v>
      </c>
      <c r="U25" s="5">
        <f>'CO2'!U25+25*'CH4'!U25/1000+298*N2O!U25/1000+HFCs!U25+PFCs!U25+'SF6'!U25</f>
        <v>60.621632896000008</v>
      </c>
      <c r="V25" s="5">
        <f>'CO2'!V25+25*'CH4'!V25/1000+298*N2O!V25/1000+HFCs!V25+PFCs!V25+'SF6'!V25</f>
        <v>52.798743009918404</v>
      </c>
      <c r="W25" s="5">
        <f>'CO2'!W25+25*'CH4'!W25/1000+298*N2O!W25/1000+HFCs!W25+PFCs!W25+'SF6'!W25</f>
        <v>43.666843838999995</v>
      </c>
      <c r="X25" s="5">
        <f>'CO2'!X25+25*'CH4'!X25/1000+298*N2O!X25/1000+HFCs!X25+PFCs!X25+'SF6'!X25</f>
        <v>39.281289361999995</v>
      </c>
      <c r="Y25" s="5">
        <f>'CO2'!Y25+25*'CH4'!Y25/1000+298*N2O!Y25/1000+HFCs!Y25+PFCs!Y25+'SF6'!Y25</f>
        <v>38.174950303999992</v>
      </c>
      <c r="Z25" s="5">
        <f>'CO2'!Z25+25*'CH4'!Z25/1000+298*N2O!Z25/1000+HFCs!Z25+PFCs!Z25+'SF6'!Z25</f>
        <v>37.918111141796793</v>
      </c>
      <c r="AA25" s="5">
        <f>'CO2'!AA25+25*'CH4'!AA25/1000+298*N2O!AA25/1000+HFCs!AA25+PFCs!AA25+'SF6'!AA25</f>
        <v>33.537298506999996</v>
      </c>
      <c r="AB25" s="5">
        <f>'CO2'!AB25+25*'CH4'!AB25/1000+298*N2O!AB25/1000+HFCs!AB25+PFCs!AB25+'SF6'!AB25</f>
        <v>30.099555175000003</v>
      </c>
      <c r="AC25" s="5">
        <f>'CO2'!AC25+25*'CH4'!AC25/1000+298*N2O!AC25/1000+HFCs!AC25+PFCs!AC25+'SF6'!AC25</f>
        <v>25.935192275000006</v>
      </c>
      <c r="AD25" s="5">
        <f>'CO2'!AD25+25*'CH4'!AD25/1000+298*N2O!AD25/1000+HFCs!AD25+PFCs!AD25+'SF6'!AD25</f>
        <v>24.947091830853001</v>
      </c>
      <c r="AE25" s="25">
        <f>'CO2'!AE25+25*'CH4'!AE25/1000+298*N2O!AE25/1000+HFCs!AE25+PFCs!AE25+'SF6'!AE25</f>
        <v>26.640062491079615</v>
      </c>
      <c r="AF25" s="25">
        <f>'CO2'!AF25+25*'CH4'!AF25/1000+298*N2O!AF25/1000+HFCs!AF25+PFCs!AF25+'SF6'!AF25</f>
        <v>25.279526518217615</v>
      </c>
      <c r="AG25" s="25">
        <f>'CO2'!AG25+25*'CH4'!AG25/1000+298*N2O!AG25/1000+HFCs!AG25+PFCs!AG25+'SF6'!AG25</f>
        <v>23.328574286025187</v>
      </c>
      <c r="AH25" s="25">
        <f>'CO2'!AH25+25*'CH4'!AH25/1000+298*N2O!AH25/1000+HFCs!AH25+PFCs!AH25+'SF6'!AH25</f>
        <v>22.879861526399669</v>
      </c>
      <c r="AI25" s="25">
        <f>'CO2'!AI25+25*'CH4'!AI25/1000+298*N2O!AI25/1000+HFCs!AI25+PFCs!AI25+'SF6'!AI25</f>
        <v>24.360919348662751</v>
      </c>
      <c r="AJ25" s="25">
        <f>'CO2'!AJ25+25*'CH4'!AJ25/1000+298*N2O!AJ25/1000+HFCs!AJ25+PFCs!AJ25+'SF6'!AJ25</f>
        <v>25.887696861052707</v>
      </c>
      <c r="AK25" s="25">
        <f>'CO2'!AK25+25*'CH4'!AK25/1000+298*N2O!AK25/1000+HFCs!AK25+PFCs!AK25+'SF6'!AK25</f>
        <v>28.280195817542904</v>
      </c>
      <c r="AL25" s="25">
        <f>'CO2'!AL25+25*'CH4'!AL25/1000+298*N2O!AL25/1000+HFCs!AL25+PFCs!AL25+'SF6'!AL25</f>
        <v>26.923137913981595</v>
      </c>
      <c r="AM25" s="25">
        <f>'CO2'!AM25+25*'CH4'!AM25/1000+298*N2O!AM25/1000+HFCs!AM25+PFCs!AM25+'SF6'!AM25</f>
        <v>26.036098621254556</v>
      </c>
      <c r="AN25" s="25">
        <f>'CO2'!AN25+25*'CH4'!AN25/1000+298*N2O!AN25/1000+HFCs!AN25+PFCs!AN25+'SF6'!AN25</f>
        <v>25.903396717983686</v>
      </c>
      <c r="AO25" s="25">
        <f>'CO2'!AO25+25*'CH4'!AO25/1000+298*N2O!AO25/1000+HFCs!AO25+PFCs!AO25+'SF6'!AO25</f>
        <v>25.539080671659988</v>
      </c>
      <c r="AP25" s="25">
        <f>'CO2'!AP25+25*'CH4'!AP25/1000+298*N2O!AP25/1000+HFCs!AP25+PFCs!AP25+'SF6'!AP25</f>
        <v>25.677762903711788</v>
      </c>
      <c r="AQ25" s="25">
        <f>'CO2'!AQ25+25*'CH4'!AQ25/1000+298*N2O!AQ25/1000+HFCs!AQ25+PFCs!AQ25+'SF6'!AQ25</f>
        <v>26.050531538941243</v>
      </c>
    </row>
    <row r="26" spans="1:43" x14ac:dyDescent="0.2">
      <c r="A26" s="9" t="s">
        <v>32</v>
      </c>
      <c r="B26" s="3" t="s">
        <v>33</v>
      </c>
      <c r="C26" s="5">
        <f>'CO2'!C26+25*'CH4'!C26/1000+298*N2O!C26/1000+HFCs!C26+PFCs!C26+'SF6'!C26</f>
        <v>69.024131401199995</v>
      </c>
      <c r="D26" s="5">
        <f>'CO2'!D26+25*'CH4'!D26/1000+298*N2O!D26/1000+HFCs!D26+PFCs!D26+'SF6'!D26</f>
        <v>70.491514490900002</v>
      </c>
      <c r="E26" s="5">
        <f>'CO2'!E26+25*'CH4'!E26/1000+298*N2O!E26/1000+HFCs!E26+PFCs!E26+'SF6'!E26</f>
        <v>68.663900717500013</v>
      </c>
      <c r="F26" s="5">
        <f>'CO2'!F26+25*'CH4'!F26/1000+298*N2O!F26/1000+HFCs!F26+PFCs!F26+'SF6'!F26</f>
        <v>72.580586690100006</v>
      </c>
      <c r="G26" s="5">
        <f>'CO2'!G26+25*'CH4'!G26/1000+298*N2O!G26/1000+HFCs!G26+PFCs!G26+'SF6'!G26</f>
        <v>71.023278748599992</v>
      </c>
      <c r="H26" s="5">
        <f>'CO2'!H26+25*'CH4'!H26/1000+298*N2O!H26/1000+HFCs!H26+PFCs!H26+'SF6'!H26</f>
        <v>82.758376292999998</v>
      </c>
      <c r="I26" s="5">
        <f>'CO2'!I26+25*'CH4'!I26/1000+298*N2O!I26/1000+HFCs!I26+PFCs!I26+'SF6'!I26</f>
        <v>84.321241395999991</v>
      </c>
      <c r="J26" s="5">
        <f>'CO2'!J26+25*'CH4'!J26/1000+298*N2O!J26/1000+HFCs!J26+PFCs!J26+'SF6'!J26</f>
        <v>102.56682854500001</v>
      </c>
      <c r="K26" s="5">
        <f>'CO2'!K26+25*'CH4'!K26/1000+298*N2O!K26/1000+HFCs!K26+PFCs!K26+'SF6'!K26</f>
        <v>107.83462424020003</v>
      </c>
      <c r="L26" s="5">
        <f>'CO2'!L26+25*'CH4'!L26/1000+298*N2O!L26/1000+HFCs!L26+PFCs!L26+'SF6'!L26</f>
        <v>112.70103069800001</v>
      </c>
      <c r="M26" s="5">
        <f>'CO2'!M26+25*'CH4'!M26/1000+298*N2O!M26/1000+HFCs!M26+PFCs!M26+'SF6'!M26</f>
        <v>115.5695243664</v>
      </c>
      <c r="N26" s="5">
        <f>'CO2'!N26+25*'CH4'!N26/1000+298*N2O!N26/1000+HFCs!N26+PFCs!N26+'SF6'!N26</f>
        <v>115.66062944280002</v>
      </c>
      <c r="O26" s="5">
        <f>'CO2'!O26+25*'CH4'!O26/1000+298*N2O!O26/1000+HFCs!O26+PFCs!O26+'SF6'!O26</f>
        <v>138.8090141612</v>
      </c>
      <c r="P26" s="5">
        <f>'CO2'!P26+25*'CH4'!P26/1000+298*N2O!P26/1000+HFCs!P26+PFCs!P26+'SF6'!P26</f>
        <v>104.5742691486</v>
      </c>
      <c r="Q26" s="5">
        <f>'CO2'!Q26+25*'CH4'!Q26/1000+298*N2O!Q26/1000+HFCs!Q26+PFCs!Q26+'SF6'!Q26</f>
        <v>113.53236520059998</v>
      </c>
      <c r="R26" s="5">
        <f>'CO2'!R26+25*'CH4'!R26/1000+298*N2O!R26/1000+HFCs!R26+PFCs!R26+'SF6'!R26</f>
        <v>121.39983024199999</v>
      </c>
      <c r="S26" s="5">
        <f>'CO2'!S26+25*'CH4'!S26/1000+298*N2O!S26/1000+HFCs!S26+PFCs!S26+'SF6'!S26</f>
        <v>113.824836144</v>
      </c>
      <c r="T26" s="5">
        <f>'CO2'!T26+25*'CH4'!T26/1000+298*N2O!T26/1000+HFCs!T26+PFCs!T26+'SF6'!T26</f>
        <v>102.78751659579999</v>
      </c>
      <c r="U26" s="5">
        <f>'CO2'!U26+25*'CH4'!U26/1000+298*N2O!U26/1000+HFCs!U26+PFCs!U26+'SF6'!U26</f>
        <v>97.997640085900002</v>
      </c>
      <c r="V26" s="5">
        <f>'CO2'!V26+25*'CH4'!V26/1000+298*N2O!V26/1000+HFCs!V26+PFCs!V26+'SF6'!V26</f>
        <v>85.008580535199997</v>
      </c>
      <c r="W26" s="5">
        <f>'CO2'!W26+25*'CH4'!W26/1000+298*N2O!W26/1000+HFCs!W26+PFCs!W26+'SF6'!W26</f>
        <v>80.847517157599995</v>
      </c>
      <c r="X26" s="5">
        <f>'CO2'!X26+25*'CH4'!X26/1000+298*N2O!X26/1000+HFCs!X26+PFCs!X26+'SF6'!X26</f>
        <v>70.0720894878</v>
      </c>
      <c r="Y26" s="5">
        <f>'CO2'!Y26+25*'CH4'!Y26/1000+298*N2O!Y26/1000+HFCs!Y26+PFCs!Y26+'SF6'!Y26</f>
        <v>57.2651294307</v>
      </c>
      <c r="Z26" s="5">
        <f>'CO2'!Z26+25*'CH4'!Z26/1000+298*N2O!Z26/1000+HFCs!Z26+PFCs!Z26+'SF6'!Z26</f>
        <v>48.324559845499998</v>
      </c>
      <c r="AA26" s="5">
        <f>'CO2'!AA26+25*'CH4'!AA26/1000+298*N2O!AA26/1000+HFCs!AA26+PFCs!AA26+'SF6'!AA26</f>
        <v>49.961280560599995</v>
      </c>
      <c r="AB26" s="5">
        <f>'CO2'!AB26+25*'CH4'!AB26/1000+298*N2O!AB26/1000+HFCs!AB26+PFCs!AB26+'SF6'!AB26</f>
        <v>47.762457086000005</v>
      </c>
      <c r="AC26" s="5">
        <f>'CO2'!AC26+25*'CH4'!AC26/1000+298*N2O!AC26/1000+HFCs!AC26+PFCs!AC26+'SF6'!AC26</f>
        <v>47.076975751600003</v>
      </c>
      <c r="AD26" s="5">
        <f>'CO2'!AD26+25*'CH4'!AD26/1000+298*N2O!AD26/1000+HFCs!AD26+PFCs!AD26+'SF6'!AD26</f>
        <v>48.864979210000001</v>
      </c>
      <c r="AE26" s="25">
        <f>'CO2'!AE26+25*'CH4'!AE26/1000+298*N2O!AE26/1000+HFCs!AE26+PFCs!AE26+'SF6'!AE26</f>
        <v>38.981500857109324</v>
      </c>
      <c r="AF26" s="25">
        <f>'CO2'!AF26+25*'CH4'!AF26/1000+298*N2O!AF26/1000+HFCs!AF26+PFCs!AF26+'SF6'!AF26</f>
        <v>27.902701275889232</v>
      </c>
      <c r="AG26" s="25">
        <f>'CO2'!AG26+25*'CH4'!AG26/1000+298*N2O!AG26/1000+HFCs!AG26+PFCs!AG26+'SF6'!AG26</f>
        <v>12.432720591639278</v>
      </c>
      <c r="AH26" s="25">
        <f>'CO2'!AH26+25*'CH4'!AH26/1000+298*N2O!AH26/1000+HFCs!AH26+PFCs!AH26+'SF6'!AH26</f>
        <v>10.820674697337566</v>
      </c>
      <c r="AI26" s="25">
        <f>'CO2'!AI26+25*'CH4'!AI26/1000+298*N2O!AI26/1000+HFCs!AI26+PFCs!AI26+'SF6'!AI26</f>
        <v>25.138645439417072</v>
      </c>
      <c r="AJ26" s="25">
        <f>'CO2'!AJ26+25*'CH4'!AJ26/1000+298*N2O!AJ26/1000+HFCs!AJ26+PFCs!AJ26+'SF6'!AJ26</f>
        <v>32.32959390468946</v>
      </c>
      <c r="AK26" s="25">
        <f>'CO2'!AK26+25*'CH4'!AK26/1000+298*N2O!AK26/1000+HFCs!AK26+PFCs!AK26+'SF6'!AK26</f>
        <v>41.484116897751989</v>
      </c>
      <c r="AL26" s="25">
        <f>'CO2'!AL26+25*'CH4'!AL26/1000+298*N2O!AL26/1000+HFCs!AL26+PFCs!AL26+'SF6'!AL26</f>
        <v>41.160940525508884</v>
      </c>
      <c r="AM26" s="25">
        <f>'CO2'!AM26+25*'CH4'!AM26/1000+298*N2O!AM26/1000+HFCs!AM26+PFCs!AM26+'SF6'!AM26</f>
        <v>36.717903040947483</v>
      </c>
      <c r="AN26" s="25">
        <f>'CO2'!AN26+25*'CH4'!AN26/1000+298*N2O!AN26/1000+HFCs!AN26+PFCs!AN26+'SF6'!AN26</f>
        <v>30.793959210020891</v>
      </c>
      <c r="AO26" s="25">
        <f>'CO2'!AO26+25*'CH4'!AO26/1000+298*N2O!AO26/1000+HFCs!AO26+PFCs!AO26+'SF6'!AO26</f>
        <v>29.755339354546155</v>
      </c>
      <c r="AP26" s="25">
        <f>'CO2'!AP26+25*'CH4'!AP26/1000+298*N2O!AP26/1000+HFCs!AP26+PFCs!AP26+'SF6'!AP26</f>
        <v>29.626685787736573</v>
      </c>
      <c r="AQ26" s="25">
        <f>'CO2'!AQ26+25*'CH4'!AQ26/1000+298*N2O!AQ26/1000+HFCs!AQ26+PFCs!AQ26+'SF6'!AQ26</f>
        <v>35.076520549483647</v>
      </c>
    </row>
    <row r="27" spans="1:43" x14ac:dyDescent="0.2">
      <c r="A27" s="3" t="s">
        <v>34</v>
      </c>
      <c r="B27" s="16" t="s">
        <v>35</v>
      </c>
      <c r="C27" s="5">
        <f>'CO2'!C27+25*'CH4'!C27/1000+298*N2O!C27/1000+HFCs!C27+PFCs!C27+'SF6'!C27</f>
        <v>410.0501856520097</v>
      </c>
      <c r="D27" s="5">
        <f>'CO2'!D27+25*'CH4'!D27/1000+298*N2O!D27/1000+HFCs!D27+PFCs!D27+'SF6'!D27</f>
        <v>816.26418885666328</v>
      </c>
      <c r="E27" s="5">
        <f>'CO2'!E27+25*'CH4'!E27/1000+298*N2O!E27/1000+HFCs!E27+PFCs!E27+'SF6'!E27</f>
        <v>842.09898000185672</v>
      </c>
      <c r="F27" s="5">
        <f>'CO2'!F27+25*'CH4'!F27/1000+298*N2O!F27/1000+HFCs!F27+PFCs!F27+'SF6'!F27</f>
        <v>731.58452969914151</v>
      </c>
      <c r="G27" s="5">
        <f>'CO2'!G27+25*'CH4'!G27/1000+298*N2O!G27/1000+HFCs!G27+PFCs!G27+'SF6'!G27</f>
        <v>727.27247684496263</v>
      </c>
      <c r="H27" s="5">
        <f>'CO2'!H27+25*'CH4'!H27/1000+298*N2O!H27/1000+HFCs!H27+PFCs!H27+'SF6'!H27</f>
        <v>566.4385058827969</v>
      </c>
      <c r="I27" s="5">
        <f>'CO2'!I27+25*'CH4'!I27/1000+298*N2O!I27/1000+HFCs!I27+PFCs!I27+'SF6'!I27</f>
        <v>623.70174695385583</v>
      </c>
      <c r="J27" s="5">
        <f>'CO2'!J27+25*'CH4'!J27/1000+298*N2O!J27/1000+HFCs!J27+PFCs!J27+'SF6'!J27</f>
        <v>881.75463328414821</v>
      </c>
      <c r="K27" s="5">
        <f>'CO2'!K27+25*'CH4'!K27/1000+298*N2O!K27/1000+HFCs!K27+PFCs!K27+'SF6'!K27</f>
        <v>649.20170243211817</v>
      </c>
      <c r="L27" s="5">
        <f>'CO2'!L27+25*'CH4'!L27/1000+298*N2O!L27/1000+HFCs!L27+PFCs!L27+'SF6'!L27</f>
        <v>1386.8676383463176</v>
      </c>
      <c r="M27" s="5">
        <f>'CO2'!M27+25*'CH4'!M27/1000+298*N2O!M27/1000+HFCs!M27+PFCs!M27+'SF6'!M27</f>
        <v>908.1558170956564</v>
      </c>
      <c r="N27" s="5">
        <f>'CO2'!N27+25*'CH4'!N27/1000+298*N2O!N27/1000+HFCs!N27+PFCs!N27+'SF6'!N27</f>
        <v>973.23144157508182</v>
      </c>
      <c r="O27" s="5">
        <f>'CO2'!O27+25*'CH4'!O27/1000+298*N2O!O27/1000+HFCs!O27+PFCs!O27+'SF6'!O27</f>
        <v>813.76911480293506</v>
      </c>
      <c r="P27" s="5">
        <f>'CO2'!P27+25*'CH4'!P27/1000+298*N2O!P27/1000+HFCs!P27+PFCs!P27+'SF6'!P27</f>
        <v>845.00793616120495</v>
      </c>
      <c r="Q27" s="5">
        <f>'CO2'!Q27+25*'CH4'!Q27/1000+298*N2O!Q27/1000+HFCs!Q27+PFCs!Q27+'SF6'!Q27</f>
        <v>948.63333985976089</v>
      </c>
      <c r="R27" s="5">
        <f>'CO2'!R27+25*'CH4'!R27/1000+298*N2O!R27/1000+HFCs!R27+PFCs!R27+'SF6'!R27</f>
        <v>679.6784730439324</v>
      </c>
      <c r="S27" s="5">
        <f>'CO2'!S27+25*'CH4'!S27/1000+298*N2O!S27/1000+HFCs!S27+PFCs!S27+'SF6'!S27</f>
        <v>667.2004722109499</v>
      </c>
      <c r="T27" s="5">
        <f>'CO2'!T27+25*'CH4'!T27/1000+298*N2O!T27/1000+HFCs!T27+PFCs!T27+'SF6'!T27</f>
        <v>682.43750652424228</v>
      </c>
      <c r="U27" s="5">
        <f>'CO2'!U27+25*'CH4'!U27/1000+298*N2O!U27/1000+HFCs!U27+PFCs!U27+'SF6'!U27</f>
        <v>488.2017254824741</v>
      </c>
      <c r="V27" s="5">
        <f>'CO2'!V27+25*'CH4'!V27/1000+298*N2O!V27/1000+HFCs!V27+PFCs!V27+'SF6'!V27</f>
        <v>325.83647003059002</v>
      </c>
      <c r="W27" s="5">
        <f>'CO2'!W27+25*'CH4'!W27/1000+298*N2O!W27/1000+HFCs!W27+PFCs!W27+'SF6'!W27</f>
        <v>443.01815986025196</v>
      </c>
      <c r="X27" s="5">
        <f>'CO2'!X27+25*'CH4'!X27/1000+298*N2O!X27/1000+HFCs!X27+PFCs!X27+'SF6'!X27</f>
        <v>311.23000855234767</v>
      </c>
      <c r="Y27" s="5">
        <f>'CO2'!Y27+25*'CH4'!Y27/1000+298*N2O!Y27/1000+HFCs!Y27+PFCs!Y27+'SF6'!Y27</f>
        <v>271.55082282806836</v>
      </c>
      <c r="Z27" s="5">
        <f>'CO2'!Z27+25*'CH4'!Z27/1000+298*N2O!Z27/1000+HFCs!Z27+PFCs!Z27+'SF6'!Z27</f>
        <v>305.64291891975773</v>
      </c>
      <c r="AA27" s="5">
        <f>'CO2'!AA27+25*'CH4'!AA27/1000+298*N2O!AA27/1000+HFCs!AA27+PFCs!AA27+'SF6'!AA27</f>
        <v>314.08348516762607</v>
      </c>
      <c r="AB27" s="5">
        <f>'CO2'!AB27+25*'CH4'!AB27/1000+298*N2O!AB27/1000+HFCs!AB27+PFCs!AB27+'SF6'!AB27</f>
        <v>313.61288285500132</v>
      </c>
      <c r="AC27" s="5">
        <f>'CO2'!AC27+25*'CH4'!AC27/1000+298*N2O!AC27/1000+HFCs!AC27+PFCs!AC27+'SF6'!AC27</f>
        <v>346.10229515706851</v>
      </c>
      <c r="AD27" s="5">
        <f>'CO2'!AD27+25*'CH4'!AD27/1000+298*N2O!AD27/1000+HFCs!AD27+PFCs!AD27+'SF6'!AD27</f>
        <v>309.29925217331407</v>
      </c>
      <c r="AE27" s="25">
        <f>'CO2'!AE27+25*'CH4'!AE27/1000+298*N2O!AE27/1000+HFCs!AE27+PFCs!AE27+'SF6'!AE27</f>
        <v>332.4921203238394</v>
      </c>
      <c r="AF27" s="25">
        <f>'CO2'!AF27+25*'CH4'!AF27/1000+298*N2O!AF27/1000+HFCs!AF27+PFCs!AF27+'SF6'!AF27</f>
        <v>323.13384490966808</v>
      </c>
      <c r="AG27" s="25">
        <f>'CO2'!AG27+25*'CH4'!AG27/1000+298*N2O!AG27/1000+HFCs!AG27+PFCs!AG27+'SF6'!AG27</f>
        <v>275.16522750765165</v>
      </c>
      <c r="AH27" s="25">
        <f>'CO2'!AH27+25*'CH4'!AH27/1000+298*N2O!AH27/1000+HFCs!AH27+PFCs!AH27+'SF6'!AH27</f>
        <v>271.89473341527787</v>
      </c>
      <c r="AI27" s="25">
        <f>'CO2'!AI27+25*'CH4'!AI27/1000+298*N2O!AI27/1000+HFCs!AI27+PFCs!AI27+'SF6'!AI27</f>
        <v>298.41429185911613</v>
      </c>
      <c r="AJ27" s="25">
        <f>'CO2'!AJ27+25*'CH4'!AJ27/1000+298*N2O!AJ27/1000+HFCs!AJ27+PFCs!AJ27+'SF6'!AJ27</f>
        <v>295.50195571995317</v>
      </c>
      <c r="AK27" s="25">
        <f>'CO2'!AK27+25*'CH4'!AK27/1000+298*N2O!AK27/1000+HFCs!AK27+PFCs!AK27+'SF6'!AK27</f>
        <v>300.3113190945154</v>
      </c>
      <c r="AL27" s="25">
        <f>'CO2'!AL27+25*'CH4'!AL27/1000+298*N2O!AL27/1000+HFCs!AL27+PFCs!AL27+'SF6'!AL27</f>
        <v>282.14672842579517</v>
      </c>
      <c r="AM27" s="25">
        <f>'CO2'!AM27+25*'CH4'!AM27/1000+298*N2O!AM27/1000+HFCs!AM27+PFCs!AM27+'SF6'!AM27</f>
        <v>129.10926261376338</v>
      </c>
      <c r="AN27" s="25">
        <f>'CO2'!AN27+25*'CH4'!AN27/1000+298*N2O!AN27/1000+HFCs!AN27+PFCs!AN27+'SF6'!AN27</f>
        <v>126.90012029367746</v>
      </c>
      <c r="AO27" s="25">
        <f>'CO2'!AO27+25*'CH4'!AO27/1000+298*N2O!AO27/1000+HFCs!AO27+PFCs!AO27+'SF6'!AO27</f>
        <v>124.23390381342529</v>
      </c>
      <c r="AP27" s="25">
        <f>'CO2'!AP27+25*'CH4'!AP27/1000+298*N2O!AP27/1000+HFCs!AP27+PFCs!AP27+'SF6'!AP27</f>
        <v>123.25173813685683</v>
      </c>
      <c r="AQ27" s="25">
        <f>'CO2'!AQ27+25*'CH4'!AQ27/1000+298*N2O!AQ27/1000+HFCs!AQ27+PFCs!AQ27+'SF6'!AQ27</f>
        <v>121.49682740216295</v>
      </c>
    </row>
    <row r="28" spans="1:43" x14ac:dyDescent="0.2">
      <c r="A28" s="6"/>
      <c r="B28" s="6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6" t="s">
        <v>36</v>
      </c>
      <c r="B29" s="17" t="s">
        <v>37</v>
      </c>
      <c r="C29" s="15">
        <f>'CO2'!C29+25*'CH4'!C29/1000+298*N2O!C29/1000+HFCs!C29+PFCs!C29+'SF6'!C29</f>
        <v>1081.795011036</v>
      </c>
      <c r="D29" s="15">
        <f>'CO2'!D29+25*'CH4'!D29/1000+298*N2O!D29/1000+HFCs!D29+PFCs!D29+'SF6'!D29</f>
        <v>1260.070824096</v>
      </c>
      <c r="E29" s="15">
        <f>'CO2'!E29+25*'CH4'!E29/1000+298*N2O!E29/1000+HFCs!E29+PFCs!E29+'SF6'!E29</f>
        <v>1383.0630734250001</v>
      </c>
      <c r="F29" s="15">
        <f>'CO2'!F29+25*'CH4'!F29/1000+298*N2O!F29/1000+HFCs!F29+PFCs!F29+'SF6'!F29</f>
        <v>1401.117490328</v>
      </c>
      <c r="G29" s="15">
        <f>'CO2'!G29+25*'CH4'!G29/1000+298*N2O!G29/1000+HFCs!G29+PFCs!G29+'SF6'!G29</f>
        <v>1423.440592851</v>
      </c>
      <c r="H29" s="15">
        <f>'CO2'!H29+25*'CH4'!H29/1000+298*N2O!H29/1000+HFCs!H29+PFCs!H29+'SF6'!H29</f>
        <v>1422.308768096</v>
      </c>
      <c r="I29" s="15">
        <f>'CO2'!I29+25*'CH4'!I29/1000+298*N2O!I29/1000+HFCs!I29+PFCs!I29+'SF6'!I29</f>
        <v>1529.9889090250001</v>
      </c>
      <c r="J29" s="15">
        <f>'CO2'!J29+25*'CH4'!J29/1000+298*N2O!J29/1000+HFCs!J29+PFCs!J29+'SF6'!J29</f>
        <v>1603.7290367119999</v>
      </c>
      <c r="K29" s="15">
        <f>'CO2'!K29+25*'CH4'!K29/1000+298*N2O!K29/1000+HFCs!K29+PFCs!K29+'SF6'!K29</f>
        <v>1636.3117983239999</v>
      </c>
      <c r="L29" s="15">
        <f>'CO2'!L29+25*'CH4'!L29/1000+298*N2O!L29/1000+HFCs!L29+PFCs!L29+'SF6'!L29</f>
        <v>1612.706853617</v>
      </c>
      <c r="M29" s="15">
        <f>'CO2'!M29+25*'CH4'!M29/1000+298*N2O!M29/1000+HFCs!M29+PFCs!M29+'SF6'!M29</f>
        <v>1632.7246564750001</v>
      </c>
      <c r="N29" s="15">
        <f>'CO2'!N29+25*'CH4'!N29/1000+298*N2O!N29/1000+HFCs!N29+PFCs!N29+'SF6'!N29</f>
        <v>1629.205112633</v>
      </c>
      <c r="O29" s="15">
        <f>'CO2'!O29+25*'CH4'!O29/1000+298*N2O!O29/1000+HFCs!O29+PFCs!O29+'SF6'!O29</f>
        <v>1670.204021234</v>
      </c>
      <c r="P29" s="15">
        <f>'CO2'!P29+25*'CH4'!P29/1000+298*N2O!P29/1000+HFCs!P29+PFCs!P29+'SF6'!P29</f>
        <v>1541.9497640039999</v>
      </c>
      <c r="Q29" s="15">
        <f>'CO2'!Q29+25*'CH4'!Q29/1000+298*N2O!Q29/1000+HFCs!Q29+PFCs!Q29+'SF6'!Q29</f>
        <v>1660.394700884</v>
      </c>
      <c r="R29" s="15">
        <f>'CO2'!R29+25*'CH4'!R29/1000+298*N2O!R29/1000+HFCs!R29+PFCs!R29+'SF6'!R29</f>
        <v>1567.025902421</v>
      </c>
      <c r="S29" s="15">
        <f>'CO2'!S29+25*'CH4'!S29/1000+298*N2O!S29/1000+HFCs!S29+PFCs!S29+'SF6'!S29</f>
        <v>1621.060717306</v>
      </c>
      <c r="T29" s="15">
        <f>'CO2'!T29+25*'CH4'!T29/1000+298*N2O!T29/1000+HFCs!T29+PFCs!T29+'SF6'!T29</f>
        <v>1621.3928286580001</v>
      </c>
      <c r="U29" s="15">
        <f>'CO2'!U29+25*'CH4'!U29/1000+298*N2O!U29/1000+HFCs!U29+PFCs!U29+'SF6'!U29</f>
        <v>1336.2768666029999</v>
      </c>
      <c r="V29" s="15">
        <f>'CO2'!V29+25*'CH4'!V29/1000+298*N2O!V29/1000+HFCs!V29+PFCs!V29+'SF6'!V29</f>
        <v>887.67776394099997</v>
      </c>
      <c r="W29" s="15">
        <f>'CO2'!W29+25*'CH4'!W29/1000+298*N2O!W29/1000+HFCs!W29+PFCs!W29+'SF6'!W29</f>
        <v>806.70322652100003</v>
      </c>
      <c r="X29" s="15">
        <f>'CO2'!X29+25*'CH4'!X29/1000+298*N2O!X29/1000+HFCs!X29+PFCs!X29+'SF6'!X29</f>
        <v>996.85349354100003</v>
      </c>
      <c r="Y29" s="15">
        <f>'CO2'!Y29+25*'CH4'!Y29/1000+298*N2O!Y29/1000+HFCs!Y29+PFCs!Y29+'SF6'!Y29</f>
        <v>998.03174308200005</v>
      </c>
      <c r="Z29" s="15">
        <f>'CO2'!Z29+25*'CH4'!Z29/1000+298*N2O!Z29/1000+HFCs!Z29+PFCs!Z29+'SF6'!Z29</f>
        <v>993.95123651899996</v>
      </c>
      <c r="AA29" s="15">
        <f>'CO2'!AA29+25*'CH4'!AA29/1000+298*N2O!AA29/1000+HFCs!AA29+PFCs!AA29+'SF6'!AA29</f>
        <v>1023.4767312209</v>
      </c>
      <c r="AB29" s="15">
        <f>'CO2'!AB29+25*'CH4'!AB29/1000+298*N2O!AB29/1000+HFCs!AB29+PFCs!AB29+'SF6'!AB29</f>
        <v>1048.5674590159001</v>
      </c>
      <c r="AC29" s="15">
        <f>'CO2'!AC29+25*'CH4'!AC29/1000+298*N2O!AC29/1000+HFCs!AC29+PFCs!AC29+'SF6'!AC29</f>
        <v>1230.6679411422999</v>
      </c>
      <c r="AD29" s="15">
        <f>'CO2'!AD29+25*'CH4'!AD29/1000+298*N2O!AD29/1000+HFCs!AD29+PFCs!AD29+'SF6'!AD29</f>
        <v>1332.5535363622</v>
      </c>
      <c r="AE29" s="26">
        <f>'CO2'!AE29+25*'CH4'!AE29/1000+298*N2O!AE29/1000+HFCs!AE29+PFCs!AE29+'SF6'!AE29</f>
        <v>1370.8255395470283</v>
      </c>
      <c r="AF29" s="26">
        <f>'CO2'!AF29+25*'CH4'!AF29/1000+298*N2O!AF29/1000+HFCs!AF29+PFCs!AF29+'SF6'!AF29</f>
        <v>1409.8698007937553</v>
      </c>
      <c r="AG29" s="26">
        <f>'CO2'!AG29+25*'CH4'!AG29/1000+298*N2O!AG29/1000+HFCs!AG29+PFCs!AG29+'SF6'!AG29</f>
        <v>1448.6649058447006</v>
      </c>
      <c r="AH29" s="26">
        <f>'CO2'!AH29+25*'CH4'!AH29/1000+298*N2O!AH29/1000+HFCs!AH29+PFCs!AH29+'SF6'!AH29</f>
        <v>1470.8123297518152</v>
      </c>
      <c r="AI29" s="26">
        <f>'CO2'!AI29+25*'CH4'!AI29/1000+298*N2O!AI29/1000+HFCs!AI29+PFCs!AI29+'SF6'!AI29</f>
        <v>1493.5881842669</v>
      </c>
      <c r="AJ29" s="26">
        <f>'CO2'!AJ29+25*'CH4'!AJ29/1000+298*N2O!AJ29/1000+HFCs!AJ29+PFCs!AJ29+'SF6'!AJ29</f>
        <v>1513.6794112749628</v>
      </c>
      <c r="AK29" s="26">
        <f>'CO2'!AK29+25*'CH4'!AK29/1000+298*N2O!AK29/1000+HFCs!AK29+PFCs!AK29+'SF6'!AK29</f>
        <v>1536.780603275578</v>
      </c>
      <c r="AL29" s="26">
        <f>'CO2'!AL29+25*'CH4'!AL29/1000+298*N2O!AL29/1000+HFCs!AL29+PFCs!AL29+'SF6'!AL29</f>
        <v>1559.5766180018381</v>
      </c>
      <c r="AM29" s="26">
        <f>'CO2'!AM29+25*'CH4'!AM29/1000+298*N2O!AM29/1000+HFCs!AM29+PFCs!AM29+'SF6'!AM29</f>
        <v>1580.3224979393628</v>
      </c>
      <c r="AN29" s="26">
        <f>'CO2'!AN29+25*'CH4'!AN29/1000+298*N2O!AN29/1000+HFCs!AN29+PFCs!AN29+'SF6'!AN29</f>
        <v>1601.0648159515149</v>
      </c>
      <c r="AO29" s="26">
        <f>'CO2'!AO29+25*'CH4'!AO29/1000+298*N2O!AO29/1000+HFCs!AO29+PFCs!AO29+'SF6'!AO29</f>
        <v>1621.8113427565893</v>
      </c>
      <c r="AP29" s="26">
        <f>'CO2'!AP29+25*'CH4'!AP29/1000+298*N2O!AP29/1000+HFCs!AP29+PFCs!AP29+'SF6'!AP29</f>
        <v>1640.8026999263195</v>
      </c>
      <c r="AQ29" s="26">
        <f>'CO2'!AQ29+25*'CH4'!AQ29/1000+298*N2O!AQ29/1000+HFCs!AQ29+PFCs!AQ29+'SF6'!AQ29</f>
        <v>1661.5712086559549</v>
      </c>
    </row>
    <row r="30" spans="1:43" x14ac:dyDescent="0.2">
      <c r="A30" s="76" t="s">
        <v>155</v>
      </c>
      <c r="B30" s="78" t="s">
        <v>156</v>
      </c>
      <c r="C30" s="15">
        <f>'CO2'!C30+25*'CH4'!C30/1000+298*N2O!C30/1000+HFCs!C30+PFCs!C30+'SF6'!C30</f>
        <v>882.40300000000002</v>
      </c>
      <c r="D30" s="15">
        <f>'CO2'!D30+25*'CH4'!D30/1000+298*N2O!D30/1000+HFCs!D30+PFCs!D30+'SF6'!D30</f>
        <v>1087.816</v>
      </c>
      <c r="E30" s="15">
        <f>'CO2'!E30+25*'CH4'!E30/1000+298*N2O!E30/1000+HFCs!E30+PFCs!E30+'SF6'!E30</f>
        <v>1193.413</v>
      </c>
      <c r="F30" s="15">
        <f>'CO2'!F30+25*'CH4'!F30/1000+298*N2O!F30/1000+HFCs!F30+PFCs!F30+'SF6'!F30</f>
        <v>1206.0930000000001</v>
      </c>
      <c r="G30" s="15">
        <f>'CO2'!G30+25*'CH4'!G30/1000+298*N2O!G30/1000+HFCs!G30+PFCs!G30+'SF6'!G30</f>
        <v>1192.1959999999999</v>
      </c>
      <c r="H30" s="15">
        <f>'CO2'!H30+25*'CH4'!H30/1000+298*N2O!H30/1000+HFCs!H30+PFCs!H30+'SF6'!H30</f>
        <v>1203.777</v>
      </c>
      <c r="I30" s="15">
        <f>'CO2'!I30+25*'CH4'!I30/1000+298*N2O!I30/1000+HFCs!I30+PFCs!I30+'SF6'!I30</f>
        <v>1281.9469999999999</v>
      </c>
      <c r="J30" s="15">
        <f>'CO2'!J30+25*'CH4'!J30/1000+298*N2O!J30/1000+HFCs!J30+PFCs!J30+'SF6'!J30</f>
        <v>1342.8810000000001</v>
      </c>
      <c r="K30" s="15">
        <f>'CO2'!K30+25*'CH4'!K30/1000+298*N2O!K30/1000+HFCs!K30+PFCs!K30+'SF6'!K30</f>
        <v>1389.83</v>
      </c>
      <c r="L30" s="15">
        <f>'CO2'!L30+25*'CH4'!L30/1000+298*N2O!L30/1000+HFCs!L30+PFCs!L30+'SF6'!L30</f>
        <v>1354.876</v>
      </c>
      <c r="M30" s="15">
        <f>'CO2'!M30+25*'CH4'!M30/1000+298*N2O!M30/1000+HFCs!M30+PFCs!M30+'SF6'!M30</f>
        <v>1385.26</v>
      </c>
      <c r="N30" s="15">
        <f>'CO2'!N30+25*'CH4'!N30/1000+298*N2O!N30/1000+HFCs!N30+PFCs!N30+'SF6'!N30</f>
        <v>1387.8520000000001</v>
      </c>
      <c r="O30" s="15">
        <f>'CO2'!O30+25*'CH4'!O30/1000+298*N2O!O30/1000+HFCs!O30+PFCs!O30+'SF6'!O30</f>
        <v>1416.3</v>
      </c>
      <c r="P30" s="15">
        <f>'CO2'!P30+25*'CH4'!P30/1000+298*N2O!P30/1000+HFCs!P30+PFCs!P30+'SF6'!P30</f>
        <v>1329.9110000000001</v>
      </c>
      <c r="Q30" s="15">
        <f>'CO2'!Q30+25*'CH4'!Q30/1000+298*N2O!Q30/1000+HFCs!Q30+PFCs!Q30+'SF6'!Q30</f>
        <v>1458.9259999999999</v>
      </c>
      <c r="R30" s="15">
        <f>'CO2'!R30+25*'CH4'!R30/1000+298*N2O!R30/1000+HFCs!R30+PFCs!R30+'SF6'!R30</f>
        <v>1363.377</v>
      </c>
      <c r="S30" s="15">
        <f>'CO2'!S30+25*'CH4'!S30/1000+298*N2O!S30/1000+HFCs!S30+PFCs!S30+'SF6'!S30</f>
        <v>1395.4659999999999</v>
      </c>
      <c r="T30" s="15">
        <f>'CO2'!T30+25*'CH4'!T30/1000+298*N2O!T30/1000+HFCs!T30+PFCs!T30+'SF6'!T30</f>
        <v>1407.086</v>
      </c>
      <c r="U30" s="15">
        <f>'CO2'!U30+25*'CH4'!U30/1000+298*N2O!U30/1000+HFCs!U30+PFCs!U30+'SF6'!U30</f>
        <v>1154.749</v>
      </c>
      <c r="V30" s="15">
        <f>'CO2'!V30+25*'CH4'!V30/1000+298*N2O!V30/1000+HFCs!V30+PFCs!V30+'SF6'!V30</f>
        <v>764.40700000000004</v>
      </c>
      <c r="W30" s="15">
        <f>'CO2'!W30+25*'CH4'!W30/1000+298*N2O!W30/1000+HFCs!W30+PFCs!W30+'SF6'!W30</f>
        <v>672.22400000000005</v>
      </c>
      <c r="X30" s="15">
        <f>'CO2'!X30+25*'CH4'!X30/1000+298*N2O!X30/1000+HFCs!X30+PFCs!X30+'SF6'!X30</f>
        <v>861.80499999999995</v>
      </c>
      <c r="Y30" s="15">
        <f>'CO2'!Y30+25*'CH4'!Y30/1000+298*N2O!Y30/1000+HFCs!Y30+PFCs!Y30+'SF6'!Y30</f>
        <v>871.08299999999997</v>
      </c>
      <c r="Z30" s="15">
        <f>'CO2'!Z30+25*'CH4'!Z30/1000+298*N2O!Z30/1000+HFCs!Z30+PFCs!Z30+'SF6'!Z30</f>
        <v>867.06299999999999</v>
      </c>
      <c r="AA30" s="15">
        <f>'CO2'!AA30+25*'CH4'!AA30/1000+298*N2O!AA30/1000+HFCs!AA30+PFCs!AA30+'SF6'!AA30</f>
        <v>887.30200000000002</v>
      </c>
      <c r="AB30" s="15">
        <f>'CO2'!AB30+25*'CH4'!AB30/1000+298*N2O!AB30/1000+HFCs!AB30+PFCs!AB30+'SF6'!AB30</f>
        <v>931.50199999999995</v>
      </c>
      <c r="AC30" s="15">
        <f>'CO2'!AC30+25*'CH4'!AC30/1000+298*N2O!AC30/1000+HFCs!AC30+PFCs!AC30+'SF6'!AC30</f>
        <v>1095.4549999999999</v>
      </c>
      <c r="AD30" s="15">
        <f>'CO2'!AD30+25*'CH4'!AD30/1000+298*N2O!AD30/1000+HFCs!AD30+PFCs!AD30+'SF6'!AD30</f>
        <v>1193.741</v>
      </c>
      <c r="AE30" s="80">
        <f>'CO2'!AE30+25*'CH4'!AE30/1000+298*N2O!AE30/1000+HFCs!AE30+PFCs!AE30+'SF6'!AE30</f>
        <v>1231.2568634527631</v>
      </c>
      <c r="AF30" s="80">
        <f>'CO2'!AF30+25*'CH4'!AF30/1000+298*N2O!AF30/1000+HFCs!AF30+PFCs!AF30+'SF6'!AF30</f>
        <v>1268.7727269055263</v>
      </c>
      <c r="AG30" s="80">
        <f>'CO2'!AG30+25*'CH4'!AG30/1000+298*N2O!AG30/1000+HFCs!AG30+PFCs!AG30+'SF6'!AG30</f>
        <v>1306.2885903582899</v>
      </c>
      <c r="AH30" s="80">
        <f>'CO2'!AH30+25*'CH4'!AH30/1000+298*N2O!AH30/1000+HFCs!AH30+PFCs!AH30+'SF6'!AH30</f>
        <v>1328.0634608001844</v>
      </c>
      <c r="AI30" s="80">
        <f>'CO2'!AI30+25*'CH4'!AI30/1000+298*N2O!AI30/1000+HFCs!AI30+PFCs!AI30+'SF6'!AI30</f>
        <v>1349.8383312420792</v>
      </c>
      <c r="AJ30" s="80">
        <f>'CO2'!AJ30+25*'CH4'!AJ30/1000+298*N2O!AJ30/1000+HFCs!AJ30+PFCs!AJ30+'SF6'!AJ30</f>
        <v>1371.613201683974</v>
      </c>
      <c r="AK30" s="80">
        <f>'CO2'!AK30+25*'CH4'!AK30/1000+298*N2O!AK30/1000+HFCs!AK30+PFCs!AK30+'SF6'!AK30</f>
        <v>1393.388072125869</v>
      </c>
      <c r="AL30" s="80">
        <f>'CO2'!AL30+25*'CH4'!AL30/1000+298*N2O!AL30/1000+HFCs!AL30+PFCs!AL30+'SF6'!AL30</f>
        <v>1415.162942567764</v>
      </c>
      <c r="AM30" s="80">
        <f>'CO2'!AM30+25*'CH4'!AM30/1000+298*N2O!AM30/1000+HFCs!AM30+PFCs!AM30+'SF6'!AM30</f>
        <v>1435.1016448787902</v>
      </c>
      <c r="AN30" s="80">
        <f>'CO2'!AN30+25*'CH4'!AN30/1000+298*N2O!AN30/1000+HFCs!AN30+PFCs!AN30+'SF6'!AN30</f>
        <v>1455.0403471898164</v>
      </c>
      <c r="AO30" s="80">
        <f>'CO2'!AO30+25*'CH4'!AO30/1000+298*N2O!AO30/1000+HFCs!AO30+PFCs!AO30+'SF6'!AO30</f>
        <v>1474.9790495008426</v>
      </c>
      <c r="AP30" s="80">
        <f>'CO2'!AP30+25*'CH4'!AP30/1000+298*N2O!AP30/1000+HFCs!AP30+PFCs!AP30+'SF6'!AP30</f>
        <v>1494.917751811869</v>
      </c>
      <c r="AQ30" s="80">
        <f>'CO2'!AQ30+25*'CH4'!AQ30/1000+298*N2O!AQ30/1000+HFCs!AQ30+PFCs!AQ30+'SF6'!AQ30</f>
        <v>1514.8564541228955</v>
      </c>
    </row>
    <row r="31" spans="1:43" x14ac:dyDescent="0.2">
      <c r="A31" s="6" t="s">
        <v>38</v>
      </c>
      <c r="B31" s="17" t="s">
        <v>39</v>
      </c>
      <c r="C31" s="15">
        <f>'CO2'!C31+25*'CH4'!C31/1000+298*N2O!C31/1000+HFCs!C31+PFCs!C31+'SF6'!C31</f>
        <v>1003.1018542</v>
      </c>
      <c r="D31" s="15">
        <f>'CO2'!D31+25*'CH4'!D31/1000+298*N2O!D31/1000+HFCs!D31+PFCs!D31+'SF6'!D31</f>
        <v>918.4765026</v>
      </c>
      <c r="E31" s="15">
        <f>'CO2'!E31+25*'CH4'!E31/1000+298*N2O!E31/1000+HFCs!E31+PFCs!E31+'SF6'!E31</f>
        <v>811.57269510000003</v>
      </c>
      <c r="F31" s="15">
        <f>'CO2'!F31+25*'CH4'!F31/1000+298*N2O!F31/1000+HFCs!F31+PFCs!F31+'SF6'!F31</f>
        <v>764.82075950000001</v>
      </c>
      <c r="G31" s="15">
        <f>'CO2'!G31+25*'CH4'!G31/1000+298*N2O!G31/1000+HFCs!G31+PFCs!G31+'SF6'!G31</f>
        <v>775.99289599999997</v>
      </c>
      <c r="H31" s="15">
        <f>'CO2'!H31+25*'CH4'!H31/1000+298*N2O!H31/1000+HFCs!H31+PFCs!H31+'SF6'!H31</f>
        <v>869.59540849999996</v>
      </c>
      <c r="I31" s="15">
        <f>'CO2'!I31+25*'CH4'!I31/1000+298*N2O!I31/1000+HFCs!I31+PFCs!I31+'SF6'!I31</f>
        <v>802.80361360000006</v>
      </c>
      <c r="J31" s="15">
        <f>'CO2'!J31+25*'CH4'!J31/1000+298*N2O!J31/1000+HFCs!J31+PFCs!J31+'SF6'!J31</f>
        <v>816.25119560000019</v>
      </c>
      <c r="K31" s="15">
        <f>'CO2'!K31+25*'CH4'!K31/1000+298*N2O!K31/1000+HFCs!K31+PFCs!K31+'SF6'!K31</f>
        <v>776.01448960000005</v>
      </c>
      <c r="L31" s="15">
        <f>'CO2'!L31+25*'CH4'!L31/1000+298*N2O!L31/1000+HFCs!L31+PFCs!L31+'SF6'!L31</f>
        <v>914.26262600000007</v>
      </c>
      <c r="M31" s="15">
        <f>'CO2'!M31+25*'CH4'!M31/1000+298*N2O!M31/1000+HFCs!M31+PFCs!M31+'SF6'!M31</f>
        <v>965.53518299999996</v>
      </c>
      <c r="N31" s="15">
        <f>'CO2'!N31+25*'CH4'!N31/1000+298*N2O!N31/1000+HFCs!N31+PFCs!N31+'SF6'!N31</f>
        <v>851.99918859999991</v>
      </c>
      <c r="O31" s="15">
        <f>'CO2'!O31+25*'CH4'!O31/1000+298*N2O!O31/1000+HFCs!O31+PFCs!O31+'SF6'!O31</f>
        <v>745.09407590000001</v>
      </c>
      <c r="P31" s="15">
        <f>'CO2'!P31+25*'CH4'!P31/1000+298*N2O!P31/1000+HFCs!P31+PFCs!P31+'SF6'!P31</f>
        <v>860.86757169999998</v>
      </c>
      <c r="Q31" s="15">
        <f>'CO2'!Q31+25*'CH4'!Q31/1000+298*N2O!Q31/1000+HFCs!Q31+PFCs!Q31+'SF6'!Q31</f>
        <v>511.36118979999998</v>
      </c>
      <c r="R31" s="15">
        <f>'CO2'!R31+25*'CH4'!R31/1000+298*N2O!R31/1000+HFCs!R31+PFCs!R31+'SF6'!R31</f>
        <v>1.1195896000000001</v>
      </c>
      <c r="S31" s="15">
        <f>'CO2'!S31+25*'CH4'!S31/1000+298*N2O!S31/1000+HFCs!S31+PFCs!S31+'SF6'!S31</f>
        <v>1.0890789999999999</v>
      </c>
      <c r="T31" s="15">
        <f>'CO2'!T31+25*'CH4'!T31/1000+298*N2O!T31/1000+HFCs!T31+PFCs!T31+'SF6'!T31</f>
        <v>1.1500037999999999</v>
      </c>
      <c r="U31" s="15">
        <f>'CO2'!U31+25*'CH4'!U31/1000+298*N2O!U31/1000+HFCs!U31+PFCs!U31+'SF6'!U31</f>
        <v>1.4334921</v>
      </c>
      <c r="V31" s="15">
        <f>'CO2'!V31+25*'CH4'!V31/1000+298*N2O!V31/1000+HFCs!V31+PFCs!V31+'SF6'!V31</f>
        <v>1.0739683</v>
      </c>
      <c r="W31" s="15">
        <f>'CO2'!W31+25*'CH4'!W31/1000+298*N2O!W31/1000+HFCs!W31+PFCs!W31+'SF6'!W31</f>
        <v>1.1182399999999999</v>
      </c>
      <c r="X31" s="15">
        <f>'CO2'!X31+25*'CH4'!X31/1000+298*N2O!X31/1000+HFCs!X31+PFCs!X31+'SF6'!X31</f>
        <v>1.1456899</v>
      </c>
      <c r="Y31" s="15">
        <f>'CO2'!Y31+25*'CH4'!Y31/1000+298*N2O!Y31/1000+HFCs!Y31+PFCs!Y31+'SF6'!Y31</f>
        <v>1.3451656000000001</v>
      </c>
      <c r="Z31" s="15">
        <f>'CO2'!Z31+25*'CH4'!Z31/1000+298*N2O!Z31/1000+HFCs!Z31+PFCs!Z31+'SF6'!Z31</f>
        <v>1.3757003000000001</v>
      </c>
      <c r="AA31" s="15">
        <f>'CO2'!AA31+25*'CH4'!AA31/1000+298*N2O!AA31/1000+HFCs!AA31+PFCs!AA31+'SF6'!AA31</f>
        <v>1.4759321999999999</v>
      </c>
      <c r="AB31" s="15">
        <f>'CO2'!AB31+25*'CH4'!AB31/1000+298*N2O!AB31/1000+HFCs!AB31+PFCs!AB31+'SF6'!AB31</f>
        <v>1.5029482999999999</v>
      </c>
      <c r="AC31" s="15">
        <f>'CO2'!AC31+25*'CH4'!AC31/1000+298*N2O!AC31/1000+HFCs!AC31+PFCs!AC31+'SF6'!AC31</f>
        <v>1.3907387</v>
      </c>
      <c r="AD31" s="15">
        <f>'CO2'!AD31+25*'CH4'!AD31/1000+298*N2O!AD31/1000+HFCs!AD31+PFCs!AD31+'SF6'!AD31</f>
        <v>1.3684221000000001</v>
      </c>
      <c r="AE31" s="26">
        <f>'CO2'!AE31+25*'CH4'!AE31/1000+298*N2O!AE31/1000+HFCs!AE31+PFCs!AE31+'SF6'!AE31</f>
        <v>1.5066299999999941</v>
      </c>
      <c r="AF31" s="26">
        <f>'CO2'!AF31+25*'CH4'!AF31/1000+298*N2O!AF31/1000+HFCs!AF31+PFCs!AF31+'SF6'!AF31</f>
        <v>1.5284699999999916</v>
      </c>
      <c r="AG31" s="26">
        <f>'CO2'!AG31+25*'CH4'!AG31/1000+298*N2O!AG31/1000+HFCs!AG31+PFCs!AG31+'SF6'!AG31</f>
        <v>1.5503099999999961</v>
      </c>
      <c r="AH31" s="26">
        <f>'CO2'!AH31+25*'CH4'!AH31/1000+298*N2O!AH31/1000+HFCs!AH31+PFCs!AH31+'SF6'!AH31</f>
        <v>1.5721499999999935</v>
      </c>
      <c r="AI31" s="26">
        <f>'CO2'!AI31+25*'CH4'!AI31/1000+298*N2O!AI31/1000+HFCs!AI31+PFCs!AI31+'SF6'!AI31</f>
        <v>1.593989999999998</v>
      </c>
      <c r="AJ31" s="26">
        <f>'CO2'!AJ31+25*'CH4'!AJ31/1000+298*N2O!AJ31/1000+HFCs!AJ31+PFCs!AJ31+'SF6'!AJ31</f>
        <v>1.6158299999999954</v>
      </c>
      <c r="AK31" s="26">
        <f>'CO2'!AK31+25*'CH4'!AK31/1000+298*N2O!AK31/1000+HFCs!AK31+PFCs!AK31+'SF6'!AK31</f>
        <v>1.6376699999999929</v>
      </c>
      <c r="AL31" s="26">
        <f>'CO2'!AL31+25*'CH4'!AL31/1000+298*N2O!AL31/1000+HFCs!AL31+PFCs!AL31+'SF6'!AL31</f>
        <v>1.6595099999999974</v>
      </c>
      <c r="AM31" s="26">
        <f>'CO2'!AM31+25*'CH4'!AM31/1000+298*N2O!AM31/1000+HFCs!AM31+PFCs!AM31+'SF6'!AM31</f>
        <v>1.6813499999999948</v>
      </c>
      <c r="AN31" s="26">
        <f>'CO2'!AN31+25*'CH4'!AN31/1000+298*N2O!AN31/1000+HFCs!AN31+PFCs!AN31+'SF6'!AN31</f>
        <v>1.7031899999999922</v>
      </c>
      <c r="AO31" s="26">
        <f>'CO2'!AO31+25*'CH4'!AO31/1000+298*N2O!AO31/1000+HFCs!AO31+PFCs!AO31+'SF6'!AO31</f>
        <v>1.7250299999999967</v>
      </c>
      <c r="AP31" s="26">
        <f>'CO2'!AP31+25*'CH4'!AP31/1000+298*N2O!AP31/1000+HFCs!AP31+PFCs!AP31+'SF6'!AP31</f>
        <v>1.7468699999999941</v>
      </c>
      <c r="AQ31" s="26">
        <f>'CO2'!AQ31+25*'CH4'!AQ31/1000+298*N2O!AQ31/1000+HFCs!AQ31+PFCs!AQ31+'SF6'!AQ31</f>
        <v>1.7687099999999916</v>
      </c>
    </row>
    <row r="32" spans="1:43" x14ac:dyDescent="0.2">
      <c r="A32" s="6" t="s">
        <v>40</v>
      </c>
      <c r="B32" s="17" t="s">
        <v>41</v>
      </c>
      <c r="C32" s="15">
        <f>'CO2'!C32+25*'CH4'!C32/1000+298*N2O!C32/1000+HFCs!C32+PFCs!C32+'SF6'!C32</f>
        <v>60.106999999999999</v>
      </c>
      <c r="D32" s="15">
        <f>'CO2'!D32+25*'CH4'!D32/1000+298*N2O!D32/1000+HFCs!D32+PFCs!D32+'SF6'!D32</f>
        <v>60.106999999999999</v>
      </c>
      <c r="E32" s="15">
        <f>'CO2'!E32+25*'CH4'!E32/1000+298*N2O!E32/1000+HFCs!E32+PFCs!E32+'SF6'!E32</f>
        <v>60.106999999999999</v>
      </c>
      <c r="F32" s="15">
        <f>'CO2'!F32+25*'CH4'!F32/1000+298*N2O!F32/1000+HFCs!F32+PFCs!F32+'SF6'!F32</f>
        <v>70.352000000000004</v>
      </c>
      <c r="G32" s="15">
        <f>'CO2'!G32+25*'CH4'!G32/1000+298*N2O!G32/1000+HFCs!G32+PFCs!G32+'SF6'!G32</f>
        <v>76.99199999999999</v>
      </c>
      <c r="H32" s="15">
        <f>'CO2'!H32+25*'CH4'!H32/1000+298*N2O!H32/1000+HFCs!H32+PFCs!H32+'SF6'!H32</f>
        <v>72.949000000000012</v>
      </c>
      <c r="I32" s="15">
        <f>'CO2'!I32+25*'CH4'!I32/1000+298*N2O!I32/1000+HFCs!I32+PFCs!I32+'SF6'!I32</f>
        <v>44.495000000000005</v>
      </c>
      <c r="J32" s="15">
        <f>'CO2'!J32+25*'CH4'!J32/1000+298*N2O!J32/1000+HFCs!J32+PFCs!J32+'SF6'!J32</f>
        <v>48.835999999999999</v>
      </c>
      <c r="K32" s="15">
        <f>'CO2'!K32+25*'CH4'!K32/1000+298*N2O!K32/1000+HFCs!K32+PFCs!K32+'SF6'!K32</f>
        <v>58.460999999999999</v>
      </c>
      <c r="L32" s="15">
        <f>'CO2'!L32+25*'CH4'!L32/1000+298*N2O!L32/1000+HFCs!L32+PFCs!L32+'SF6'!L32</f>
        <v>59.152999999999999</v>
      </c>
      <c r="M32" s="15">
        <f>'CO2'!M32+25*'CH4'!M32/1000+298*N2O!M32/1000+HFCs!M32+PFCs!M32+'SF6'!M32</f>
        <v>61.198799999999999</v>
      </c>
      <c r="N32" s="15">
        <f>'CO2'!N32+25*'CH4'!N32/1000+298*N2O!N32/1000+HFCs!N32+PFCs!N32+'SF6'!N32</f>
        <v>47.198</v>
      </c>
      <c r="O32" s="15">
        <f>'CO2'!O32+25*'CH4'!O32/1000+298*N2O!O32/1000+HFCs!O32+PFCs!O32+'SF6'!O32</f>
        <v>0.1338</v>
      </c>
      <c r="P32" s="15">
        <f>'CO2'!P32+25*'CH4'!P32/1000+298*N2O!P32/1000+HFCs!P32+PFCs!P32+'SF6'!P32</f>
        <v>6.2799999999999995E-2</v>
      </c>
      <c r="Q32" s="15">
        <f>'CO2'!Q32+25*'CH4'!Q32/1000+298*N2O!Q32/1000+HFCs!Q32+PFCs!Q32+'SF6'!Q32</f>
        <v>0.154</v>
      </c>
      <c r="R32" s="15">
        <f>'CO2'!R32+25*'CH4'!R32/1000+298*N2O!R32/1000+HFCs!R32+PFCs!R32+'SF6'!R32</f>
        <v>16.3642</v>
      </c>
      <c r="S32" s="15">
        <f>'CO2'!S32+25*'CH4'!S32/1000+298*N2O!S32/1000+HFCs!S32+PFCs!S32+'SF6'!S32</f>
        <v>0.15</v>
      </c>
      <c r="T32" s="15">
        <f>'CO2'!T32+25*'CH4'!T32/1000+298*N2O!T32/1000+HFCs!T32+PFCs!T32+'SF6'!T32</f>
        <v>0.184</v>
      </c>
      <c r="U32" s="15">
        <f>'CO2'!U32+25*'CH4'!U32/1000+298*N2O!U32/1000+HFCs!U32+PFCs!U32+'SF6'!U32</f>
        <v>0.16639999999999999</v>
      </c>
      <c r="V32" s="15">
        <f>'CO2'!V32+25*'CH4'!V32/1000+298*N2O!V32/1000+HFCs!V32+PFCs!V32+'SF6'!V32</f>
        <v>0.20599999999999999</v>
      </c>
      <c r="W32" s="15">
        <f>'CO2'!W32+25*'CH4'!W32/1000+298*N2O!W32/1000+HFCs!W32+PFCs!W32+'SF6'!W32</f>
        <v>0.17699999999999999</v>
      </c>
      <c r="X32" s="15">
        <f>'CO2'!X32+25*'CH4'!X32/1000+298*N2O!X32/1000+HFCs!X32+PFCs!X32+'SF6'!X32</f>
        <v>0.23760000000000001</v>
      </c>
      <c r="Y32" s="15">
        <f>'CO2'!Y32+25*'CH4'!Y32/1000+298*N2O!Y32/1000+HFCs!Y32+PFCs!Y32+'SF6'!Y32</f>
        <v>0.13239999999999999</v>
      </c>
      <c r="Z32" s="15">
        <f>'CO2'!Z32+25*'CH4'!Z32/1000+298*N2O!Z32/1000+HFCs!Z32+PFCs!Z32+'SF6'!Z32</f>
        <v>0.15659999999999999</v>
      </c>
      <c r="AA32" s="15">
        <f>'CO2'!AA32+25*'CH4'!AA32/1000+298*N2O!AA32/1000+HFCs!AA32+PFCs!AA32+'SF6'!AA32</f>
        <v>0.17499999999999999</v>
      </c>
      <c r="AB32" s="15">
        <f>'CO2'!AB32+25*'CH4'!AB32/1000+298*N2O!AB32/1000+HFCs!AB32+PFCs!AB32+'SF6'!AB32</f>
        <v>0.19900000000000001</v>
      </c>
      <c r="AC32" s="15">
        <f>'CO2'!AC32+25*'CH4'!AC32/1000+298*N2O!AC32/1000+HFCs!AC32+PFCs!AC32+'SF6'!AC32</f>
        <v>0.14499999999999999</v>
      </c>
      <c r="AD32" s="15">
        <f>'CO2'!AD32+25*'CH4'!AD32/1000+298*N2O!AD32/1000+HFCs!AD32+PFCs!AD32+'SF6'!AD32</f>
        <v>0.17100000000000001</v>
      </c>
      <c r="AE32" s="46">
        <f>'CO2'!AE32+25*'CH4'!AE32/1000+298*N2O!AE32/1000+HFCs!AE32+PFCs!AE32+'SF6'!AE32</f>
        <v>0.16932</v>
      </c>
      <c r="AF32" s="46">
        <f>'CO2'!AF32+25*'CH4'!AF32/1000+298*N2O!AF32/1000+HFCs!AF32+PFCs!AF32+'SF6'!AF32</f>
        <v>0.16932</v>
      </c>
      <c r="AG32" s="46">
        <f>'CO2'!AG32+25*'CH4'!AG32/1000+298*N2O!AG32/1000+HFCs!AG32+PFCs!AG32+'SF6'!AG32</f>
        <v>0.16932</v>
      </c>
      <c r="AH32" s="46">
        <f>'CO2'!AH32+25*'CH4'!AH32/1000+298*N2O!AH32/1000+HFCs!AH32+PFCs!AH32+'SF6'!AH32</f>
        <v>0.16932</v>
      </c>
      <c r="AI32" s="46">
        <f>'CO2'!AI32+25*'CH4'!AI32/1000+298*N2O!AI32/1000+HFCs!AI32+PFCs!AI32+'SF6'!AI32</f>
        <v>0.16932</v>
      </c>
      <c r="AJ32" s="46">
        <f>'CO2'!AJ32+25*'CH4'!AJ32/1000+298*N2O!AJ32/1000+HFCs!AJ32+PFCs!AJ32+'SF6'!AJ32</f>
        <v>0.16932</v>
      </c>
      <c r="AK32" s="46">
        <f>'CO2'!AK32+25*'CH4'!AK32/1000+298*N2O!AK32/1000+HFCs!AK32+PFCs!AK32+'SF6'!AK32</f>
        <v>0.16932</v>
      </c>
      <c r="AL32" s="46">
        <f>'CO2'!AL32+25*'CH4'!AL32/1000+298*N2O!AL32/1000+HFCs!AL32+PFCs!AL32+'SF6'!AL32</f>
        <v>0.16932</v>
      </c>
      <c r="AM32" s="46">
        <f>'CO2'!AM32+25*'CH4'!AM32/1000+298*N2O!AM32/1000+HFCs!AM32+PFCs!AM32+'SF6'!AM32</f>
        <v>0.16932</v>
      </c>
      <c r="AN32" s="46">
        <f>'CO2'!AN32+25*'CH4'!AN32/1000+298*N2O!AN32/1000+HFCs!AN32+PFCs!AN32+'SF6'!AN32</f>
        <v>0.16932</v>
      </c>
      <c r="AO32" s="46">
        <f>'CO2'!AO32+25*'CH4'!AO32/1000+298*N2O!AO32/1000+HFCs!AO32+PFCs!AO32+'SF6'!AO32</f>
        <v>0.16932</v>
      </c>
      <c r="AP32" s="46">
        <f>'CO2'!AP32+25*'CH4'!AP32/1000+298*N2O!AP32/1000+HFCs!AP32+PFCs!AP32+'SF6'!AP32</f>
        <v>0.16932</v>
      </c>
      <c r="AQ32" s="46">
        <f>'CO2'!AQ32+25*'CH4'!AQ32/1000+298*N2O!AQ32/1000+HFCs!AQ32+PFCs!AQ32+'SF6'!AQ32</f>
        <v>0.16932</v>
      </c>
    </row>
    <row r="33" spans="1:43" x14ac:dyDescent="0.2">
      <c r="A33" s="6" t="s">
        <v>42</v>
      </c>
      <c r="B33" s="17" t="s">
        <v>43</v>
      </c>
      <c r="C33" s="15">
        <f>'CO2'!C33+25*'CH4'!C33/1000+298*N2O!C33/1000+HFCs!C33+PFCs!C33+'SF6'!C33</f>
        <v>165.88263510318902</v>
      </c>
      <c r="D33" s="15">
        <f>'CO2'!D33+25*'CH4'!D33/1000+298*N2O!D33/1000+HFCs!D33+PFCs!D33+'SF6'!D33</f>
        <v>181.16657552087801</v>
      </c>
      <c r="E33" s="15">
        <f>'CO2'!E33+25*'CH4'!E33/1000+298*N2O!E33/1000+HFCs!E33+PFCs!E33+'SF6'!E33</f>
        <v>190.08307952800601</v>
      </c>
      <c r="F33" s="15">
        <f>'CO2'!F33+25*'CH4'!F33/1000+298*N2O!F33/1000+HFCs!F33+PFCs!F33+'SF6'!F33</f>
        <v>173.55865823206639</v>
      </c>
      <c r="G33" s="15">
        <f>'CO2'!G33+25*'CH4'!G33/1000+298*N2O!G33/1000+HFCs!G33+PFCs!G33+'SF6'!G33</f>
        <v>193.76829297024301</v>
      </c>
      <c r="H33" s="15">
        <f>'CO2'!H33+25*'CH4'!H33/1000+298*N2O!H33/1000+HFCs!H33+PFCs!H33+'SF6'!H33</f>
        <v>185.090351778166</v>
      </c>
      <c r="I33" s="15">
        <f>'CO2'!I33+25*'CH4'!I33/1000+298*N2O!I33/1000+HFCs!I33+PFCs!I33+'SF6'!I33</f>
        <v>196.161622144527</v>
      </c>
      <c r="J33" s="15">
        <f>'CO2'!J33+25*'CH4'!J33/1000+298*N2O!J33/1000+HFCs!J33+PFCs!J33+'SF6'!J33</f>
        <v>181.80062766090603</v>
      </c>
      <c r="K33" s="15">
        <f>'CO2'!K33+25*'CH4'!K33/1000+298*N2O!K33/1000+HFCs!K33+PFCs!K33+'SF6'!K33</f>
        <v>187.26000100542299</v>
      </c>
      <c r="L33" s="15">
        <f>'CO2'!L33+25*'CH4'!L33/1000+298*N2O!L33/1000+HFCs!L33+PFCs!L33+'SF6'!L33</f>
        <v>191.44750123929398</v>
      </c>
      <c r="M33" s="15">
        <f>'CO2'!M33+25*'CH4'!M33/1000+298*N2O!M33/1000+HFCs!M33+PFCs!M33+'SF6'!M33</f>
        <v>190.48397262256299</v>
      </c>
      <c r="N33" s="15">
        <f>'CO2'!N33+25*'CH4'!N33/1000+298*N2O!N33/1000+HFCs!N33+PFCs!N33+'SF6'!N33</f>
        <v>175.78796161197036</v>
      </c>
      <c r="O33" s="15">
        <f>'CO2'!O33+25*'CH4'!O33/1000+298*N2O!O33/1000+HFCs!O33+PFCs!O33+'SF6'!O33</f>
        <v>199.18021722402199</v>
      </c>
      <c r="P33" s="15">
        <f>'CO2'!P33+25*'CH4'!P33/1000+298*N2O!P33/1000+HFCs!P33+PFCs!P33+'SF6'!P33</f>
        <v>190.41483137416634</v>
      </c>
      <c r="Q33" s="15">
        <f>'CO2'!Q33+25*'CH4'!Q33/1000+298*N2O!Q33/1000+HFCs!Q33+PFCs!Q33+'SF6'!Q33</f>
        <v>192.21052092253561</v>
      </c>
      <c r="R33" s="15">
        <f>'CO2'!R33+25*'CH4'!R33/1000+298*N2O!R33/1000+HFCs!R33+PFCs!R33+'SF6'!R33</f>
        <v>215.15602362223416</v>
      </c>
      <c r="S33" s="15">
        <f>'CO2'!S33+25*'CH4'!S33/1000+298*N2O!S33/1000+HFCs!S33+PFCs!S33+'SF6'!S33</f>
        <v>194.92884046071944</v>
      </c>
      <c r="T33" s="15">
        <f>'CO2'!T33+25*'CH4'!T33/1000+298*N2O!T33/1000+HFCs!T33+PFCs!T33+'SF6'!T33</f>
        <v>198.87149549357983</v>
      </c>
      <c r="U33" s="15">
        <f>'CO2'!U33+25*'CH4'!U33/1000+298*N2O!U33/1000+HFCs!U33+PFCs!U33+'SF6'!U33</f>
        <v>184.07239734779716</v>
      </c>
      <c r="V33" s="15">
        <f>'CO2'!V33+25*'CH4'!V33/1000+298*N2O!V33/1000+HFCs!V33+PFCs!V33+'SF6'!V33</f>
        <v>174.10734007772905</v>
      </c>
      <c r="W33" s="15">
        <f>'CO2'!W33+25*'CH4'!W33/1000+298*N2O!W33/1000+HFCs!W33+PFCs!W33+'SF6'!W33</f>
        <v>200.76034061545656</v>
      </c>
      <c r="X33" s="15">
        <f>'CO2'!X33+25*'CH4'!X33/1000+298*N2O!X33/1000+HFCs!X33+PFCs!X33+'SF6'!X33</f>
        <v>192.30507236143933</v>
      </c>
      <c r="Y33" s="15">
        <f>'CO2'!Y33+25*'CH4'!Y33/1000+298*N2O!Y33/1000+HFCs!Y33+PFCs!Y33+'SF6'!Y33</f>
        <v>183.32422810460497</v>
      </c>
      <c r="Z33" s="15">
        <f>'CO2'!Z33+25*'CH4'!Z33/1000+298*N2O!Z33/1000+HFCs!Z33+PFCs!Z33+'SF6'!Z33</f>
        <v>194.79494940935172</v>
      </c>
      <c r="AA33" s="15">
        <f>'CO2'!AA33+25*'CH4'!AA33/1000+298*N2O!AA33/1000+HFCs!AA33+PFCs!AA33+'SF6'!AA33</f>
        <v>181.52060077645666</v>
      </c>
      <c r="AB33" s="15">
        <f>'CO2'!AB33+25*'CH4'!AB33/1000+298*N2O!AB33/1000+HFCs!AB33+PFCs!AB33+'SF6'!AB33</f>
        <v>171.85299668824473</v>
      </c>
      <c r="AC33" s="15">
        <f>'CO2'!AC33+25*'CH4'!AC33/1000+298*N2O!AC33/1000+HFCs!AC33+PFCs!AC33+'SF6'!AC33</f>
        <v>164.4825726954179</v>
      </c>
      <c r="AD33" s="15">
        <f>'CO2'!AD33+25*'CH4'!AD33/1000+298*N2O!AD33/1000+HFCs!AD33+PFCs!AD33+'SF6'!AD33</f>
        <v>172.38256404140353</v>
      </c>
      <c r="AE33" s="26">
        <f>'CO2'!AE33+25*'CH4'!AE33/1000+298*N2O!AE33/1000+HFCs!AE33+PFCs!AE33+'SF6'!AE33</f>
        <v>177.00673672217491</v>
      </c>
      <c r="AF33" s="26">
        <f>'CO2'!AF33+25*'CH4'!AF33/1000+298*N2O!AF33/1000+HFCs!AF33+PFCs!AF33+'SF6'!AF33</f>
        <v>177.00673672217491</v>
      </c>
      <c r="AG33" s="26">
        <f>'CO2'!AG33+25*'CH4'!AG33/1000+298*N2O!AG33/1000+HFCs!AG33+PFCs!AG33+'SF6'!AG33</f>
        <v>177.00673672217491</v>
      </c>
      <c r="AH33" s="26">
        <f>'CO2'!AH33+25*'CH4'!AH33/1000+298*N2O!AH33/1000+HFCs!AH33+PFCs!AH33+'SF6'!AH33</f>
        <v>177.00673672217491</v>
      </c>
      <c r="AI33" s="26">
        <f>'CO2'!AI33+25*'CH4'!AI33/1000+298*N2O!AI33/1000+HFCs!AI33+PFCs!AI33+'SF6'!AI33</f>
        <v>177.00673672217491</v>
      </c>
      <c r="AJ33" s="26">
        <f>'CO2'!AJ33+25*'CH4'!AJ33/1000+298*N2O!AJ33/1000+HFCs!AJ33+PFCs!AJ33+'SF6'!AJ33</f>
        <v>177.00673672217491</v>
      </c>
      <c r="AK33" s="26">
        <f>'CO2'!AK33+25*'CH4'!AK33/1000+298*N2O!AK33/1000+HFCs!AK33+PFCs!AK33+'SF6'!AK33</f>
        <v>177.00673672217491</v>
      </c>
      <c r="AL33" s="26">
        <f>'CO2'!AL33+25*'CH4'!AL33/1000+298*N2O!AL33/1000+HFCs!AL33+PFCs!AL33+'SF6'!AL33</f>
        <v>177.00673672217491</v>
      </c>
      <c r="AM33" s="26">
        <f>'CO2'!AM33+25*'CH4'!AM33/1000+298*N2O!AM33/1000+HFCs!AM33+PFCs!AM33+'SF6'!AM33</f>
        <v>177.00673672217491</v>
      </c>
      <c r="AN33" s="26">
        <f>'CO2'!AN33+25*'CH4'!AN33/1000+298*N2O!AN33/1000+HFCs!AN33+PFCs!AN33+'SF6'!AN33</f>
        <v>177.00673672217491</v>
      </c>
      <c r="AO33" s="26">
        <f>'CO2'!AO33+25*'CH4'!AO33/1000+298*N2O!AO33/1000+HFCs!AO33+PFCs!AO33+'SF6'!AO33</f>
        <v>177.00673672217491</v>
      </c>
      <c r="AP33" s="26">
        <f>'CO2'!AP33+25*'CH4'!AP33/1000+298*N2O!AP33/1000+HFCs!AP33+PFCs!AP33+'SF6'!AP33</f>
        <v>177.00673672217491</v>
      </c>
      <c r="AQ33" s="26">
        <f>'CO2'!AQ33+25*'CH4'!AQ33/1000+298*N2O!AQ33/1000+HFCs!AQ33+PFCs!AQ33+'SF6'!AQ33</f>
        <v>177.00673672217491</v>
      </c>
    </row>
    <row r="34" spans="1:43" x14ac:dyDescent="0.2">
      <c r="A34" s="6" t="s">
        <v>44</v>
      </c>
      <c r="B34" s="17" t="s">
        <v>45</v>
      </c>
      <c r="C34" s="15">
        <f>'CO2'!C34+25*'CH4'!C34/1000+298*N2O!C34/1000+HFCs!C34+PFCs!C34+'SF6'!C34</f>
        <v>0</v>
      </c>
      <c r="D34" s="15">
        <f>'CO2'!D34+25*'CH4'!D34/1000+298*N2O!D34/1000+HFCs!D34+PFCs!D34+'SF6'!D34</f>
        <v>0</v>
      </c>
      <c r="E34" s="15">
        <f>'CO2'!E34+25*'CH4'!E34/1000+298*N2O!E34/1000+HFCs!E34+PFCs!E34+'SF6'!E34</f>
        <v>0</v>
      </c>
      <c r="F34" s="15">
        <f>'CO2'!F34+25*'CH4'!F34/1000+298*N2O!F34/1000+HFCs!F34+PFCs!F34+'SF6'!F34</f>
        <v>0</v>
      </c>
      <c r="G34" s="15">
        <f>'CO2'!G34+25*'CH4'!G34/1000+298*N2O!G34/1000+HFCs!G34+PFCs!G34+'SF6'!G34</f>
        <v>0</v>
      </c>
      <c r="H34" s="15">
        <f>'CO2'!H34+25*'CH4'!H34/1000+298*N2O!H34/1000+HFCs!H34+PFCs!H34+'SF6'!H34</f>
        <v>0</v>
      </c>
      <c r="I34" s="15">
        <f>'CO2'!I34+25*'CH4'!I34/1000+298*N2O!I34/1000+HFCs!I34+PFCs!I34+'SF6'!I34</f>
        <v>0</v>
      </c>
      <c r="J34" s="15">
        <f>'CO2'!J34+25*'CH4'!J34/1000+298*N2O!J34/1000+HFCs!J34+PFCs!J34+'SF6'!J34</f>
        <v>0</v>
      </c>
      <c r="K34" s="15">
        <f>'CO2'!K34+25*'CH4'!K34/1000+298*N2O!K34/1000+HFCs!K34+PFCs!K34+'SF6'!K34</f>
        <v>0</v>
      </c>
      <c r="L34" s="15">
        <f>'CO2'!L34+25*'CH4'!L34/1000+298*N2O!L34/1000+HFCs!L34+PFCs!L34+'SF6'!L34</f>
        <v>0</v>
      </c>
      <c r="M34" s="15">
        <f>'CO2'!M34+25*'CH4'!M34/1000+298*N2O!M34/1000+HFCs!M34+PFCs!M34+'SF6'!M34</f>
        <v>0</v>
      </c>
      <c r="N34" s="15">
        <f>'CO2'!N34+25*'CH4'!N34/1000+298*N2O!N34/1000+HFCs!N34+PFCs!N34+'SF6'!N34</f>
        <v>0</v>
      </c>
      <c r="O34" s="15">
        <f>'CO2'!O34+25*'CH4'!O34/1000+298*N2O!O34/1000+HFCs!O34+PFCs!O34+'SF6'!O34</f>
        <v>0</v>
      </c>
      <c r="P34" s="15">
        <f>'CO2'!P34+25*'CH4'!P34/1000+298*N2O!P34/1000+HFCs!P34+PFCs!P34+'SF6'!P34</f>
        <v>0</v>
      </c>
      <c r="Q34" s="15">
        <f>'CO2'!Q34+25*'CH4'!Q34/1000+298*N2O!Q34/1000+HFCs!Q34+PFCs!Q34+'SF6'!Q34</f>
        <v>0</v>
      </c>
      <c r="R34" s="15">
        <f>'CO2'!R34+25*'CH4'!R34/1000+298*N2O!R34/1000+HFCs!R34+PFCs!R34+'SF6'!R34</f>
        <v>0</v>
      </c>
      <c r="S34" s="15">
        <f>'CO2'!S34+25*'CH4'!S34/1000+298*N2O!S34/1000+HFCs!S34+PFCs!S34+'SF6'!S34</f>
        <v>5.1062799999999999</v>
      </c>
      <c r="T34" s="15">
        <f>'CO2'!T34+25*'CH4'!T34/1000+298*N2O!T34/1000+HFCs!T34+PFCs!T34+'SF6'!T34</f>
        <v>9.2216000000000005</v>
      </c>
      <c r="U34" s="15">
        <f>'CO2'!U34+25*'CH4'!U34/1000+298*N2O!U34/1000+HFCs!U34+PFCs!U34+'SF6'!U34</f>
        <v>6.1791200000000002</v>
      </c>
      <c r="V34" s="15">
        <f>'CO2'!V34+25*'CH4'!V34/1000+298*N2O!V34/1000+HFCs!V34+PFCs!V34+'SF6'!V34</f>
        <v>10.8474</v>
      </c>
      <c r="W34" s="15">
        <f>'CO2'!W34+25*'CH4'!W34/1000+298*N2O!W34/1000+HFCs!W34+PFCs!W34+'SF6'!W34</f>
        <v>12.6234</v>
      </c>
      <c r="X34" s="15">
        <f>'CO2'!X34+25*'CH4'!X34/1000+298*N2O!X34/1000+HFCs!X34+PFCs!X34+'SF6'!X34</f>
        <v>10.926</v>
      </c>
      <c r="Y34" s="15">
        <f>'CO2'!Y34+25*'CH4'!Y34/1000+298*N2O!Y34/1000+HFCs!Y34+PFCs!Y34+'SF6'!Y34</f>
        <v>5.1661999999999999</v>
      </c>
      <c r="Z34" s="15">
        <f>'CO2'!Z34+25*'CH4'!Z34/1000+298*N2O!Z34/1000+HFCs!Z34+PFCs!Z34+'SF6'!Z34</f>
        <v>3.6949999999999998</v>
      </c>
      <c r="AA34" s="15">
        <f>'CO2'!AA34+25*'CH4'!AA34/1000+298*N2O!AA34/1000+HFCs!AA34+PFCs!AA34+'SF6'!AA34</f>
        <v>4.7232000000000003</v>
      </c>
      <c r="AB34" s="15">
        <f>'CO2'!AB34+25*'CH4'!AB34/1000+298*N2O!AB34/1000+HFCs!AB34+PFCs!AB34+'SF6'!AB34</f>
        <v>0</v>
      </c>
      <c r="AC34" s="15">
        <f>'CO2'!AC34+25*'CH4'!AC34/1000+298*N2O!AC34/1000+HFCs!AC34+PFCs!AC34+'SF6'!AC34</f>
        <v>0</v>
      </c>
      <c r="AD34" s="15">
        <f>'CO2'!AD34+25*'CH4'!AD34/1000+298*N2O!AD34/1000+HFCs!AD34+PFCs!AD34+'SF6'!AD34</f>
        <v>0</v>
      </c>
      <c r="AE34" s="26">
        <f>'CO2'!AE34+25*'CH4'!AE34/1000+298*N2O!AE34/1000+HFCs!AE34+PFCs!AE34+'SF6'!AE34</f>
        <v>0</v>
      </c>
      <c r="AF34" s="26">
        <f>'CO2'!AF34+25*'CH4'!AF34/1000+298*N2O!AF34/1000+HFCs!AF34+PFCs!AF34+'SF6'!AF34</f>
        <v>0</v>
      </c>
      <c r="AG34" s="26">
        <f>'CO2'!AG34+25*'CH4'!AG34/1000+298*N2O!AG34/1000+HFCs!AG34+PFCs!AG34+'SF6'!AG34</f>
        <v>0</v>
      </c>
      <c r="AH34" s="26">
        <f>'CO2'!AH34+25*'CH4'!AH34/1000+298*N2O!AH34/1000+HFCs!AH34+PFCs!AH34+'SF6'!AH34</f>
        <v>0</v>
      </c>
      <c r="AI34" s="26">
        <f>'CO2'!AI34+25*'CH4'!AI34/1000+298*N2O!AI34/1000+HFCs!AI34+PFCs!AI34+'SF6'!AI34</f>
        <v>0</v>
      </c>
      <c r="AJ34" s="26">
        <f>'CO2'!AJ34+25*'CH4'!AJ34/1000+298*N2O!AJ34/1000+HFCs!AJ34+PFCs!AJ34+'SF6'!AJ34</f>
        <v>0</v>
      </c>
      <c r="AK34" s="26">
        <f>'CO2'!AK34+25*'CH4'!AK34/1000+298*N2O!AK34/1000+HFCs!AK34+PFCs!AK34+'SF6'!AK34</f>
        <v>0</v>
      </c>
      <c r="AL34" s="26">
        <f>'CO2'!AL34+25*'CH4'!AL34/1000+298*N2O!AL34/1000+HFCs!AL34+PFCs!AL34+'SF6'!AL34</f>
        <v>0</v>
      </c>
      <c r="AM34" s="26">
        <f>'CO2'!AM34+25*'CH4'!AM34/1000+298*N2O!AM34/1000+HFCs!AM34+PFCs!AM34+'SF6'!AM34</f>
        <v>0</v>
      </c>
      <c r="AN34" s="26">
        <f>'CO2'!AN34+25*'CH4'!AN34/1000+298*N2O!AN34/1000+HFCs!AN34+PFCs!AN34+'SF6'!AN34</f>
        <v>0</v>
      </c>
      <c r="AO34" s="26">
        <f>'CO2'!AO34+25*'CH4'!AO34/1000+298*N2O!AO34/1000+HFCs!AO34+PFCs!AO34+'SF6'!AO34</f>
        <v>0</v>
      </c>
      <c r="AP34" s="26">
        <f>'CO2'!AP34+25*'CH4'!AP34/1000+298*N2O!AP34/1000+HFCs!AP34+PFCs!AP34+'SF6'!AP34</f>
        <v>0</v>
      </c>
      <c r="AQ34" s="26">
        <f>'CO2'!AQ34+25*'CH4'!AQ34/1000+298*N2O!AQ34/1000+HFCs!AQ34+PFCs!AQ34+'SF6'!AQ34</f>
        <v>0</v>
      </c>
    </row>
    <row r="35" spans="1:43" x14ac:dyDescent="0.2">
      <c r="A35" s="6" t="s">
        <v>46</v>
      </c>
      <c r="B35" s="17" t="s">
        <v>47</v>
      </c>
      <c r="C35" s="15">
        <f>'CO2'!C35+25*'CH4'!C35/1000+298*N2O!C35/1000+HFCs!C35+PFCs!C35+'SF6'!C35</f>
        <v>0</v>
      </c>
      <c r="D35" s="15">
        <f>'CO2'!D35+25*'CH4'!D35/1000+298*N2O!D35/1000+HFCs!D35+PFCs!D35+'SF6'!D35</f>
        <v>0</v>
      </c>
      <c r="E35" s="15">
        <f>'CO2'!E35+25*'CH4'!E35/1000+298*N2O!E35/1000+HFCs!E35+PFCs!E35+'SF6'!E35</f>
        <v>3.8297400000000001</v>
      </c>
      <c r="F35" s="15">
        <f>'CO2'!F35+25*'CH4'!F35/1000+298*N2O!F35/1000+HFCs!F35+PFCs!F35+'SF6'!F35</f>
        <v>110.032702235025</v>
      </c>
      <c r="G35" s="15">
        <f>'CO2'!G35+25*'CH4'!G35/1000+298*N2O!G35/1000+HFCs!G35+PFCs!G35+'SF6'!G35</f>
        <v>157.429222236675</v>
      </c>
      <c r="H35" s="15">
        <f>'CO2'!H35+25*'CH4'!H35/1000+298*N2O!H35/1000+HFCs!H35+PFCs!H35+'SF6'!H35</f>
        <v>258.49677229597501</v>
      </c>
      <c r="I35" s="15">
        <f>'CO2'!I35+25*'CH4'!I35/1000+298*N2O!I35/1000+HFCs!I35+PFCs!I35+'SF6'!I35</f>
        <v>401.37742402937499</v>
      </c>
      <c r="J35" s="15">
        <f>'CO2'!J35+25*'CH4'!J35/1000+298*N2O!J35/1000+HFCs!J35+PFCs!J35+'SF6'!J35</f>
        <v>402.69903220793498</v>
      </c>
      <c r="K35" s="15">
        <f>'CO2'!K35+25*'CH4'!K35/1000+298*N2O!K35/1000+HFCs!K35+PFCs!K35+'SF6'!K35</f>
        <v>541.63485789249501</v>
      </c>
      <c r="L35" s="15">
        <f>'CO2'!L35+25*'CH4'!L35/1000+298*N2O!L35/1000+HFCs!L35+PFCs!L35+'SF6'!L35</f>
        <v>688.4786164615499</v>
      </c>
      <c r="M35" s="15">
        <f>'CO2'!M35+25*'CH4'!M35/1000+298*N2O!M35/1000+HFCs!M35+PFCs!M35+'SF6'!M35</f>
        <v>788.75278083640001</v>
      </c>
      <c r="N35" s="15">
        <f>'CO2'!N35+25*'CH4'!N35/1000+298*N2O!N35/1000+HFCs!N35+PFCs!N35+'SF6'!N35</f>
        <v>781.67206959516602</v>
      </c>
      <c r="O35" s="15">
        <f>'CO2'!O35+25*'CH4'!O35/1000+298*N2O!O35/1000+HFCs!O35+PFCs!O35+'SF6'!O35</f>
        <v>812.09154323956</v>
      </c>
      <c r="P35" s="15">
        <f>'CO2'!P35+25*'CH4'!P35/1000+298*N2O!P35/1000+HFCs!P35+PFCs!P35+'SF6'!P35</f>
        <v>823.11617484720489</v>
      </c>
      <c r="Q35" s="15">
        <f>'CO2'!Q35+25*'CH4'!Q35/1000+298*N2O!Q35/1000+HFCs!Q35+PFCs!Q35+'SF6'!Q35</f>
        <v>873.29443925493104</v>
      </c>
      <c r="R35" s="15">
        <f>'CO2'!R35+25*'CH4'!R35/1000+298*N2O!R35/1000+HFCs!R35+PFCs!R35+'SF6'!R35</f>
        <v>921.60199619642844</v>
      </c>
      <c r="S35" s="15">
        <f>'CO2'!S35+25*'CH4'!S35/1000+298*N2O!S35/1000+HFCs!S35+PFCs!S35+'SF6'!S35</f>
        <v>941.16535447914998</v>
      </c>
      <c r="T35" s="15">
        <f>'CO2'!T35+25*'CH4'!T35/1000+298*N2O!T35/1000+HFCs!T35+PFCs!T35+'SF6'!T35</f>
        <v>970.76151263010115</v>
      </c>
      <c r="U35" s="15">
        <f>'CO2'!U35+25*'CH4'!U35/1000+298*N2O!U35/1000+HFCs!U35+PFCs!U35+'SF6'!U35</f>
        <v>970.29955130634039</v>
      </c>
      <c r="V35" s="15">
        <f>'CO2'!V35+25*'CH4'!V35/1000+298*N2O!V35/1000+HFCs!V35+PFCs!V35+'SF6'!V35</f>
        <v>989.58084886359563</v>
      </c>
      <c r="W35" s="15">
        <f>'CO2'!W35+25*'CH4'!W35/1000+298*N2O!W35/1000+HFCs!W35+PFCs!W35+'SF6'!W35</f>
        <v>831.75309750556494</v>
      </c>
      <c r="X35" s="15">
        <f>'CO2'!X35+25*'CH4'!X35/1000+298*N2O!X35/1000+HFCs!X35+PFCs!X35+'SF6'!X35</f>
        <v>750.30998468594771</v>
      </c>
      <c r="Y35" s="15">
        <f>'CO2'!Y35+25*'CH4'!Y35/1000+298*N2O!Y35/1000+HFCs!Y35+PFCs!Y35+'SF6'!Y35</f>
        <v>748.19508694613808</v>
      </c>
      <c r="Z35" s="15">
        <f>'CO2'!Z35+25*'CH4'!Z35/1000+298*N2O!Z35/1000+HFCs!Z35+PFCs!Z35+'SF6'!Z35</f>
        <v>676.80514707233533</v>
      </c>
      <c r="AA35" s="15">
        <f>'CO2'!AA35+25*'CH4'!AA35/1000+298*N2O!AA35/1000+HFCs!AA35+PFCs!AA35+'SF6'!AA35</f>
        <v>614.8804691065302</v>
      </c>
      <c r="AB35" s="15">
        <f>'CO2'!AB35+25*'CH4'!AB35/1000+298*N2O!AB35/1000+HFCs!AB35+PFCs!AB35+'SF6'!AB35</f>
        <v>461.94729421345534</v>
      </c>
      <c r="AC35" s="15">
        <f>'CO2'!AC35+25*'CH4'!AC35/1000+298*N2O!AC35/1000+HFCs!AC35+PFCs!AC35+'SF6'!AC35</f>
        <v>503.5581281682139</v>
      </c>
      <c r="AD35" s="15">
        <f>'CO2'!AD35+25*'CH4'!AD35/1000+298*N2O!AD35/1000+HFCs!AD35+PFCs!AD35+'SF6'!AD35</f>
        <v>405.43583725572267</v>
      </c>
      <c r="AE35" s="26">
        <f>'CO2'!AE35+25*'CH4'!AE35/1000+298*N2O!AE35/1000+HFCs!AE35+PFCs!AE35+'SF6'!AE35</f>
        <v>452.02099167985295</v>
      </c>
      <c r="AF35" s="26">
        <f>'CO2'!AF35+25*'CH4'!AF35/1000+298*N2O!AF35/1000+HFCs!AF35+PFCs!AF35+'SF6'!AF35</f>
        <v>334.78470360503752</v>
      </c>
      <c r="AG35" s="26">
        <f>'CO2'!AG35+25*'CH4'!AG35/1000+298*N2O!AG35/1000+HFCs!AG35+PFCs!AG35+'SF6'!AG35</f>
        <v>334.12273463090861</v>
      </c>
      <c r="AH35" s="26">
        <f>'CO2'!AH35+25*'CH4'!AH35/1000+298*N2O!AH35/1000+HFCs!AH35+PFCs!AH35+'SF6'!AH35</f>
        <v>277.07062155031633</v>
      </c>
      <c r="AI35" s="26">
        <f>'CO2'!AI35+25*'CH4'!AI35/1000+298*N2O!AI35/1000+HFCs!AI35+PFCs!AI35+'SF6'!AI35</f>
        <v>271.95655601985868</v>
      </c>
      <c r="AJ35" s="26">
        <f>'CO2'!AJ35+25*'CH4'!AJ35/1000+298*N2O!AJ35/1000+HFCs!AJ35+PFCs!AJ35+'SF6'!AJ35</f>
        <v>279.74072831539991</v>
      </c>
      <c r="AK35" s="26">
        <f>'CO2'!AK35+25*'CH4'!AK35/1000+298*N2O!AK35/1000+HFCs!AK35+PFCs!AK35+'SF6'!AK35</f>
        <v>285.36560558388504</v>
      </c>
      <c r="AL35" s="26">
        <f>'CO2'!AL35+25*'CH4'!AL35/1000+298*N2O!AL35/1000+HFCs!AL35+PFCs!AL35+'SF6'!AL35</f>
        <v>283.44851454640371</v>
      </c>
      <c r="AM35" s="26">
        <f>'CO2'!AM35+25*'CH4'!AM35/1000+298*N2O!AM35/1000+HFCs!AM35+PFCs!AM35+'SF6'!AM35</f>
        <v>275.36385130341267</v>
      </c>
      <c r="AN35" s="26">
        <f>'CO2'!AN35+25*'CH4'!AN35/1000+298*N2O!AN35/1000+HFCs!AN35+PFCs!AN35+'SF6'!AN35</f>
        <v>261.51867222364297</v>
      </c>
      <c r="AO35" s="26">
        <f>'CO2'!AO35+25*'CH4'!AO35/1000+298*N2O!AO35/1000+HFCs!AO35+PFCs!AO35+'SF6'!AO35</f>
        <v>241.16120197351646</v>
      </c>
      <c r="AP35" s="26">
        <f>'CO2'!AP35+25*'CH4'!AP35/1000+298*N2O!AP35/1000+HFCs!AP35+PFCs!AP35+'SF6'!AP35</f>
        <v>216.35279164827477</v>
      </c>
      <c r="AQ35" s="26">
        <f>'CO2'!AQ35+25*'CH4'!AQ35/1000+298*N2O!AQ35/1000+HFCs!AQ35+PFCs!AQ35+'SF6'!AQ35</f>
        <v>190.71594831618219</v>
      </c>
    </row>
    <row r="36" spans="1:43" x14ac:dyDescent="0.2">
      <c r="A36" s="6" t="s">
        <v>48</v>
      </c>
      <c r="B36" s="17" t="s">
        <v>49</v>
      </c>
      <c r="C36" s="15">
        <f>'CO2'!C36+25*'CH4'!C36/1000+298*N2O!C36/1000+HFCs!C36+PFCs!C36+'SF6'!C36</f>
        <v>32.901680559906005</v>
      </c>
      <c r="D36" s="15">
        <f>'CO2'!D36+25*'CH4'!D36/1000+298*N2O!D36/1000+HFCs!D36+PFCs!D36+'SF6'!D36</f>
        <v>52.066765334299006</v>
      </c>
      <c r="E36" s="15">
        <f>'CO2'!E36+25*'CH4'!E36/1000+298*N2O!E36/1000+HFCs!E36+PFCs!E36+'SF6'!E36</f>
        <v>77.717675468375006</v>
      </c>
      <c r="F36" s="15">
        <f>'CO2'!F36+25*'CH4'!F36/1000+298*N2O!F36/1000+HFCs!F36+PFCs!F36+'SF6'!F36</f>
        <v>84.439253369724</v>
      </c>
      <c r="G36" s="15">
        <f>'CO2'!G36+25*'CH4'!G36/1000+298*N2O!G36/1000+HFCs!G36+PFCs!G36+'SF6'!G36</f>
        <v>95.321823757283994</v>
      </c>
      <c r="H36" s="15">
        <f>'CO2'!H36+25*'CH4'!H36/1000+298*N2O!H36/1000+HFCs!H36+PFCs!H36+'SF6'!H36</f>
        <v>92.09133267466899</v>
      </c>
      <c r="I36" s="15">
        <f>'CO2'!I36+25*'CH4'!I36/1000+298*N2O!I36/1000+HFCs!I36+PFCs!I36+'SF6'!I36</f>
        <v>72.221129192155999</v>
      </c>
      <c r="J36" s="15">
        <f>'CO2'!J36+25*'CH4'!J36/1000+298*N2O!J36/1000+HFCs!J36+PFCs!J36+'SF6'!J36</f>
        <v>79.137791539727999</v>
      </c>
      <c r="K36" s="15">
        <f>'CO2'!K36+25*'CH4'!K36/1000+298*N2O!K36/1000+HFCs!K36+PFCs!K36+'SF6'!K36</f>
        <v>63.991237502147996</v>
      </c>
      <c r="L36" s="15">
        <f>'CO2'!L36+25*'CH4'!L36/1000+298*N2O!L36/1000+HFCs!L36+PFCs!L36+'SF6'!L36</f>
        <v>71.72348078990899</v>
      </c>
      <c r="M36" s="15">
        <f>'CO2'!M36+25*'CH4'!M36/1000+298*N2O!M36/1000+HFCs!M36+PFCs!M36+'SF6'!M36</f>
        <v>60.041977378629994</v>
      </c>
      <c r="N36" s="15">
        <f>'CO2'!N36+25*'CH4'!N36/1000+298*N2O!N36/1000+HFCs!N36+PFCs!N36+'SF6'!N36</f>
        <v>51.082157358562</v>
      </c>
      <c r="O36" s="15">
        <f>'CO2'!O36+25*'CH4'!O36/1000+298*N2O!O36/1000+HFCs!O36+PFCs!O36+'SF6'!O36</f>
        <v>47.863627027777</v>
      </c>
      <c r="P36" s="15">
        <f>'CO2'!P36+25*'CH4'!P36/1000+298*N2O!P36/1000+HFCs!P36+PFCs!P36+'SF6'!P36</f>
        <v>55.912997617196993</v>
      </c>
      <c r="Q36" s="15">
        <f>'CO2'!Q36+25*'CH4'!Q36/1000+298*N2O!Q36/1000+HFCs!Q36+PFCs!Q36+'SF6'!Q36</f>
        <v>57.670180344156009</v>
      </c>
      <c r="R36" s="15">
        <f>'CO2'!R36+25*'CH4'!R36/1000+298*N2O!R36/1000+HFCs!R36+PFCs!R36+'SF6'!R36</f>
        <v>43.003159169629996</v>
      </c>
      <c r="S36" s="15">
        <f>'CO2'!S36+25*'CH4'!S36/1000+298*N2O!S36/1000+HFCs!S36+PFCs!S36+'SF6'!S36</f>
        <v>58.016598448091997</v>
      </c>
      <c r="T36" s="15">
        <f>'CO2'!T36+25*'CH4'!T36/1000+298*N2O!T36/1000+HFCs!T36+PFCs!T36+'SF6'!T36</f>
        <v>54.351426595047997</v>
      </c>
      <c r="U36" s="15">
        <f>'CO2'!U36+25*'CH4'!U36/1000+298*N2O!U36/1000+HFCs!U36+PFCs!U36+'SF6'!U36</f>
        <v>50.800780491618994</v>
      </c>
      <c r="V36" s="15">
        <f>'CO2'!V36+25*'CH4'!V36/1000+298*N2O!V36/1000+HFCs!V36+PFCs!V36+'SF6'!V36</f>
        <v>60.416962551937992</v>
      </c>
      <c r="W36" s="15">
        <f>'CO2'!W36+25*'CH4'!W36/1000+298*N2O!W36/1000+HFCs!W36+PFCs!W36+'SF6'!W36</f>
        <v>57.925947556578002</v>
      </c>
      <c r="X36" s="15">
        <f>'CO2'!X36+25*'CH4'!X36/1000+298*N2O!X36/1000+HFCs!X36+PFCs!X36+'SF6'!X36</f>
        <v>99.914262381808001</v>
      </c>
      <c r="Y36" s="15">
        <f>'CO2'!Y36+25*'CH4'!Y36/1000+298*N2O!Y36/1000+HFCs!Y36+PFCs!Y36+'SF6'!Y36</f>
        <v>148.388546202584</v>
      </c>
      <c r="Z36" s="15">
        <f>'CO2'!Z36+25*'CH4'!Z36/1000+298*N2O!Z36/1000+HFCs!Z36+PFCs!Z36+'SF6'!Z36</f>
        <v>171.34100327125202</v>
      </c>
      <c r="AA36" s="15">
        <f>'CO2'!AA36+25*'CH4'!AA36/1000+298*N2O!AA36/1000+HFCs!AA36+PFCs!AA36+'SF6'!AA36</f>
        <v>174.623308006088</v>
      </c>
      <c r="AB36" s="15">
        <f>'CO2'!AB36+25*'CH4'!AB36/1000+298*N2O!AB36/1000+HFCs!AB36+PFCs!AB36+'SF6'!AB36</f>
        <v>144.44177980753602</v>
      </c>
      <c r="AC36" s="15">
        <f>'CO2'!AC36+25*'CH4'!AC36/1000+298*N2O!AC36/1000+HFCs!AC36+PFCs!AC36+'SF6'!AC36</f>
        <v>124.96495760170801</v>
      </c>
      <c r="AD36" s="15">
        <f>'CO2'!AD36+25*'CH4'!AD36/1000+298*N2O!AD36/1000+HFCs!AD36+PFCs!AD36+'SF6'!AD36</f>
        <v>96.620900632051999</v>
      </c>
      <c r="AE36" s="26">
        <f>'CO2'!AE36+25*'CH4'!AE36/1000+298*N2O!AE36/1000+HFCs!AE36+PFCs!AE36+'SF6'!AE36</f>
        <v>97.366650881209551</v>
      </c>
      <c r="AF36" s="26">
        <f>'CO2'!AF36+25*'CH4'!AF36/1000+298*N2O!AF36/1000+HFCs!AF36+PFCs!AF36+'SF6'!AF36</f>
        <v>72.656377318430174</v>
      </c>
      <c r="AG36" s="26">
        <f>'CO2'!AG36+25*'CH4'!AG36/1000+298*N2O!AG36/1000+HFCs!AG36+PFCs!AG36+'SF6'!AG36</f>
        <v>41.102817903139041</v>
      </c>
      <c r="AH36" s="26">
        <f>'CO2'!AH36+25*'CH4'!AH36/1000+298*N2O!AH36/1000+HFCs!AH36+PFCs!AH36+'SF6'!AH36</f>
        <v>40.002540378628737</v>
      </c>
      <c r="AI36" s="26">
        <f>'CO2'!AI36+25*'CH4'!AI36/1000+298*N2O!AI36/1000+HFCs!AI36+PFCs!AI36+'SF6'!AI36</f>
        <v>40.208064153397913</v>
      </c>
      <c r="AJ36" s="26">
        <f>'CO2'!AJ36+25*'CH4'!AJ36/1000+298*N2O!AJ36/1000+HFCs!AJ36+PFCs!AJ36+'SF6'!AJ36</f>
        <v>40.412484820918245</v>
      </c>
      <c r="AK36" s="26">
        <f>'CO2'!AK36+25*'CH4'!AK36/1000+298*N2O!AK36/1000+HFCs!AK36+PFCs!AK36+'SF6'!AK36</f>
        <v>40.615807896725975</v>
      </c>
      <c r="AL36" s="26">
        <f>'CO2'!AL36+25*'CH4'!AL36/1000+298*N2O!AL36/1000+HFCs!AL36+PFCs!AL36+'SF6'!AL36</f>
        <v>40.818038868779666</v>
      </c>
      <c r="AM36" s="26">
        <f>'CO2'!AM36+25*'CH4'!AM36/1000+298*N2O!AM36/1000+HFCs!AM36+PFCs!AM36+'SF6'!AM36</f>
        <v>41.019183197598082</v>
      </c>
      <c r="AN36" s="26">
        <f>'CO2'!AN36+25*'CH4'!AN36/1000+298*N2O!AN36/1000+HFCs!AN36+PFCs!AN36+'SF6'!AN36</f>
        <v>41.21924631639741</v>
      </c>
      <c r="AO36" s="26">
        <f>'CO2'!AO36+25*'CH4'!AO36/1000+298*N2O!AO36/1000+HFCs!AO36+PFCs!AO36+'SF6'!AO36</f>
        <v>41.418233631227743</v>
      </c>
      <c r="AP36" s="26">
        <f>'CO2'!AP36+25*'CH4'!AP36/1000+298*N2O!AP36/1000+HFCs!AP36+PFCs!AP36+'SF6'!AP36</f>
        <v>41.616150521108928</v>
      </c>
      <c r="AQ36" s="26">
        <f>'CO2'!AQ36+25*'CH4'!AQ36/1000+298*N2O!AQ36/1000+HFCs!AQ36+PFCs!AQ36+'SF6'!AQ36</f>
        <v>41.813002338165703</v>
      </c>
    </row>
    <row r="37" spans="1:43" s="13" customFormat="1" x14ac:dyDescent="0.2">
      <c r="A37" s="6" t="s">
        <v>50</v>
      </c>
      <c r="B37" s="17" t="s">
        <v>51</v>
      </c>
      <c r="C37" s="15">
        <f>'CO2'!C37+25*'CH4'!C37/1000+298*N2O!C37/1000+HFCs!C37+PFCs!C37+'SF6'!C37</f>
        <v>0</v>
      </c>
      <c r="D37" s="15">
        <f>'CO2'!D37+25*'CH4'!D37/1000+298*N2O!D37/1000+HFCs!D37+PFCs!D37+'SF6'!D37</f>
        <v>0</v>
      </c>
      <c r="E37" s="15">
        <f>'CO2'!E37+25*'CH4'!E37/1000+298*N2O!E37/1000+HFCs!E37+PFCs!E37+'SF6'!E37</f>
        <v>0</v>
      </c>
      <c r="F37" s="15">
        <f>'CO2'!F37+25*'CH4'!F37/1000+298*N2O!F37/1000+HFCs!F37+PFCs!F37+'SF6'!F37</f>
        <v>0</v>
      </c>
      <c r="G37" s="15">
        <f>'CO2'!G37+25*'CH4'!G37/1000+298*N2O!G37/1000+HFCs!G37+PFCs!G37+'SF6'!G37</f>
        <v>0</v>
      </c>
      <c r="H37" s="15">
        <f>'CO2'!H37+25*'CH4'!H37/1000+298*N2O!H37/1000+HFCs!H37+PFCs!H37+'SF6'!H37</f>
        <v>0</v>
      </c>
      <c r="I37" s="15">
        <f>'CO2'!I37+25*'CH4'!I37/1000+298*N2O!I37/1000+HFCs!I37+PFCs!I37+'SF6'!I37</f>
        <v>0</v>
      </c>
      <c r="J37" s="15">
        <f>'CO2'!J37+25*'CH4'!J37/1000+298*N2O!J37/1000+HFCs!J37+PFCs!J37+'SF6'!J37</f>
        <v>0</v>
      </c>
      <c r="K37" s="15">
        <f>'CO2'!K37+25*'CH4'!K37/1000+298*N2O!K37/1000+HFCs!K37+PFCs!K37+'SF6'!K37</f>
        <v>0</v>
      </c>
      <c r="L37" s="15">
        <f>'CO2'!L37+25*'CH4'!L37/1000+298*N2O!L37/1000+HFCs!L37+PFCs!L37+'SF6'!L37</f>
        <v>0</v>
      </c>
      <c r="M37" s="15">
        <f>'CO2'!M37+25*'CH4'!M37/1000+298*N2O!M37/1000+HFCs!M37+PFCs!M37+'SF6'!M37</f>
        <v>0</v>
      </c>
      <c r="N37" s="15">
        <f>'CO2'!N37+25*'CH4'!N37/1000+298*N2O!N37/1000+HFCs!N37+PFCs!N37+'SF6'!N37</f>
        <v>0</v>
      </c>
      <c r="O37" s="15">
        <f>'CO2'!O37+25*'CH4'!O37/1000+298*N2O!O37/1000+HFCs!O37+PFCs!O37+'SF6'!O37</f>
        <v>0</v>
      </c>
      <c r="P37" s="15">
        <f>'CO2'!P37+25*'CH4'!P37/1000+298*N2O!P37/1000+HFCs!P37+PFCs!P37+'SF6'!P37</f>
        <v>0</v>
      </c>
      <c r="Q37" s="15">
        <f>'CO2'!Q37+25*'CH4'!Q37/1000+298*N2O!Q37/1000+HFCs!Q37+PFCs!Q37+'SF6'!Q37</f>
        <v>0</v>
      </c>
      <c r="R37" s="15">
        <f>'CO2'!R37+25*'CH4'!R37/1000+298*N2O!R37/1000+HFCs!R37+PFCs!R37+'SF6'!R37</f>
        <v>0</v>
      </c>
      <c r="S37" s="15">
        <f>'CO2'!S37+25*'CH4'!S37/1000+298*N2O!S37/1000+HFCs!S37+PFCs!S37+'SF6'!S37</f>
        <v>0</v>
      </c>
      <c r="T37" s="15">
        <f>'CO2'!T37+25*'CH4'!T37/1000+298*N2O!T37/1000+HFCs!T37+PFCs!T37+'SF6'!T37</f>
        <v>0</v>
      </c>
      <c r="U37" s="15">
        <f>'CO2'!U37+25*'CH4'!U37/1000+298*N2O!U37/1000+HFCs!U37+PFCs!U37+'SF6'!U37</f>
        <v>0</v>
      </c>
      <c r="V37" s="15">
        <f>'CO2'!V37+25*'CH4'!V37/1000+298*N2O!V37/1000+HFCs!V37+PFCs!V37+'SF6'!V37</f>
        <v>0</v>
      </c>
      <c r="W37" s="15">
        <f>'CO2'!W37+25*'CH4'!W37/1000+298*N2O!W37/1000+HFCs!W37+PFCs!W37+'SF6'!W37</f>
        <v>0</v>
      </c>
      <c r="X37" s="15">
        <f>'CO2'!X37+25*'CH4'!X37/1000+298*N2O!X37/1000+HFCs!X37+PFCs!X37+'SF6'!X37</f>
        <v>0</v>
      </c>
      <c r="Y37" s="15">
        <f>'CO2'!Y37+25*'CH4'!Y37/1000+298*N2O!Y37/1000+HFCs!Y37+PFCs!Y37+'SF6'!Y37</f>
        <v>0</v>
      </c>
      <c r="Z37" s="15">
        <f>'CO2'!Z37+25*'CH4'!Z37/1000+298*N2O!Z37/1000+HFCs!Z37+PFCs!Z37+'SF6'!Z37</f>
        <v>0</v>
      </c>
      <c r="AA37" s="15">
        <f>'CO2'!AA37+25*'CH4'!AA37/1000+298*N2O!AA37/1000+HFCs!AA37+PFCs!AA37+'SF6'!AA37</f>
        <v>0</v>
      </c>
      <c r="AB37" s="15">
        <f>'CO2'!AB37+25*'CH4'!AB37/1000+298*N2O!AB37/1000+HFCs!AB37+PFCs!AB37+'SF6'!AB37</f>
        <v>0</v>
      </c>
      <c r="AC37" s="15">
        <f>'CO2'!AC37+25*'CH4'!AC37/1000+298*N2O!AC37/1000+HFCs!AC37+PFCs!AC37+'SF6'!AC37</f>
        <v>0</v>
      </c>
      <c r="AD37" s="15">
        <f>'CO2'!AD37+25*'CH4'!AD37/1000+298*N2O!AD37/1000+HFCs!AD37+PFCs!AD37+'SF6'!AD37</f>
        <v>0</v>
      </c>
      <c r="AE37" s="26">
        <f>'CO2'!AE37+25*'CH4'!AE37/1000+298*N2O!AE37/1000+HFCs!AE37+PFCs!AE37+'SF6'!AE37</f>
        <v>0</v>
      </c>
      <c r="AF37" s="26">
        <f>'CO2'!AF37+25*'CH4'!AF37/1000+298*N2O!AF37/1000+HFCs!AF37+PFCs!AF37+'SF6'!AF37</f>
        <v>0</v>
      </c>
      <c r="AG37" s="26">
        <f>'CO2'!AG37+25*'CH4'!AG37/1000+298*N2O!AG37/1000+HFCs!AG37+PFCs!AG37+'SF6'!AG37</f>
        <v>0</v>
      </c>
      <c r="AH37" s="26">
        <f>'CO2'!AH37+25*'CH4'!AH37/1000+298*N2O!AH37/1000+HFCs!AH37+PFCs!AH37+'SF6'!AH37</f>
        <v>0</v>
      </c>
      <c r="AI37" s="26">
        <f>'CO2'!AI37+25*'CH4'!AI37/1000+298*N2O!AI37/1000+HFCs!AI37+PFCs!AI37+'SF6'!AI37</f>
        <v>0</v>
      </c>
      <c r="AJ37" s="26">
        <f>'CO2'!AJ37+25*'CH4'!AJ37/1000+298*N2O!AJ37/1000+HFCs!AJ37+PFCs!AJ37+'SF6'!AJ37</f>
        <v>0</v>
      </c>
      <c r="AK37" s="26">
        <f>'CO2'!AK37+25*'CH4'!AK37/1000+298*N2O!AK37/1000+HFCs!AK37+PFCs!AK37+'SF6'!AK37</f>
        <v>0</v>
      </c>
      <c r="AL37" s="26">
        <f>'CO2'!AL37+25*'CH4'!AL37/1000+298*N2O!AL37/1000+HFCs!AL37+PFCs!AL37+'SF6'!AL37</f>
        <v>0</v>
      </c>
      <c r="AM37" s="26">
        <f>'CO2'!AM37+25*'CH4'!AM37/1000+298*N2O!AM37/1000+HFCs!AM37+PFCs!AM37+'SF6'!AM37</f>
        <v>0</v>
      </c>
      <c r="AN37" s="26">
        <f>'CO2'!AN37+25*'CH4'!AN37/1000+298*N2O!AN37/1000+HFCs!AN37+PFCs!AN37+'SF6'!AN37</f>
        <v>0</v>
      </c>
      <c r="AO37" s="26">
        <f>'CO2'!AO37+25*'CH4'!AO37/1000+298*N2O!AO37/1000+HFCs!AO37+PFCs!AO37+'SF6'!AO37</f>
        <v>0</v>
      </c>
      <c r="AP37" s="26">
        <f>'CO2'!AP37+25*'CH4'!AP37/1000+298*N2O!AP37/1000+HFCs!AP37+PFCs!AP37+'SF6'!AP37</f>
        <v>0</v>
      </c>
      <c r="AQ37" s="26">
        <f>'CO2'!AQ37+25*'CH4'!AQ37/1000+298*N2O!AQ37/1000+HFCs!AQ37+PFCs!AQ37+'SF6'!AQ37</f>
        <v>0</v>
      </c>
    </row>
    <row r="38" spans="1:43" s="13" customFormat="1" x14ac:dyDescent="0.2">
      <c r="A38" s="6"/>
      <c r="B38" s="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s="13" customFormat="1" x14ac:dyDescent="0.2">
      <c r="A39" s="6" t="s">
        <v>52</v>
      </c>
      <c r="B39" s="6" t="s">
        <v>53</v>
      </c>
      <c r="C39" s="15">
        <f>'CO2'!C39+25*'CH4'!C39/1000+298*N2O!C39/1000+HFCs!C39+PFCs!C39+'SF6'!C39</f>
        <v>4039.4984244622301</v>
      </c>
      <c r="D39" s="15">
        <f>'CO2'!D39+25*'CH4'!D39/1000+298*N2O!D39/1000+HFCs!D39+PFCs!D39+'SF6'!D39</f>
        <v>4070.1751063390338</v>
      </c>
      <c r="E39" s="15">
        <f>'CO2'!E39+25*'CH4'!E39/1000+298*N2O!E39/1000+HFCs!E39+PFCs!E39+'SF6'!E39</f>
        <v>4018.7993230092366</v>
      </c>
      <c r="F39" s="15">
        <f>'CO2'!F39+25*'CH4'!F39/1000+298*N2O!F39/1000+HFCs!F39+PFCs!F39+'SF6'!F39</f>
        <v>4074.3666708790543</v>
      </c>
      <c r="G39" s="15">
        <f>'CO2'!G39+25*'CH4'!G39/1000+298*N2O!G39/1000+HFCs!G39+PFCs!G39+'SF6'!G39</f>
        <v>3977.9456752167521</v>
      </c>
      <c r="H39" s="15">
        <f>'CO2'!H39+25*'CH4'!H39/1000+298*N2O!H39/1000+HFCs!H39+PFCs!H39+'SF6'!H39</f>
        <v>3967.4496648849272</v>
      </c>
      <c r="I39" s="15">
        <f>'CO2'!I39+25*'CH4'!I39/1000+298*N2O!I39/1000+HFCs!I39+PFCs!I39+'SF6'!I39</f>
        <v>3965.4752379110059</v>
      </c>
      <c r="J39" s="15">
        <f>'CO2'!J39+25*'CH4'!J39/1000+298*N2O!J39/1000+HFCs!J39+PFCs!J39+'SF6'!J39</f>
        <v>3829.1238357738816</v>
      </c>
      <c r="K39" s="15">
        <f>'CO2'!K39+25*'CH4'!K39/1000+298*N2O!K39/1000+HFCs!K39+PFCs!K39+'SF6'!K39</f>
        <v>3832.5703174306441</v>
      </c>
      <c r="L39" s="15">
        <f>'CO2'!L39+25*'CH4'!L39/1000+298*N2O!L39/1000+HFCs!L39+PFCs!L39+'SF6'!L39</f>
        <v>3684.8398383074696</v>
      </c>
      <c r="M39" s="15">
        <f>'CO2'!M39+25*'CH4'!M39/1000+298*N2O!M39/1000+HFCs!M39+PFCs!M39+'SF6'!M39</f>
        <v>3630.6658111622801</v>
      </c>
      <c r="N39" s="15">
        <f>'CO2'!N39+25*'CH4'!N39/1000+298*N2O!N39/1000+HFCs!N39+PFCs!N39+'SF6'!N39</f>
        <v>3703.2016758551313</v>
      </c>
      <c r="O39" s="15">
        <f>'CO2'!O39+25*'CH4'!O39/1000+298*N2O!O39/1000+HFCs!O39+PFCs!O39+'SF6'!O39</f>
        <v>3645.8056999472678</v>
      </c>
      <c r="P39" s="15">
        <f>'CO2'!P39+25*'CH4'!P39/1000+298*N2O!P39/1000+HFCs!P39+PFCs!P39+'SF6'!P39</f>
        <v>3604.034160450572</v>
      </c>
      <c r="Q39" s="15">
        <f>'CO2'!Q39+25*'CH4'!Q39/1000+298*N2O!Q39/1000+HFCs!Q39+PFCs!Q39+'SF6'!Q39</f>
        <v>3496.0995935948304</v>
      </c>
      <c r="R39" s="15">
        <f>'CO2'!R39+25*'CH4'!R39/1000+298*N2O!R39/1000+HFCs!R39+PFCs!R39+'SF6'!R39</f>
        <v>3483.3385259950223</v>
      </c>
      <c r="S39" s="15">
        <f>'CO2'!S39+25*'CH4'!S39/1000+298*N2O!S39/1000+HFCs!S39+PFCs!S39+'SF6'!S39</f>
        <v>3484.3616198690452</v>
      </c>
      <c r="T39" s="15">
        <f>'CO2'!T39+25*'CH4'!T39/1000+298*N2O!T39/1000+HFCs!T39+PFCs!T39+'SF6'!T39</f>
        <v>3564.8598836183601</v>
      </c>
      <c r="U39" s="15">
        <f>'CO2'!U39+25*'CH4'!U39/1000+298*N2O!U39/1000+HFCs!U39+PFCs!U39+'SF6'!U39</f>
        <v>3596.4621687814101</v>
      </c>
      <c r="V39" s="15">
        <f>'CO2'!V39+25*'CH4'!V39/1000+298*N2O!V39/1000+HFCs!V39+PFCs!V39+'SF6'!V39</f>
        <v>3595.7488332460475</v>
      </c>
      <c r="W39" s="15">
        <f>'CO2'!W39+25*'CH4'!W39/1000+298*N2O!W39/1000+HFCs!W39+PFCs!W39+'SF6'!W39</f>
        <v>3630.7619681152228</v>
      </c>
      <c r="X39" s="15">
        <f>'CO2'!X39+25*'CH4'!X39/1000+298*N2O!X39/1000+HFCs!X39+PFCs!X39+'SF6'!X39</f>
        <v>3589.9354422123447</v>
      </c>
      <c r="Y39" s="15">
        <f>'CO2'!Y39+25*'CH4'!Y39/1000+298*N2O!Y39/1000+HFCs!Y39+PFCs!Y39+'SF6'!Y39</f>
        <v>3671.5725570951845</v>
      </c>
      <c r="Z39" s="15">
        <f>'CO2'!Z39+25*'CH4'!Z39/1000+298*N2O!Z39/1000+HFCs!Z39+PFCs!Z39+'SF6'!Z39</f>
        <v>3693.8723518559041</v>
      </c>
      <c r="AA39" s="15">
        <f>'CO2'!AA39+25*'CH4'!AA39/1000+298*N2O!AA39/1000+HFCs!AA39+PFCs!AA39+'SF6'!AA39</f>
        <v>3694.5158094360027</v>
      </c>
      <c r="AB39" s="15">
        <f>'CO2'!AB39+25*'CH4'!AB39/1000+298*N2O!AB39/1000+HFCs!AB39+PFCs!AB39+'SF6'!AB39</f>
        <v>3667.3253707444487</v>
      </c>
      <c r="AC39" s="15">
        <f>'CO2'!AC39+25*'CH4'!AC39/1000+298*N2O!AC39/1000+HFCs!AC39+PFCs!AC39+'SF6'!AC39</f>
        <v>3716.5238034856311</v>
      </c>
      <c r="AD39" s="15">
        <f>'CO2'!AD39+25*'CH4'!AD39/1000+298*N2O!AD39/1000+HFCs!AD39+PFCs!AD39+'SF6'!AD39</f>
        <v>3730.6914994401859</v>
      </c>
      <c r="AE39" s="26">
        <f>'CO2'!AE39+25*'CH4'!AE39/1000+298*N2O!AE39/1000+HFCs!AE39+PFCs!AE39+'SF6'!AE39</f>
        <v>3773.3137492047813</v>
      </c>
      <c r="AF39" s="26">
        <f>'CO2'!AF39+25*'CH4'!AF39/1000+298*N2O!AF39/1000+HFCs!AF39+PFCs!AF39+'SF6'!AF39</f>
        <v>3795.8550594526191</v>
      </c>
      <c r="AG39" s="26">
        <f>'CO2'!AG39+25*'CH4'!AG39/1000+298*N2O!AG39/1000+HFCs!AG39+PFCs!AG39+'SF6'!AG39</f>
        <v>3812.1353779265605</v>
      </c>
      <c r="AH39" s="26">
        <f>'CO2'!AH39+25*'CH4'!AH39/1000+298*N2O!AH39/1000+HFCs!AH39+PFCs!AH39+'SF6'!AH39</f>
        <v>3841.7699198404666</v>
      </c>
      <c r="AI39" s="26">
        <f>'CO2'!AI39+25*'CH4'!AI39/1000+298*N2O!AI39/1000+HFCs!AI39+PFCs!AI39+'SF6'!AI39</f>
        <v>3881.0010530443524</v>
      </c>
      <c r="AJ39" s="26">
        <f>'CO2'!AJ39+25*'CH4'!AJ39/1000+298*N2O!AJ39/1000+HFCs!AJ39+PFCs!AJ39+'SF6'!AJ39</f>
        <v>3916.6643930305299</v>
      </c>
      <c r="AK39" s="26">
        <f>'CO2'!AK39+25*'CH4'!AK39/1000+298*N2O!AK39/1000+HFCs!AK39+PFCs!AK39+'SF6'!AK39</f>
        <v>3952.4025303694043</v>
      </c>
      <c r="AL39" s="26">
        <f>'CO2'!AL39+25*'CH4'!AL39/1000+298*N2O!AL39/1000+HFCs!AL39+PFCs!AL39+'SF6'!AL39</f>
        <v>3989.5684201925824</v>
      </c>
      <c r="AM39" s="26">
        <f>'CO2'!AM39+25*'CH4'!AM39/1000+298*N2O!AM39/1000+HFCs!AM39+PFCs!AM39+'SF6'!AM39</f>
        <v>4024.3328813451676</v>
      </c>
      <c r="AN39" s="26">
        <f>'CO2'!AN39+25*'CH4'!AN39/1000+298*N2O!AN39/1000+HFCs!AN39+PFCs!AN39+'SF6'!AN39</f>
        <v>4075.4827551834633</v>
      </c>
      <c r="AO39" s="26">
        <f>'CO2'!AO39+25*'CH4'!AO39/1000+298*N2O!AO39/1000+HFCs!AO39+PFCs!AO39+'SF6'!AO39</f>
        <v>4119.7402698469868</v>
      </c>
      <c r="AP39" s="26">
        <f>'CO2'!AP39+25*'CH4'!AP39/1000+298*N2O!AP39/1000+HFCs!AP39+PFCs!AP39+'SF6'!AP39</f>
        <v>4170.0312399860059</v>
      </c>
      <c r="AQ39" s="26">
        <f>'CO2'!AQ39+25*'CH4'!AQ39/1000+298*N2O!AQ39/1000+HFCs!AQ39+PFCs!AQ39+'SF6'!AQ39</f>
        <v>4219.3773975947088</v>
      </c>
    </row>
    <row r="40" spans="1:43" s="13" customFormat="1" x14ac:dyDescent="0.2">
      <c r="A40" s="6" t="s">
        <v>54</v>
      </c>
      <c r="B40" s="6" t="s">
        <v>55</v>
      </c>
      <c r="C40" s="15">
        <f>'CO2'!C40+25*'CH4'!C40/1000+298*N2O!C40/1000+HFCs!C40+PFCs!C40+'SF6'!C40</f>
        <v>2522.602635100694</v>
      </c>
      <c r="D40" s="15">
        <f>'CO2'!D40+25*'CH4'!D40/1000+298*N2O!D40/1000+HFCs!D40+PFCs!D40+'SF6'!D40</f>
        <v>2613.2851397011891</v>
      </c>
      <c r="E40" s="15">
        <f>'CO2'!E40+25*'CH4'!E40/1000+298*N2O!E40/1000+HFCs!E40+PFCs!E40+'SF6'!E40</f>
        <v>2769.3853325950995</v>
      </c>
      <c r="F40" s="15">
        <f>'CO2'!F40+25*'CH4'!F40/1000+298*N2O!F40/1000+HFCs!F40+PFCs!F40+'SF6'!F40</f>
        <v>2864.7359183823642</v>
      </c>
      <c r="G40" s="15">
        <f>'CO2'!G40+25*'CH4'!G40/1000+298*N2O!G40/1000+HFCs!G40+PFCs!G40+'SF6'!G40</f>
        <v>2806.3026697755831</v>
      </c>
      <c r="H40" s="15">
        <f>'CO2'!H40+25*'CH4'!H40/1000+298*N2O!H40/1000+HFCs!H40+PFCs!H40+'SF6'!H40</f>
        <v>2796.09650518013</v>
      </c>
      <c r="I40" s="15">
        <f>'CO2'!I40+25*'CH4'!I40/1000+298*N2O!I40/1000+HFCs!I40+PFCs!I40+'SF6'!I40</f>
        <v>2827.073483100357</v>
      </c>
      <c r="J40" s="15">
        <f>'CO2'!J40+25*'CH4'!J40/1000+298*N2O!J40/1000+HFCs!J40+PFCs!J40+'SF6'!J40</f>
        <v>2914.3436385849127</v>
      </c>
      <c r="K40" s="15">
        <f>'CO2'!K40+25*'CH4'!K40/1000+298*N2O!K40/1000+HFCs!K40+PFCs!K40+'SF6'!K40</f>
        <v>3049.1042771705984</v>
      </c>
      <c r="L40" s="15">
        <f>'CO2'!L40+25*'CH4'!L40/1000+298*N2O!L40/1000+HFCs!L40+PFCs!L40+'SF6'!L40</f>
        <v>2992.2827282445742</v>
      </c>
      <c r="M40" s="15">
        <f>'CO2'!M40+25*'CH4'!M40/1000+298*N2O!M40/1000+HFCs!M40+PFCs!M40+'SF6'!M40</f>
        <v>3033.8045368185935</v>
      </c>
      <c r="N40" s="15">
        <f>'CO2'!N40+25*'CH4'!N40/1000+298*N2O!N40/1000+HFCs!N40+PFCs!N40+'SF6'!N40</f>
        <v>3162.527151172188</v>
      </c>
      <c r="O40" s="15">
        <f>'CO2'!O40+25*'CH4'!O40/1000+298*N2O!O40/1000+HFCs!O40+PFCs!O40+'SF6'!O40</f>
        <v>3262.1296521391873</v>
      </c>
      <c r="P40" s="15">
        <f>'CO2'!P40+25*'CH4'!P40/1000+298*N2O!P40/1000+HFCs!P40+PFCs!P40+'SF6'!P40</f>
        <v>3281.10020147661</v>
      </c>
      <c r="Q40" s="15">
        <f>'CO2'!Q40+25*'CH4'!Q40/1000+298*N2O!Q40/1000+HFCs!Q40+PFCs!Q40+'SF6'!Q40</f>
        <v>3367.6300967467623</v>
      </c>
      <c r="R40" s="15">
        <f>'CO2'!R40+25*'CH4'!R40/1000+298*N2O!R40/1000+HFCs!R40+PFCs!R40+'SF6'!R40</f>
        <v>3166.6692743108165</v>
      </c>
      <c r="S40" s="15">
        <f>'CO2'!S40+25*'CH4'!S40/1000+298*N2O!S40/1000+HFCs!S40+PFCs!S40+'SF6'!S40</f>
        <v>2989.4887084225611</v>
      </c>
      <c r="T40" s="15">
        <f>'CO2'!T40+25*'CH4'!T40/1000+298*N2O!T40/1000+HFCs!T40+PFCs!T40+'SF6'!T40</f>
        <v>2979.6367393652868</v>
      </c>
      <c r="U40" s="15">
        <f>'CO2'!U40+25*'CH4'!U40/1000+298*N2O!U40/1000+HFCs!U40+PFCs!U40+'SF6'!U40</f>
        <v>2836.3588392397096</v>
      </c>
      <c r="V40" s="15">
        <f>'CO2'!V40+25*'CH4'!V40/1000+298*N2O!V40/1000+HFCs!V40+PFCs!V40+'SF6'!V40</f>
        <v>2756.5347530642393</v>
      </c>
      <c r="W40" s="15">
        <f>'CO2'!W40+25*'CH4'!W40/1000+298*N2O!W40/1000+HFCs!W40+PFCs!W40+'SF6'!W40</f>
        <v>2799.9916351038664</v>
      </c>
      <c r="X40" s="15">
        <f>'CO2'!X40+25*'CH4'!X40/1000+298*N2O!X40/1000+HFCs!X40+PFCs!X40+'SF6'!X40</f>
        <v>2769.1321427720241</v>
      </c>
      <c r="Y40" s="15">
        <f>'CO2'!Y40+25*'CH4'!Y40/1000+298*N2O!Y40/1000+HFCs!Y40+PFCs!Y40+'SF6'!Y40</f>
        <v>2681.337147082676</v>
      </c>
      <c r="Z40" s="15">
        <f>'CO2'!Z40+25*'CH4'!Z40/1000+298*N2O!Z40/1000+HFCs!Z40+PFCs!Z40+'SF6'!Z40</f>
        <v>2618.5880688374273</v>
      </c>
      <c r="AA40" s="15">
        <f>'CO2'!AA40+25*'CH4'!AA40/1000+298*N2O!AA40/1000+HFCs!AA40+PFCs!AA40+'SF6'!AA40</f>
        <v>2638.8528525223637</v>
      </c>
      <c r="AB40" s="15">
        <f>'CO2'!AB40+25*'CH4'!AB40/1000+298*N2O!AB40/1000+HFCs!AB40+PFCs!AB40+'SF6'!AB40</f>
        <v>2609.1016091395218</v>
      </c>
      <c r="AC40" s="15">
        <f>'CO2'!AC40+25*'CH4'!AC40/1000+298*N2O!AC40/1000+HFCs!AC40+PFCs!AC40+'SF6'!AC40</f>
        <v>2570.8509479355844</v>
      </c>
      <c r="AD40" s="15">
        <f>'CO2'!AD40+25*'CH4'!AD40/1000+298*N2O!AD40/1000+HFCs!AD40+PFCs!AD40+'SF6'!AD40</f>
        <v>2527.950408909725</v>
      </c>
      <c r="AE40" s="26">
        <f>'CO2'!AE40+25*'CH4'!AE40/1000+298*N2O!AE40/1000+HFCs!AE40+PFCs!AE40+'SF6'!AE40</f>
        <v>2455.0954374322537</v>
      </c>
      <c r="AF40" s="26">
        <f>'CO2'!AF40+25*'CH4'!AF40/1000+298*N2O!AF40/1000+HFCs!AF40+PFCs!AF40+'SF6'!AF40</f>
        <v>2351.125339988233</v>
      </c>
      <c r="AG40" s="26">
        <f>'CO2'!AG40+25*'CH4'!AG40/1000+298*N2O!AG40/1000+HFCs!AG40+PFCs!AG40+'SF6'!AG40</f>
        <v>2264.8385039295381</v>
      </c>
      <c r="AH40" s="26">
        <f>'CO2'!AH40+25*'CH4'!AH40/1000+298*N2O!AH40/1000+HFCs!AH40+PFCs!AH40+'SF6'!AH40</f>
        <v>2242.3198859340623</v>
      </c>
      <c r="AI40" s="26">
        <f>'CO2'!AI40+25*'CH4'!AI40/1000+298*N2O!AI40/1000+HFCs!AI40+PFCs!AI40+'SF6'!AI40</f>
        <v>2223.2416823833873</v>
      </c>
      <c r="AJ40" s="26">
        <f>'CO2'!AJ40+25*'CH4'!AJ40/1000+298*N2O!AJ40/1000+HFCs!AJ40+PFCs!AJ40+'SF6'!AJ40</f>
        <v>2201.5335119709048</v>
      </c>
      <c r="AK40" s="26">
        <f>'CO2'!AK40+25*'CH4'!AK40/1000+298*N2O!AK40/1000+HFCs!AK40+PFCs!AK40+'SF6'!AK40</f>
        <v>2179.6485225750598</v>
      </c>
      <c r="AL40" s="26">
        <f>'CO2'!AL40+25*'CH4'!AL40/1000+298*N2O!AL40/1000+HFCs!AL40+PFCs!AL40+'SF6'!AL40</f>
        <v>2156.5921490099227</v>
      </c>
      <c r="AM40" s="26">
        <f>'CO2'!AM40+25*'CH4'!AM40/1000+298*N2O!AM40/1000+HFCs!AM40+PFCs!AM40+'SF6'!AM40</f>
        <v>2132.9247990183208</v>
      </c>
      <c r="AN40" s="26">
        <f>'CO2'!AN40+25*'CH4'!AN40/1000+298*N2O!AN40/1000+HFCs!AN40+PFCs!AN40+'SF6'!AN40</f>
        <v>2114.2964441464792</v>
      </c>
      <c r="AO40" s="26">
        <f>'CO2'!AO40+25*'CH4'!AO40/1000+298*N2O!AO40/1000+HFCs!AO40+PFCs!AO40+'SF6'!AO40</f>
        <v>2091.8633949809437</v>
      </c>
      <c r="AP40" s="26">
        <f>'CO2'!AP40+25*'CH4'!AP40/1000+298*N2O!AP40/1000+HFCs!AP40+PFCs!AP40+'SF6'!AP40</f>
        <v>2071.8029994813237</v>
      </c>
      <c r="AQ40" s="26">
        <f>'CO2'!AQ40+25*'CH4'!AQ40/1000+298*N2O!AQ40/1000+HFCs!AQ40+PFCs!AQ40+'SF6'!AQ40</f>
        <v>2051.061577141284</v>
      </c>
    </row>
    <row r="41" spans="1:43" s="13" customFormat="1" x14ac:dyDescent="0.2">
      <c r="A41" s="6" t="s">
        <v>56</v>
      </c>
      <c r="B41" s="6" t="s">
        <v>57</v>
      </c>
      <c r="C41" s="15">
        <f>'CO2'!C41+25*'CH4'!C41/1000+298*N2O!C41/1000+HFCs!C41+PFCs!C41+'SF6'!C41</f>
        <v>5484.6241136347007</v>
      </c>
      <c r="D41" s="15">
        <f>'CO2'!D41+25*'CH4'!D41/1000+298*N2O!D41/1000+HFCs!D41+PFCs!D41+'SF6'!D41</f>
        <v>5308.3696527277461</v>
      </c>
      <c r="E41" s="15">
        <f>'CO2'!E41+25*'CH4'!E41/1000+298*N2O!E41/1000+HFCs!E41+PFCs!E41+'SF6'!E41</f>
        <v>5145.8604829187007</v>
      </c>
      <c r="F41" s="15">
        <f>'CO2'!F41+25*'CH4'!F41/1000+298*N2O!F41/1000+HFCs!F41+PFCs!F41+'SF6'!F41</f>
        <v>4998.3324266618565</v>
      </c>
      <c r="G41" s="15">
        <f>'CO2'!G41+25*'CH4'!G41/1000+298*N2O!G41/1000+HFCs!G41+PFCs!G41+'SF6'!G41</f>
        <v>4928.1208448787829</v>
      </c>
      <c r="H41" s="15">
        <f>'CO2'!H41+25*'CH4'!H41/1000+298*N2O!H41/1000+HFCs!H41+PFCs!H41+'SF6'!H41</f>
        <v>4825.1874362996905</v>
      </c>
      <c r="I41" s="15">
        <f>'CO2'!I41+25*'CH4'!I41/1000+298*N2O!I41/1000+HFCs!I41+PFCs!I41+'SF6'!I41</f>
        <v>4489.1418560938846</v>
      </c>
      <c r="J41" s="15">
        <f>'CO2'!J41+25*'CH4'!J41/1000+298*N2O!J41/1000+HFCs!J41+PFCs!J41+'SF6'!J41</f>
        <v>4486.0565417126481</v>
      </c>
      <c r="K41" s="15">
        <f>'CO2'!K41+25*'CH4'!K41/1000+298*N2O!K41/1000+HFCs!K41+PFCs!K41+'SF6'!K41</f>
        <v>4556.8923383589708</v>
      </c>
      <c r="L41" s="15">
        <f>'CO2'!L41+25*'CH4'!L41/1000+298*N2O!L41/1000+HFCs!L41+PFCs!L41+'SF6'!L41</f>
        <v>4403.7769625163992</v>
      </c>
      <c r="M41" s="15">
        <f>'CO2'!M41+25*'CH4'!M41/1000+298*N2O!M41/1000+HFCs!M41+PFCs!M41+'SF6'!M41</f>
        <v>4319.2934417578881</v>
      </c>
      <c r="N41" s="15">
        <f>'CO2'!N41+25*'CH4'!N41/1000+298*N2O!N41/1000+HFCs!N41+PFCs!N41+'SF6'!N41</f>
        <v>4172.5541876459083</v>
      </c>
      <c r="O41" s="15">
        <f>'CO2'!O41+25*'CH4'!O41/1000+298*N2O!O41/1000+HFCs!O41+PFCs!O41+'SF6'!O41</f>
        <v>4178.7447843518739</v>
      </c>
      <c r="P41" s="15">
        <f>'CO2'!P41+25*'CH4'!P41/1000+298*N2O!P41/1000+HFCs!P41+PFCs!P41+'SF6'!P41</f>
        <v>3951.3105469261427</v>
      </c>
      <c r="Q41" s="15">
        <f>'CO2'!Q41+25*'CH4'!Q41/1000+298*N2O!Q41/1000+HFCs!Q41+PFCs!Q41+'SF6'!Q41</f>
        <v>3979.30234856171</v>
      </c>
      <c r="R41" s="15">
        <f>'CO2'!R41+25*'CH4'!R41/1000+298*N2O!R41/1000+HFCs!R41+PFCs!R41+'SF6'!R41</f>
        <v>3936.9963355607356</v>
      </c>
      <c r="S41" s="15">
        <f>'CO2'!S41+25*'CH4'!S41/1000+298*N2O!S41/1000+HFCs!S41+PFCs!S41+'SF6'!S41</f>
        <v>3879.4161214031928</v>
      </c>
      <c r="T41" s="15">
        <f>'CO2'!T41+25*'CH4'!T41/1000+298*N2O!T41/1000+HFCs!T41+PFCs!T41+'SF6'!T41</f>
        <v>4040.8623955107028</v>
      </c>
      <c r="U41" s="15">
        <f>'CO2'!U41+25*'CH4'!U41/1000+298*N2O!U41/1000+HFCs!U41+PFCs!U41+'SF6'!U41</f>
        <v>4061.8235492080448</v>
      </c>
      <c r="V41" s="15">
        <f>'CO2'!V41+25*'CH4'!V41/1000+298*N2O!V41/1000+HFCs!V41+PFCs!V41+'SF6'!V41</f>
        <v>3943.2232458882859</v>
      </c>
      <c r="W41" s="15">
        <f>'CO2'!W41+25*'CH4'!W41/1000+298*N2O!W41/1000+HFCs!W41+PFCs!W41+'SF6'!W41</f>
        <v>3814.3813695705562</v>
      </c>
      <c r="X41" s="15">
        <f>'CO2'!X41+25*'CH4'!X41/1000+298*N2O!X41/1000+HFCs!X41+PFCs!X41+'SF6'!X41</f>
        <v>3867.3375186971534</v>
      </c>
      <c r="Y41" s="15">
        <f>'CO2'!Y41+25*'CH4'!Y41/1000+298*N2O!Y41/1000+HFCs!Y41+PFCs!Y41+'SF6'!Y41</f>
        <v>3821.8597460532897</v>
      </c>
      <c r="Z41" s="15">
        <f>'CO2'!Z41+25*'CH4'!Z41/1000+298*N2O!Z41/1000+HFCs!Z41+PFCs!Z41+'SF6'!Z41</f>
        <v>3787.5326496307421</v>
      </c>
      <c r="AA41" s="15">
        <f>'CO2'!AA41+25*'CH4'!AA41/1000+298*N2O!AA41/1000+HFCs!AA41+PFCs!AA41+'SF6'!AA41</f>
        <v>3946.1384368233162</v>
      </c>
      <c r="AB41" s="15">
        <f>'CO2'!AB41+25*'CH4'!AB41/1000+298*N2O!AB41/1000+HFCs!AB41+PFCs!AB41+'SF6'!AB41</f>
        <v>3939.4157720595258</v>
      </c>
      <c r="AC41" s="15">
        <f>'CO2'!AC41+25*'CH4'!AC41/1000+298*N2O!AC41/1000+HFCs!AC41+PFCs!AC41+'SF6'!AC41</f>
        <v>4066.7710582231175</v>
      </c>
      <c r="AD41" s="15">
        <f>'CO2'!AD41+25*'CH4'!AD41/1000+298*N2O!AD41/1000+HFCs!AD41+PFCs!AD41+'SF6'!AD41</f>
        <v>4160.0905564419245</v>
      </c>
      <c r="AE41" s="26">
        <f>'CO2'!AE41+25*'CH4'!AE41/1000+298*N2O!AE41/1000+HFCs!AE41+PFCs!AE41+'SF6'!AE41</f>
        <v>4295.0051806629117</v>
      </c>
      <c r="AF41" s="26">
        <f>'CO2'!AF41+25*'CH4'!AF41/1000+298*N2O!AF41/1000+HFCs!AF41+PFCs!AF41+'SF6'!AF41</f>
        <v>4211.3921477506437</v>
      </c>
      <c r="AG41" s="26">
        <f>'CO2'!AG41+25*'CH4'!AG41/1000+298*N2O!AG41/1000+HFCs!AG41+PFCs!AG41+'SF6'!AG41</f>
        <v>4130.2882633625059</v>
      </c>
      <c r="AH41" s="26">
        <f>'CO2'!AH41+25*'CH4'!AH41/1000+298*N2O!AH41/1000+HFCs!AH41+PFCs!AH41+'SF6'!AH41</f>
        <v>4111.7084450788689</v>
      </c>
      <c r="AI41" s="26">
        <f>'CO2'!AI41+25*'CH4'!AI41/1000+298*N2O!AI41/1000+HFCs!AI41+PFCs!AI41+'SF6'!AI41</f>
        <v>4102.4272572963464</v>
      </c>
      <c r="AJ41" s="26">
        <f>'CO2'!AJ41+25*'CH4'!AJ41/1000+298*N2O!AJ41/1000+HFCs!AJ41+PFCs!AJ41+'SF6'!AJ41</f>
        <v>4083.9284494380249</v>
      </c>
      <c r="AK41" s="26">
        <f>'CO2'!AK41+25*'CH4'!AK41/1000+298*N2O!AK41/1000+HFCs!AK41+PFCs!AK41+'SF6'!AK41</f>
        <v>4069.762996557261</v>
      </c>
      <c r="AL41" s="26">
        <f>'CO2'!AL41+25*'CH4'!AL41/1000+298*N2O!AL41/1000+HFCs!AL41+PFCs!AL41+'SF6'!AL41</f>
        <v>4049.2652003148191</v>
      </c>
      <c r="AM41" s="26">
        <f>'CO2'!AM41+25*'CH4'!AM41/1000+298*N2O!AM41/1000+HFCs!AM41+PFCs!AM41+'SF6'!AM41</f>
        <v>4045.3834102211163</v>
      </c>
      <c r="AN41" s="26">
        <f>'CO2'!AN41+25*'CH4'!AN41/1000+298*N2O!AN41/1000+HFCs!AN41+PFCs!AN41+'SF6'!AN41</f>
        <v>4022.3226987959997</v>
      </c>
      <c r="AO41" s="26">
        <f>'CO2'!AO41+25*'CH4'!AO41/1000+298*N2O!AO41/1000+HFCs!AO41+PFCs!AO41+'SF6'!AO41</f>
        <v>4003.7383854284103</v>
      </c>
      <c r="AP41" s="26">
        <f>'CO2'!AP41+25*'CH4'!AP41/1000+298*N2O!AP41/1000+HFCs!AP41+PFCs!AP41+'SF6'!AP41</f>
        <v>3987.2785410363063</v>
      </c>
      <c r="AQ41" s="26">
        <f>'CO2'!AQ41+25*'CH4'!AQ41/1000+298*N2O!AQ41/1000+HFCs!AQ41+PFCs!AQ41+'SF6'!AQ41</f>
        <v>3996.6853605025076</v>
      </c>
    </row>
    <row r="42" spans="1:43" x14ac:dyDescent="0.2">
      <c r="A42" s="6" t="s">
        <v>58</v>
      </c>
      <c r="B42" s="6" t="s">
        <v>59</v>
      </c>
      <c r="C42" s="15">
        <f>'CO2'!C42+25*'CH4'!C42/1000+298*N2O!C42/1000+HFCs!C42+PFCs!C42+'SF6'!C42</f>
        <v>2.8419471998999999</v>
      </c>
      <c r="D42" s="15">
        <f>'CO2'!D42+25*'CH4'!D42/1000+298*N2O!D42/1000+HFCs!D42+PFCs!D42+'SF6'!D42</f>
        <v>2.9548146190499995</v>
      </c>
      <c r="E42" s="15">
        <f>'CO2'!E42+25*'CH4'!E42/1000+298*N2O!E42/1000+HFCs!E42+PFCs!E42+'SF6'!E42</f>
        <v>2.8251497430000003</v>
      </c>
      <c r="F42" s="15">
        <f>'CO2'!F42+25*'CH4'!F42/1000+298*N2O!F42/1000+HFCs!F42+PFCs!F42+'SF6'!F42</f>
        <v>3.0847667755500003</v>
      </c>
      <c r="G42" s="15">
        <f>'CO2'!G42+25*'CH4'!G42/1000+298*N2O!G42/1000+HFCs!G42+PFCs!G42+'SF6'!G42</f>
        <v>2.97475526205</v>
      </c>
      <c r="H42" s="15">
        <f>'CO2'!H42+25*'CH4'!H42/1000+298*N2O!H42/1000+HFCs!H42+PFCs!H42+'SF6'!H42</f>
        <v>3.3666226947000002</v>
      </c>
      <c r="I42" s="15">
        <f>'CO2'!I42+25*'CH4'!I42/1000+298*N2O!I42/1000+HFCs!I42+PFCs!I42+'SF6'!I42</f>
        <v>3.3477297803999999</v>
      </c>
      <c r="J42" s="15">
        <f>'CO2'!J42+25*'CH4'!J42/1000+298*N2O!J42/1000+HFCs!J42+PFCs!J42+'SF6'!J42</f>
        <v>3.5488598931000004</v>
      </c>
      <c r="K42" s="15">
        <f>'CO2'!K42+25*'CH4'!K42/1000+298*N2O!K42/1000+HFCs!K42+PFCs!K42+'SF6'!K42</f>
        <v>4.4677010641499999</v>
      </c>
      <c r="L42" s="15">
        <f>'CO2'!L42+25*'CH4'!L42/1000+298*N2O!L42/1000+HFCs!L42+PFCs!L42+'SF6'!L42</f>
        <v>4.24406168325</v>
      </c>
      <c r="M42" s="15">
        <f>'CO2'!M42+25*'CH4'!M42/1000+298*N2O!M42/1000+HFCs!M42+PFCs!M42+'SF6'!M42</f>
        <v>4.1806065014999998</v>
      </c>
      <c r="N42" s="15">
        <f>'CO2'!N42+25*'CH4'!N42/1000+298*N2O!N42/1000+HFCs!N42+PFCs!N42+'SF6'!N42</f>
        <v>4.3934137195499998</v>
      </c>
      <c r="O42" s="15">
        <f>'CO2'!O42+25*'CH4'!O42/1000+298*N2O!O42/1000+HFCs!O42+PFCs!O42+'SF6'!O42</f>
        <v>3.6546635929499995</v>
      </c>
      <c r="P42" s="15">
        <f>'CO2'!P42+25*'CH4'!P42/1000+298*N2O!P42/1000+HFCs!P42+PFCs!P42+'SF6'!P42</f>
        <v>4.3934982138000001</v>
      </c>
      <c r="Q42" s="15">
        <f>'CO2'!Q42+25*'CH4'!Q42/1000+298*N2O!Q42/1000+HFCs!Q42+PFCs!Q42+'SF6'!Q42</f>
        <v>4.6062547353000003</v>
      </c>
      <c r="R42" s="15">
        <f>'CO2'!R42+25*'CH4'!R42/1000+298*N2O!R42/1000+HFCs!R42+PFCs!R42+'SF6'!R42</f>
        <v>4.6742388088500002</v>
      </c>
      <c r="S42" s="15">
        <f>'CO2'!S42+25*'CH4'!S42/1000+298*N2O!S42/1000+HFCs!S42+PFCs!S42+'SF6'!S42</f>
        <v>4.7418173100000001</v>
      </c>
      <c r="T42" s="15">
        <f>'CO2'!T42+25*'CH4'!T42/1000+298*N2O!T42/1000+HFCs!T42+PFCs!T42+'SF6'!T42</f>
        <v>4.1029393869000002</v>
      </c>
      <c r="U42" s="15">
        <f>'CO2'!U42+25*'CH4'!U42/1000+298*N2O!U42/1000+HFCs!U42+PFCs!U42+'SF6'!U42</f>
        <v>3.7997740179000008</v>
      </c>
      <c r="V42" s="15">
        <f>'CO2'!V42+25*'CH4'!V42/1000+298*N2O!V42/1000+HFCs!V42+PFCs!V42+'SF6'!V42</f>
        <v>4.4701851951</v>
      </c>
      <c r="W42" s="15">
        <f>'CO2'!W42+25*'CH4'!W42/1000+298*N2O!W42/1000+HFCs!W42+PFCs!W42+'SF6'!W42</f>
        <v>3.2597205695999993</v>
      </c>
      <c r="X42" s="15">
        <f>'CO2'!X42+25*'CH4'!X42/1000+298*N2O!X42/1000+HFCs!X42+PFCs!X42+'SF6'!X42</f>
        <v>3.2264636327999998</v>
      </c>
      <c r="Y42" s="15">
        <f>'CO2'!Y42+25*'CH4'!Y42/1000+298*N2O!Y42/1000+HFCs!Y42+PFCs!Y42+'SF6'!Y42</f>
        <v>3.7078780716000006</v>
      </c>
      <c r="Z42" s="15">
        <f>'CO2'!Z42+25*'CH4'!Z42/1000+298*N2O!Z42/1000+HFCs!Z42+PFCs!Z42+'SF6'!Z42</f>
        <v>4.0071229074000003</v>
      </c>
      <c r="AA42" s="15">
        <f>'CO2'!AA42+25*'CH4'!AA42/1000+298*N2O!AA42/1000+HFCs!AA42+PFCs!AA42+'SF6'!AA42</f>
        <v>3.9454759026000001</v>
      </c>
      <c r="AB42" s="15">
        <f>'CO2'!AB42+25*'CH4'!AB42/1000+298*N2O!AB42/1000+HFCs!AB42+PFCs!AB42+'SF6'!AB42</f>
        <v>3.4675020696600005</v>
      </c>
      <c r="AC42" s="15">
        <f>'CO2'!AC42+25*'CH4'!AC42/1000+298*N2O!AC42/1000+HFCs!AC42+PFCs!AC42+'SF6'!AC42</f>
        <v>3.4206652169999998</v>
      </c>
      <c r="AD42" s="15">
        <f>'CO2'!AD42+25*'CH4'!AD42/1000+298*N2O!AD42/1000+HFCs!AD42+PFCs!AD42+'SF6'!AD42</f>
        <v>3.8471245956</v>
      </c>
      <c r="AE42" s="26">
        <f>'CO2'!AE42+25*'CH4'!AE42/1000+298*N2O!AE42/1000+HFCs!AE42+PFCs!AE42+'SF6'!AE42</f>
        <v>3.7152006891556395</v>
      </c>
      <c r="AF42" s="26">
        <f>'CO2'!AF42+25*'CH4'!AF42/1000+298*N2O!AF42/1000+HFCs!AF42+PFCs!AF42+'SF6'!AF42</f>
        <v>3.6977377195026886</v>
      </c>
      <c r="AG42" s="26">
        <f>'CO2'!AG42+25*'CH4'!AG42/1000+298*N2O!AG42/1000+HFCs!AG42+PFCs!AG42+'SF6'!AG42</f>
        <v>3.6803598658675423</v>
      </c>
      <c r="AH42" s="26">
        <f>'CO2'!AH42+25*'CH4'!AH42/1000+298*N2O!AH42/1000+HFCs!AH42+PFCs!AH42+'SF6'!AH42</f>
        <v>3.663067128250201</v>
      </c>
      <c r="AI42" s="26">
        <f>'CO2'!AI42+25*'CH4'!AI42/1000+298*N2O!AI42/1000+HFCs!AI42+PFCs!AI42+'SF6'!AI42</f>
        <v>3.6458453206476973</v>
      </c>
      <c r="AJ42" s="26">
        <f>'CO2'!AJ42+25*'CH4'!AJ42/1000+298*N2O!AJ42/1000+HFCs!AJ42+PFCs!AJ42+'SF6'!AJ42</f>
        <v>3.6287086290629991</v>
      </c>
      <c r="AK42" s="26">
        <f>'CO2'!AK42+25*'CH4'!AK42/1000+298*N2O!AK42/1000+HFCs!AK42+PFCs!AK42+'SF6'!AK42</f>
        <v>3.6116570534961041</v>
      </c>
      <c r="AL42" s="26">
        <f>'CO2'!AL42+25*'CH4'!AL42/1000+298*N2O!AL42/1000+HFCs!AL42+PFCs!AL42+'SF6'!AL42</f>
        <v>3.5946764079440472</v>
      </c>
      <c r="AM42" s="26">
        <f>'CO2'!AM42+25*'CH4'!AM42/1000+298*N2O!AM42/1000+HFCs!AM42+PFCs!AM42+'SF6'!AM42</f>
        <v>3.5777950644127623</v>
      </c>
      <c r="AN42" s="26">
        <f>'CO2'!AN42+25*'CH4'!AN42/1000+298*N2O!AN42/1000+HFCs!AN42+PFCs!AN42+'SF6'!AN42</f>
        <v>3.5609704648933476</v>
      </c>
      <c r="AO42" s="26">
        <f>'CO2'!AO42+25*'CH4'!AO42/1000+298*N2O!AO42/1000+HFCs!AO42+PFCs!AO42+'SF6'!AO42</f>
        <v>3.5442309813917374</v>
      </c>
      <c r="AP42" s="26">
        <f>'CO2'!AP42+25*'CH4'!AP42/1000+298*N2O!AP42/1000+HFCs!AP42+PFCs!AP42+'SF6'!AP42</f>
        <v>3.5275766139079323</v>
      </c>
      <c r="AQ42" s="26">
        <f>'CO2'!AQ42+25*'CH4'!AQ42/1000+298*N2O!AQ42/1000+HFCs!AQ42+PFCs!AQ42+'SF6'!AQ42</f>
        <v>3.5109931764389644</v>
      </c>
    </row>
    <row r="43" spans="1:43" x14ac:dyDescent="0.2">
      <c r="A43" s="6" t="s">
        <v>60</v>
      </c>
      <c r="B43" s="6" t="s">
        <v>61</v>
      </c>
      <c r="C43" s="15">
        <f>'CO2'!C43+25*'CH4'!C43/1000+298*N2O!C43/1000+HFCs!C43+PFCs!C43+'SF6'!C43</f>
        <v>565.49433176807497</v>
      </c>
      <c r="D43" s="15">
        <f>'CO2'!D43+25*'CH4'!D43/1000+298*N2O!D43/1000+HFCs!D43+PFCs!D43+'SF6'!D43</f>
        <v>462.54118959602999</v>
      </c>
      <c r="E43" s="15">
        <f>'CO2'!E43+25*'CH4'!E43/1000+298*N2O!E43/1000+HFCs!E43+PFCs!E43+'SF6'!E43</f>
        <v>357.38819395877101</v>
      </c>
      <c r="F43" s="15">
        <f>'CO2'!F43+25*'CH4'!F43/1000+298*N2O!F43/1000+HFCs!F43+PFCs!F43+'SF6'!F43</f>
        <v>306.791564258834</v>
      </c>
      <c r="G43" s="15">
        <f>'CO2'!G43+25*'CH4'!G43/1000+298*N2O!G43/1000+HFCs!G43+PFCs!G43+'SF6'!G43</f>
        <v>367.06754920571501</v>
      </c>
      <c r="H43" s="15">
        <f>'CO2'!H43+25*'CH4'!H43/1000+298*N2O!H43/1000+HFCs!H43+PFCs!H43+'SF6'!H43</f>
        <v>495.97896226729301</v>
      </c>
      <c r="I43" s="15">
        <f>'CO2'!I43+25*'CH4'!I43/1000+298*N2O!I43/1000+HFCs!I43+PFCs!I43+'SF6'!I43</f>
        <v>393.02582009524798</v>
      </c>
      <c r="J43" s="15">
        <f>'CO2'!J43+25*'CH4'!J43/1000+298*N2O!J43/1000+HFCs!J43+PFCs!J43+'SF6'!J43</f>
        <v>469.58072068471699</v>
      </c>
      <c r="K43" s="15">
        <f>'CO2'!K43+25*'CH4'!K43/1000+298*N2O!K43/1000+HFCs!K43+PFCs!K43+'SF6'!K43</f>
        <v>252.23519832151101</v>
      </c>
      <c r="L43" s="15">
        <f>'CO2'!L43+25*'CH4'!L43/1000+298*N2O!L43/1000+HFCs!L43+PFCs!L43+'SF6'!L43</f>
        <v>264.99434841975602</v>
      </c>
      <c r="M43" s="15">
        <f>'CO2'!M43+25*'CH4'!M43/1000+298*N2O!M43/1000+HFCs!M43+PFCs!M43+'SF6'!M43</f>
        <v>260.59464148932602</v>
      </c>
      <c r="N43" s="15">
        <f>'CO2'!N43+25*'CH4'!N43/1000+298*N2O!N43/1000+HFCs!N43+PFCs!N43+'SF6'!N43</f>
        <v>200.75862723548801</v>
      </c>
      <c r="O43" s="15">
        <f>'CO2'!O43+25*'CH4'!O43/1000+298*N2O!O43/1000+HFCs!O43+PFCs!O43+'SF6'!O43</f>
        <v>233.31645852066501</v>
      </c>
      <c r="P43" s="15">
        <f>'CO2'!P43+25*'CH4'!P43/1000+298*N2O!P43/1000+HFCs!P43+PFCs!P43+'SF6'!P43</f>
        <v>226.27692743197801</v>
      </c>
      <c r="Q43" s="15">
        <f>'CO2'!Q43+25*'CH4'!Q43/1000+298*N2O!Q43/1000+HFCs!Q43+PFCs!Q43+'SF6'!Q43</f>
        <v>157.64149931728099</v>
      </c>
      <c r="R43" s="15">
        <f>'CO2'!R43+25*'CH4'!R43/1000+298*N2O!R43/1000+HFCs!R43+PFCs!R43+'SF6'!R43</f>
        <v>219.677367036334</v>
      </c>
      <c r="S43" s="15">
        <f>'CO2'!S43+25*'CH4'!S43/1000+298*N2O!S43/1000+HFCs!S43+PFCs!S43+'SF6'!S43</f>
        <v>193.71909614680101</v>
      </c>
      <c r="T43" s="15">
        <f>'CO2'!T43+25*'CH4'!T43/1000+298*N2O!T43/1000+HFCs!T43+PFCs!T43+'SF6'!T43</f>
        <v>191.95921337463</v>
      </c>
      <c r="U43" s="15">
        <f>'CO2'!U43+25*'CH4'!U43/1000+298*N2O!U43/1000+HFCs!U43+PFCs!U43+'SF6'!U43</f>
        <v>228.91675159023501</v>
      </c>
      <c r="V43" s="15">
        <f>'CO2'!V43+25*'CH4'!V43/1000+298*N2O!V43/1000+HFCs!V43+PFCs!V43+'SF6'!V43</f>
        <v>181.39991674159899</v>
      </c>
      <c r="W43" s="15">
        <f>'CO2'!W43+25*'CH4'!W43/1000+298*N2O!W43/1000+HFCs!W43+PFCs!W43+'SF6'!W43</f>
        <v>152.80182169380899</v>
      </c>
      <c r="X43" s="15">
        <f>'CO2'!X43+25*'CH4'!X43/1000+298*N2O!X43/1000+HFCs!X43+PFCs!X43+'SF6'!X43</f>
        <v>161.601235554667</v>
      </c>
      <c r="Y43" s="15">
        <f>'CO2'!Y43+25*'CH4'!Y43/1000+298*N2O!Y43/1000+HFCs!Y43+PFCs!Y43+'SF6'!Y43</f>
        <v>188.43944783028601</v>
      </c>
      <c r="Z43" s="15">
        <f>'CO2'!Z43+25*'CH4'!Z43/1000+298*N2O!Z43/1000+HFCs!Z43+PFCs!Z43+'SF6'!Z43</f>
        <v>243.875755153695</v>
      </c>
      <c r="AA43" s="15">
        <f>'CO2'!AA43+25*'CH4'!AA43/1000+298*N2O!AA43/1000+HFCs!AA43+PFCs!AA43+'SF6'!AA43</f>
        <v>237.71616545109401</v>
      </c>
      <c r="AB43" s="15">
        <f>'CO2'!AB43+25*'CH4'!AB43/1000+298*N2O!AB43/1000+HFCs!AB43+PFCs!AB43+'SF6'!AB43</f>
        <v>165.560971792054</v>
      </c>
      <c r="AC43" s="15">
        <f>'CO2'!AC43+25*'CH4'!AC43/1000+298*N2O!AC43/1000+HFCs!AC43+PFCs!AC43+'SF6'!AC43</f>
        <v>211.75789456156099</v>
      </c>
      <c r="AD43" s="15">
        <f>'CO2'!AD43+25*'CH4'!AD43/1000+298*N2O!AD43/1000+HFCs!AD43+PFCs!AD43+'SF6'!AD43</f>
        <v>214.39771871981901</v>
      </c>
      <c r="AE43" s="26">
        <f>'CO2'!AE43+25*'CH4'!AE43/1000+298*N2O!AE43/1000+HFCs!AE43+PFCs!AE43+'SF6'!AE43</f>
        <v>213.37572153309355</v>
      </c>
      <c r="AF43" s="26">
        <f>'CO2'!AF43+25*'CH4'!AF43/1000+298*N2O!AF43/1000+HFCs!AF43+PFCs!AF43+'SF6'!AF43</f>
        <v>212.37276797511072</v>
      </c>
      <c r="AG43" s="26">
        <f>'CO2'!AG43+25*'CH4'!AG43/1000+298*N2O!AG43/1000+HFCs!AG43+PFCs!AG43+'SF6'!AG43</f>
        <v>211.37470289913267</v>
      </c>
      <c r="AH43" s="26">
        <f>'CO2'!AH43+25*'CH4'!AH43/1000+298*N2O!AH43/1000+HFCs!AH43+PFCs!AH43+'SF6'!AH43</f>
        <v>210.38152630515944</v>
      </c>
      <c r="AI43" s="26">
        <f>'CO2'!AI43+25*'CH4'!AI43/1000+298*N2O!AI43/1000+HFCs!AI43+PFCs!AI43+'SF6'!AI43</f>
        <v>209.39242344619018</v>
      </c>
      <c r="AJ43" s="26">
        <f>'CO2'!AJ43+25*'CH4'!AJ43/1000+298*N2O!AJ43/1000+HFCs!AJ43+PFCs!AJ43+'SF6'!AJ43</f>
        <v>208.40820906922571</v>
      </c>
      <c r="AK43" s="26">
        <f>'CO2'!AK43+25*'CH4'!AK43/1000+298*N2O!AK43/1000+HFCs!AK43+PFCs!AK43+'SF6'!AK43</f>
        <v>207.42888317426605</v>
      </c>
      <c r="AL43" s="26">
        <f>'CO2'!AL43+25*'CH4'!AL43/1000+298*N2O!AL43/1000+HFCs!AL43+PFCs!AL43+'SF6'!AL43</f>
        <v>206.45363101431039</v>
      </c>
      <c r="AM43" s="26">
        <f>'CO2'!AM43+25*'CH4'!AM43/1000+298*N2O!AM43/1000+HFCs!AM43+PFCs!AM43+'SF6'!AM43</f>
        <v>205.48408208336025</v>
      </c>
      <c r="AN43" s="26">
        <f>'CO2'!AN43+25*'CH4'!AN43/1000+298*N2O!AN43/1000+HFCs!AN43+PFCs!AN43+'SF6'!AN43</f>
        <v>204.51779214041338</v>
      </c>
      <c r="AO43" s="26">
        <f>'CO2'!AO43+25*'CH4'!AO43/1000+298*N2O!AO43/1000+HFCs!AO43+PFCs!AO43+'SF6'!AO43</f>
        <v>203.55639067947126</v>
      </c>
      <c r="AP43" s="26">
        <f>'CO2'!AP43+25*'CH4'!AP43/1000+298*N2O!AP43/1000+HFCs!AP43+PFCs!AP43+'SF6'!AP43</f>
        <v>202.59987770053394</v>
      </c>
      <c r="AQ43" s="26">
        <f>'CO2'!AQ43+25*'CH4'!AQ43/1000+298*N2O!AQ43/1000+HFCs!AQ43+PFCs!AQ43+'SF6'!AQ43</f>
        <v>201.64743845660061</v>
      </c>
    </row>
    <row r="44" spans="1:43" x14ac:dyDescent="0.2">
      <c r="A44" s="6" t="s">
        <v>62</v>
      </c>
      <c r="B44" s="6" t="s">
        <v>63</v>
      </c>
      <c r="C44" s="15">
        <f>'CO2'!C44+25*'CH4'!C44/1000+298*N2O!C44/1000+HFCs!C44+PFCs!C44+'SF6'!C44</f>
        <v>14.6666666666667</v>
      </c>
      <c r="D44" s="15">
        <f>'CO2'!D44+25*'CH4'!D44/1000+298*N2O!D44/1000+HFCs!D44+PFCs!D44+'SF6'!D44</f>
        <v>11.733333333333301</v>
      </c>
      <c r="E44" s="15">
        <f>'CO2'!E44+25*'CH4'!E44/1000+298*N2O!E44/1000+HFCs!E44+PFCs!E44+'SF6'!E44</f>
        <v>12.6133333333333</v>
      </c>
      <c r="F44" s="15">
        <f>'CO2'!F44+25*'CH4'!F44/1000+298*N2O!F44/1000+HFCs!F44+PFCs!F44+'SF6'!F44</f>
        <v>13.4933333333333</v>
      </c>
      <c r="G44" s="15">
        <f>'CO2'!G44+25*'CH4'!G44/1000+298*N2O!G44/1000+HFCs!G44+PFCs!G44+'SF6'!G44</f>
        <v>18.186666666666699</v>
      </c>
      <c r="H44" s="15">
        <f>'CO2'!H44+25*'CH4'!H44/1000+298*N2O!H44/1000+HFCs!H44+PFCs!H44+'SF6'!H44</f>
        <v>15.18</v>
      </c>
      <c r="I44" s="15">
        <f>'CO2'!I44+25*'CH4'!I44/1000+298*N2O!I44/1000+HFCs!I44+PFCs!I44+'SF6'!I44</f>
        <v>8.6533333333333307</v>
      </c>
      <c r="J44" s="15">
        <f>'CO2'!J44+25*'CH4'!J44/1000+298*N2O!J44/1000+HFCs!J44+PFCs!J44+'SF6'!J44</f>
        <v>4.0333333333333297</v>
      </c>
      <c r="K44" s="15">
        <f>'CO2'!K44+25*'CH4'!K44/1000+298*N2O!K44/1000+HFCs!K44+PFCs!K44+'SF6'!K44</f>
        <v>4.2533333333333303</v>
      </c>
      <c r="L44" s="15">
        <f>'CO2'!L44+25*'CH4'!L44/1000+298*N2O!L44/1000+HFCs!L44+PFCs!L44+'SF6'!L44</f>
        <v>2.93333333333333</v>
      </c>
      <c r="M44" s="15">
        <f>'CO2'!M44+25*'CH4'!M44/1000+298*N2O!M44/1000+HFCs!M44+PFCs!M44+'SF6'!M44</f>
        <v>2.3466666666666698</v>
      </c>
      <c r="N44" s="15">
        <f>'CO2'!N44+25*'CH4'!N44/1000+298*N2O!N44/1000+HFCs!N44+PFCs!N44+'SF6'!N44</f>
        <v>1.6866666666666701</v>
      </c>
      <c r="O44" s="15">
        <f>'CO2'!O44+25*'CH4'!O44/1000+298*N2O!O44/1000+HFCs!O44+PFCs!O44+'SF6'!O44</f>
        <v>0.73333333333332995</v>
      </c>
      <c r="P44" s="15">
        <f>'CO2'!P44+25*'CH4'!P44/1000+298*N2O!P44/1000+HFCs!P44+PFCs!P44+'SF6'!P44</f>
        <v>0.80666666666666997</v>
      </c>
      <c r="Q44" s="15">
        <f>'CO2'!Q44+25*'CH4'!Q44/1000+298*N2O!Q44/1000+HFCs!Q44+PFCs!Q44+'SF6'!Q44</f>
        <v>0.58666666666667</v>
      </c>
      <c r="R44" s="15">
        <f>'CO2'!R44+25*'CH4'!R44/1000+298*N2O!R44/1000+HFCs!R44+PFCs!R44+'SF6'!R44</f>
        <v>0.44</v>
      </c>
      <c r="S44" s="15">
        <f>'CO2'!S44+25*'CH4'!S44/1000+298*N2O!S44/1000+HFCs!S44+PFCs!S44+'SF6'!S44</f>
        <v>0.95333333333333004</v>
      </c>
      <c r="T44" s="15">
        <f>'CO2'!T44+25*'CH4'!T44/1000+298*N2O!T44/1000+HFCs!T44+PFCs!T44+'SF6'!T44</f>
        <v>0.80666666666666997</v>
      </c>
      <c r="U44" s="15">
        <f>'CO2'!U44+25*'CH4'!U44/1000+298*N2O!U44/1000+HFCs!U44+PFCs!U44+'SF6'!U44</f>
        <v>0.22</v>
      </c>
      <c r="V44" s="15">
        <f>'CO2'!V44+25*'CH4'!V44/1000+298*N2O!V44/1000+HFCs!V44+PFCs!V44+'SF6'!V44</f>
        <v>1.8333333333333299</v>
      </c>
      <c r="W44" s="15">
        <f>'CO2'!W44+25*'CH4'!W44/1000+298*N2O!W44/1000+HFCs!W44+PFCs!W44+'SF6'!W44</f>
        <v>0.88</v>
      </c>
      <c r="X44" s="15">
        <f>'CO2'!X44+25*'CH4'!X44/1000+298*N2O!X44/1000+HFCs!X44+PFCs!X44+'SF6'!X44</f>
        <v>0.58666666666667</v>
      </c>
      <c r="Y44" s="15">
        <f>'CO2'!Y44+25*'CH4'!Y44/1000+298*N2O!Y44/1000+HFCs!Y44+PFCs!Y44+'SF6'!Y44</f>
        <v>1.32</v>
      </c>
      <c r="Z44" s="15">
        <f>'CO2'!Z44+25*'CH4'!Z44/1000+298*N2O!Z44/1000+HFCs!Z44+PFCs!Z44+'SF6'!Z44</f>
        <v>0.66</v>
      </c>
      <c r="AA44" s="15">
        <f>'CO2'!AA44+25*'CH4'!AA44/1000+298*N2O!AA44/1000+HFCs!AA44+PFCs!AA44+'SF6'!AA44</f>
        <v>0.51333333333332998</v>
      </c>
      <c r="AB44" s="15">
        <f>'CO2'!AB44+25*'CH4'!AB44/1000+298*N2O!AB44/1000+HFCs!AB44+PFCs!AB44+'SF6'!AB44</f>
        <v>1.39333333333333</v>
      </c>
      <c r="AC44" s="15">
        <f>'CO2'!AC44+25*'CH4'!AC44/1000+298*N2O!AC44/1000+HFCs!AC44+PFCs!AC44+'SF6'!AC44</f>
        <v>1.61333333333333</v>
      </c>
      <c r="AD44" s="15">
        <f>'CO2'!AD44+25*'CH4'!AD44/1000+298*N2O!AD44/1000+HFCs!AD44+PFCs!AD44+'SF6'!AD44</f>
        <v>1.54</v>
      </c>
      <c r="AE44" s="26">
        <f>'CO2'!AE44+25*'CH4'!AE44/1000+298*N2O!AE44/1000+HFCs!AE44+PFCs!AE44+'SF6'!AE44</f>
        <v>1.1382226916602347</v>
      </c>
      <c r="AF44" s="26">
        <f>'CO2'!AF44+25*'CH4'!AF44/1000+298*N2O!AF44/1000+HFCs!AF44+PFCs!AF44+'SF6'!AF44</f>
        <v>1.1328725773633728</v>
      </c>
      <c r="AG44" s="26">
        <f>'CO2'!AG44+25*'CH4'!AG44/1000+298*N2O!AG44/1000+HFCs!AG44+PFCs!AG44+'SF6'!AG44</f>
        <v>1.1275485399842862</v>
      </c>
      <c r="AH44" s="26">
        <f>'CO2'!AH44+25*'CH4'!AH44/1000+298*N2O!AH44/1000+HFCs!AH44+PFCs!AH44+'SF6'!AH44</f>
        <v>1.1222505795229745</v>
      </c>
      <c r="AI44" s="26">
        <f>'CO2'!AI44+25*'CH4'!AI44/1000+298*N2O!AI44/1000+HFCs!AI44+PFCs!AI44+'SF6'!AI44</f>
        <v>1.1169743498264755</v>
      </c>
      <c r="AJ44" s="26">
        <f>'CO2'!AJ44+25*'CH4'!AJ44/1000+298*N2O!AJ44/1000+HFCs!AJ44+PFCs!AJ44+'SF6'!AJ44</f>
        <v>1.1117241970477514</v>
      </c>
      <c r="AK44" s="26">
        <f>'CO2'!AK44+25*'CH4'!AK44/1000+298*N2O!AK44/1000+HFCs!AK44+PFCs!AK44+'SF6'!AK44</f>
        <v>1.1065001211868029</v>
      </c>
      <c r="AL44" s="26">
        <f>'CO2'!AL44+25*'CH4'!AL44/1000+298*N2O!AL44/1000+HFCs!AL44+PFCs!AL44+'SF6'!AL44</f>
        <v>1.1012977760906666</v>
      </c>
      <c r="AM44" s="26">
        <f>'CO2'!AM44+25*'CH4'!AM44/1000+298*N2O!AM44/1000+HFCs!AM44+PFCs!AM44+'SF6'!AM44</f>
        <v>1.0961258540652679</v>
      </c>
      <c r="AN44" s="26">
        <f>'CO2'!AN44+25*'CH4'!AN44/1000+298*N2O!AN44/1000+HFCs!AN44+PFCs!AN44+'SF6'!AN44</f>
        <v>1.0909713166517194</v>
      </c>
      <c r="AO44" s="26">
        <f>'CO2'!AO44+25*'CH4'!AO44/1000+298*N2O!AO44/1000+HFCs!AO44+PFCs!AO44+'SF6'!AO44</f>
        <v>1.0858428561559461</v>
      </c>
      <c r="AP44" s="26">
        <f>'CO2'!AP44+25*'CH4'!AP44/1000+298*N2O!AP44/1000+HFCs!AP44+PFCs!AP44+'SF6'!AP44</f>
        <v>1.0807404725779479</v>
      </c>
      <c r="AQ44" s="26">
        <f>'CO2'!AQ44+25*'CH4'!AQ44/1000+298*N2O!AQ44/1000+HFCs!AQ44+PFCs!AQ44+'SF6'!AQ44</f>
        <v>1.0756598197647622</v>
      </c>
    </row>
    <row r="45" spans="1:43" x14ac:dyDescent="0.2">
      <c r="A45" s="10" t="s">
        <v>64</v>
      </c>
      <c r="B45" s="10" t="s">
        <v>65</v>
      </c>
      <c r="C45" s="15">
        <f>'CO2'!C45+25*'CH4'!C45/1000+298*N2O!C45/1000+HFCs!C45+PFCs!C45+'SF6'!C45</f>
        <v>38.411999999999999</v>
      </c>
      <c r="D45" s="15">
        <f>'CO2'!D45+25*'CH4'!D45/1000+298*N2O!D45/1000+HFCs!D45+PFCs!D45+'SF6'!D45</f>
        <v>37.356000000000002</v>
      </c>
      <c r="E45" s="15">
        <f>'CO2'!E45+25*'CH4'!E45/1000+298*N2O!E45/1000+HFCs!E45+PFCs!E45+'SF6'!E45</f>
        <v>33.462000000000003</v>
      </c>
      <c r="F45" s="15">
        <f>'CO2'!F45+25*'CH4'!F45/1000+298*N2O!F45/1000+HFCs!F45+PFCs!F45+'SF6'!F45</f>
        <v>29.678000000000001</v>
      </c>
      <c r="G45" s="15">
        <f>'CO2'!G45+25*'CH4'!G45/1000+298*N2O!G45/1000+HFCs!G45+PFCs!G45+'SF6'!G45</f>
        <v>26.95</v>
      </c>
      <c r="H45" s="15">
        <f>'CO2'!H45+25*'CH4'!H45/1000+298*N2O!H45/1000+HFCs!H45+PFCs!H45+'SF6'!H45</f>
        <v>25.916</v>
      </c>
      <c r="I45" s="15">
        <f>'CO2'!I45+25*'CH4'!I45/1000+298*N2O!I45/1000+HFCs!I45+PFCs!I45+'SF6'!I45</f>
        <v>16.103999999999999</v>
      </c>
      <c r="J45" s="15">
        <f>'CO2'!J45+25*'CH4'!J45/1000+298*N2O!J45/1000+HFCs!J45+PFCs!J45+'SF6'!J45</f>
        <v>9.6029999999999998</v>
      </c>
      <c r="K45" s="15">
        <f>'CO2'!K45+25*'CH4'!K45/1000+298*N2O!K45/1000+HFCs!K45+PFCs!K45+'SF6'!K45</f>
        <v>7.4359999999999999</v>
      </c>
      <c r="L45" s="15">
        <f>'CO2'!L45+25*'CH4'!L45/1000+298*N2O!L45/1000+HFCs!L45+PFCs!L45+'SF6'!L45</f>
        <v>5.8410000000000002</v>
      </c>
      <c r="M45" s="15">
        <f>'CO2'!M45+25*'CH4'!M45/1000+298*N2O!M45/1000+HFCs!M45+PFCs!M45+'SF6'!M45</f>
        <v>5.4119999999999999</v>
      </c>
      <c r="N45" s="15">
        <f>'CO2'!N45+25*'CH4'!N45/1000+298*N2O!N45/1000+HFCs!N45+PFCs!N45+'SF6'!N45</f>
        <v>4.29</v>
      </c>
      <c r="O45" s="15">
        <f>'CO2'!O45+25*'CH4'!O45/1000+298*N2O!O45/1000+HFCs!O45+PFCs!O45+'SF6'!O45</f>
        <v>2.5299999999999998</v>
      </c>
      <c r="P45" s="15">
        <f>'CO2'!P45+25*'CH4'!P45/1000+298*N2O!P45/1000+HFCs!P45+PFCs!P45+'SF6'!P45</f>
        <v>1.5620000000000001</v>
      </c>
      <c r="Q45" s="15">
        <f>'CO2'!Q45+25*'CH4'!Q45/1000+298*N2O!Q45/1000+HFCs!Q45+PFCs!Q45+'SF6'!Q45</f>
        <v>1.474</v>
      </c>
      <c r="R45" s="15">
        <f>'CO2'!R45+25*'CH4'!R45/1000+298*N2O!R45/1000+HFCs!R45+PFCs!R45+'SF6'!R45</f>
        <v>1.6719999999999999</v>
      </c>
      <c r="S45" s="15">
        <f>'CO2'!S45+25*'CH4'!S45/1000+298*N2O!S45/1000+HFCs!S45+PFCs!S45+'SF6'!S45</f>
        <v>1.3420000000000001</v>
      </c>
      <c r="T45" s="15">
        <f>'CO2'!T45+25*'CH4'!T45/1000+298*N2O!T45/1000+HFCs!T45+PFCs!T45+'SF6'!T45</f>
        <v>1.2430000000000001</v>
      </c>
      <c r="U45" s="15">
        <f>'CO2'!U45+25*'CH4'!U45/1000+298*N2O!U45/1000+HFCs!U45+PFCs!U45+'SF6'!U45</f>
        <v>2.101</v>
      </c>
      <c r="V45" s="15">
        <f>'CO2'!V45+25*'CH4'!V45/1000+298*N2O!V45/1000+HFCs!V45+PFCs!V45+'SF6'!V45</f>
        <v>3.5750000000000002</v>
      </c>
      <c r="W45" s="15">
        <f>'CO2'!W45+25*'CH4'!W45/1000+298*N2O!W45/1000+HFCs!W45+PFCs!W45+'SF6'!W45</f>
        <v>2.508</v>
      </c>
      <c r="X45" s="15">
        <f>'CO2'!X45+25*'CH4'!X45/1000+298*N2O!X45/1000+HFCs!X45+PFCs!X45+'SF6'!X45</f>
        <v>2.86</v>
      </c>
      <c r="Y45" s="15">
        <f>'CO2'!Y45+25*'CH4'!Y45/1000+298*N2O!Y45/1000+HFCs!Y45+PFCs!Y45+'SF6'!Y45</f>
        <v>2.2770000000000001</v>
      </c>
      <c r="Z45" s="15">
        <f>'CO2'!Z45+25*'CH4'!Z45/1000+298*N2O!Z45/1000+HFCs!Z45+PFCs!Z45+'SF6'!Z45</f>
        <v>1.925</v>
      </c>
      <c r="AA45" s="15">
        <f>'CO2'!AA45+25*'CH4'!AA45/1000+298*N2O!AA45/1000+HFCs!AA45+PFCs!AA45+'SF6'!AA45</f>
        <v>2.0129999999999999</v>
      </c>
      <c r="AB45" s="15">
        <f>'CO2'!AB45+25*'CH4'!AB45/1000+298*N2O!AB45/1000+HFCs!AB45+PFCs!AB45+'SF6'!AB45</f>
        <v>10.494</v>
      </c>
      <c r="AC45" s="15">
        <f>'CO2'!AC45+25*'CH4'!AC45/1000+298*N2O!AC45/1000+HFCs!AC45+PFCs!AC45+'SF6'!AC45</f>
        <v>3.2229999999999999</v>
      </c>
      <c r="AD45" s="15">
        <f>'CO2'!AD45+25*'CH4'!AD45/1000+298*N2O!AD45/1000+HFCs!AD45+PFCs!AD45+'SF6'!AD45</f>
        <v>3.1789999999999998</v>
      </c>
      <c r="AE45" s="26">
        <f>'CO2'!AE45+25*'CH4'!AE45/1000+298*N2O!AE45/1000+HFCs!AE45+PFCs!AE45+'SF6'!AE45</f>
        <v>4.1440466899794499</v>
      </c>
      <c r="AF45" s="26">
        <f>'CO2'!AF45+25*'CH4'!AF45/1000+298*N2O!AF45/1000+HFCs!AF45+PFCs!AF45+'SF6'!AF45</f>
        <v>4.1245679679285105</v>
      </c>
      <c r="AG45" s="26">
        <f>'CO2'!AG45+25*'CH4'!AG45/1000+298*N2O!AG45/1000+HFCs!AG45+PFCs!AG45+'SF6'!AG45</f>
        <v>4.1051841868461372</v>
      </c>
      <c r="AH45" s="26">
        <f>'CO2'!AH45+25*'CH4'!AH45/1000+298*N2O!AH45/1000+HFCs!AH45+PFCs!AH45+'SF6'!AH45</f>
        <v>4.0858953467323316</v>
      </c>
      <c r="AI45" s="26">
        <f>'CO2'!AI45+25*'CH4'!AI45/1000+298*N2O!AI45/1000+HFCs!AI45+PFCs!AI45+'SF6'!AI45</f>
        <v>4.0666856240923304</v>
      </c>
      <c r="AJ45" s="26">
        <f>'CO2'!AJ45+25*'CH4'!AJ45/1000+298*N2O!AJ45/1000+HFCs!AJ45+PFCs!AJ45+'SF6'!AJ45</f>
        <v>4.0475708424208969</v>
      </c>
      <c r="AK45" s="26">
        <f>'CO2'!AK45+25*'CH4'!AK45/1000+298*N2O!AK45/1000+HFCs!AK45+PFCs!AK45+'SF6'!AK45</f>
        <v>4.0285510017180295</v>
      </c>
      <c r="AL45" s="26">
        <f>'CO2'!AL45+25*'CH4'!AL45/1000+298*N2O!AL45/1000+HFCs!AL45+PFCs!AL45+'SF6'!AL45</f>
        <v>4.0096102784889673</v>
      </c>
      <c r="AM45" s="26">
        <f>'CO2'!AM45+25*'CH4'!AM45/1000+298*N2O!AM45/1000+HFCs!AM45+PFCs!AM45+'SF6'!AM45</f>
        <v>3.9907803197232337</v>
      </c>
      <c r="AN45" s="26">
        <f>'CO2'!AN45+25*'CH4'!AN45/1000+298*N2O!AN45/1000+HFCs!AN45+PFCs!AN45+'SF6'!AN45</f>
        <v>3.9720136549365446</v>
      </c>
      <c r="AO45" s="26">
        <f>'CO2'!AO45+25*'CH4'!AO45/1000+298*N2O!AO45/1000+HFCs!AO45+PFCs!AO45+'SF6'!AO45</f>
        <v>3.9533419311184219</v>
      </c>
      <c r="AP45" s="26">
        <f>'CO2'!AP45+25*'CH4'!AP45/1000+298*N2O!AP45/1000+HFCs!AP45+PFCs!AP45+'SF6'!AP45</f>
        <v>3.9347651482688661</v>
      </c>
      <c r="AQ45" s="26">
        <f>'CO2'!AQ45+25*'CH4'!AQ45/1000+298*N2O!AQ45/1000+HFCs!AQ45+PFCs!AQ45+'SF6'!AQ45</f>
        <v>3.9162674828931161</v>
      </c>
    </row>
    <row r="46" spans="1:43" x14ac:dyDescent="0.2">
      <c r="A46" s="10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8" t="s">
        <v>66</v>
      </c>
      <c r="B47" s="17" t="s">
        <v>67</v>
      </c>
      <c r="C47" s="15">
        <f>'CO2'!C47+25*'CH4'!C47/1000+298*N2O!C47/1000+HFCs!C47+PFCs!C47+'SF6'!C47</f>
        <v>1536.269150805155</v>
      </c>
      <c r="D47" s="15">
        <f>'CO2'!D47+25*'CH4'!D47/1000+298*N2O!D47/1000+HFCs!D47+PFCs!D47+'SF6'!D47</f>
        <v>1536.2627941454248</v>
      </c>
      <c r="E47" s="15">
        <f>'CO2'!E47+25*'CH4'!E47/1000+298*N2O!E47/1000+HFCs!E47+PFCs!E47+'SF6'!E47</f>
        <v>1516.8396960322475</v>
      </c>
      <c r="F47" s="15">
        <f>'CO2'!F47+25*'CH4'!F47/1000+298*N2O!F47/1000+HFCs!F47+PFCs!F47+'SF6'!F47</f>
        <v>1499.9411022769648</v>
      </c>
      <c r="G47" s="15">
        <f>'CO2'!G47+25*'CH4'!G47/1000+298*N2O!G47/1000+HFCs!G47+PFCs!G47+'SF6'!G47</f>
        <v>1418.2098559775325</v>
      </c>
      <c r="H47" s="15">
        <f>'CO2'!H47+25*'CH4'!H47/1000+298*N2O!H47/1000+HFCs!H47+PFCs!H47+'SF6'!H47</f>
        <v>1331.1588212807526</v>
      </c>
      <c r="I47" s="15">
        <f>'CO2'!I47+25*'CH4'!I47/1000+298*N2O!I47/1000+HFCs!I47+PFCs!I47+'SF6'!I47</f>
        <v>1289.8073249316451</v>
      </c>
      <c r="J47" s="15">
        <f>'CO2'!J47+25*'CH4'!J47/1000+298*N2O!J47/1000+HFCs!J47+PFCs!J47+'SF6'!J47</f>
        <v>1200.5596153776</v>
      </c>
      <c r="K47" s="15">
        <f>'CO2'!K47+25*'CH4'!K47/1000+298*N2O!K47/1000+HFCs!K47+PFCs!K47+'SF6'!K47</f>
        <v>1125.2111855965375</v>
      </c>
      <c r="L47" s="15">
        <f>'CO2'!L47+25*'CH4'!L47/1000+298*N2O!L47/1000+HFCs!L47+PFCs!L47+'SF6'!L47</f>
        <v>1138.3341770168199</v>
      </c>
      <c r="M47" s="15">
        <f>'CO2'!M47+25*'CH4'!M47/1000+298*N2O!M47/1000+HFCs!M47+PFCs!M47+'SF6'!M47</f>
        <v>1072.6260495153226</v>
      </c>
      <c r="N47" s="15">
        <f>'CO2'!N47+25*'CH4'!N47/1000+298*N2O!N47/1000+HFCs!N47+PFCs!N47+'SF6'!N47</f>
        <v>1117.0532279006075</v>
      </c>
      <c r="O47" s="15">
        <f>'CO2'!O47+25*'CH4'!O47/1000+298*N2O!O47/1000+HFCs!O47+PFCs!O47+'SF6'!O47</f>
        <v>1041.9230965098725</v>
      </c>
      <c r="P47" s="15">
        <f>'CO2'!P47+25*'CH4'!P47/1000+298*N2O!P47/1000+HFCs!P47+PFCs!P47+'SF6'!P47</f>
        <v>1063.5023499463973</v>
      </c>
      <c r="Q47" s="15">
        <f>'CO2'!Q47+25*'CH4'!Q47/1000+298*N2O!Q47/1000+HFCs!Q47+PFCs!Q47+'SF6'!Q47</f>
        <v>936.4959412451326</v>
      </c>
      <c r="R47" s="15">
        <f>'CO2'!R47+25*'CH4'!R47/1000+298*N2O!R47/1000+HFCs!R47+PFCs!R47+'SF6'!R47</f>
        <v>909.22215316922995</v>
      </c>
      <c r="S47" s="15">
        <f>'CO2'!S47+25*'CH4'!S47/1000+298*N2O!S47/1000+HFCs!S47+PFCs!S47+'SF6'!S47</f>
        <v>953.60569906950502</v>
      </c>
      <c r="T47" s="15">
        <f>'CO2'!T47+25*'CH4'!T47/1000+298*N2O!T47/1000+HFCs!T47+PFCs!T47+'SF6'!T47</f>
        <v>907.25077986531505</v>
      </c>
      <c r="U47" s="15">
        <f>'CO2'!U47+25*'CH4'!U47/1000+298*N2O!U47/1000+HFCs!U47+PFCs!U47+'SF6'!U47</f>
        <v>877.30977528962762</v>
      </c>
      <c r="V47" s="15">
        <f>'CO2'!V47+25*'CH4'!V47/1000+298*N2O!V47/1000+HFCs!V47+PFCs!V47+'SF6'!V47</f>
        <v>837.59168747864248</v>
      </c>
      <c r="W47" s="15">
        <f>'CO2'!W47+25*'CH4'!W47/1000+298*N2O!W47/1000+HFCs!W47+PFCs!W47+'SF6'!W47</f>
        <v>771.970723237215</v>
      </c>
      <c r="X47" s="15">
        <f>'CO2'!X47+25*'CH4'!X47/1000+298*N2O!X47/1000+HFCs!X47+PFCs!X47+'SF6'!X47</f>
        <v>773.92196081067004</v>
      </c>
      <c r="Y47" s="15">
        <f>'CO2'!Y47+25*'CH4'!Y47/1000+298*N2O!Y47/1000+HFCs!Y47+PFCs!Y47+'SF6'!Y47</f>
        <v>743.05683789192744</v>
      </c>
      <c r="Z47" s="15">
        <f>'CO2'!Z47+25*'CH4'!Z47/1000+298*N2O!Z47/1000+HFCs!Z47+PFCs!Z47+'SF6'!Z47</f>
        <v>703.60861275901993</v>
      </c>
      <c r="AA47" s="15">
        <f>'CO2'!AA47+25*'CH4'!AA47/1000+298*N2O!AA47/1000+HFCs!AA47+PFCs!AA47+'SF6'!AA47</f>
        <v>688.84149742074248</v>
      </c>
      <c r="AB47" s="15">
        <f>'CO2'!AB47+25*'CH4'!AB47/1000+298*N2O!AB47/1000+HFCs!AB47+PFCs!AB47+'SF6'!AB47</f>
        <v>652.82117577473502</v>
      </c>
      <c r="AC47" s="15">
        <f>'CO2'!AC47+25*'CH4'!AC47/1000+298*N2O!AC47/1000+HFCs!AC47+PFCs!AC47+'SF6'!AC47</f>
        <v>619.34546571275757</v>
      </c>
      <c r="AD47" s="15">
        <f>'CO2'!AD47+25*'CH4'!AD47/1000+298*N2O!AD47/1000+HFCs!AD47+PFCs!AD47+'SF6'!AD47</f>
        <v>592.64641401237998</v>
      </c>
      <c r="AE47" s="26">
        <f>'CO2'!AE47+25*'CH4'!AE47/1000+298*N2O!AE47/1000+HFCs!AE47+PFCs!AE47+'SF6'!AE47</f>
        <v>572.2457667608337</v>
      </c>
      <c r="AF47" s="26">
        <f>'CO2'!AF47+25*'CH4'!AF47/1000+298*N2O!AF47/1000+HFCs!AF47+PFCs!AF47+'SF6'!AF47</f>
        <v>555.22443350519961</v>
      </c>
      <c r="AG47" s="26">
        <f>'CO2'!AG47+25*'CH4'!AG47/1000+298*N2O!AG47/1000+HFCs!AG47+PFCs!AG47+'SF6'!AG47</f>
        <v>535.75241249214355</v>
      </c>
      <c r="AH47" s="26">
        <f>'CO2'!AH47+25*'CH4'!AH47/1000+298*N2O!AH47/1000+HFCs!AH47+PFCs!AH47+'SF6'!AH47</f>
        <v>513.71885491296905</v>
      </c>
      <c r="AI47" s="26">
        <f>'CO2'!AI47+25*'CH4'!AI47/1000+298*N2O!AI47/1000+HFCs!AI47+PFCs!AI47+'SF6'!AI47</f>
        <v>501.27658462049277</v>
      </c>
      <c r="AJ47" s="26">
        <f>'CO2'!AJ47+25*'CH4'!AJ47/1000+298*N2O!AJ47/1000+HFCs!AJ47+PFCs!AJ47+'SF6'!AJ47</f>
        <v>481.81216629558639</v>
      </c>
      <c r="AK47" s="26">
        <f>'CO2'!AK47+25*'CH4'!AK47/1000+298*N2O!AK47/1000+HFCs!AK47+PFCs!AK47+'SF6'!AK47</f>
        <v>463.50835636656569</v>
      </c>
      <c r="AL47" s="26">
        <f>'CO2'!AL47+25*'CH4'!AL47/1000+298*N2O!AL47/1000+HFCs!AL47+PFCs!AL47+'SF6'!AL47</f>
        <v>446.29138196282838</v>
      </c>
      <c r="AM47" s="26">
        <f>'CO2'!AM47+25*'CH4'!AM47/1000+298*N2O!AM47/1000+HFCs!AM47+PFCs!AM47+'SF6'!AM47</f>
        <v>430.09329198059248</v>
      </c>
      <c r="AN47" s="26">
        <f>'CO2'!AN47+25*'CH4'!AN47/1000+298*N2O!AN47/1000+HFCs!AN47+PFCs!AN47+'SF6'!AN47</f>
        <v>414.86248445059414</v>
      </c>
      <c r="AO47" s="26">
        <f>'CO2'!AO47+25*'CH4'!AO47/1000+298*N2O!AO47/1000+HFCs!AO47+PFCs!AO47+'SF6'!AO47</f>
        <v>400.54055616583895</v>
      </c>
      <c r="AP47" s="26">
        <f>'CO2'!AP47+25*'CH4'!AP47/1000+298*N2O!AP47/1000+HFCs!AP47+PFCs!AP47+'SF6'!AP47</f>
        <v>387.07343177401867</v>
      </c>
      <c r="AQ47" s="26">
        <f>'CO2'!AQ47+25*'CH4'!AQ47/1000+298*N2O!AQ47/1000+HFCs!AQ47+PFCs!AQ47+'SF6'!AQ47</f>
        <v>374.41096771365494</v>
      </c>
    </row>
    <row r="48" spans="1:43" x14ac:dyDescent="0.2">
      <c r="A48" s="6" t="s">
        <v>68</v>
      </c>
      <c r="B48" s="6" t="s">
        <v>69</v>
      </c>
      <c r="C48" s="15">
        <f>'CO2'!C48+25*'CH4'!C48/1000+298*N2O!C48/1000+HFCs!C48+PFCs!C48+'SF6'!C48</f>
        <v>52.365591709606989</v>
      </c>
      <c r="D48" s="15">
        <f>'CO2'!D48+25*'CH4'!D48/1000+298*N2O!D48/1000+HFCs!D48+PFCs!D48+'SF6'!D48</f>
        <v>60.064969968021245</v>
      </c>
      <c r="E48" s="15">
        <f>'CO2'!E48+25*'CH4'!E48/1000+298*N2O!E48/1000+HFCs!E48+PFCs!E48+'SF6'!E48</f>
        <v>64.880424002915447</v>
      </c>
      <c r="F48" s="15">
        <f>'CO2'!F48+25*'CH4'!F48/1000+298*N2O!F48/1000+HFCs!F48+PFCs!F48+'SF6'!F48</f>
        <v>73.924341154967053</v>
      </c>
      <c r="G48" s="15">
        <f>'CO2'!G48+25*'CH4'!G48/1000+298*N2O!G48/1000+HFCs!G48+PFCs!G48+'SF6'!G48</f>
        <v>78.322286646391618</v>
      </c>
      <c r="H48" s="15">
        <f>'CO2'!H48+25*'CH4'!H48/1000+298*N2O!H48/1000+HFCs!H48+PFCs!H48+'SF6'!H48</f>
        <v>83.1192108746922</v>
      </c>
      <c r="I48" s="15">
        <f>'CO2'!I48+25*'CH4'!I48/1000+298*N2O!I48/1000+HFCs!I48+PFCs!I48+'SF6'!I48</f>
        <v>97.089587228746026</v>
      </c>
      <c r="J48" s="15">
        <f>'CO2'!J48+25*'CH4'!J48/1000+298*N2O!J48/1000+HFCs!J48+PFCs!J48+'SF6'!J48</f>
        <v>112.20727542852353</v>
      </c>
      <c r="K48" s="15">
        <f>'CO2'!K48+25*'CH4'!K48/1000+298*N2O!K48/1000+HFCs!K48+PFCs!K48+'SF6'!K48</f>
        <v>147.72020595051629</v>
      </c>
      <c r="L48" s="15">
        <f>'CO2'!L48+25*'CH4'!L48/1000+298*N2O!L48/1000+HFCs!L48+PFCs!L48+'SF6'!L48</f>
        <v>205.52155458901763</v>
      </c>
      <c r="M48" s="15">
        <f>'CO2'!M48+25*'CH4'!M48/1000+298*N2O!M48/1000+HFCs!M48+PFCs!M48+'SF6'!M48</f>
        <v>264.2887754448202</v>
      </c>
      <c r="N48" s="15">
        <f>'CO2'!N48+25*'CH4'!N48/1000+298*N2O!N48/1000+HFCs!N48+PFCs!N48+'SF6'!N48</f>
        <v>258.49355311682001</v>
      </c>
      <c r="O48" s="15">
        <f>'CO2'!O48+25*'CH4'!O48/1000+298*N2O!O48/1000+HFCs!O48+PFCs!O48+'SF6'!O48</f>
        <v>352.94857613774593</v>
      </c>
      <c r="P48" s="15">
        <f>'CO2'!P48+25*'CH4'!P48/1000+298*N2O!P48/1000+HFCs!P48+PFCs!P48+'SF6'!P48</f>
        <v>359.17596146421954</v>
      </c>
      <c r="Q48" s="15">
        <f>'CO2'!Q48+25*'CH4'!Q48/1000+298*N2O!Q48/1000+HFCs!Q48+PFCs!Q48+'SF6'!Q48</f>
        <v>187.91943706324099</v>
      </c>
      <c r="R48" s="15">
        <f>'CO2'!R48+25*'CH4'!R48/1000+298*N2O!R48/1000+HFCs!R48+PFCs!R48+'SF6'!R48</f>
        <v>194.28271726155714</v>
      </c>
      <c r="S48" s="15">
        <f>'CO2'!S48+25*'CH4'!S48/1000+298*N2O!S48/1000+HFCs!S48+PFCs!S48+'SF6'!S48</f>
        <v>218.60975557214439</v>
      </c>
      <c r="T48" s="15">
        <f>'CO2'!T48+25*'CH4'!T48/1000+298*N2O!T48/1000+HFCs!T48+PFCs!T48+'SF6'!T48</f>
        <v>245.43210099083774</v>
      </c>
      <c r="U48" s="15">
        <f>'CO2'!U48+25*'CH4'!U48/1000+298*N2O!U48/1000+HFCs!U48+PFCs!U48+'SF6'!U48</f>
        <v>237.53824003152579</v>
      </c>
      <c r="V48" s="15">
        <f>'CO2'!V48+25*'CH4'!V48/1000+298*N2O!V48/1000+HFCs!V48+PFCs!V48+'SF6'!V48</f>
        <v>262.09111474426095</v>
      </c>
      <c r="W48" s="15">
        <f>'CO2'!W48+25*'CH4'!W48/1000+298*N2O!W48/1000+HFCs!W48+PFCs!W48+'SF6'!W48</f>
        <v>256.3281416412521</v>
      </c>
      <c r="X48" s="15">
        <f>'CO2'!X48+25*'CH4'!X48/1000+298*N2O!X48/1000+HFCs!X48+PFCs!X48+'SF6'!X48</f>
        <v>245.97544757554658</v>
      </c>
      <c r="Y48" s="15">
        <f>'CO2'!Y48+25*'CH4'!Y48/1000+298*N2O!Y48/1000+HFCs!Y48+PFCs!Y48+'SF6'!Y48</f>
        <v>242.59022875804155</v>
      </c>
      <c r="Z48" s="15">
        <f>'CO2'!Z48+25*'CH4'!Z48/1000+298*N2O!Z48/1000+HFCs!Z48+PFCs!Z48+'SF6'!Z48</f>
        <v>254.42018771430011</v>
      </c>
      <c r="AA48" s="15">
        <f>'CO2'!AA48+25*'CH4'!AA48/1000+298*N2O!AA48/1000+HFCs!AA48+PFCs!AA48+'SF6'!AA48</f>
        <v>263.41059090925114</v>
      </c>
      <c r="AB48" s="15">
        <f>'CO2'!AB48+25*'CH4'!AB48/1000+298*N2O!AB48/1000+HFCs!AB48+PFCs!AB48+'SF6'!AB48</f>
        <v>282.20711496632555</v>
      </c>
      <c r="AC48" s="15">
        <f>'CO2'!AC48+25*'CH4'!AC48/1000+298*N2O!AC48/1000+HFCs!AC48+PFCs!AC48+'SF6'!AC48</f>
        <v>354.74187525171459</v>
      </c>
      <c r="AD48" s="15">
        <f>'CO2'!AD48+25*'CH4'!AD48/1000+298*N2O!AD48/1000+HFCs!AD48+PFCs!AD48+'SF6'!AD48</f>
        <v>403.09030135167814</v>
      </c>
      <c r="AE48" s="26">
        <f>'CO2'!AE48+25*'CH4'!AE48/1000+298*N2O!AE48/1000+HFCs!AE48+PFCs!AE48+'SF6'!AE48</f>
        <v>448.37201800000008</v>
      </c>
      <c r="AF48" s="26">
        <f>'CO2'!AF48+25*'CH4'!AF48/1000+298*N2O!AF48/1000+HFCs!AF48+PFCs!AF48+'SF6'!AF48</f>
        <v>492.28309264324997</v>
      </c>
      <c r="AG48" s="26">
        <f>'CO2'!AG48+25*'CH4'!AG48/1000+298*N2O!AG48/1000+HFCs!AG48+PFCs!AG48+'SF6'!AG48</f>
        <v>298.63801799999999</v>
      </c>
      <c r="AH48" s="26">
        <f>'CO2'!AH48+25*'CH4'!AH48/1000+298*N2O!AH48/1000+HFCs!AH48+PFCs!AH48+'SF6'!AH48</f>
        <v>313.57151800000008</v>
      </c>
      <c r="AI48" s="26">
        <f>'CO2'!AI48+25*'CH4'!AI48/1000+298*N2O!AI48/1000+HFCs!AI48+PFCs!AI48+'SF6'!AI48</f>
        <v>327.830018</v>
      </c>
      <c r="AJ48" s="26">
        <f>'CO2'!AJ48+25*'CH4'!AJ48/1000+298*N2O!AJ48/1000+HFCs!AJ48+PFCs!AJ48+'SF6'!AJ48</f>
        <v>328.66164262591946</v>
      </c>
      <c r="AK48" s="26">
        <f>'CO2'!AK48+25*'CH4'!AK48/1000+298*N2O!AK48/1000+HFCs!AK48+PFCs!AK48+'SF6'!AK48</f>
        <v>329.49835463722127</v>
      </c>
      <c r="AL48" s="26">
        <f>'CO2'!AL48+25*'CH4'!AL48/1000+298*N2O!AL48/1000+HFCs!AL48+PFCs!AL48+'SF6'!AL48</f>
        <v>330.3401851555069</v>
      </c>
      <c r="AM48" s="26">
        <f>'CO2'!AM48+25*'CH4'!AM48/1000+298*N2O!AM48/1000+HFCs!AM48+PFCs!AM48+'SF6'!AM48</f>
        <v>331.18716549276121</v>
      </c>
      <c r="AN48" s="26">
        <f>'CO2'!AN48+25*'CH4'!AN48/1000+298*N2O!AN48/1000+HFCs!AN48+PFCs!AN48+'SF6'!AN48</f>
        <v>332.03932715251671</v>
      </c>
      <c r="AO48" s="26">
        <f>'CO2'!AO48+25*'CH4'!AO48/1000+298*N2O!AO48/1000+HFCs!AO48+PFCs!AO48+'SF6'!AO48</f>
        <v>332.89670183102652</v>
      </c>
      <c r="AP48" s="26">
        <f>'CO2'!AP48+25*'CH4'!AP48/1000+298*N2O!AP48/1000+HFCs!AP48+PFCs!AP48+'SF6'!AP48</f>
        <v>333.75932141844203</v>
      </c>
      <c r="AQ48" s="26">
        <f>'CO2'!AQ48+25*'CH4'!AQ48/1000+298*N2O!AQ48/1000+HFCs!AQ48+PFCs!AQ48+'SF6'!AQ48</f>
        <v>334.62721799999991</v>
      </c>
    </row>
    <row r="49" spans="1:43" x14ac:dyDescent="0.2">
      <c r="A49" s="6" t="s">
        <v>70</v>
      </c>
      <c r="B49" s="6" t="s">
        <v>71</v>
      </c>
      <c r="C49" s="15">
        <f>'CO2'!C49+25*'CH4'!C49/1000+298*N2O!C49/1000+HFCs!C49+PFCs!C49+'SF6'!C49</f>
        <v>0.20240397846000002</v>
      </c>
      <c r="D49" s="15">
        <f>'CO2'!D49+25*'CH4'!D49/1000+298*N2O!D49/1000+HFCs!D49+PFCs!D49+'SF6'!D49</f>
        <v>0.20160389678400001</v>
      </c>
      <c r="E49" s="15">
        <f>'CO2'!E49+25*'CH4'!E49/1000+298*N2O!E49/1000+HFCs!E49+PFCs!E49+'SF6'!E49</f>
        <v>0.206011319508</v>
      </c>
      <c r="F49" s="15">
        <f>'CO2'!F49+25*'CH4'!F49/1000+298*N2O!F49/1000+HFCs!F49+PFCs!F49+'SF6'!F49</f>
        <v>0.21485961223200001</v>
      </c>
      <c r="G49" s="15">
        <f>'CO2'!G49+25*'CH4'!G49/1000+298*N2O!G49/1000+HFCs!G49+PFCs!G49+'SF6'!G49</f>
        <v>0.21355934835600004</v>
      </c>
      <c r="H49" s="15">
        <f>'CO2'!H49+25*'CH4'!H49/1000+298*N2O!H49/1000+HFCs!H49+PFCs!H49+'SF6'!H49</f>
        <v>0.21935045268</v>
      </c>
      <c r="I49" s="15">
        <f>'CO2'!I49+25*'CH4'!I49/1000+298*N2O!I49/1000+HFCs!I49+PFCs!I49+'SF6'!I49</f>
        <v>0.21733497500400001</v>
      </c>
      <c r="J49" s="15">
        <f>'CO2'!J49+25*'CH4'!J49/1000+298*N2O!J49/1000+HFCs!J49+PFCs!J49+'SF6'!J49</f>
        <v>0.216319861728</v>
      </c>
      <c r="K49" s="15">
        <f>'CO2'!K49+25*'CH4'!K49/1000+298*N2O!K49/1000+HFCs!K49+PFCs!K49+'SF6'!K49</f>
        <v>0.21164417411400002</v>
      </c>
      <c r="L49" s="15">
        <f>'CO2'!L49+25*'CH4'!L49/1000+298*N2O!L49/1000+HFCs!L49+PFCs!L49+'SF6'!L49</f>
        <v>0.22419611572320003</v>
      </c>
      <c r="M49" s="15">
        <f>'CO2'!M49+25*'CH4'!M49/1000+298*N2O!M49/1000+HFCs!M49+PFCs!M49+'SF6'!M49</f>
        <v>0.22656069985320004</v>
      </c>
      <c r="N49" s="15">
        <f>'CO2'!N49+25*'CH4'!N49/1000+298*N2O!N49/1000+HFCs!N49+PFCs!N49+'SF6'!N49</f>
        <v>0.22746972444479999</v>
      </c>
      <c r="O49" s="15">
        <f>'CO2'!O49+25*'CH4'!O49/1000+298*N2O!O49/1000+HFCs!O49+PFCs!O49+'SF6'!O49</f>
        <v>0.2312870753124</v>
      </c>
      <c r="P49" s="15">
        <f>'CO2'!P49+25*'CH4'!P49/1000+298*N2O!P49/1000+HFCs!P49+PFCs!P49+'SF6'!P49</f>
        <v>0.22954452176880003</v>
      </c>
      <c r="Q49" s="15">
        <f>'CO2'!Q49+25*'CH4'!Q49/1000+298*N2O!Q49/1000+HFCs!Q49+PFCs!Q49+'SF6'!Q49</f>
        <v>0.23531722880040001</v>
      </c>
      <c r="R49" s="15">
        <f>'CO2'!R49+25*'CH4'!R49/1000+298*N2O!R49/1000+HFCs!R49+PFCs!R49+'SF6'!R49</f>
        <v>0.24532759208880001</v>
      </c>
      <c r="S49" s="15">
        <f>'CO2'!S49+25*'CH4'!S49/1000+298*N2O!S49/1000+HFCs!S49+PFCs!S49+'SF6'!S49</f>
        <v>0.27300640875839999</v>
      </c>
      <c r="T49" s="15">
        <f>'CO2'!T49+25*'CH4'!T49/1000+298*N2O!T49/1000+HFCs!T49+PFCs!T49+'SF6'!T49</f>
        <v>0.28757991440159997</v>
      </c>
      <c r="U49" s="15">
        <f>'CO2'!U49+25*'CH4'!U49/1000+298*N2O!U49/1000+HFCs!U49+PFCs!U49+'SF6'!U49</f>
        <v>0.29156623755120004</v>
      </c>
      <c r="V49" s="15">
        <f>'CO2'!V49+25*'CH4'!V49/1000+298*N2O!V49/1000+HFCs!V49+PFCs!V49+'SF6'!V49</f>
        <v>0.29453640588359997</v>
      </c>
      <c r="W49" s="15">
        <f>'CO2'!W49+25*'CH4'!W49/1000+298*N2O!W49/1000+HFCs!W49+PFCs!W49+'SF6'!W49</f>
        <v>0.30077369564760004</v>
      </c>
      <c r="X49" s="15">
        <f>'CO2'!X49+25*'CH4'!X49/1000+298*N2O!X49/1000+HFCs!X49+PFCs!X49+'SF6'!X49</f>
        <v>0.28048390999560002</v>
      </c>
      <c r="Y49" s="15">
        <f>'CO2'!Y49+25*'CH4'!Y49/1000+298*N2O!Y49/1000+HFCs!Y49+PFCs!Y49+'SF6'!Y49</f>
        <v>0.28026563091119999</v>
      </c>
      <c r="Z49" s="15">
        <f>'CO2'!Z49+25*'CH4'!Z49/1000+298*N2O!Z49/1000+HFCs!Z49+PFCs!Z49+'SF6'!Z49</f>
        <v>0.2803807523304</v>
      </c>
      <c r="AA49" s="15">
        <f>'CO2'!AA49+25*'CH4'!AA49/1000+298*N2O!AA49/1000+HFCs!AA49+PFCs!AA49+'SF6'!AA49</f>
        <v>0.27764034911640001</v>
      </c>
      <c r="AB49" s="15">
        <f>'CO2'!AB49+25*'CH4'!AB49/1000+298*N2O!AB49/1000+HFCs!AB49+PFCs!AB49+'SF6'!AB49</f>
        <v>0.28259473075560004</v>
      </c>
      <c r="AC49" s="15">
        <f>'CO2'!AC49+25*'CH4'!AC49/1000+298*N2O!AC49/1000+HFCs!AC49+PFCs!AC49+'SF6'!AC49</f>
        <v>0.29007476975879998</v>
      </c>
      <c r="AD49" s="15">
        <f>'CO2'!AD49+25*'CH4'!AD49/1000+298*N2O!AD49/1000+HFCs!AD49+PFCs!AD49+'SF6'!AD49</f>
        <v>0.29022616964879999</v>
      </c>
      <c r="AE49" s="26">
        <f>'CO2'!AE49+25*'CH4'!AE49/1000+298*N2O!AE49/1000+HFCs!AE49+PFCs!AE49+'SF6'!AE49</f>
        <v>0.40557648179999994</v>
      </c>
      <c r="AF49" s="26">
        <f>'CO2'!AF49+25*'CH4'!AF49/1000+298*N2O!AF49/1000+HFCs!AF49+PFCs!AF49+'SF6'!AF49</f>
        <v>0.40557648179999994</v>
      </c>
      <c r="AG49" s="26">
        <f>'CO2'!AG49+25*'CH4'!AG49/1000+298*N2O!AG49/1000+HFCs!AG49+PFCs!AG49+'SF6'!AG49</f>
        <v>0.40557648179999994</v>
      </c>
      <c r="AH49" s="26">
        <f>'CO2'!AH49+25*'CH4'!AH49/1000+298*N2O!AH49/1000+HFCs!AH49+PFCs!AH49+'SF6'!AH49</f>
        <v>0.40557648179999994</v>
      </c>
      <c r="AI49" s="26">
        <f>'CO2'!AI49+25*'CH4'!AI49/1000+298*N2O!AI49/1000+HFCs!AI49+PFCs!AI49+'SF6'!AI49</f>
        <v>0.40557648179999994</v>
      </c>
      <c r="AJ49" s="26">
        <f>'CO2'!AJ49+25*'CH4'!AJ49/1000+298*N2O!AJ49/1000+HFCs!AJ49+PFCs!AJ49+'SF6'!AJ49</f>
        <v>0.40557648179999994</v>
      </c>
      <c r="AK49" s="26">
        <f>'CO2'!AK49+25*'CH4'!AK49/1000+298*N2O!AK49/1000+HFCs!AK49+PFCs!AK49+'SF6'!AK49</f>
        <v>0.40557648179999994</v>
      </c>
      <c r="AL49" s="26">
        <f>'CO2'!AL49+25*'CH4'!AL49/1000+298*N2O!AL49/1000+HFCs!AL49+PFCs!AL49+'SF6'!AL49</f>
        <v>0.40557648179999994</v>
      </c>
      <c r="AM49" s="26">
        <f>'CO2'!AM49+25*'CH4'!AM49/1000+298*N2O!AM49/1000+HFCs!AM49+PFCs!AM49+'SF6'!AM49</f>
        <v>0.40557648179999994</v>
      </c>
      <c r="AN49" s="26">
        <f>'CO2'!AN49+25*'CH4'!AN49/1000+298*N2O!AN49/1000+HFCs!AN49+PFCs!AN49+'SF6'!AN49</f>
        <v>0.40557648179999994</v>
      </c>
      <c r="AO49" s="26">
        <f>'CO2'!AO49+25*'CH4'!AO49/1000+298*N2O!AO49/1000+HFCs!AO49+PFCs!AO49+'SF6'!AO49</f>
        <v>0.40557648179999994</v>
      </c>
      <c r="AP49" s="26">
        <f>'CO2'!AP49+25*'CH4'!AP49/1000+298*N2O!AP49/1000+HFCs!AP49+PFCs!AP49+'SF6'!AP49</f>
        <v>0.40557648179999994</v>
      </c>
      <c r="AQ49" s="26">
        <f>'CO2'!AQ49+25*'CH4'!AQ49/1000+298*N2O!AQ49/1000+HFCs!AQ49+PFCs!AQ49+'SF6'!AQ49</f>
        <v>0.40557648179999994</v>
      </c>
    </row>
    <row r="50" spans="1:43" x14ac:dyDescent="0.2">
      <c r="A50" s="6" t="s">
        <v>72</v>
      </c>
      <c r="B50" s="6" t="s">
        <v>73</v>
      </c>
      <c r="C50" s="15">
        <f>'CO2'!C50+25*'CH4'!C50/1000+298*N2O!C50/1000+HFCs!C50+PFCs!C50+'SF6'!C50</f>
        <v>150.31644871851668</v>
      </c>
      <c r="D50" s="15">
        <f>'CO2'!D50+25*'CH4'!D50/1000+298*N2O!D50/1000+HFCs!D50+PFCs!D50+'SF6'!D50</f>
        <v>149.6074574466823</v>
      </c>
      <c r="E50" s="15">
        <f>'CO2'!E50+25*'CH4'!E50/1000+298*N2O!E50/1000+HFCs!E50+PFCs!E50+'SF6'!E50</f>
        <v>143.23815886500057</v>
      </c>
      <c r="F50" s="15">
        <f>'CO2'!F50+25*'CH4'!F50/1000+298*N2O!F50/1000+HFCs!F50+PFCs!F50+'SF6'!F50</f>
        <v>152.08411929705946</v>
      </c>
      <c r="G50" s="15">
        <f>'CO2'!G50+25*'CH4'!G50/1000+298*N2O!G50/1000+HFCs!G50+PFCs!G50+'SF6'!G50</f>
        <v>162.43108893763508</v>
      </c>
      <c r="H50" s="15">
        <f>'CO2'!H50+25*'CH4'!H50/1000+298*N2O!H50/1000+HFCs!H50+PFCs!H50+'SF6'!H50</f>
        <v>157.78680918645153</v>
      </c>
      <c r="I50" s="15">
        <f>'CO2'!I50+25*'CH4'!I50/1000+298*N2O!I50/1000+HFCs!I50+PFCs!I50+'SF6'!I50</f>
        <v>136.08500726482717</v>
      </c>
      <c r="J50" s="15">
        <f>'CO2'!J50+25*'CH4'!J50/1000+298*N2O!J50/1000+HFCs!J50+PFCs!J50+'SF6'!J50</f>
        <v>136.47504101338939</v>
      </c>
      <c r="K50" s="15">
        <f>'CO2'!K50+25*'CH4'!K50/1000+298*N2O!K50/1000+HFCs!K50+PFCs!K50+'SF6'!K50</f>
        <v>129.79784725352314</v>
      </c>
      <c r="L50" s="15">
        <f>'CO2'!L50+25*'CH4'!L50/1000+298*N2O!L50/1000+HFCs!L50+PFCs!L50+'SF6'!L50</f>
        <v>120.29720884706306</v>
      </c>
      <c r="M50" s="15">
        <f>'CO2'!M50+25*'CH4'!M50/1000+298*N2O!M50/1000+HFCs!M50+PFCs!M50+'SF6'!M50</f>
        <v>126.476831819379</v>
      </c>
      <c r="N50" s="15">
        <f>'CO2'!N50+25*'CH4'!N50/1000+298*N2O!N50/1000+HFCs!N50+PFCs!N50+'SF6'!N50</f>
        <v>122.36892187422704</v>
      </c>
      <c r="O50" s="15">
        <f>'CO2'!O50+25*'CH4'!O50/1000+298*N2O!O50/1000+HFCs!O50+PFCs!O50+'SF6'!O50</f>
        <v>133.19958615007721</v>
      </c>
      <c r="P50" s="15">
        <f>'CO2'!P50+25*'CH4'!P50/1000+298*N2O!P50/1000+HFCs!P50+PFCs!P50+'SF6'!P50</f>
        <v>113.99614101645318</v>
      </c>
      <c r="Q50" s="15">
        <f>'CO2'!Q50+25*'CH4'!Q50/1000+298*N2O!Q50/1000+HFCs!Q50+PFCs!Q50+'SF6'!Q50</f>
        <v>109.98000736185978</v>
      </c>
      <c r="R50" s="15">
        <f>'CO2'!R50+25*'CH4'!R50/1000+298*N2O!R50/1000+HFCs!R50+PFCs!R50+'SF6'!R50</f>
        <v>120.11434134367789</v>
      </c>
      <c r="S50" s="15">
        <f>'CO2'!S50+25*'CH4'!S50/1000+298*N2O!S50/1000+HFCs!S50+PFCs!S50+'SF6'!S50</f>
        <v>109.11675647500624</v>
      </c>
      <c r="T50" s="15">
        <f>'CO2'!T50+25*'CH4'!T50/1000+298*N2O!T50/1000+HFCs!T50+PFCs!T50+'SF6'!T50</f>
        <v>116.42352912495224</v>
      </c>
      <c r="U50" s="15">
        <f>'CO2'!U50+25*'CH4'!U50/1000+298*N2O!U50/1000+HFCs!U50+PFCs!U50+'SF6'!U50</f>
        <v>132.3319904084311</v>
      </c>
      <c r="V50" s="15">
        <f>'CO2'!V50+25*'CH4'!V50/1000+298*N2O!V50/1000+HFCs!V50+PFCs!V50+'SF6'!V50</f>
        <v>105.81612613367544</v>
      </c>
      <c r="W50" s="15">
        <f>'CO2'!W50+25*'CH4'!W50/1000+298*N2O!W50/1000+HFCs!W50+PFCs!W50+'SF6'!W50</f>
        <v>110.89017096651614</v>
      </c>
      <c r="X50" s="15">
        <f>'CO2'!X50+25*'CH4'!X50/1000+298*N2O!X50/1000+HFCs!X50+PFCs!X50+'SF6'!X50</f>
        <v>114.20078624489233</v>
      </c>
      <c r="Y50" s="15">
        <f>'CO2'!Y50+25*'CH4'!Y50/1000+298*N2O!Y50/1000+HFCs!Y50+PFCs!Y50+'SF6'!Y50</f>
        <v>106.9910402940197</v>
      </c>
      <c r="Z50" s="15">
        <f>'CO2'!Z50+25*'CH4'!Z50/1000+298*N2O!Z50/1000+HFCs!Z50+PFCs!Z50+'SF6'!Z50</f>
        <v>113.24938633680543</v>
      </c>
      <c r="AA50" s="15">
        <f>'CO2'!AA50+25*'CH4'!AA50/1000+298*N2O!AA50/1000+HFCs!AA50+PFCs!AA50+'SF6'!AA50</f>
        <v>116.02435133413991</v>
      </c>
      <c r="AB50" s="15">
        <f>'CO2'!AB50+25*'CH4'!AB50/1000+298*N2O!AB50/1000+HFCs!AB50+PFCs!AB50+'SF6'!AB50</f>
        <v>117.65910994153211</v>
      </c>
      <c r="AC50" s="15">
        <f>'CO2'!AC50+25*'CH4'!AC50/1000+298*N2O!AC50/1000+HFCs!AC50+PFCs!AC50+'SF6'!AC50</f>
        <v>115.32224420081926</v>
      </c>
      <c r="AD50" s="15">
        <f>'CO2'!AD50+25*'CH4'!AD50/1000+298*N2O!AD50/1000+HFCs!AD50+PFCs!AD50+'SF6'!AD50</f>
        <v>117.56603709922547</v>
      </c>
      <c r="AE50" s="26">
        <f>'CO2'!AE50+25*'CH4'!AE50/1000+298*N2O!AE50/1000+HFCs!AE50+PFCs!AE50+'SF6'!AE50</f>
        <v>116.76405240794739</v>
      </c>
      <c r="AF50" s="26">
        <f>'CO2'!AF50+25*'CH4'!AF50/1000+298*N2O!AF50/1000+HFCs!AF50+PFCs!AF50+'SF6'!AF50</f>
        <v>117.31356954874251</v>
      </c>
      <c r="AG50" s="26">
        <f>'CO2'!AG50+25*'CH4'!AG50/1000+298*N2O!AG50/1000+HFCs!AG50+PFCs!AG50+'SF6'!AG50</f>
        <v>117.81987276646723</v>
      </c>
      <c r="AH50" s="26">
        <f>'CO2'!AH50+25*'CH4'!AH50/1000+298*N2O!AH50/1000+HFCs!AH50+PFCs!AH50+'SF6'!AH50</f>
        <v>118.29446254064835</v>
      </c>
      <c r="AI50" s="26">
        <f>'CO2'!AI50+25*'CH4'!AI50/1000+298*N2O!AI50/1000+HFCs!AI50+PFCs!AI50+'SF6'!AI50</f>
        <v>118.74960273040608</v>
      </c>
      <c r="AJ50" s="26">
        <f>'CO2'!AJ50+25*'CH4'!AJ50/1000+298*N2O!AJ50/1000+HFCs!AJ50+PFCs!AJ50+'SF6'!AJ50</f>
        <v>119.19671083922447</v>
      </c>
      <c r="AK50" s="26">
        <f>'CO2'!AK50+25*'CH4'!AK50/1000+298*N2O!AK50/1000+HFCs!AK50+PFCs!AK50+'SF6'!AK50</f>
        <v>119.64315513970072</v>
      </c>
      <c r="AL50" s="26">
        <f>'CO2'!AL50+25*'CH4'!AL50/1000+298*N2O!AL50/1000+HFCs!AL50+PFCs!AL50+'SF6'!AL50</f>
        <v>120.09069472394147</v>
      </c>
      <c r="AM50" s="26">
        <f>'CO2'!AM50+25*'CH4'!AM50/1000+298*N2O!AM50/1000+HFCs!AM50+PFCs!AM50+'SF6'!AM50</f>
        <v>120.53547950356247</v>
      </c>
      <c r="AN50" s="26">
        <f>'CO2'!AN50+25*'CH4'!AN50/1000+298*N2O!AN50/1000+HFCs!AN50+PFCs!AN50+'SF6'!AN50</f>
        <v>120.97263048724943</v>
      </c>
      <c r="AO50" s="26">
        <f>'CO2'!AO50+25*'CH4'!AO50/1000+298*N2O!AO50/1000+HFCs!AO50+PFCs!AO50+'SF6'!AO50</f>
        <v>121.39833077703521</v>
      </c>
      <c r="AP50" s="26">
        <f>'CO2'!AP50+25*'CH4'!AP50/1000+298*N2O!AP50/1000+HFCs!AP50+PFCs!AP50+'SF6'!AP50</f>
        <v>121.80952685454622</v>
      </c>
      <c r="AQ50" s="26">
        <f>'CO2'!AQ50+25*'CH4'!AQ50/1000+298*N2O!AQ50/1000+HFCs!AQ50+PFCs!AQ50+'SF6'!AQ50</f>
        <v>122.20555491144034</v>
      </c>
    </row>
    <row r="51" spans="1:43" x14ac:dyDescent="0.2">
      <c r="A51" s="6" t="s">
        <v>74</v>
      </c>
      <c r="B51" s="6" t="s">
        <v>51</v>
      </c>
      <c r="C51" s="15">
        <f>'CO2'!C51+25*'CH4'!C51/1000+298*N2O!C51/1000+HFCs!C51+PFCs!C51+'SF6'!C51</f>
        <v>22.725176106385049</v>
      </c>
      <c r="D51" s="15">
        <f>'CO2'!D51+25*'CH4'!D51/1000+298*N2O!D51/1000+HFCs!D51+PFCs!D51+'SF6'!D51</f>
        <v>23.293275736272999</v>
      </c>
      <c r="E51" s="15">
        <f>'CO2'!E51+25*'CH4'!E51/1000+298*N2O!E51/1000+HFCs!E51+PFCs!E51+'SF6'!E51</f>
        <v>24.814971574375498</v>
      </c>
      <c r="F51" s="15">
        <f>'CO2'!F51+25*'CH4'!F51/1000+298*N2O!F51/1000+HFCs!F51+PFCs!F51+'SF6'!F51</f>
        <v>22.771500822217448</v>
      </c>
      <c r="G51" s="15">
        <f>'CO2'!G51+25*'CH4'!G51/1000+298*N2O!G51/1000+HFCs!G51+PFCs!G51+'SF6'!G51</f>
        <v>22.766013464301299</v>
      </c>
      <c r="H51" s="15">
        <f>'CO2'!H51+25*'CH4'!H51/1000+298*N2O!H51/1000+HFCs!H51+PFCs!H51+'SF6'!H51</f>
        <v>25.344177405266752</v>
      </c>
      <c r="I51" s="15">
        <f>'CO2'!I51+25*'CH4'!I51/1000+298*N2O!I51/1000+HFCs!I51+PFCs!I51+'SF6'!I51</f>
        <v>25.6226739063422</v>
      </c>
      <c r="J51" s="15">
        <f>'CO2'!J51+25*'CH4'!J51/1000+298*N2O!J51/1000+HFCs!J51+PFCs!J51+'SF6'!J51</f>
        <v>24.126915121365052</v>
      </c>
      <c r="K51" s="15">
        <f>'CO2'!K51+25*'CH4'!K51/1000+298*N2O!K51/1000+HFCs!K51+PFCs!K51+'SF6'!K51</f>
        <v>22.341151781288001</v>
      </c>
      <c r="L51" s="15">
        <f>'CO2'!L51+25*'CH4'!L51/1000+298*N2O!L51/1000+HFCs!L51+PFCs!L51+'SF6'!L51</f>
        <v>23.48714325521285</v>
      </c>
      <c r="M51" s="15">
        <f>'CO2'!M51+25*'CH4'!M51/1000+298*N2O!M51/1000+HFCs!M51+PFCs!M51+'SF6'!M51</f>
        <v>23.1738424464369</v>
      </c>
      <c r="N51" s="15">
        <f>'CO2'!N51+25*'CH4'!N51/1000+298*N2O!N51/1000+HFCs!N51+PFCs!N51+'SF6'!N51</f>
        <v>22.912692365527597</v>
      </c>
      <c r="O51" s="15">
        <f>'CO2'!O51+25*'CH4'!O51/1000+298*N2O!O51/1000+HFCs!O51+PFCs!O51+'SF6'!O51</f>
        <v>22.392221433607901</v>
      </c>
      <c r="P51" s="15">
        <f>'CO2'!P51+25*'CH4'!P51/1000+298*N2O!P51/1000+HFCs!P51+PFCs!P51+'SF6'!P51</f>
        <v>24.382686622440502</v>
      </c>
      <c r="Q51" s="15">
        <f>'CO2'!Q51+25*'CH4'!Q51/1000+298*N2O!Q51/1000+HFCs!Q51+PFCs!Q51+'SF6'!Q51</f>
        <v>21.896943837276499</v>
      </c>
      <c r="R51" s="15">
        <f>'CO2'!R51+25*'CH4'!R51/1000+298*N2O!R51/1000+HFCs!R51+PFCs!R51+'SF6'!R51</f>
        <v>22.5933901144702</v>
      </c>
      <c r="S51" s="15">
        <f>'CO2'!S51+25*'CH4'!S51/1000+298*N2O!S51/1000+HFCs!S51+PFCs!S51+'SF6'!S51</f>
        <v>23.066323404306402</v>
      </c>
      <c r="T51" s="15">
        <f>'CO2'!T51+25*'CH4'!T51/1000+298*N2O!T51/1000+HFCs!T51+PFCs!T51+'SF6'!T51</f>
        <v>23.85507040052315</v>
      </c>
      <c r="U51" s="15">
        <f>'CO2'!U51+25*'CH4'!U51/1000+298*N2O!U51/1000+HFCs!U51+PFCs!U51+'SF6'!U51</f>
        <v>22.7409736931073</v>
      </c>
      <c r="V51" s="15">
        <f>'CO2'!V51+25*'CH4'!V51/1000+298*N2O!V51/1000+HFCs!V51+PFCs!V51+'SF6'!V51</f>
        <v>21.975540085695798</v>
      </c>
      <c r="W51" s="15">
        <f>'CO2'!W51+25*'CH4'!W51/1000+298*N2O!W51/1000+HFCs!W51+PFCs!W51+'SF6'!W51</f>
        <v>19.359591874374651</v>
      </c>
      <c r="X51" s="15">
        <f>'CO2'!X51+25*'CH4'!X51/1000+298*N2O!X51/1000+HFCs!X51+PFCs!X51+'SF6'!X51</f>
        <v>18.973324121077301</v>
      </c>
      <c r="Y51" s="15">
        <f>'CO2'!Y51+25*'CH4'!Y51/1000+298*N2O!Y51/1000+HFCs!Y51+PFCs!Y51+'SF6'!Y51</f>
        <v>17.243338688561302</v>
      </c>
      <c r="Z51" s="15">
        <f>'CO2'!Z51+25*'CH4'!Z51/1000+298*N2O!Z51/1000+HFCs!Z51+PFCs!Z51+'SF6'!Z51</f>
        <v>17.87009676726845</v>
      </c>
      <c r="AA51" s="15">
        <f>'CO2'!AA51+25*'CH4'!AA51/1000+298*N2O!AA51/1000+HFCs!AA51+PFCs!AA51+'SF6'!AA51</f>
        <v>16.0298355988932</v>
      </c>
      <c r="AB51" s="15">
        <f>'CO2'!AB51+25*'CH4'!AB51/1000+298*N2O!AB51/1000+HFCs!AB51+PFCs!AB51+'SF6'!AB51</f>
        <v>16.792804156887449</v>
      </c>
      <c r="AC51" s="15">
        <f>'CO2'!AC51+25*'CH4'!AC51/1000+298*N2O!AC51/1000+HFCs!AC51+PFCs!AC51+'SF6'!AC51</f>
        <v>19.066055100177749</v>
      </c>
      <c r="AD51" s="15">
        <f>'CO2'!AD51+25*'CH4'!AD51/1000+298*N2O!AD51/1000+HFCs!AD51+PFCs!AD51+'SF6'!AD51</f>
        <v>17.412942526881249</v>
      </c>
      <c r="AE51" s="26">
        <f>'CO2'!AE51+25*'CH4'!AE51/1000+298*N2O!AE51/1000+HFCs!AE51+PFCs!AE51+'SF6'!AE51</f>
        <v>19.556423661886772</v>
      </c>
      <c r="AF51" s="26">
        <f>'CO2'!AF51+25*'CH4'!AF51/1000+298*N2O!AF51/1000+HFCs!AF51+PFCs!AF51+'SF6'!AF51</f>
        <v>19.556423661886772</v>
      </c>
      <c r="AG51" s="26">
        <f>'CO2'!AG51+25*'CH4'!AG51/1000+298*N2O!AG51/1000+HFCs!AG51+PFCs!AG51+'SF6'!AG51</f>
        <v>19.556423661886772</v>
      </c>
      <c r="AH51" s="26">
        <f>'CO2'!AH51+25*'CH4'!AH51/1000+298*N2O!AH51/1000+HFCs!AH51+PFCs!AH51+'SF6'!AH51</f>
        <v>19.556423661886772</v>
      </c>
      <c r="AI51" s="26">
        <f>'CO2'!AI51+25*'CH4'!AI51/1000+298*N2O!AI51/1000+HFCs!AI51+PFCs!AI51+'SF6'!AI51</f>
        <v>19.556423661886772</v>
      </c>
      <c r="AJ51" s="26">
        <f>'CO2'!AJ51+25*'CH4'!AJ51/1000+298*N2O!AJ51/1000+HFCs!AJ51+PFCs!AJ51+'SF6'!AJ51</f>
        <v>19.556423661886772</v>
      </c>
      <c r="AK51" s="26">
        <f>'CO2'!AK51+25*'CH4'!AK51/1000+298*N2O!AK51/1000+HFCs!AK51+PFCs!AK51+'SF6'!AK51</f>
        <v>19.556423661886772</v>
      </c>
      <c r="AL51" s="26">
        <f>'CO2'!AL51+25*'CH4'!AL51/1000+298*N2O!AL51/1000+HFCs!AL51+PFCs!AL51+'SF6'!AL51</f>
        <v>19.556423661886772</v>
      </c>
      <c r="AM51" s="26">
        <f>'CO2'!AM51+25*'CH4'!AM51/1000+298*N2O!AM51/1000+HFCs!AM51+PFCs!AM51+'SF6'!AM51</f>
        <v>19.556423661886772</v>
      </c>
      <c r="AN51" s="26">
        <f>'CO2'!AN51+25*'CH4'!AN51/1000+298*N2O!AN51/1000+HFCs!AN51+PFCs!AN51+'SF6'!AN51</f>
        <v>19.556423661886772</v>
      </c>
      <c r="AO51" s="26">
        <f>'CO2'!AO51+25*'CH4'!AO51/1000+298*N2O!AO51/1000+HFCs!AO51+PFCs!AO51+'SF6'!AO51</f>
        <v>19.556423661886772</v>
      </c>
      <c r="AP51" s="26">
        <f>'CO2'!AP51+25*'CH4'!AP51/1000+298*N2O!AP51/1000+HFCs!AP51+PFCs!AP51+'SF6'!AP51</f>
        <v>19.556423661886772</v>
      </c>
      <c r="AQ51" s="26">
        <f>'CO2'!AQ51+25*'CH4'!AQ51/1000+298*N2O!AQ51/1000+HFCs!AQ51+PFCs!AQ51+'SF6'!AQ51</f>
        <v>19.556423661886772</v>
      </c>
    </row>
    <row r="52" spans="1:43" s="21" customFormat="1" x14ac:dyDescent="0.2">
      <c r="A52" s="19"/>
      <c r="B52" s="19" t="s">
        <v>75</v>
      </c>
      <c r="C52" s="20">
        <f>SUM(C3:C51)-C30</f>
        <v>69160.419609367164</v>
      </c>
      <c r="D52" s="20">
        <f t="shared" ref="D52:AQ52" si="0">SUM(D3:D51)-D30</f>
        <v>79825.021601428656</v>
      </c>
      <c r="E52" s="20">
        <f t="shared" si="0"/>
        <v>73870.864151730348</v>
      </c>
      <c r="F52" s="20">
        <f t="shared" si="0"/>
        <v>76236.311433534196</v>
      </c>
      <c r="G52" s="20">
        <f t="shared" si="0"/>
        <v>80175.60274770658</v>
      </c>
      <c r="H52" s="20">
        <f t="shared" si="0"/>
        <v>77195.497454017968</v>
      </c>
      <c r="I52" s="20">
        <f t="shared" si="0"/>
        <v>90279.565777670563</v>
      </c>
      <c r="J52" s="20">
        <f t="shared" si="0"/>
        <v>80820.083008388712</v>
      </c>
      <c r="K52" s="20">
        <f t="shared" si="0"/>
        <v>76814.263836368264</v>
      </c>
      <c r="L52" s="20">
        <f t="shared" si="0"/>
        <v>74380.152237795803</v>
      </c>
      <c r="M52" s="20">
        <f t="shared" si="0"/>
        <v>69964.314083854435</v>
      </c>
      <c r="N52" s="20">
        <f t="shared" si="0"/>
        <v>71533.396256925975</v>
      </c>
      <c r="O52" s="20">
        <f t="shared" si="0"/>
        <v>71144.176334499236</v>
      </c>
      <c r="P52" s="20">
        <f t="shared" si="0"/>
        <v>76121.097111542622</v>
      </c>
      <c r="Q52" s="20">
        <f t="shared" si="0"/>
        <v>69991.555768429404</v>
      </c>
      <c r="R52" s="20">
        <f t="shared" si="0"/>
        <v>65568.926613111253</v>
      </c>
      <c r="S52" s="20">
        <f t="shared" si="0"/>
        <v>73332.594924890538</v>
      </c>
      <c r="T52" s="20">
        <f t="shared" si="0"/>
        <v>68748.12301290303</v>
      </c>
      <c r="U52" s="20">
        <f t="shared" si="0"/>
        <v>65152.472845032469</v>
      </c>
      <c r="V52" s="20">
        <f t="shared" si="0"/>
        <v>62427.861002631602</v>
      </c>
      <c r="W52" s="20">
        <f t="shared" si="0"/>
        <v>62567.01857929468</v>
      </c>
      <c r="X52" s="20">
        <f t="shared" si="0"/>
        <v>57406.628388218407</v>
      </c>
      <c r="Y52" s="20">
        <f t="shared" si="0"/>
        <v>52851.250760252231</v>
      </c>
      <c r="Z52" s="20">
        <f t="shared" si="0"/>
        <v>54579.391114658458</v>
      </c>
      <c r="AA52" s="20">
        <f t="shared" si="0"/>
        <v>50433.326143713988</v>
      </c>
      <c r="AB52" s="20">
        <f t="shared" si="0"/>
        <v>47833.751870481887</v>
      </c>
      <c r="AC52" s="20">
        <f t="shared" si="0"/>
        <v>49867.332011357357</v>
      </c>
      <c r="AD52" s="20">
        <f t="shared" si="0"/>
        <v>47608.022116536762</v>
      </c>
      <c r="AE52" s="20">
        <f t="shared" si="0"/>
        <v>47017.259338448159</v>
      </c>
      <c r="AF52" s="20">
        <f t="shared" si="0"/>
        <v>46541.334026017568</v>
      </c>
      <c r="AG52" s="20">
        <f t="shared" si="0"/>
        <v>44096.300218042037</v>
      </c>
      <c r="AH52" s="20">
        <f t="shared" si="0"/>
        <v>42908.038515261222</v>
      </c>
      <c r="AI52" s="20">
        <f t="shared" si="0"/>
        <v>42594.481154451765</v>
      </c>
      <c r="AJ52" s="20">
        <f t="shared" si="0"/>
        <v>41462.165109765891</v>
      </c>
      <c r="AK52" s="20">
        <f t="shared" si="0"/>
        <v>41442.434787387516</v>
      </c>
      <c r="AL52" s="20">
        <f t="shared" si="0"/>
        <v>41165.475023163679</v>
      </c>
      <c r="AM52" s="20">
        <f t="shared" si="0"/>
        <v>40596.537984041301</v>
      </c>
      <c r="AN52" s="20">
        <f t="shared" si="0"/>
        <v>40183.869201841117</v>
      </c>
      <c r="AO52" s="20">
        <f t="shared" si="0"/>
        <v>39882.683348500133</v>
      </c>
      <c r="AP52" s="20">
        <f t="shared" si="0"/>
        <v>38340.508212147601</v>
      </c>
      <c r="AQ52" s="20">
        <f t="shared" si="0"/>
        <v>38150.177741286199</v>
      </c>
    </row>
    <row r="53" spans="1:43" s="21" customFormat="1" x14ac:dyDescent="0.2">
      <c r="A53" s="64"/>
      <c r="B53" s="64" t="s">
        <v>121</v>
      </c>
      <c r="C53" s="65">
        <v>70289.734843659768</v>
      </c>
      <c r="D53" s="65">
        <v>81002.341762754979</v>
      </c>
      <c r="E53" s="65">
        <v>75016.949615178746</v>
      </c>
      <c r="F53" s="65">
        <v>77363.360522019269</v>
      </c>
      <c r="G53" s="65">
        <v>81258.049320928258</v>
      </c>
      <c r="H53" s="65">
        <v>78257.220145797197</v>
      </c>
      <c r="I53" s="65">
        <v>91331.570050468101</v>
      </c>
      <c r="J53" s="65">
        <v>81798.362650497133</v>
      </c>
      <c r="K53" s="65">
        <v>77756.102041217353</v>
      </c>
      <c r="L53" s="65">
        <v>75258.863760526336</v>
      </c>
      <c r="M53" s="65">
        <v>70788.345746705643</v>
      </c>
      <c r="N53" s="65">
        <v>72330.778562409687</v>
      </c>
      <c r="O53" s="65">
        <v>71895.615949459389</v>
      </c>
      <c r="P53" s="65">
        <v>76849.03205361306</v>
      </c>
      <c r="Q53" s="65">
        <v>70681.936058219973</v>
      </c>
      <c r="R53" s="65">
        <v>66229.031967813266</v>
      </c>
      <c r="S53" s="65">
        <v>73951.295811956064</v>
      </c>
      <c r="T53" s="65">
        <v>69325.327466179107</v>
      </c>
      <c r="U53" s="65">
        <v>65703.122524045641</v>
      </c>
      <c r="V53" s="65">
        <v>62916.205782964935</v>
      </c>
      <c r="W53" s="65">
        <v>63036.791708692668</v>
      </c>
      <c r="X53" s="65">
        <v>57811.223790570599</v>
      </c>
      <c r="Y53" s="65">
        <v>53219.904953674348</v>
      </c>
      <c r="Z53" s="65">
        <v>54921.578876452411</v>
      </c>
      <c r="AA53" s="65">
        <v>50745.306065027908</v>
      </c>
      <c r="AB53" s="65">
        <v>48145.731791795806</v>
      </c>
      <c r="AC53" s="65">
        <v>50152.687127299265</v>
      </c>
      <c r="AD53" s="65">
        <v>47893.37723247867</v>
      </c>
      <c r="AE53" s="67">
        <f>AE52+'Indirekte CO2'!O6</f>
        <v>47283.78529108443</v>
      </c>
      <c r="AF53" s="67">
        <f>AF52+'Indirekte CO2'!P6</f>
        <v>46791.293921946213</v>
      </c>
      <c r="AG53" s="67">
        <f>AG52+'Indirekte CO2'!Q6</f>
        <v>44330.228600046292</v>
      </c>
      <c r="AH53" s="67">
        <f>AH52+'Indirekte CO2'!R6</f>
        <v>43129.252088620662</v>
      </c>
      <c r="AI53" s="67">
        <f>AI52+'Indirekte CO2'!S6</f>
        <v>42805.654888484205</v>
      </c>
      <c r="AJ53" s="67">
        <f>AJ52+'Indirekte CO2'!T6</f>
        <v>41662.70673988005</v>
      </c>
      <c r="AK53" s="67">
        <f>AK52+'Indirekte CO2'!U6</f>
        <v>41630.599682896136</v>
      </c>
      <c r="AL53" s="67">
        <f>AL52+'Indirekte CO2'!V6</f>
        <v>41341.216203895732</v>
      </c>
      <c r="AM53" s="67">
        <f>AM52+'Indirekte CO2'!W6</f>
        <v>40758.185610167289</v>
      </c>
      <c r="AN53" s="67">
        <f>AN52+'Indirekte CO2'!X6</f>
        <v>40332.449913901903</v>
      </c>
      <c r="AO53" s="67">
        <f>AO52+'Indirekte CO2'!Y6</f>
        <v>40027.463777646248</v>
      </c>
      <c r="AP53" s="67">
        <f>AP52+'Indirekte CO2'!Z6</f>
        <v>38482.342952083804</v>
      </c>
      <c r="AQ53" s="67">
        <f>AQ52+'Indirekte CO2'!AA6</f>
        <v>38289.491887709577</v>
      </c>
    </row>
    <row r="54" spans="1:43" x14ac:dyDescent="0.2">
      <c r="A54" s="6"/>
      <c r="B54" s="6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3" x14ac:dyDescent="0.2">
      <c r="A55" s="9" t="s">
        <v>11</v>
      </c>
      <c r="B55" s="9" t="s">
        <v>76</v>
      </c>
      <c r="C55" s="5">
        <f>'CO2'!C55+'CH4'!C55/1000*25+N2O!C55/1000*298</f>
        <v>1792.0332217226678</v>
      </c>
      <c r="D55" s="5">
        <f>'CO2'!D55+'CH4'!D55/1000*25+N2O!D55/1000*298</f>
        <v>1655.4262911444025</v>
      </c>
      <c r="E55" s="5">
        <f>'CO2'!E55+'CH4'!E55/1000*25+N2O!E55/1000*298</f>
        <v>1712.0972564387582</v>
      </c>
      <c r="F55" s="5">
        <f>'CO2'!F55+'CH4'!F55/1000*25+N2O!F55/1000*298</f>
        <v>1679.4055306616572</v>
      </c>
      <c r="G55" s="5">
        <f>'CO2'!G55+'CH4'!G55/1000*25+N2O!G55/1000*298</f>
        <v>1837.9835588814144</v>
      </c>
      <c r="H55" s="5">
        <f>'CO2'!H55+'CH4'!H55/1000*25+N2O!H55/1000*298</f>
        <v>1885.464653862221</v>
      </c>
      <c r="I55" s="5">
        <f>'CO2'!I55+'CH4'!I55/1000*25+N2O!I55/1000*298</f>
        <v>1981.0194745173951</v>
      </c>
      <c r="J55" s="5">
        <f>'CO2'!J55+'CH4'!J55/1000*25+N2O!J55/1000*298</f>
        <v>2026.6000120992185</v>
      </c>
      <c r="K55" s="5">
        <f>'CO2'!K55+'CH4'!K55/1000*25+N2O!K55/1000*298</f>
        <v>2177.6882092691935</v>
      </c>
      <c r="L55" s="5">
        <f>'CO2'!L55+'CH4'!L55/1000*25+N2O!L55/1000*298</f>
        <v>2306.4101909820529</v>
      </c>
      <c r="M55" s="5">
        <f>'CO2'!M55+'CH4'!M55/1000*25+N2O!M55/1000*298</f>
        <v>2365.0817525017014</v>
      </c>
      <c r="N55" s="5">
        <f>'CO2'!N55+'CH4'!N55/1000*25+N2O!N55/1000*298</f>
        <v>2397.642874448919</v>
      </c>
      <c r="O55" s="5">
        <f>'CO2'!O55+'CH4'!O55/1000*25+N2O!O55/1000*298</f>
        <v>2076.4127160993071</v>
      </c>
      <c r="P55" s="5">
        <f>'CO2'!P55+'CH4'!P55/1000*25+N2O!P55/1000*298</f>
        <v>2154.9953179441482</v>
      </c>
      <c r="Q55" s="5">
        <f>'CO2'!Q55+'CH4'!Q55/1000*25+N2O!Q55/1000*298</f>
        <v>2466.7231256350524</v>
      </c>
      <c r="R55" s="5">
        <f>'CO2'!R55+'CH4'!R55/1000*25+N2O!R55/1000*298</f>
        <v>2593.7526734350336</v>
      </c>
      <c r="S55" s="5">
        <f>'CO2'!S55+'CH4'!S55/1000*25+N2O!S55/1000*298</f>
        <v>2601.2344290883593</v>
      </c>
      <c r="T55" s="5">
        <f>'CO2'!T55+'CH4'!T55/1000*25+N2O!T55/1000*298</f>
        <v>2665.350044421622</v>
      </c>
      <c r="U55" s="5">
        <f>'CO2'!U55+'CH4'!U55/1000*25+N2O!U55/1000*298</f>
        <v>2661.8348646815084</v>
      </c>
      <c r="V55" s="5">
        <f>'CO2'!V55+'CH4'!V55/1000*25+N2O!V55/1000*298</f>
        <v>2329.7637375045019</v>
      </c>
      <c r="W55" s="5">
        <f>'CO2'!W55+'CH4'!W55/1000*25+N2O!W55/1000*298</f>
        <v>2426.7733725556982</v>
      </c>
      <c r="X55" s="5">
        <f>'CO2'!X55+'CH4'!X55/1000*25+N2O!X55/1000*298</f>
        <v>2497.359779258632</v>
      </c>
      <c r="Y55" s="5">
        <f>'CO2'!Y55+'CH4'!Y55/1000*25+N2O!Y55/1000*298</f>
        <v>2522.2906670042062</v>
      </c>
      <c r="Z55" s="5">
        <f>'CO2'!Z55+'CH4'!Z55/1000*25+N2O!Z55/1000*298</f>
        <v>2497.8903804516794</v>
      </c>
      <c r="AA55" s="5">
        <f>'CO2'!AA55+'CH4'!AA55/1000*25+N2O!AA55/1000*298</f>
        <v>2705.1944055007675</v>
      </c>
      <c r="AB55" s="5">
        <f>'CO2'!AB55+'CH4'!AB55/1000*25+N2O!AB55/1000*298</f>
        <v>2650.5719869875561</v>
      </c>
      <c r="AC55" s="5">
        <f>'CO2'!AC55+'CH4'!AC55/1000*25+N2O!AC55/1000*298</f>
        <v>2848.3108454244143</v>
      </c>
      <c r="AD55" s="5">
        <f>'CO2'!AD55+'CH4'!AD55/1000*25+N2O!AD55/1000*298</f>
        <v>2934.4219323214711</v>
      </c>
      <c r="AE55" s="25">
        <f>'CO2'!AE55+25*'CH4'!AE55/1000+298*N2O!AE55/1000+HFCs!AE55+PFCs!AE55+'SF6'!AE55</f>
        <v>2948.7121699281774</v>
      </c>
      <c r="AF55" s="25">
        <f>'CO2'!AF55+25*'CH4'!AF55/1000+298*N2O!AF55/1000+HFCs!AF55+PFCs!AF55+'SF6'!AF55</f>
        <v>2965.3633362731189</v>
      </c>
      <c r="AG55" s="25">
        <f>'CO2'!AG55+25*'CH4'!AG55/1000+298*N2O!AG55/1000+HFCs!AG55+PFCs!AG55+'SF6'!AG55</f>
        <v>2975.5745490915961</v>
      </c>
      <c r="AH55" s="25">
        <f>'CO2'!AH55+25*'CH4'!AH55/1000+298*N2O!AH55/1000+HFCs!AH55+PFCs!AH55+'SF6'!AH55</f>
        <v>2989.8538983272624</v>
      </c>
      <c r="AI55" s="25">
        <f>'CO2'!AI55+25*'CH4'!AI55/1000+298*N2O!AI55/1000+HFCs!AI55+PFCs!AI55+'SF6'!AI55</f>
        <v>3006.916943889024</v>
      </c>
      <c r="AJ55" s="25">
        <f>'CO2'!AJ55+25*'CH4'!AJ55/1000+298*N2O!AJ55/1000+HFCs!AJ55+PFCs!AJ55+'SF6'!AJ55</f>
        <v>3022.6704257887145</v>
      </c>
      <c r="AK55" s="25">
        <f>'CO2'!AK55+25*'CH4'!AK55/1000+298*N2O!AK55/1000+HFCs!AK55+PFCs!AK55+'SF6'!AK55</f>
        <v>3038.8510081721106</v>
      </c>
      <c r="AL55" s="25">
        <f>'CO2'!AL55+25*'CH4'!AL55/1000+298*N2O!AL55/1000+HFCs!AL55+PFCs!AL55+'SF6'!AL55</f>
        <v>3052.5926158638058</v>
      </c>
      <c r="AM55" s="25">
        <f>'CO2'!AM55+25*'CH4'!AM55/1000+298*N2O!AM55/1000+HFCs!AM55+PFCs!AM55+'SF6'!AM55</f>
        <v>3069.7856695563946</v>
      </c>
      <c r="AN55" s="25">
        <f>'CO2'!AN55+25*'CH4'!AN55/1000+298*N2O!AN55/1000+HFCs!AN55+PFCs!AN55+'SF6'!AN55</f>
        <v>3091.707285295317</v>
      </c>
      <c r="AO55" s="25">
        <f>'CO2'!AO55+25*'CH4'!AO55/1000+298*N2O!AO55/1000+HFCs!AO55+PFCs!AO55+'SF6'!AO55</f>
        <v>3110.6000134462283</v>
      </c>
      <c r="AP55" s="25">
        <f>'CO2'!AP55+25*'CH4'!AP55/1000+298*N2O!AP55/1000+HFCs!AP55+PFCs!AP55+'SF6'!AP55</f>
        <v>3129.8799845700219</v>
      </c>
      <c r="AQ55" s="25">
        <f>'CO2'!AQ55+25*'CH4'!AQ55/1000+298*N2O!AQ55/1000+HFCs!AQ55+PFCs!AQ55+'SF6'!AQ55</f>
        <v>3155.5112246322806</v>
      </c>
    </row>
    <row r="56" spans="1:43" x14ac:dyDescent="0.2">
      <c r="A56" s="9" t="s">
        <v>17</v>
      </c>
      <c r="B56" s="9" t="s">
        <v>77</v>
      </c>
      <c r="C56" s="5">
        <f>'CO2'!C56+'CH4'!C56/1000*25+N2O!C56/1000*298</f>
        <v>3036.4288425140389</v>
      </c>
      <c r="D56" s="5">
        <f>'CO2'!D56+'CH4'!D56/1000*25+N2O!D56/1000*298</f>
        <v>2705.5379786369363</v>
      </c>
      <c r="E56" s="5">
        <f>'CO2'!E56+'CH4'!E56/1000*25+N2O!E56/1000*298</f>
        <v>2826.3555582146641</v>
      </c>
      <c r="F56" s="5">
        <f>'CO2'!F56+'CH4'!F56/1000*25+N2O!F56/1000*298</f>
        <v>4249.3198346842282</v>
      </c>
      <c r="G56" s="5">
        <f>'CO2'!G56+'CH4'!G56/1000*25+N2O!G56/1000*298</f>
        <v>4793.7589116899926</v>
      </c>
      <c r="H56" s="5">
        <f>'CO2'!H56+'CH4'!H56/1000*25+N2O!H56/1000*298</f>
        <v>5025.6609587915618</v>
      </c>
      <c r="I56" s="5">
        <f>'CO2'!I56+'CH4'!I56/1000*25+N2O!I56/1000*298</f>
        <v>4781.269607535658</v>
      </c>
      <c r="J56" s="5">
        <f>'CO2'!J56+'CH4'!J56/1000*25+N2O!J56/1000*298</f>
        <v>4378.7623593558137</v>
      </c>
      <c r="K56" s="5">
        <f>'CO2'!K56+'CH4'!K56/1000*25+N2O!K56/1000*298</f>
        <v>4385.7201126307891</v>
      </c>
      <c r="L56" s="5">
        <f>'CO2'!L56+'CH4'!L56/1000*25+N2O!L56/1000*298</f>
        <v>4098.3597391861413</v>
      </c>
      <c r="M56" s="5">
        <f>'CO2'!M56+'CH4'!M56/1000*25+N2O!M56/1000*298</f>
        <v>4064.3433959753402</v>
      </c>
      <c r="N56" s="5">
        <f>'CO2'!N56+'CH4'!N56/1000*25+N2O!N56/1000*298</f>
        <v>3347.4318599845642</v>
      </c>
      <c r="O56" s="5">
        <f>'CO2'!O56+'CH4'!O56/1000*25+N2O!O56/1000*298</f>
        <v>2724.9184333988851</v>
      </c>
      <c r="P56" s="5">
        <f>'CO2'!P56+'CH4'!P56/1000*25+N2O!P56/1000*298</f>
        <v>2882.5550727880754</v>
      </c>
      <c r="Q56" s="5">
        <f>'CO2'!Q56+'CH4'!Q56/1000*25+N2O!Q56/1000*298</f>
        <v>2327.1425890026635</v>
      </c>
      <c r="R56" s="5">
        <f>'CO2'!R56+'CH4'!R56/1000*25+N2O!R56/1000*298</f>
        <v>2376.8936169522613</v>
      </c>
      <c r="S56" s="5">
        <f>'CO2'!S56+'CH4'!S56/1000*25+N2O!S56/1000*298</f>
        <v>3165.5506022321624</v>
      </c>
      <c r="T56" s="5">
        <f>'CO2'!T56+'CH4'!T56/1000*25+N2O!T56/1000*298</f>
        <v>3324.5711078650124</v>
      </c>
      <c r="U56" s="5">
        <f>'CO2'!U56+'CH4'!U56/1000*25+N2O!U56/1000*298</f>
        <v>2842.7354882014101</v>
      </c>
      <c r="V56" s="5">
        <f>'CO2'!V56+'CH4'!V56/1000*25+N2O!V56/1000*298</f>
        <v>1515.4758879625685</v>
      </c>
      <c r="W56" s="5">
        <f>'CO2'!W56+'CH4'!W56/1000*25+N2O!W56/1000*298</f>
        <v>2082.8403689473662</v>
      </c>
      <c r="X56" s="5">
        <f>'CO2'!X56+'CH4'!X56/1000*25+N2O!X56/1000*298</f>
        <v>2119.9219640874849</v>
      </c>
      <c r="Y56" s="5">
        <f>'CO2'!Y56+'CH4'!Y56/1000*25+N2O!Y56/1000*298</f>
        <v>1528.9883027284995</v>
      </c>
      <c r="Z56" s="5">
        <f>'CO2'!Z56+'CH4'!Z56/1000*25+N2O!Z56/1000*298</f>
        <v>1897.8017205683584</v>
      </c>
      <c r="AA56" s="5">
        <f>'CO2'!AA56+'CH4'!AA56/1000*25+N2O!AA56/1000*298</f>
        <v>2261.7582703818121</v>
      </c>
      <c r="AB56" s="5">
        <f>'CO2'!AB56+'CH4'!AB56/1000*25+N2O!AB56/1000*298</f>
        <v>2312.9538663018529</v>
      </c>
      <c r="AC56" s="5">
        <f>'CO2'!AC56+'CH4'!AC56/1000*25+N2O!AC56/1000*298</f>
        <v>1975.8708800749337</v>
      </c>
      <c r="AD56" s="5">
        <f>'CO2'!AD56+'CH4'!AD56/1000*25+N2O!AD56/1000*298</f>
        <v>1485.4024179541886</v>
      </c>
      <c r="AE56" s="25">
        <f>'CO2'!AE56+25*'CH4'!AE56/1000+298*N2O!AE56/1000+HFCs!AE56+PFCs!AE56+'SF6'!AE56</f>
        <v>1482.2692505327718</v>
      </c>
      <c r="AF56" s="25">
        <f>'CO2'!AF56+25*'CH4'!AF56/1000+298*N2O!AF56/1000+HFCs!AF56+PFCs!AF56+'SF6'!AF56</f>
        <v>1482.2748078048869</v>
      </c>
      <c r="AG56" s="25">
        <f>'CO2'!AG56+25*'CH4'!AG56/1000+298*N2O!AG56/1000+HFCs!AG56+PFCs!AG56+'SF6'!AG56</f>
        <v>1482.2800953279532</v>
      </c>
      <c r="AH56" s="25">
        <f>'CO2'!AH56+25*'CH4'!AH56/1000+298*N2O!AH56/1000+HFCs!AH56+PFCs!AH56+'SF6'!AH56</f>
        <v>1482.2850885204389</v>
      </c>
      <c r="AI56" s="25">
        <f>'CO2'!AI56+25*'CH4'!AI56/1000+298*N2O!AI56/1000+HFCs!AI56+PFCs!AI56+'SF6'!AI56</f>
        <v>1482.2897620954795</v>
      </c>
      <c r="AJ56" s="25">
        <f>'CO2'!AJ56+25*'CH4'!AJ56/1000+298*N2O!AJ56/1000+HFCs!AJ56+PFCs!AJ56+'SF6'!AJ56</f>
        <v>1482.2940901657646</v>
      </c>
      <c r="AK56" s="25">
        <f>'CO2'!AK56+25*'CH4'!AK56/1000+298*N2O!AK56/1000+HFCs!AK56+PFCs!AK56+'SF6'!AK56</f>
        <v>1482.2980463659378</v>
      </c>
      <c r="AL56" s="25">
        <f>'CO2'!AL56+25*'CH4'!AL56/1000+298*N2O!AL56/1000+HFCs!AL56+PFCs!AL56+'SF6'!AL56</f>
        <v>1482.301603992968</v>
      </c>
      <c r="AM56" s="25">
        <f>'CO2'!AM56+25*'CH4'!AM56/1000+298*N2O!AM56/1000+HFCs!AM56+PFCs!AM56+'SF6'!AM56</f>
        <v>1482.3047361646593</v>
      </c>
      <c r="AN56" s="25">
        <f>'CO2'!AN56+25*'CH4'!AN56/1000+298*N2O!AN56/1000+HFCs!AN56+PFCs!AN56+'SF6'!AN56</f>
        <v>1482.3074159961664</v>
      </c>
      <c r="AO56" s="25">
        <f>'CO2'!AO56+25*'CH4'!AO56/1000+298*N2O!AO56/1000+HFCs!AO56+PFCs!AO56+'SF6'!AO56</f>
        <v>1482.309616793905</v>
      </c>
      <c r="AP56" s="25">
        <f>'CO2'!AP56+25*'CH4'!AP56/1000+298*N2O!AP56/1000+HFCs!AP56+PFCs!AP56+'SF6'!AP56</f>
        <v>1482.311312265944</v>
      </c>
      <c r="AQ56" s="25">
        <f>'CO2'!AQ56+25*'CH4'!AQ56/1000+298*N2O!AQ56/1000+HFCs!AQ56+PFCs!AQ56+'SF6'!AQ56</f>
        <v>1482.3124767473987</v>
      </c>
    </row>
  </sheetData>
  <pageMargins left="0.59055118110236227" right="0.59055118110236227" top="0.78740157480314965" bottom="0.98425196850393704" header="0.51181102362204722" footer="0.51181102362204722"/>
  <pageSetup paperSize="9" scale="60" fitToWidth="2" orientation="landscape" r:id="rId1"/>
  <headerFooter alignWithMargins="0">
    <oddFooter>&amp;L&amp;Z&amp;F, &amp;A&amp;RPrint date: &amp;D,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6"/>
  <sheetViews>
    <sheetView zoomScaleNormal="100" workbookViewId="0"/>
  </sheetViews>
  <sheetFormatPr defaultRowHeight="15" x14ac:dyDescent="0.25"/>
  <cols>
    <col min="1" max="1" width="15.5703125" customWidth="1"/>
    <col min="2" max="2" width="7" bestFit="1" customWidth="1"/>
    <col min="3" max="9" width="5.5703125" bestFit="1" customWidth="1"/>
    <col min="10" max="10" width="6.5703125" bestFit="1" customWidth="1"/>
    <col min="11" max="11" width="5.5703125" bestFit="1" customWidth="1"/>
    <col min="12" max="12" width="6.5703125" bestFit="1" customWidth="1"/>
    <col min="13" max="21" width="6.85546875" customWidth="1"/>
    <col min="22" max="27" width="5.5703125" bestFit="1" customWidth="1"/>
  </cols>
  <sheetData>
    <row r="1" spans="1:27" x14ac:dyDescent="0.25">
      <c r="B1">
        <v>2005</v>
      </c>
      <c r="C1">
        <v>2006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  <c r="Q1">
        <v>2020</v>
      </c>
      <c r="R1">
        <v>2021</v>
      </c>
      <c r="S1">
        <v>2022</v>
      </c>
      <c r="T1">
        <v>2023</v>
      </c>
      <c r="U1">
        <v>2024</v>
      </c>
      <c r="V1">
        <v>2025</v>
      </c>
      <c r="W1">
        <v>2026</v>
      </c>
      <c r="X1">
        <v>2027</v>
      </c>
      <c r="Y1">
        <v>2028</v>
      </c>
      <c r="Z1">
        <v>2029</v>
      </c>
      <c r="AA1">
        <v>2030</v>
      </c>
    </row>
    <row r="2" spans="1:27" x14ac:dyDescent="0.25">
      <c r="A2" t="s">
        <v>113</v>
      </c>
      <c r="K2" s="27"/>
      <c r="L2" s="27"/>
      <c r="M2" s="27"/>
      <c r="N2" s="27">
        <v>6.6358908586108996</v>
      </c>
      <c r="O2" s="27">
        <v>5.4298133409452731</v>
      </c>
      <c r="P2" s="27">
        <v>4.3871237689351084</v>
      </c>
      <c r="Q2" s="27">
        <v>3.9041037441256456</v>
      </c>
      <c r="R2" s="27">
        <v>4.0132794662181421</v>
      </c>
      <c r="S2" s="27">
        <v>4.5424521289105915</v>
      </c>
      <c r="T2" s="27">
        <v>4.8226158199110118</v>
      </c>
      <c r="U2" s="27">
        <v>4.8970435503732421</v>
      </c>
      <c r="V2" s="27">
        <v>4.7237656322783224</v>
      </c>
      <c r="W2" s="27">
        <v>4.0060862622521043</v>
      </c>
      <c r="X2" s="27">
        <v>3.7440143223425801</v>
      </c>
      <c r="Y2" s="27">
        <v>3.5214168423539105</v>
      </c>
      <c r="Z2" s="27">
        <v>3.5160144569248617</v>
      </c>
      <c r="AA2" s="27">
        <v>3.7564090545321891</v>
      </c>
    </row>
    <row r="3" spans="1:27" x14ac:dyDescent="0.25">
      <c r="A3" t="s">
        <v>114</v>
      </c>
      <c r="B3" s="27">
        <v>290.47745739931094</v>
      </c>
      <c r="C3" s="27">
        <v>276.80619847144089</v>
      </c>
      <c r="D3" s="27">
        <v>265.14783444099834</v>
      </c>
      <c r="E3" s="27">
        <v>252.71108632118339</v>
      </c>
      <c r="F3" s="27">
        <v>229.41056616807077</v>
      </c>
      <c r="G3" s="27">
        <v>222.35834391891035</v>
      </c>
      <c r="H3" s="27">
        <v>193.115011513242</v>
      </c>
      <c r="I3" s="27">
        <v>177.69300782332482</v>
      </c>
      <c r="J3" s="27">
        <v>168.59112269969634</v>
      </c>
      <c r="K3" s="27">
        <v>156.77650738792454</v>
      </c>
      <c r="L3" s="27">
        <v>150.33915640350375</v>
      </c>
      <c r="M3" s="27">
        <v>141.98248088040089</v>
      </c>
      <c r="N3" s="27">
        <v>136.7088047097352</v>
      </c>
      <c r="O3" s="27">
        <v>129.03792423876169</v>
      </c>
      <c r="P3" s="27">
        <v>121.36704376778818</v>
      </c>
      <c r="Q3" s="27">
        <v>113.69616329681466</v>
      </c>
      <c r="R3" s="27">
        <v>106.02528282584115</v>
      </c>
      <c r="S3" s="27">
        <v>98.354402354867631</v>
      </c>
      <c r="T3" s="27">
        <v>90.683521883894116</v>
      </c>
      <c r="U3" s="27">
        <v>83.012641412920601</v>
      </c>
      <c r="V3" s="27">
        <v>75.341760941947086</v>
      </c>
      <c r="W3" s="27">
        <v>67.670880470973572</v>
      </c>
      <c r="X3" s="27">
        <v>60</v>
      </c>
      <c r="Y3" s="27">
        <v>58.07692307692308</v>
      </c>
      <c r="Z3" s="27">
        <v>56.15384615384616</v>
      </c>
      <c r="AA3" s="27">
        <v>54.230769230769241</v>
      </c>
    </row>
    <row r="4" spans="1:27" x14ac:dyDescent="0.25">
      <c r="A4" t="s">
        <v>115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63"/>
      <c r="N4" s="63">
        <v>23.367393264726893</v>
      </c>
      <c r="O4" s="63">
        <v>22.190947728203916</v>
      </c>
      <c r="P4" s="63">
        <v>21.443484253430249</v>
      </c>
      <c r="Q4" s="63">
        <v>20.239407837040424</v>
      </c>
      <c r="R4" s="63">
        <v>19.802680045918944</v>
      </c>
      <c r="S4" s="63">
        <v>20.056851223508072</v>
      </c>
      <c r="T4" s="63">
        <v>20.353072437858071</v>
      </c>
      <c r="U4" s="63">
        <v>20.113449654125521</v>
      </c>
      <c r="V4" s="63">
        <v>20.162104307894861</v>
      </c>
      <c r="W4" s="63">
        <v>20.132242672262034</v>
      </c>
      <c r="X4" s="63">
        <v>19.999526540285409</v>
      </c>
      <c r="Y4" s="63">
        <v>19.923998439047459</v>
      </c>
      <c r="Z4" s="63">
        <v>19.965428153590942</v>
      </c>
      <c r="AA4" s="63">
        <v>19.892836956196177</v>
      </c>
    </row>
    <row r="6" spans="1:27" x14ac:dyDescent="0.25">
      <c r="A6" t="s">
        <v>112</v>
      </c>
      <c r="K6" s="27"/>
      <c r="L6" s="27">
        <v>298.14813057899494</v>
      </c>
      <c r="M6" s="27">
        <v>285.3551159419082</v>
      </c>
      <c r="N6" s="27">
        <v>280.83820868961999</v>
      </c>
      <c r="O6" s="27">
        <f t="shared" ref="O6:AA6" si="0">O2*44/16+O3*44/28+O4*44/12*0.6</f>
        <v>266.52595263627359</v>
      </c>
      <c r="P6" s="27">
        <f t="shared" si="0"/>
        <v>249.95989592864237</v>
      </c>
      <c r="Q6" s="27">
        <f t="shared" si="0"/>
        <v>233.92838200425749</v>
      </c>
      <c r="R6" s="27">
        <f t="shared" si="0"/>
        <v>221.21357335944333</v>
      </c>
      <c r="S6" s="27">
        <f t="shared" si="0"/>
        <v>211.17373403244244</v>
      </c>
      <c r="T6" s="27">
        <f t="shared" si="0"/>
        <v>200.54163011416233</v>
      </c>
      <c r="U6" s="27">
        <f t="shared" si="0"/>
        <v>188.16489550862065</v>
      </c>
      <c r="V6" s="27">
        <f t="shared" si="0"/>
        <v>175.74118073205094</v>
      </c>
      <c r="W6" s="27">
        <f t="shared" si="0"/>
        <v>161.64762612598537</v>
      </c>
      <c r="X6" s="27">
        <f t="shared" si="0"/>
        <v>148.58071206078426</v>
      </c>
      <c r="Y6" s="27">
        <f t="shared" si="0"/>
        <v>144.78042914611393</v>
      </c>
      <c r="Z6" s="27">
        <f t="shared" si="0"/>
        <v>141.83473993620169</v>
      </c>
      <c r="AA6" s="27">
        <f t="shared" si="0"/>
        <v>139.31414642337535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Q90"/>
  <sheetViews>
    <sheetView zoomScaleNormal="100" workbookViewId="0">
      <pane xSplit="2" ySplit="1" topLeftCell="C2" activePane="bottomRight" state="frozen"/>
      <selection activeCell="C3" sqref="C3"/>
      <selection pane="topRight" activeCell="C3" sqref="C3"/>
      <selection pane="bottomLeft" activeCell="C3" sqref="C3"/>
      <selection pane="bottomRight" activeCell="C2" sqref="C2"/>
    </sheetView>
  </sheetViews>
  <sheetFormatPr defaultColWidth="9.140625" defaultRowHeight="13.5" customHeight="1" x14ac:dyDescent="0.2"/>
  <cols>
    <col min="1" max="1" width="13.42578125" style="48" bestFit="1" customWidth="1"/>
    <col min="2" max="2" width="80.42578125" style="33" bestFit="1" customWidth="1"/>
    <col min="3" max="43" width="9.42578125" style="33" bestFit="1" customWidth="1"/>
    <col min="44" max="16384" width="9.140625" style="72"/>
  </cols>
  <sheetData>
    <row r="1" spans="1:43" s="68" customFormat="1" ht="13.5" customHeight="1" x14ac:dyDescent="0.2">
      <c r="A1" s="146" t="s">
        <v>133</v>
      </c>
      <c r="B1" s="147"/>
      <c r="C1" s="147">
        <v>1990</v>
      </c>
      <c r="D1" s="147">
        <v>1991</v>
      </c>
      <c r="E1" s="147">
        <v>1992</v>
      </c>
      <c r="F1" s="147">
        <v>1993</v>
      </c>
      <c r="G1" s="147">
        <v>1994</v>
      </c>
      <c r="H1" s="147">
        <v>1995</v>
      </c>
      <c r="I1" s="147">
        <v>1996</v>
      </c>
      <c r="J1" s="147">
        <v>1997</v>
      </c>
      <c r="K1" s="147">
        <v>1998</v>
      </c>
      <c r="L1" s="147">
        <v>1999</v>
      </c>
      <c r="M1" s="147">
        <v>2000</v>
      </c>
      <c r="N1" s="147">
        <v>2001</v>
      </c>
      <c r="O1" s="147">
        <v>2002</v>
      </c>
      <c r="P1" s="147">
        <v>2003</v>
      </c>
      <c r="Q1" s="147">
        <v>2004</v>
      </c>
      <c r="R1" s="147">
        <v>2005</v>
      </c>
      <c r="S1" s="147">
        <v>2006</v>
      </c>
      <c r="T1" s="147">
        <v>2007</v>
      </c>
      <c r="U1" s="147">
        <v>2008</v>
      </c>
      <c r="V1" s="147">
        <v>2009</v>
      </c>
      <c r="W1" s="147">
        <v>2010</v>
      </c>
      <c r="X1" s="147">
        <v>2011</v>
      </c>
      <c r="Y1" s="147">
        <v>2012</v>
      </c>
      <c r="Z1" s="147">
        <v>2013</v>
      </c>
      <c r="AA1" s="147">
        <v>2014</v>
      </c>
      <c r="AB1" s="147">
        <v>2015</v>
      </c>
      <c r="AC1" s="147">
        <v>2016</v>
      </c>
      <c r="AD1" s="147">
        <v>2017</v>
      </c>
      <c r="AE1" s="147">
        <v>2018</v>
      </c>
      <c r="AF1" s="147">
        <v>2019</v>
      </c>
      <c r="AG1" s="147">
        <v>2020</v>
      </c>
      <c r="AH1" s="147">
        <v>2021</v>
      </c>
      <c r="AI1" s="147">
        <v>2022</v>
      </c>
      <c r="AJ1" s="147">
        <v>2023</v>
      </c>
      <c r="AK1" s="147">
        <v>2024</v>
      </c>
      <c r="AL1" s="147">
        <v>2025</v>
      </c>
      <c r="AM1" s="147">
        <v>2026</v>
      </c>
      <c r="AN1" s="147">
        <v>2027</v>
      </c>
      <c r="AO1" s="147">
        <v>2028</v>
      </c>
      <c r="AP1" s="147">
        <v>2029</v>
      </c>
      <c r="AQ1" s="147">
        <v>2030</v>
      </c>
    </row>
    <row r="2" spans="1:43" s="69" customFormat="1" ht="13.5" customHeight="1" x14ac:dyDescent="0.2">
      <c r="A2" s="148">
        <v>4</v>
      </c>
      <c r="B2" s="149" t="s">
        <v>89</v>
      </c>
      <c r="C2" s="154">
        <v>4717.3883297102966</v>
      </c>
      <c r="D2" s="154">
        <v>4243.9608622832202</v>
      </c>
      <c r="E2" s="154">
        <v>5180.568182067168</v>
      </c>
      <c r="F2" s="154">
        <v>3946.1616794659863</v>
      </c>
      <c r="G2" s="154">
        <v>3388.8117740765301</v>
      </c>
      <c r="H2" s="154">
        <v>3400.9913848732058</v>
      </c>
      <c r="I2" s="154">
        <v>2815.8452767323115</v>
      </c>
      <c r="J2" s="154">
        <v>3238.362149950226</v>
      </c>
      <c r="K2" s="154">
        <v>3224.3925298435083</v>
      </c>
      <c r="L2" s="154">
        <v>3515.2418821491065</v>
      </c>
      <c r="M2" s="154">
        <v>3385.8255067968953</v>
      </c>
      <c r="N2" s="154">
        <v>4012.7652614165663</v>
      </c>
      <c r="O2" s="154">
        <v>4983.5439029094441</v>
      </c>
      <c r="P2" s="154">
        <v>4630.1332948413565</v>
      </c>
      <c r="Q2" s="154">
        <v>4360.9137219642798</v>
      </c>
      <c r="R2" s="154">
        <v>4237.7334910320942</v>
      </c>
      <c r="S2" s="154">
        <v>4567.37370981396</v>
      </c>
      <c r="T2" s="154">
        <v>2042.0005086816211</v>
      </c>
      <c r="U2" s="154">
        <v>-2567.1485970207714</v>
      </c>
      <c r="V2" s="154">
        <v>1743.3212610609432</v>
      </c>
      <c r="W2" s="154">
        <v>-1228.6524217290284</v>
      </c>
      <c r="X2" s="154">
        <v>-2834.6692148445172</v>
      </c>
      <c r="Y2" s="154">
        <v>-952.68938515555556</v>
      </c>
      <c r="Z2" s="154">
        <v>175.85221760539042</v>
      </c>
      <c r="AA2" s="154">
        <v>-151.44549946227286</v>
      </c>
      <c r="AB2" s="154">
        <v>3409.1034221886221</v>
      </c>
      <c r="AC2" s="154">
        <v>4277.2223574678364</v>
      </c>
      <c r="AD2" s="154">
        <v>2750.4714119435694</v>
      </c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</row>
    <row r="3" spans="1:43" s="69" customFormat="1" ht="13.5" customHeight="1" x14ac:dyDescent="0.2">
      <c r="A3" s="148" t="s">
        <v>90</v>
      </c>
      <c r="B3" s="149" t="s">
        <v>135</v>
      </c>
      <c r="C3" s="154">
        <v>-574.11934760300426</v>
      </c>
      <c r="D3" s="154">
        <v>-576.71299021123059</v>
      </c>
      <c r="E3" s="154">
        <v>-579.41274625604785</v>
      </c>
      <c r="F3" s="154">
        <v>-582.21861577929963</v>
      </c>
      <c r="G3" s="154">
        <v>-585.13059881616027</v>
      </c>
      <c r="H3" s="154">
        <v>-588.14869528793895</v>
      </c>
      <c r="I3" s="154">
        <v>-591.27290524655632</v>
      </c>
      <c r="J3" s="154">
        <v>-594.50322871045864</v>
      </c>
      <c r="K3" s="154">
        <v>-597.83966561756267</v>
      </c>
      <c r="L3" s="154">
        <v>-601.28221603724467</v>
      </c>
      <c r="M3" s="154">
        <v>-604.83087989507567</v>
      </c>
      <c r="N3" s="154">
        <v>594.01900432544323</v>
      </c>
      <c r="O3" s="154">
        <v>553.76015581467584</v>
      </c>
      <c r="P3" s="154">
        <v>513.39519383500749</v>
      </c>
      <c r="Q3" s="154">
        <v>472.92411838382742</v>
      </c>
      <c r="R3" s="154">
        <v>512.01752675095418</v>
      </c>
      <c r="S3" s="154">
        <v>455.65563160963308</v>
      </c>
      <c r="T3" s="154">
        <v>-2650.0907897141869</v>
      </c>
      <c r="U3" s="154">
        <v>-6575.4953182001955</v>
      </c>
      <c r="V3" s="154">
        <v>-1571.6259740130465</v>
      </c>
      <c r="W3" s="154">
        <v>-3802.7291168150309</v>
      </c>
      <c r="X3" s="154">
        <v>-5839.5230219946816</v>
      </c>
      <c r="Y3" s="154">
        <v>-4121.0479818689209</v>
      </c>
      <c r="Z3" s="154">
        <v>-2491.8372781145017</v>
      </c>
      <c r="AA3" s="154">
        <v>-4041.1950641485046</v>
      </c>
      <c r="AB3" s="154">
        <v>162.40177421902882</v>
      </c>
      <c r="AC3" s="154">
        <v>846.22063555133684</v>
      </c>
      <c r="AD3" s="154">
        <v>-137.15636872140402</v>
      </c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</row>
    <row r="4" spans="1:43" s="69" customFormat="1" ht="13.5" customHeight="1" x14ac:dyDescent="0.2">
      <c r="A4" s="148" t="s">
        <v>91</v>
      </c>
      <c r="B4" s="149" t="s">
        <v>136</v>
      </c>
      <c r="C4" s="154">
        <v>-554.28806862880049</v>
      </c>
      <c r="D4" s="154">
        <v>-557.51297686186717</v>
      </c>
      <c r="E4" s="154">
        <v>-560.73588024960054</v>
      </c>
      <c r="F4" s="154">
        <v>-563.95677883233384</v>
      </c>
      <c r="G4" s="154">
        <v>-567.17567264343381</v>
      </c>
      <c r="H4" s="154">
        <v>-570.3925616051672</v>
      </c>
      <c r="I4" s="154">
        <v>-573.60744576556715</v>
      </c>
      <c r="J4" s="154">
        <v>-576.8203251503005</v>
      </c>
      <c r="K4" s="154">
        <v>-580.03119969336717</v>
      </c>
      <c r="L4" s="154">
        <v>-583.24006946443387</v>
      </c>
      <c r="M4" s="154">
        <v>-586.44693439016714</v>
      </c>
      <c r="N4" s="154">
        <v>829.65497959960078</v>
      </c>
      <c r="O4" s="154">
        <v>826.14911115440077</v>
      </c>
      <c r="P4" s="154">
        <v>822.64524752116745</v>
      </c>
      <c r="Q4" s="154">
        <v>819.14338868963409</v>
      </c>
      <c r="R4" s="154">
        <v>893.33020529866747</v>
      </c>
      <c r="S4" s="154">
        <v>888.96169859090082</v>
      </c>
      <c r="T4" s="154">
        <v>-1767.9758624370349</v>
      </c>
      <c r="U4" s="154">
        <v>-6962.9851790330395</v>
      </c>
      <c r="V4" s="154">
        <v>-1364.220821733368</v>
      </c>
      <c r="W4" s="154">
        <v>-3552.5105316363697</v>
      </c>
      <c r="X4" s="154">
        <v>-6964.0811520610059</v>
      </c>
      <c r="Y4" s="154">
        <v>-4687.568760728338</v>
      </c>
      <c r="Z4" s="154">
        <v>-2962.2958937880026</v>
      </c>
      <c r="AA4" s="154">
        <v>-4154.0408205486701</v>
      </c>
      <c r="AB4" s="154">
        <v>-318.25984979396696</v>
      </c>
      <c r="AC4" s="154">
        <v>702.43338814733397</v>
      </c>
      <c r="AD4" s="154">
        <v>116.5787094890001</v>
      </c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</row>
    <row r="5" spans="1:43" s="69" customFormat="1" ht="13.5" customHeight="1" x14ac:dyDescent="0.2">
      <c r="A5" s="148" t="s">
        <v>92</v>
      </c>
      <c r="B5" s="149" t="s">
        <v>137</v>
      </c>
      <c r="C5" s="154">
        <v>-19.83127897420378</v>
      </c>
      <c r="D5" s="154">
        <v>-19.200013349363381</v>
      </c>
      <c r="E5" s="154">
        <v>-18.67686600644738</v>
      </c>
      <c r="F5" s="154">
        <v>-18.261836946965719</v>
      </c>
      <c r="G5" s="154">
        <v>-17.95492617272642</v>
      </c>
      <c r="H5" s="154">
        <v>-17.75613368277175</v>
      </c>
      <c r="I5" s="154">
        <v>-17.665459480989121</v>
      </c>
      <c r="J5" s="154">
        <v>-17.68290356015812</v>
      </c>
      <c r="K5" s="154">
        <v>-17.808465924195481</v>
      </c>
      <c r="L5" s="154">
        <v>-18.042146572810822</v>
      </c>
      <c r="M5" s="154">
        <v>-18.383945504908521</v>
      </c>
      <c r="N5" s="154">
        <v>-235.63597527415754</v>
      </c>
      <c r="O5" s="154">
        <v>-272.38895533972493</v>
      </c>
      <c r="P5" s="154">
        <v>-309.25005368615996</v>
      </c>
      <c r="Q5" s="154">
        <v>-346.21927030580667</v>
      </c>
      <c r="R5" s="154">
        <v>-381.31267854771335</v>
      </c>
      <c r="S5" s="154">
        <v>-433.30606698126775</v>
      </c>
      <c r="T5" s="154">
        <v>-882.11492727715211</v>
      </c>
      <c r="U5" s="154">
        <v>387.48986083284433</v>
      </c>
      <c r="V5" s="154">
        <v>-207.40515227967867</v>
      </c>
      <c r="W5" s="154">
        <v>-250.21858517866087</v>
      </c>
      <c r="X5" s="154">
        <v>1124.5581300663243</v>
      </c>
      <c r="Y5" s="154">
        <v>566.52077885941685</v>
      </c>
      <c r="Z5" s="154">
        <v>470.45861567350107</v>
      </c>
      <c r="AA5" s="154">
        <v>112.8457564001659</v>
      </c>
      <c r="AB5" s="154">
        <v>480.66162401299579</v>
      </c>
      <c r="AC5" s="154">
        <v>143.7872474040029</v>
      </c>
      <c r="AD5" s="154">
        <v>-253.73507821040414</v>
      </c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</row>
    <row r="6" spans="1:43" s="69" customFormat="1" ht="13.5" customHeight="1" x14ac:dyDescent="0.2">
      <c r="A6" s="148" t="s">
        <v>93</v>
      </c>
      <c r="B6" s="149" t="s">
        <v>138</v>
      </c>
      <c r="C6" s="154">
        <v>4251.5034033911343</v>
      </c>
      <c r="D6" s="154">
        <v>3668.8228151987719</v>
      </c>
      <c r="E6" s="154">
        <v>4794.2398196547028</v>
      </c>
      <c r="F6" s="154">
        <v>3789.9624346800065</v>
      </c>
      <c r="G6" s="154">
        <v>3142.5454525042701</v>
      </c>
      <c r="H6" s="154">
        <v>3166.3789639575389</v>
      </c>
      <c r="I6" s="154">
        <v>2556.1419318648423</v>
      </c>
      <c r="J6" s="154">
        <v>2846.9370594737725</v>
      </c>
      <c r="K6" s="154">
        <v>2752.9122299897431</v>
      </c>
      <c r="L6" s="154">
        <v>2955.8117671200107</v>
      </c>
      <c r="M6" s="154">
        <v>3064.815024949311</v>
      </c>
      <c r="N6" s="154">
        <v>2368.7375398963418</v>
      </c>
      <c r="O6" s="154">
        <v>3352.7813062086102</v>
      </c>
      <c r="P6" s="154">
        <v>3115.6634909307804</v>
      </c>
      <c r="Q6" s="154">
        <v>2863.745922364807</v>
      </c>
      <c r="R6" s="154">
        <v>2676.1525741860846</v>
      </c>
      <c r="S6" s="154">
        <v>3068.1477199598708</v>
      </c>
      <c r="T6" s="154">
        <v>3717.1574876528343</v>
      </c>
      <c r="U6" s="154">
        <v>3153.9111746597464</v>
      </c>
      <c r="V6" s="154">
        <v>2432.5321506952614</v>
      </c>
      <c r="W6" s="154">
        <v>1746.1569677390332</v>
      </c>
      <c r="X6" s="154">
        <v>2180.8334427315781</v>
      </c>
      <c r="Y6" s="154">
        <v>2255.5592719903025</v>
      </c>
      <c r="Z6" s="154">
        <v>1847.8783492525235</v>
      </c>
      <c r="AA6" s="154">
        <v>2985.0754916482592</v>
      </c>
      <c r="AB6" s="154">
        <v>2487.4171893178654</v>
      </c>
      <c r="AC6" s="154">
        <v>2671.4875172751426</v>
      </c>
      <c r="AD6" s="154">
        <v>2227.5896041658211</v>
      </c>
      <c r="AE6" s="155">
        <v>3397.8167029968758</v>
      </c>
      <c r="AF6" s="155">
        <v>3097.5424584372054</v>
      </c>
      <c r="AG6" s="155">
        <v>1663.5198718267668</v>
      </c>
      <c r="AH6" s="155">
        <v>1555.4992026909131</v>
      </c>
      <c r="AI6" s="155">
        <v>1775.7727655204294</v>
      </c>
      <c r="AJ6" s="155">
        <v>1820.2776845153599</v>
      </c>
      <c r="AK6" s="155">
        <v>2106.5798582388893</v>
      </c>
      <c r="AL6" s="155">
        <v>1519.7420666966871</v>
      </c>
      <c r="AM6" s="155">
        <v>2400.6819238660519</v>
      </c>
      <c r="AN6" s="155">
        <v>2233.9493470896732</v>
      </c>
      <c r="AO6" s="155">
        <v>2142.3995017811417</v>
      </c>
      <c r="AP6" s="155">
        <v>1959.7757853022993</v>
      </c>
      <c r="AQ6" s="155">
        <v>2543.523633755668</v>
      </c>
    </row>
    <row r="7" spans="1:43" s="69" customFormat="1" ht="13.5" customHeight="1" x14ac:dyDescent="0.2">
      <c r="A7" s="148" t="s">
        <v>94</v>
      </c>
      <c r="B7" s="149" t="s">
        <v>139</v>
      </c>
      <c r="C7" s="154">
        <v>4222.5797942056706</v>
      </c>
      <c r="D7" s="154">
        <v>3640.2153274593365</v>
      </c>
      <c r="E7" s="154">
        <v>4765.9484533613377</v>
      </c>
      <c r="F7" s="154">
        <v>3761.9871898326701</v>
      </c>
      <c r="G7" s="154">
        <v>3114.8863291040029</v>
      </c>
      <c r="H7" s="154">
        <v>3139.0359620033364</v>
      </c>
      <c r="I7" s="154">
        <v>2529.115051356669</v>
      </c>
      <c r="J7" s="154">
        <v>2820.2263004116694</v>
      </c>
      <c r="K7" s="154">
        <v>2726.5175923736692</v>
      </c>
      <c r="L7" s="154">
        <v>2929.7332509500025</v>
      </c>
      <c r="M7" s="154">
        <v>3039.0526302253361</v>
      </c>
      <c r="N7" s="154">
        <v>2343.3024559266687</v>
      </c>
      <c r="O7" s="154">
        <v>3327.6735329922362</v>
      </c>
      <c r="P7" s="154">
        <v>3090.8830284676696</v>
      </c>
      <c r="Q7" s="154">
        <v>2839.2927706550026</v>
      </c>
      <c r="R7" s="154">
        <v>2642.7458195233357</v>
      </c>
      <c r="S7" s="154">
        <v>3035.044042609336</v>
      </c>
      <c r="T7" s="154">
        <v>3684.1405380266701</v>
      </c>
      <c r="U7" s="154">
        <v>3120.5570264529497</v>
      </c>
      <c r="V7" s="154">
        <v>2399.2975620533357</v>
      </c>
      <c r="W7" s="154">
        <v>1712.8687263233348</v>
      </c>
      <c r="X7" s="154">
        <v>2146.7851818050021</v>
      </c>
      <c r="Y7" s="154">
        <v>2244.1989669916688</v>
      </c>
      <c r="Z7" s="154">
        <v>1838.9735270500016</v>
      </c>
      <c r="AA7" s="154">
        <v>2948.9290852890026</v>
      </c>
      <c r="AB7" s="154">
        <v>2362.7975066300023</v>
      </c>
      <c r="AC7" s="154">
        <v>2601.8430504733356</v>
      </c>
      <c r="AD7" s="154">
        <v>2219.1860533993354</v>
      </c>
      <c r="AE7" s="155">
        <v>3407.3322756053703</v>
      </c>
      <c r="AF7" s="155">
        <v>3106.9868442238439</v>
      </c>
      <c r="AG7" s="155">
        <v>1672.8930707915492</v>
      </c>
      <c r="AH7" s="155">
        <v>1563.5689559532757</v>
      </c>
      <c r="AI7" s="155">
        <v>1783.7713319609361</v>
      </c>
      <c r="AJ7" s="155">
        <v>1828.2050641340106</v>
      </c>
      <c r="AK7" s="155">
        <v>2114.4360510356842</v>
      </c>
      <c r="AL7" s="155">
        <v>1527.5574439588152</v>
      </c>
      <c r="AM7" s="155">
        <v>2408.4564855935132</v>
      </c>
      <c r="AN7" s="155">
        <v>2241.6830932824678</v>
      </c>
      <c r="AO7" s="155">
        <v>2150.0924324392695</v>
      </c>
      <c r="AP7" s="155">
        <v>1967.4279004257603</v>
      </c>
      <c r="AQ7" s="155">
        <v>2551.1316753083938</v>
      </c>
    </row>
    <row r="8" spans="1:43" s="69" customFormat="1" ht="13.5" customHeight="1" x14ac:dyDescent="0.2">
      <c r="A8" s="148" t="s">
        <v>95</v>
      </c>
      <c r="B8" s="149" t="s">
        <v>140</v>
      </c>
      <c r="C8" s="154">
        <v>0.68328271046393996</v>
      </c>
      <c r="D8" s="154">
        <v>0.69939315843503003</v>
      </c>
      <c r="E8" s="154">
        <v>0.71550360636553001</v>
      </c>
      <c r="F8" s="154">
        <v>0.73161405433636995</v>
      </c>
      <c r="G8" s="154">
        <v>0.74772450226722997</v>
      </c>
      <c r="H8" s="154">
        <v>0.76383495020286996</v>
      </c>
      <c r="I8" s="154">
        <v>0.77994539817332997</v>
      </c>
      <c r="J8" s="154">
        <v>0.79605584610347002</v>
      </c>
      <c r="K8" s="154">
        <v>0.81216629407393004</v>
      </c>
      <c r="L8" s="154">
        <v>0.82827674200809998</v>
      </c>
      <c r="M8" s="154">
        <v>0.84438718997490003</v>
      </c>
      <c r="N8" s="154">
        <v>0.84930833067300004</v>
      </c>
      <c r="O8" s="154">
        <v>0.85422947137367</v>
      </c>
      <c r="P8" s="154">
        <v>0.85915061211099997</v>
      </c>
      <c r="Q8" s="154">
        <v>0.86407175280433002</v>
      </c>
      <c r="R8" s="154">
        <v>10.149906599748681</v>
      </c>
      <c r="S8" s="154">
        <v>10.17906118153468</v>
      </c>
      <c r="T8" s="154">
        <v>10.42456535216434</v>
      </c>
      <c r="U8" s="154">
        <v>11.093995826796681</v>
      </c>
      <c r="V8" s="154">
        <v>11.30666815592601</v>
      </c>
      <c r="W8" s="154">
        <v>11.69522238369834</v>
      </c>
      <c r="X8" s="154">
        <v>12.26317887057634</v>
      </c>
      <c r="Y8" s="154">
        <v>-10.06579873936634</v>
      </c>
      <c r="Z8" s="154">
        <v>-12.13871507947818</v>
      </c>
      <c r="AA8" s="154">
        <v>14.95574498025668</v>
      </c>
      <c r="AB8" s="154">
        <v>103.02277807686343</v>
      </c>
      <c r="AC8" s="154">
        <v>47.29638364080671</v>
      </c>
      <c r="AD8" s="154">
        <v>-13.29387271451435</v>
      </c>
      <c r="AE8" s="155">
        <v>-9.5155726084944181</v>
      </c>
      <c r="AF8" s="155">
        <v>-9.4443857866384491</v>
      </c>
      <c r="AG8" s="155">
        <v>-9.3731989647824872</v>
      </c>
      <c r="AH8" s="155">
        <v>-8.0697532623626689</v>
      </c>
      <c r="AI8" s="155">
        <v>-7.9985664405066998</v>
      </c>
      <c r="AJ8" s="155">
        <v>-7.927379618650737</v>
      </c>
      <c r="AK8" s="155">
        <v>-7.8561927967947689</v>
      </c>
      <c r="AL8" s="155">
        <v>-7.8153772621280453</v>
      </c>
      <c r="AM8" s="155">
        <v>-7.7745617274613137</v>
      </c>
      <c r="AN8" s="155">
        <v>-7.7337461927945839</v>
      </c>
      <c r="AO8" s="155">
        <v>-7.6929306581278531</v>
      </c>
      <c r="AP8" s="155">
        <v>-7.6521151234611233</v>
      </c>
      <c r="AQ8" s="155">
        <v>-7.608041552725834</v>
      </c>
    </row>
    <row r="9" spans="1:43" s="69" customFormat="1" ht="13.5" customHeight="1" x14ac:dyDescent="0.2">
      <c r="A9" s="148" t="s">
        <v>96</v>
      </c>
      <c r="B9" s="149" t="s">
        <v>141</v>
      </c>
      <c r="C9" s="154">
        <v>925.15457994067935</v>
      </c>
      <c r="D9" s="154">
        <v>919.11859280452745</v>
      </c>
      <c r="E9" s="154">
        <v>906.86555233614013</v>
      </c>
      <c r="F9" s="154">
        <v>905.35789853448284</v>
      </c>
      <c r="G9" s="154">
        <v>888.41350473277316</v>
      </c>
      <c r="H9" s="154">
        <v>846.56049093104878</v>
      </c>
      <c r="I9" s="154">
        <v>878.1974504626578</v>
      </c>
      <c r="J9" s="154">
        <v>882.78562998326674</v>
      </c>
      <c r="K9" s="154">
        <v>852.69234948930546</v>
      </c>
      <c r="L9" s="154">
        <v>821.62512902091078</v>
      </c>
      <c r="M9" s="154">
        <v>806.09218188585305</v>
      </c>
      <c r="N9" s="154">
        <v>794.38713987597134</v>
      </c>
      <c r="O9" s="154">
        <v>788.68318453281972</v>
      </c>
      <c r="P9" s="154">
        <v>783.19937585729804</v>
      </c>
      <c r="Q9" s="154">
        <v>779.71221384627972</v>
      </c>
      <c r="R9" s="154">
        <v>795.12710485778075</v>
      </c>
      <c r="S9" s="154">
        <v>817.68480733498745</v>
      </c>
      <c r="T9" s="154">
        <v>792.31582365846407</v>
      </c>
      <c r="U9" s="154">
        <v>802.64893437093735</v>
      </c>
      <c r="V9" s="154">
        <v>780.8007428666474</v>
      </c>
      <c r="W9" s="154">
        <v>763.03674175015396</v>
      </c>
      <c r="X9" s="154">
        <v>774.14660527569401</v>
      </c>
      <c r="Y9" s="154">
        <v>789.47379780496408</v>
      </c>
      <c r="Z9" s="154">
        <v>787.34534977573742</v>
      </c>
      <c r="AA9" s="154">
        <v>964.92197043971748</v>
      </c>
      <c r="AB9" s="154">
        <v>831.24910202496073</v>
      </c>
      <c r="AC9" s="154">
        <v>762.38221724842401</v>
      </c>
      <c r="AD9" s="154">
        <v>724.07819961533062</v>
      </c>
      <c r="AE9" s="155">
        <v>704.72599541022635</v>
      </c>
      <c r="AF9" s="155">
        <v>983.66053887009252</v>
      </c>
      <c r="AG9" s="155">
        <v>677.85632007471736</v>
      </c>
      <c r="AH9" s="155">
        <v>372.89255705471129</v>
      </c>
      <c r="AI9" s="155">
        <v>678.90102194245549</v>
      </c>
      <c r="AJ9" s="155">
        <v>686.41042516304083</v>
      </c>
      <c r="AK9" s="155">
        <v>680.96669542378845</v>
      </c>
      <c r="AL9" s="155">
        <v>681.16952618445805</v>
      </c>
      <c r="AM9" s="155">
        <v>683.03501846076381</v>
      </c>
      <c r="AN9" s="155">
        <v>682.16292003259264</v>
      </c>
      <c r="AO9" s="155">
        <v>682.47747945028084</v>
      </c>
      <c r="AP9" s="155">
        <v>682.36396311056376</v>
      </c>
      <c r="AQ9" s="155">
        <v>682.62007729466382</v>
      </c>
    </row>
    <row r="10" spans="1:43" s="69" customFormat="1" ht="13.5" customHeight="1" x14ac:dyDescent="0.2">
      <c r="A10" s="148" t="s">
        <v>97</v>
      </c>
      <c r="B10" s="149" t="s">
        <v>142</v>
      </c>
      <c r="C10" s="154">
        <v>913.75315446543414</v>
      </c>
      <c r="D10" s="154">
        <v>907.75869295100085</v>
      </c>
      <c r="E10" s="154">
        <v>895.54717810433419</v>
      </c>
      <c r="F10" s="154">
        <v>894.08104992433414</v>
      </c>
      <c r="G10" s="154">
        <v>877.1781817443341</v>
      </c>
      <c r="H10" s="154">
        <v>835.36669356433413</v>
      </c>
      <c r="I10" s="154">
        <v>867.04517871766745</v>
      </c>
      <c r="J10" s="154">
        <v>871.67488386000082</v>
      </c>
      <c r="K10" s="154">
        <v>841.62312898766743</v>
      </c>
      <c r="L10" s="154">
        <v>810.59743414100069</v>
      </c>
      <c r="M10" s="154">
        <v>795.10601262766738</v>
      </c>
      <c r="N10" s="154">
        <v>783.44765111433401</v>
      </c>
      <c r="O10" s="154">
        <v>777.7903762676674</v>
      </c>
      <c r="P10" s="154">
        <v>772.35324808876737</v>
      </c>
      <c r="Q10" s="154">
        <v>768.912766574334</v>
      </c>
      <c r="R10" s="154">
        <v>738.30900465300067</v>
      </c>
      <c r="S10" s="154">
        <v>760.74704254486733</v>
      </c>
      <c r="T10" s="154">
        <v>734.63298710633399</v>
      </c>
      <c r="U10" s="154">
        <v>742.99557166633406</v>
      </c>
      <c r="V10" s="154">
        <v>720.49721622633399</v>
      </c>
      <c r="W10" s="154">
        <v>701.44050327633397</v>
      </c>
      <c r="X10" s="154">
        <v>710.84942169633393</v>
      </c>
      <c r="Y10" s="154">
        <v>720.656033203334</v>
      </c>
      <c r="Z10" s="154">
        <v>769.7948491566674</v>
      </c>
      <c r="AA10" s="154">
        <v>755.74581171833404</v>
      </c>
      <c r="AB10" s="154">
        <v>623.69930560666728</v>
      </c>
      <c r="AC10" s="154">
        <v>678.08567797666728</v>
      </c>
      <c r="AD10" s="154">
        <v>665.85351473666731</v>
      </c>
      <c r="AE10" s="155">
        <v>665.7510824958988</v>
      </c>
      <c r="AF10" s="155">
        <v>944.61400386622211</v>
      </c>
      <c r="AG10" s="155">
        <v>638.36378992612674</v>
      </c>
      <c r="AH10" s="155">
        <v>333.05304689591287</v>
      </c>
      <c r="AI10" s="155">
        <v>638.87068684692122</v>
      </c>
      <c r="AJ10" s="155">
        <v>646.18926513077065</v>
      </c>
      <c r="AK10" s="155">
        <v>640.55471045478248</v>
      </c>
      <c r="AL10" s="155">
        <v>640.17595671327354</v>
      </c>
      <c r="AM10" s="155">
        <v>641.45986448740086</v>
      </c>
      <c r="AN10" s="155">
        <v>640.00618155705126</v>
      </c>
      <c r="AO10" s="155">
        <v>639.73915647256104</v>
      </c>
      <c r="AP10" s="155">
        <v>639.04405563066553</v>
      </c>
      <c r="AQ10" s="155">
        <v>638.65634503077729</v>
      </c>
    </row>
    <row r="11" spans="1:43" s="69" customFormat="1" ht="13.5" customHeight="1" x14ac:dyDescent="0.2">
      <c r="A11" s="148" t="s">
        <v>98</v>
      </c>
      <c r="B11" s="149" t="s">
        <v>143</v>
      </c>
      <c r="C11" s="154">
        <v>2.3471960659451399</v>
      </c>
      <c r="D11" s="154">
        <v>2.4121884687266699</v>
      </c>
      <c r="E11" s="154">
        <v>2.477180871506</v>
      </c>
      <c r="F11" s="154">
        <v>2.54217327424867</v>
      </c>
      <c r="G11" s="154">
        <v>2.6071656770390002</v>
      </c>
      <c r="H11" s="154">
        <v>2.67215807981467</v>
      </c>
      <c r="I11" s="154">
        <v>2.7371504825903399</v>
      </c>
      <c r="J11" s="154">
        <v>2.802142885366</v>
      </c>
      <c r="K11" s="154">
        <v>2.8671352881379999</v>
      </c>
      <c r="L11" s="154">
        <v>2.9321276909099998</v>
      </c>
      <c r="M11" s="154">
        <v>2.9971200936856701</v>
      </c>
      <c r="N11" s="154">
        <v>3.05695762163734</v>
      </c>
      <c r="O11" s="154">
        <v>3.11679514955234</v>
      </c>
      <c r="P11" s="154">
        <v>3.1766326774306699</v>
      </c>
      <c r="Q11" s="154">
        <v>3.23647020534567</v>
      </c>
      <c r="R11" s="154">
        <v>49.361641162680037</v>
      </c>
      <c r="S11" s="154">
        <v>49.587823772520053</v>
      </c>
      <c r="T11" s="154">
        <v>50.439413558930049</v>
      </c>
      <c r="U11" s="154">
        <v>52.51645773590338</v>
      </c>
      <c r="V11" s="154">
        <v>53.273139696113383</v>
      </c>
      <c r="W11" s="154">
        <v>54.657506710620048</v>
      </c>
      <c r="X11" s="154">
        <v>56.56047633016005</v>
      </c>
      <c r="Y11" s="154">
        <v>61.803012177830063</v>
      </c>
      <c r="Z11" s="154">
        <v>10.234120732770011</v>
      </c>
      <c r="AA11" s="154">
        <v>202.08784012358353</v>
      </c>
      <c r="AB11" s="154">
        <v>200.94866596119351</v>
      </c>
      <c r="AC11" s="154">
        <v>78.451340952856739</v>
      </c>
      <c r="AD11" s="154">
        <v>51.733581589763382</v>
      </c>
      <c r="AE11" s="155">
        <v>38.97491291432754</v>
      </c>
      <c r="AF11" s="155">
        <v>39.046535003870417</v>
      </c>
      <c r="AG11" s="155">
        <v>39.492530148590625</v>
      </c>
      <c r="AH11" s="155">
        <v>39.839510158798397</v>
      </c>
      <c r="AI11" s="155">
        <v>40.030335095534269</v>
      </c>
      <c r="AJ11" s="155">
        <v>40.221160032270156</v>
      </c>
      <c r="AK11" s="155">
        <v>40.411984969006028</v>
      </c>
      <c r="AL11" s="155">
        <v>40.993569471184472</v>
      </c>
      <c r="AM11" s="155">
        <v>41.575153973362909</v>
      </c>
      <c r="AN11" s="155">
        <v>42.156738475541353</v>
      </c>
      <c r="AO11" s="155">
        <v>42.738322977719797</v>
      </c>
      <c r="AP11" s="155">
        <v>43.319907479898234</v>
      </c>
      <c r="AQ11" s="155">
        <v>43.963732263886534</v>
      </c>
    </row>
    <row r="12" spans="1:43" s="69" customFormat="1" ht="13.5" customHeight="1" x14ac:dyDescent="0.2">
      <c r="A12" s="148" t="s">
        <v>99</v>
      </c>
      <c r="B12" s="149" t="s">
        <v>144</v>
      </c>
      <c r="C12" s="154">
        <v>100.54993355891742</v>
      </c>
      <c r="D12" s="154">
        <v>92.220131518870744</v>
      </c>
      <c r="E12" s="154">
        <v>91.810036145490756</v>
      </c>
      <c r="F12" s="154">
        <v>79.311967438777401</v>
      </c>
      <c r="G12" s="154">
        <v>75.567258732064076</v>
      </c>
      <c r="H12" s="154">
        <v>71.405723358687723</v>
      </c>
      <c r="I12" s="154">
        <v>85.792974651974404</v>
      </c>
      <c r="J12" s="154">
        <v>107.0578659452611</v>
      </c>
      <c r="K12" s="154">
        <v>87.473743905251084</v>
      </c>
      <c r="L12" s="154">
        <v>70.182168531871071</v>
      </c>
      <c r="M12" s="154">
        <v>68.938419825157723</v>
      </c>
      <c r="N12" s="154">
        <v>77.273120792321734</v>
      </c>
      <c r="O12" s="154">
        <v>87.483541759489412</v>
      </c>
      <c r="P12" s="154">
        <v>82.896616060023405</v>
      </c>
      <c r="Q12" s="154">
        <v>89.355597027187414</v>
      </c>
      <c r="R12" s="154">
        <v>106.78372047460343</v>
      </c>
      <c r="S12" s="154">
        <v>109.44786534150343</v>
      </c>
      <c r="T12" s="154">
        <v>90.159916116270082</v>
      </c>
      <c r="U12" s="154">
        <v>71.090011569903396</v>
      </c>
      <c r="V12" s="154">
        <v>85.115076821170078</v>
      </c>
      <c r="W12" s="154">
        <v>77.207170229603406</v>
      </c>
      <c r="X12" s="154">
        <v>84.294391298003404</v>
      </c>
      <c r="Y12" s="154">
        <v>65.18922721414296</v>
      </c>
      <c r="Z12" s="154">
        <v>37.89879049252211</v>
      </c>
      <c r="AA12" s="154">
        <v>45.823005987022043</v>
      </c>
      <c r="AB12" s="154">
        <v>39.744459430353373</v>
      </c>
      <c r="AC12" s="154">
        <v>40.355067976483383</v>
      </c>
      <c r="AD12" s="154">
        <v>29.87555715870003</v>
      </c>
      <c r="AE12" s="155">
        <v>41.608325612598307</v>
      </c>
      <c r="AF12" s="155">
        <v>41.608325612598307</v>
      </c>
      <c r="AG12" s="155">
        <v>41.608325612598307</v>
      </c>
      <c r="AH12" s="155">
        <v>39.086692867693031</v>
      </c>
      <c r="AI12" s="155">
        <v>39.086692867693031</v>
      </c>
      <c r="AJ12" s="155">
        <v>35.494609831026366</v>
      </c>
      <c r="AK12" s="155">
        <v>35.494609831026366</v>
      </c>
      <c r="AL12" s="155">
        <v>35.494609831026366</v>
      </c>
      <c r="AM12" s="155">
        <v>35.494609831026366</v>
      </c>
      <c r="AN12" s="155">
        <v>35.494609831026366</v>
      </c>
      <c r="AO12" s="155">
        <v>35.494609831026366</v>
      </c>
      <c r="AP12" s="155">
        <v>4.2326098310263696</v>
      </c>
      <c r="AQ12" s="155">
        <v>4.2326098310263696</v>
      </c>
    </row>
    <row r="13" spans="1:43" s="69" customFormat="1" ht="13.5" customHeight="1" x14ac:dyDescent="0.2">
      <c r="A13" s="148" t="s">
        <v>100</v>
      </c>
      <c r="B13" s="149" t="s">
        <v>145</v>
      </c>
      <c r="C13" s="154">
        <v>99.542520000000096</v>
      </c>
      <c r="D13" s="154">
        <v>91.205986666666746</v>
      </c>
      <c r="E13" s="154">
        <v>90.789160000000081</v>
      </c>
      <c r="F13" s="154">
        <v>78.284360000000063</v>
      </c>
      <c r="G13" s="154">
        <v>74.532920000000075</v>
      </c>
      <c r="H13" s="154">
        <v>70.364653333333393</v>
      </c>
      <c r="I13" s="154">
        <v>84.745173333333412</v>
      </c>
      <c r="J13" s="154">
        <v>106.00333333333343</v>
      </c>
      <c r="K13" s="154">
        <v>86.412480000000073</v>
      </c>
      <c r="L13" s="154">
        <v>69.114173333333397</v>
      </c>
      <c r="M13" s="154">
        <v>67.863693333333401</v>
      </c>
      <c r="N13" s="154">
        <v>76.200226666666737</v>
      </c>
      <c r="O13" s="154">
        <v>86.412480000000073</v>
      </c>
      <c r="P13" s="154">
        <v>81.82738666666674</v>
      </c>
      <c r="Q13" s="154">
        <v>88.288200000000074</v>
      </c>
      <c r="R13" s="154">
        <v>83.703106666666741</v>
      </c>
      <c r="S13" s="154">
        <v>86.412480000000073</v>
      </c>
      <c r="T13" s="154">
        <v>66.821626666666731</v>
      </c>
      <c r="U13" s="154">
        <v>46.605533333333383</v>
      </c>
      <c r="V13" s="154">
        <v>60.36081333333339</v>
      </c>
      <c r="W13" s="154">
        <v>52.078274721000049</v>
      </c>
      <c r="X13" s="154">
        <v>58.068266666666723</v>
      </c>
      <c r="Y13" s="154">
        <v>48.064426666666712</v>
      </c>
      <c r="Z13" s="154">
        <v>40.308986666666698</v>
      </c>
      <c r="AA13" s="154">
        <v>48.228693333333382</v>
      </c>
      <c r="AB13" s="154">
        <v>40.72581333333337</v>
      </c>
      <c r="AC13" s="154">
        <v>42.184706666666713</v>
      </c>
      <c r="AD13" s="154">
        <v>30.51356000000003</v>
      </c>
      <c r="AE13" s="155">
        <v>39.475333333333332</v>
      </c>
      <c r="AF13" s="155">
        <v>39.475333333333332</v>
      </c>
      <c r="AG13" s="155">
        <v>39.475333333333332</v>
      </c>
      <c r="AH13" s="155">
        <v>39.475333333333332</v>
      </c>
      <c r="AI13" s="155">
        <v>39.475333333333332</v>
      </c>
      <c r="AJ13" s="155">
        <v>39.475333333333332</v>
      </c>
      <c r="AK13" s="155">
        <v>39.475333333333332</v>
      </c>
      <c r="AL13" s="155">
        <v>39.475333333333332</v>
      </c>
      <c r="AM13" s="155">
        <v>39.475333333333332</v>
      </c>
      <c r="AN13" s="155">
        <v>39.475333333333332</v>
      </c>
      <c r="AO13" s="155">
        <v>39.475333333333332</v>
      </c>
      <c r="AP13" s="155">
        <v>8.2133333333333329</v>
      </c>
      <c r="AQ13" s="155">
        <v>8.2133333333333329</v>
      </c>
    </row>
    <row r="14" spans="1:43" s="69" customFormat="1" ht="13.5" customHeight="1" x14ac:dyDescent="0.2">
      <c r="A14" s="148" t="s">
        <v>101</v>
      </c>
      <c r="B14" s="149" t="s">
        <v>146</v>
      </c>
      <c r="C14" s="154">
        <v>1.0074135589173301</v>
      </c>
      <c r="D14" s="154">
        <v>1.014144852204</v>
      </c>
      <c r="E14" s="154">
        <v>1.0208761454906701</v>
      </c>
      <c r="F14" s="154">
        <v>1.02760743877733</v>
      </c>
      <c r="G14" s="154">
        <v>1.0343387320640001</v>
      </c>
      <c r="H14" s="154">
        <v>1.0410700253543299</v>
      </c>
      <c r="I14" s="154">
        <v>1.047801318641</v>
      </c>
      <c r="J14" s="154">
        <v>1.0545326119276699</v>
      </c>
      <c r="K14" s="154">
        <v>1.061263905251</v>
      </c>
      <c r="L14" s="154">
        <v>1.0679951985376701</v>
      </c>
      <c r="M14" s="154">
        <v>1.07472649182433</v>
      </c>
      <c r="N14" s="154">
        <v>1.072894125655</v>
      </c>
      <c r="O14" s="154">
        <v>1.0710617594893299</v>
      </c>
      <c r="P14" s="154">
        <v>1.0692293933566701</v>
      </c>
      <c r="Q14" s="154">
        <v>1.0673970271873301</v>
      </c>
      <c r="R14" s="154">
        <v>23.08061380793669</v>
      </c>
      <c r="S14" s="154">
        <v>23.03538534150335</v>
      </c>
      <c r="T14" s="154">
        <v>23.338289449603351</v>
      </c>
      <c r="U14" s="154">
        <v>24.48447823657002</v>
      </c>
      <c r="V14" s="154">
        <v>24.754263487836688</v>
      </c>
      <c r="W14" s="154">
        <v>25.12889550860336</v>
      </c>
      <c r="X14" s="154">
        <v>26.226124631336688</v>
      </c>
      <c r="Y14" s="154">
        <v>17.124800547476251</v>
      </c>
      <c r="Z14" s="154">
        <v>-2.4101961741445899</v>
      </c>
      <c r="AA14" s="154">
        <v>-2.40568734631134</v>
      </c>
      <c r="AB14" s="154">
        <v>-0.98135390298000003</v>
      </c>
      <c r="AC14" s="154">
        <v>-1.8296386901833299</v>
      </c>
      <c r="AD14" s="154">
        <v>-0.63800284129999996</v>
      </c>
      <c r="AE14" s="155">
        <v>2.1329922792649789</v>
      </c>
      <c r="AF14" s="155">
        <v>2.1329922792649789</v>
      </c>
      <c r="AG14" s="155">
        <v>2.1329922792649789</v>
      </c>
      <c r="AH14" s="155">
        <v>-0.38864046564029869</v>
      </c>
      <c r="AI14" s="155">
        <v>-0.38864046564029869</v>
      </c>
      <c r="AJ14" s="155">
        <v>-3.9807235023069629</v>
      </c>
      <c r="AK14" s="155">
        <v>-3.9807235023069629</v>
      </c>
      <c r="AL14" s="155">
        <v>-3.9807235023069629</v>
      </c>
      <c r="AM14" s="155">
        <v>-3.9807235023069629</v>
      </c>
      <c r="AN14" s="155">
        <v>-3.9807235023069629</v>
      </c>
      <c r="AO14" s="155">
        <v>-3.9807235023069629</v>
      </c>
      <c r="AP14" s="155">
        <v>-3.9807235023069629</v>
      </c>
      <c r="AQ14" s="155">
        <v>-3.9807235023069629</v>
      </c>
    </row>
    <row r="15" spans="1:43" s="69" customFormat="1" ht="13.5" customHeight="1" x14ac:dyDescent="0.2">
      <c r="A15" s="148" t="s">
        <v>102</v>
      </c>
      <c r="B15" s="149" t="s">
        <v>147</v>
      </c>
      <c r="C15" s="154">
        <v>16.682250688709779</v>
      </c>
      <c r="D15" s="154">
        <v>17.514576214280439</v>
      </c>
      <c r="E15" s="154">
        <v>18.34690173978143</v>
      </c>
      <c r="F15" s="154">
        <v>19.179227265319049</v>
      </c>
      <c r="G15" s="154">
        <v>20.01155279118305</v>
      </c>
      <c r="H15" s="154">
        <v>20.843878316669379</v>
      </c>
      <c r="I15" s="154">
        <v>21.676203842093368</v>
      </c>
      <c r="J15" s="154">
        <v>22.50852936788403</v>
      </c>
      <c r="K15" s="154">
        <v>23.340854893271359</v>
      </c>
      <c r="L15" s="154">
        <v>24.173180418658688</v>
      </c>
      <c r="M15" s="154">
        <v>25.00550594444935</v>
      </c>
      <c r="N15" s="154">
        <v>25.78796390048797</v>
      </c>
      <c r="O15" s="154">
        <v>26.5704218568493</v>
      </c>
      <c r="P15" s="154">
        <v>27.352879813247291</v>
      </c>
      <c r="Q15" s="154">
        <v>28.135337769278621</v>
      </c>
      <c r="R15" s="154">
        <v>49.688003075471613</v>
      </c>
      <c r="S15" s="154">
        <v>51.387374537665622</v>
      </c>
      <c r="T15" s="154">
        <v>53.306045200639602</v>
      </c>
      <c r="U15" s="154">
        <v>55.65442178703691</v>
      </c>
      <c r="V15" s="154">
        <v>57.539812993910921</v>
      </c>
      <c r="W15" s="154">
        <v>59.606786448811562</v>
      </c>
      <c r="X15" s="154">
        <v>61.855608051218873</v>
      </c>
      <c r="Y15" s="154">
        <v>125.48093379623579</v>
      </c>
      <c r="Z15" s="154">
        <v>81.491525481369038</v>
      </c>
      <c r="AA15" s="154">
        <v>40.375187736402751</v>
      </c>
      <c r="AB15" s="154">
        <v>59.752227276323651</v>
      </c>
      <c r="AC15" s="154">
        <v>130.67845028043942</v>
      </c>
      <c r="AD15" s="154">
        <v>68.484419725121654</v>
      </c>
      <c r="AE15" s="155">
        <v>73.90591061162273</v>
      </c>
      <c r="AF15" s="155">
        <v>75.320749269800686</v>
      </c>
      <c r="AG15" s="155">
        <v>76.735587927978642</v>
      </c>
      <c r="AH15" s="155">
        <v>72.175246086904608</v>
      </c>
      <c r="AI15" s="155">
        <v>73.590084745082564</v>
      </c>
      <c r="AJ15" s="155">
        <v>75.00492340326052</v>
      </c>
      <c r="AK15" s="155">
        <v>76.419762061438476</v>
      </c>
      <c r="AL15" s="155">
        <v>77.834600719616404</v>
      </c>
      <c r="AM15" s="155">
        <v>79.24943937779436</v>
      </c>
      <c r="AN15" s="155">
        <v>80.664278035972345</v>
      </c>
      <c r="AO15" s="155">
        <v>82.079116694150272</v>
      </c>
      <c r="AP15" s="155">
        <v>83.493955352328229</v>
      </c>
      <c r="AQ15" s="155">
        <v>84.908794010506185</v>
      </c>
    </row>
    <row r="16" spans="1:43" s="69" customFormat="1" ht="13.5" customHeight="1" x14ac:dyDescent="0.2">
      <c r="A16" s="148" t="s">
        <v>103</v>
      </c>
      <c r="B16" s="149" t="s">
        <v>148</v>
      </c>
      <c r="C16" s="154" t="s">
        <v>83</v>
      </c>
      <c r="D16" s="154" t="s">
        <v>83</v>
      </c>
      <c r="E16" s="154" t="s">
        <v>83</v>
      </c>
      <c r="F16" s="154" t="s">
        <v>83</v>
      </c>
      <c r="G16" s="154" t="s">
        <v>83</v>
      </c>
      <c r="H16" s="154" t="s">
        <v>83</v>
      </c>
      <c r="I16" s="154" t="s">
        <v>83</v>
      </c>
      <c r="J16" s="154" t="s">
        <v>83</v>
      </c>
      <c r="K16" s="154" t="s">
        <v>83</v>
      </c>
      <c r="L16" s="154" t="s">
        <v>83</v>
      </c>
      <c r="M16" s="154" t="s">
        <v>83</v>
      </c>
      <c r="N16" s="154" t="s">
        <v>83</v>
      </c>
      <c r="O16" s="154" t="s">
        <v>83</v>
      </c>
      <c r="P16" s="154" t="s">
        <v>83</v>
      </c>
      <c r="Q16" s="154" t="s">
        <v>83</v>
      </c>
      <c r="R16" s="154" t="s">
        <v>83</v>
      </c>
      <c r="S16" s="154" t="s">
        <v>83</v>
      </c>
      <c r="T16" s="154" t="s">
        <v>83</v>
      </c>
      <c r="U16" s="154" t="s">
        <v>83</v>
      </c>
      <c r="V16" s="154" t="s">
        <v>83</v>
      </c>
      <c r="W16" s="154" t="s">
        <v>83</v>
      </c>
      <c r="X16" s="154" t="s">
        <v>83</v>
      </c>
      <c r="Y16" s="154" t="s">
        <v>83</v>
      </c>
      <c r="Z16" s="154" t="s">
        <v>83</v>
      </c>
      <c r="AA16" s="154" t="s">
        <v>83</v>
      </c>
      <c r="AB16" s="154" t="s">
        <v>83</v>
      </c>
      <c r="AC16" s="154" t="s">
        <v>83</v>
      </c>
      <c r="AD16" s="154" t="s">
        <v>83</v>
      </c>
      <c r="AE16" s="155">
        <v>0</v>
      </c>
      <c r="AF16" s="155">
        <v>0</v>
      </c>
      <c r="AG16" s="155">
        <v>0</v>
      </c>
      <c r="AH16" s="155">
        <v>0</v>
      </c>
      <c r="AI16" s="155">
        <v>0</v>
      </c>
      <c r="AJ16" s="155">
        <v>0</v>
      </c>
      <c r="AK16" s="155">
        <v>0</v>
      </c>
      <c r="AL16" s="155">
        <v>0</v>
      </c>
      <c r="AM16" s="155">
        <v>0</v>
      </c>
      <c r="AN16" s="155">
        <v>0</v>
      </c>
      <c r="AO16" s="155">
        <v>0</v>
      </c>
      <c r="AP16" s="155">
        <v>0</v>
      </c>
      <c r="AQ16" s="155">
        <v>0</v>
      </c>
    </row>
    <row r="17" spans="1:43" s="69" customFormat="1" ht="13.5" customHeight="1" x14ac:dyDescent="0.2">
      <c r="A17" s="148" t="s">
        <v>104</v>
      </c>
      <c r="B17" s="149" t="s">
        <v>149</v>
      </c>
      <c r="C17" s="154">
        <v>16.682250688709779</v>
      </c>
      <c r="D17" s="154">
        <v>17.514576214280439</v>
      </c>
      <c r="E17" s="154">
        <v>18.34690173978143</v>
      </c>
      <c r="F17" s="154">
        <v>19.179227265319049</v>
      </c>
      <c r="G17" s="154">
        <v>20.01155279118305</v>
      </c>
      <c r="H17" s="154">
        <v>20.843878316669379</v>
      </c>
      <c r="I17" s="154">
        <v>21.676203842093368</v>
      </c>
      <c r="J17" s="154">
        <v>22.50852936788403</v>
      </c>
      <c r="K17" s="154">
        <v>23.340854893271359</v>
      </c>
      <c r="L17" s="154">
        <v>24.173180418658688</v>
      </c>
      <c r="M17" s="154">
        <v>25.00550594444935</v>
      </c>
      <c r="N17" s="154">
        <v>25.78796390048797</v>
      </c>
      <c r="O17" s="154">
        <v>26.5704218568493</v>
      </c>
      <c r="P17" s="154">
        <v>27.352879813247291</v>
      </c>
      <c r="Q17" s="154">
        <v>28.135337769278621</v>
      </c>
      <c r="R17" s="154">
        <v>49.688003075471613</v>
      </c>
      <c r="S17" s="154">
        <v>51.387374537665622</v>
      </c>
      <c r="T17" s="154">
        <v>53.306045200639602</v>
      </c>
      <c r="U17" s="154">
        <v>55.65442178703691</v>
      </c>
      <c r="V17" s="154">
        <v>57.539812993910921</v>
      </c>
      <c r="W17" s="154">
        <v>59.606786448811562</v>
      </c>
      <c r="X17" s="154">
        <v>61.855608051218873</v>
      </c>
      <c r="Y17" s="154">
        <v>125.48093379623579</v>
      </c>
      <c r="Z17" s="154">
        <v>81.491525481369038</v>
      </c>
      <c r="AA17" s="154">
        <v>40.375187736402751</v>
      </c>
      <c r="AB17" s="154">
        <v>59.752227276323651</v>
      </c>
      <c r="AC17" s="154">
        <v>130.67845028043942</v>
      </c>
      <c r="AD17" s="154">
        <v>68.484419725121654</v>
      </c>
      <c r="AE17" s="155">
        <v>73.90591061162273</v>
      </c>
      <c r="AF17" s="155">
        <v>75.320749269800686</v>
      </c>
      <c r="AG17" s="155">
        <v>76.735587927978642</v>
      </c>
      <c r="AH17" s="155">
        <v>72.175246086904608</v>
      </c>
      <c r="AI17" s="155">
        <v>73.590084745082564</v>
      </c>
      <c r="AJ17" s="155">
        <v>75.00492340326052</v>
      </c>
      <c r="AK17" s="155">
        <v>76.419762061438476</v>
      </c>
      <c r="AL17" s="155">
        <v>77.834600719616404</v>
      </c>
      <c r="AM17" s="155">
        <v>79.24943937779436</v>
      </c>
      <c r="AN17" s="155">
        <v>80.664278035972345</v>
      </c>
      <c r="AO17" s="155">
        <v>82.079116694150272</v>
      </c>
      <c r="AP17" s="155">
        <v>83.493955352328229</v>
      </c>
      <c r="AQ17" s="155">
        <v>84.908794010506185</v>
      </c>
    </row>
    <row r="18" spans="1:43" s="69" customFormat="1" ht="13.5" customHeight="1" x14ac:dyDescent="0.2">
      <c r="A18" s="148" t="s">
        <v>105</v>
      </c>
      <c r="B18" s="149" t="s">
        <v>150</v>
      </c>
      <c r="C18" s="154" t="s">
        <v>83</v>
      </c>
      <c r="D18" s="154" t="s">
        <v>83</v>
      </c>
      <c r="E18" s="154" t="s">
        <v>83</v>
      </c>
      <c r="F18" s="154" t="s">
        <v>83</v>
      </c>
      <c r="G18" s="154" t="s">
        <v>83</v>
      </c>
      <c r="H18" s="154" t="s">
        <v>83</v>
      </c>
      <c r="I18" s="154" t="s">
        <v>83</v>
      </c>
      <c r="J18" s="154" t="s">
        <v>83</v>
      </c>
      <c r="K18" s="154" t="s">
        <v>83</v>
      </c>
      <c r="L18" s="154" t="s">
        <v>83</v>
      </c>
      <c r="M18" s="154" t="s">
        <v>83</v>
      </c>
      <c r="N18" s="154" t="s">
        <v>83</v>
      </c>
      <c r="O18" s="154" t="s">
        <v>83</v>
      </c>
      <c r="P18" s="154" t="s">
        <v>83</v>
      </c>
      <c r="Q18" s="154" t="s">
        <v>83</v>
      </c>
      <c r="R18" s="154" t="s">
        <v>83</v>
      </c>
      <c r="S18" s="154" t="s">
        <v>83</v>
      </c>
      <c r="T18" s="154" t="s">
        <v>83</v>
      </c>
      <c r="U18" s="154" t="s">
        <v>83</v>
      </c>
      <c r="V18" s="154" t="s">
        <v>83</v>
      </c>
      <c r="W18" s="154" t="s">
        <v>83</v>
      </c>
      <c r="X18" s="154" t="s">
        <v>83</v>
      </c>
      <c r="Y18" s="154" t="s">
        <v>83</v>
      </c>
      <c r="Z18" s="154" t="s">
        <v>83</v>
      </c>
      <c r="AA18" s="154" t="s">
        <v>83</v>
      </c>
      <c r="AB18" s="154" t="s">
        <v>83</v>
      </c>
      <c r="AC18" s="154" t="s">
        <v>83</v>
      </c>
      <c r="AD18" s="154" t="s">
        <v>83</v>
      </c>
      <c r="AE18" s="155">
        <v>0</v>
      </c>
      <c r="AF18" s="155">
        <v>0</v>
      </c>
      <c r="AG18" s="155">
        <v>0</v>
      </c>
      <c r="AH18" s="155">
        <v>0</v>
      </c>
      <c r="AI18" s="155">
        <v>0</v>
      </c>
      <c r="AJ18" s="155">
        <v>0</v>
      </c>
      <c r="AK18" s="155">
        <v>0</v>
      </c>
      <c r="AL18" s="155">
        <v>0</v>
      </c>
      <c r="AM18" s="155">
        <v>0</v>
      </c>
      <c r="AN18" s="155">
        <v>0</v>
      </c>
      <c r="AO18" s="155">
        <v>0</v>
      </c>
      <c r="AP18" s="155">
        <v>0</v>
      </c>
      <c r="AQ18" s="155">
        <v>0</v>
      </c>
    </row>
    <row r="19" spans="1:43" s="69" customFormat="1" ht="13.5" customHeight="1" x14ac:dyDescent="0.2">
      <c r="A19" s="148" t="s">
        <v>106</v>
      </c>
      <c r="B19" s="149" t="s">
        <v>151</v>
      </c>
      <c r="C19" s="154" t="s">
        <v>83</v>
      </c>
      <c r="D19" s="154" t="s">
        <v>83</v>
      </c>
      <c r="E19" s="154" t="s">
        <v>83</v>
      </c>
      <c r="F19" s="154" t="s">
        <v>83</v>
      </c>
      <c r="G19" s="154" t="s">
        <v>83</v>
      </c>
      <c r="H19" s="154" t="s">
        <v>83</v>
      </c>
      <c r="I19" s="154" t="s">
        <v>83</v>
      </c>
      <c r="J19" s="154" t="s">
        <v>83</v>
      </c>
      <c r="K19" s="154" t="s">
        <v>83</v>
      </c>
      <c r="L19" s="154" t="s">
        <v>83</v>
      </c>
      <c r="M19" s="154" t="s">
        <v>83</v>
      </c>
      <c r="N19" s="154" t="s">
        <v>83</v>
      </c>
      <c r="O19" s="154" t="s">
        <v>83</v>
      </c>
      <c r="P19" s="154" t="s">
        <v>83</v>
      </c>
      <c r="Q19" s="154" t="s">
        <v>83</v>
      </c>
      <c r="R19" s="154" t="s">
        <v>83</v>
      </c>
      <c r="S19" s="154" t="s">
        <v>83</v>
      </c>
      <c r="T19" s="154" t="s">
        <v>83</v>
      </c>
      <c r="U19" s="154" t="s">
        <v>83</v>
      </c>
      <c r="V19" s="154" t="s">
        <v>83</v>
      </c>
      <c r="W19" s="154" t="s">
        <v>83</v>
      </c>
      <c r="X19" s="154" t="s">
        <v>83</v>
      </c>
      <c r="Y19" s="154" t="s">
        <v>83</v>
      </c>
      <c r="Z19" s="154" t="s">
        <v>83</v>
      </c>
      <c r="AA19" s="154" t="s">
        <v>83</v>
      </c>
      <c r="AB19" s="154" t="s">
        <v>83</v>
      </c>
      <c r="AC19" s="154" t="s">
        <v>83</v>
      </c>
      <c r="AD19" s="154" t="s">
        <v>83</v>
      </c>
      <c r="AE19" s="155" t="s">
        <v>84</v>
      </c>
      <c r="AF19" s="155" t="s">
        <v>84</v>
      </c>
      <c r="AG19" s="155" t="s">
        <v>84</v>
      </c>
      <c r="AH19" s="155" t="s">
        <v>84</v>
      </c>
      <c r="AI19" s="155" t="s">
        <v>84</v>
      </c>
      <c r="AJ19" s="155" t="s">
        <v>84</v>
      </c>
      <c r="AK19" s="155" t="s">
        <v>84</v>
      </c>
      <c r="AL19" s="155" t="s">
        <v>84</v>
      </c>
      <c r="AM19" s="155" t="s">
        <v>84</v>
      </c>
      <c r="AN19" s="155" t="s">
        <v>84</v>
      </c>
      <c r="AO19" s="155" t="s">
        <v>84</v>
      </c>
      <c r="AP19" s="155" t="s">
        <v>84</v>
      </c>
      <c r="AQ19" s="155" t="s">
        <v>84</v>
      </c>
    </row>
    <row r="20" spans="1:43" s="69" customFormat="1" ht="13.5" customHeight="1" x14ac:dyDescent="0.2">
      <c r="A20" s="148" t="s">
        <v>107</v>
      </c>
      <c r="B20" s="149" t="s">
        <v>152</v>
      </c>
      <c r="C20" s="154" t="s">
        <v>84</v>
      </c>
      <c r="D20" s="154" t="s">
        <v>84</v>
      </c>
      <c r="E20" s="154" t="s">
        <v>84</v>
      </c>
      <c r="F20" s="154" t="s">
        <v>84</v>
      </c>
      <c r="G20" s="154" t="s">
        <v>84</v>
      </c>
      <c r="H20" s="154" t="s">
        <v>84</v>
      </c>
      <c r="I20" s="154" t="s">
        <v>84</v>
      </c>
      <c r="J20" s="154" t="s">
        <v>84</v>
      </c>
      <c r="K20" s="154" t="s">
        <v>84</v>
      </c>
      <c r="L20" s="154" t="s">
        <v>84</v>
      </c>
      <c r="M20" s="154" t="s">
        <v>84</v>
      </c>
      <c r="N20" s="154" t="s">
        <v>84</v>
      </c>
      <c r="O20" s="154" t="s">
        <v>84</v>
      </c>
      <c r="P20" s="154" t="s">
        <v>84</v>
      </c>
      <c r="Q20" s="154" t="s">
        <v>84</v>
      </c>
      <c r="R20" s="154" t="s">
        <v>84</v>
      </c>
      <c r="S20" s="154" t="s">
        <v>84</v>
      </c>
      <c r="T20" s="154" t="s">
        <v>84</v>
      </c>
      <c r="U20" s="154" t="s">
        <v>84</v>
      </c>
      <c r="V20" s="154" t="s">
        <v>84</v>
      </c>
      <c r="W20" s="154" t="s">
        <v>84</v>
      </c>
      <c r="X20" s="154" t="s">
        <v>84</v>
      </c>
      <c r="Y20" s="154" t="s">
        <v>84</v>
      </c>
      <c r="Z20" s="154" t="s">
        <v>84</v>
      </c>
      <c r="AA20" s="154" t="s">
        <v>84</v>
      </c>
      <c r="AB20" s="154" t="s">
        <v>84</v>
      </c>
      <c r="AC20" s="154" t="s">
        <v>84</v>
      </c>
      <c r="AD20" s="154" t="s">
        <v>84</v>
      </c>
      <c r="AE20" s="155" t="s">
        <v>84</v>
      </c>
      <c r="AF20" s="155" t="s">
        <v>84</v>
      </c>
      <c r="AG20" s="155" t="s">
        <v>84</v>
      </c>
      <c r="AH20" s="155" t="s">
        <v>84</v>
      </c>
      <c r="AI20" s="155" t="s">
        <v>84</v>
      </c>
      <c r="AJ20" s="155" t="s">
        <v>84</v>
      </c>
      <c r="AK20" s="155" t="s">
        <v>84</v>
      </c>
      <c r="AL20" s="155" t="s">
        <v>84</v>
      </c>
      <c r="AM20" s="155" t="s">
        <v>84</v>
      </c>
      <c r="AN20" s="155" t="s">
        <v>84</v>
      </c>
      <c r="AO20" s="155" t="s">
        <v>84</v>
      </c>
      <c r="AP20" s="155" t="s">
        <v>84</v>
      </c>
      <c r="AQ20" s="155" t="s">
        <v>84</v>
      </c>
    </row>
    <row r="21" spans="1:43" s="70" customFormat="1" ht="13.5" customHeight="1" x14ac:dyDescent="0.2">
      <c r="A21" s="149" t="s">
        <v>108</v>
      </c>
      <c r="B21" s="149" t="s">
        <v>153</v>
      </c>
      <c r="C21" s="154">
        <v>-2.38249026614</v>
      </c>
      <c r="D21" s="154">
        <v>122.997736758</v>
      </c>
      <c r="E21" s="154">
        <v>-51.281381552900001</v>
      </c>
      <c r="F21" s="154">
        <v>-265.43123267329997</v>
      </c>
      <c r="G21" s="154">
        <v>-152.59539586759999</v>
      </c>
      <c r="H21" s="154">
        <v>-116.04897640279999</v>
      </c>
      <c r="I21" s="154">
        <v>-134.6903788427</v>
      </c>
      <c r="J21" s="154">
        <v>-26.423706109499999</v>
      </c>
      <c r="K21" s="154">
        <v>105.81301718349999</v>
      </c>
      <c r="L21" s="154">
        <v>244.7318530949</v>
      </c>
      <c r="M21" s="154">
        <v>25.805254087200002</v>
      </c>
      <c r="N21" s="154">
        <v>152.56049262600001</v>
      </c>
      <c r="O21" s="154">
        <v>174.26529273700001</v>
      </c>
      <c r="P21" s="154">
        <v>107.625738345</v>
      </c>
      <c r="Q21" s="154">
        <v>127.04053257290001</v>
      </c>
      <c r="R21" s="154">
        <v>97.964561687200003</v>
      </c>
      <c r="S21" s="154">
        <v>65.050311030299994</v>
      </c>
      <c r="T21" s="154">
        <v>39.152025767600001</v>
      </c>
      <c r="U21" s="154">
        <v>-74.957821208200002</v>
      </c>
      <c r="V21" s="154">
        <v>-41.040548303000001</v>
      </c>
      <c r="W21" s="154">
        <v>-71.930971081600006</v>
      </c>
      <c r="X21" s="154">
        <v>-96.276240206330002</v>
      </c>
      <c r="Y21" s="154">
        <v>-67.344634092280003</v>
      </c>
      <c r="Z21" s="154">
        <v>-86.924519282259993</v>
      </c>
      <c r="AA21" s="154">
        <v>-146.44609112517</v>
      </c>
      <c r="AB21" s="154">
        <v>-171.46133007991</v>
      </c>
      <c r="AC21" s="154">
        <v>-173.90153086398999</v>
      </c>
      <c r="AD21" s="154">
        <v>-162.4</v>
      </c>
      <c r="AE21" s="155">
        <v>-70.165269996018338</v>
      </c>
      <c r="AF21" s="155">
        <v>-69.538282779332874</v>
      </c>
      <c r="AG21" s="155">
        <v>-93.302529328742054</v>
      </c>
      <c r="AH21" s="155">
        <v>-93.64698889101777</v>
      </c>
      <c r="AI21" s="155">
        <v>-94.219801851425572</v>
      </c>
      <c r="AJ21" s="155">
        <v>-95.017912751234903</v>
      </c>
      <c r="AK21" s="155">
        <v>-96.037582524860696</v>
      </c>
      <c r="AL21" s="155">
        <v>-97.274628617000829</v>
      </c>
      <c r="AM21" s="155">
        <v>-98.724593744353569</v>
      </c>
      <c r="AN21" s="155">
        <v>-100.38286422826178</v>
      </c>
      <c r="AO21" s="155">
        <v>-102.24475269472484</v>
      </c>
      <c r="AP21" s="155">
        <v>-104.30555560376432</v>
      </c>
      <c r="AQ21" s="155">
        <v>-106.56059300517143</v>
      </c>
    </row>
    <row r="22" spans="1:43" s="69" customFormat="1" ht="13.5" customHeight="1" x14ac:dyDescent="0.2">
      <c r="A22" s="148" t="s">
        <v>116</v>
      </c>
      <c r="B22" s="149" t="s">
        <v>154</v>
      </c>
      <c r="C22" s="154" t="s">
        <v>84</v>
      </c>
      <c r="D22" s="154" t="s">
        <v>84</v>
      </c>
      <c r="E22" s="154" t="s">
        <v>84</v>
      </c>
      <c r="F22" s="154" t="s">
        <v>84</v>
      </c>
      <c r="G22" s="154" t="s">
        <v>84</v>
      </c>
      <c r="H22" s="154" t="s">
        <v>84</v>
      </c>
      <c r="I22" s="154" t="s">
        <v>84</v>
      </c>
      <c r="J22" s="154" t="s">
        <v>84</v>
      </c>
      <c r="K22" s="154" t="s">
        <v>84</v>
      </c>
      <c r="L22" s="154" t="s">
        <v>84</v>
      </c>
      <c r="M22" s="154" t="s">
        <v>84</v>
      </c>
      <c r="N22" s="154" t="s">
        <v>84</v>
      </c>
      <c r="O22" s="154" t="s">
        <v>84</v>
      </c>
      <c r="P22" s="154" t="s">
        <v>84</v>
      </c>
      <c r="Q22" s="154" t="s">
        <v>84</v>
      </c>
      <c r="R22" s="154" t="s">
        <v>84</v>
      </c>
      <c r="S22" s="154" t="s">
        <v>84</v>
      </c>
      <c r="T22" s="154" t="s">
        <v>84</v>
      </c>
      <c r="U22" s="154" t="s">
        <v>84</v>
      </c>
      <c r="V22" s="154" t="s">
        <v>84</v>
      </c>
      <c r="W22" s="154" t="s">
        <v>84</v>
      </c>
      <c r="X22" s="154" t="s">
        <v>84</v>
      </c>
      <c r="Y22" s="154" t="s">
        <v>84</v>
      </c>
      <c r="Z22" s="154" t="s">
        <v>84</v>
      </c>
      <c r="AA22" s="154" t="s">
        <v>84</v>
      </c>
      <c r="AB22" s="154" t="s">
        <v>84</v>
      </c>
      <c r="AC22" s="154" t="s">
        <v>84</v>
      </c>
      <c r="AD22" s="154" t="s">
        <v>84</v>
      </c>
      <c r="AE22" s="155" t="s">
        <v>84</v>
      </c>
      <c r="AF22" s="155" t="s">
        <v>84</v>
      </c>
      <c r="AG22" s="155" t="s">
        <v>84</v>
      </c>
      <c r="AH22" s="155" t="s">
        <v>84</v>
      </c>
      <c r="AI22" s="155" t="s">
        <v>84</v>
      </c>
      <c r="AJ22" s="155" t="s">
        <v>84</v>
      </c>
      <c r="AK22" s="155" t="s">
        <v>84</v>
      </c>
      <c r="AL22" s="155" t="s">
        <v>84</v>
      </c>
      <c r="AM22" s="155" t="s">
        <v>84</v>
      </c>
      <c r="AN22" s="155" t="s">
        <v>84</v>
      </c>
      <c r="AO22" s="155" t="s">
        <v>84</v>
      </c>
      <c r="AP22" s="155" t="s">
        <v>84</v>
      </c>
      <c r="AQ22" s="155" t="s">
        <v>84</v>
      </c>
    </row>
    <row r="23" spans="1:43" s="69" customFormat="1" ht="13.5" customHeight="1" x14ac:dyDescent="0.2">
      <c r="A23" s="113" t="s">
        <v>132</v>
      </c>
      <c r="B23" s="113"/>
      <c r="C23" s="147">
        <v>1990</v>
      </c>
      <c r="D23" s="147">
        <v>1991</v>
      </c>
      <c r="E23" s="147">
        <v>1992</v>
      </c>
      <c r="F23" s="147">
        <v>1993</v>
      </c>
      <c r="G23" s="147">
        <v>1994</v>
      </c>
      <c r="H23" s="147">
        <v>1995</v>
      </c>
      <c r="I23" s="147">
        <v>1996</v>
      </c>
      <c r="J23" s="147">
        <v>1997</v>
      </c>
      <c r="K23" s="147">
        <v>1998</v>
      </c>
      <c r="L23" s="147">
        <v>1999</v>
      </c>
      <c r="M23" s="147">
        <v>2000</v>
      </c>
      <c r="N23" s="147">
        <v>2001</v>
      </c>
      <c r="O23" s="147">
        <v>2002</v>
      </c>
      <c r="P23" s="147">
        <v>2003</v>
      </c>
      <c r="Q23" s="147">
        <v>2004</v>
      </c>
      <c r="R23" s="147">
        <v>2005</v>
      </c>
      <c r="S23" s="147">
        <v>2006</v>
      </c>
      <c r="T23" s="147">
        <v>2007</v>
      </c>
      <c r="U23" s="147">
        <v>2008</v>
      </c>
      <c r="V23" s="147">
        <v>2009</v>
      </c>
      <c r="W23" s="147">
        <v>2010</v>
      </c>
      <c r="X23" s="147">
        <v>2011</v>
      </c>
      <c r="Y23" s="147">
        <v>2012</v>
      </c>
      <c r="Z23" s="147">
        <v>2013</v>
      </c>
      <c r="AA23" s="147">
        <v>2014</v>
      </c>
      <c r="AB23" s="147">
        <v>2015</v>
      </c>
      <c r="AC23" s="114">
        <v>2016</v>
      </c>
      <c r="AD23" s="53">
        <v>2017</v>
      </c>
      <c r="AE23" s="53">
        <v>2018</v>
      </c>
      <c r="AF23" s="53">
        <v>2019</v>
      </c>
      <c r="AG23" s="53">
        <v>2020</v>
      </c>
      <c r="AH23" s="53">
        <v>2021</v>
      </c>
      <c r="AI23" s="53">
        <v>2022</v>
      </c>
      <c r="AJ23" s="53">
        <v>2023</v>
      </c>
      <c r="AK23" s="53">
        <v>2024</v>
      </c>
      <c r="AL23" s="53">
        <v>2025</v>
      </c>
      <c r="AM23" s="53">
        <v>2026</v>
      </c>
      <c r="AN23" s="53">
        <v>2027</v>
      </c>
      <c r="AO23" s="53">
        <v>2028</v>
      </c>
      <c r="AP23" s="53">
        <v>2029</v>
      </c>
      <c r="AQ23" s="53">
        <v>2030</v>
      </c>
    </row>
    <row r="24" spans="1:43" s="69" customFormat="1" ht="13.5" customHeight="1" x14ac:dyDescent="0.2">
      <c r="A24" s="148">
        <v>4</v>
      </c>
      <c r="B24" s="149" t="s">
        <v>109</v>
      </c>
      <c r="C24" s="150">
        <v>7.7312287976940004</v>
      </c>
      <c r="D24" s="150">
        <v>7.6861625718689996</v>
      </c>
      <c r="E24" s="150">
        <v>7.6671207660230003</v>
      </c>
      <c r="F24" s="150">
        <v>7.6479138687779997</v>
      </c>
      <c r="G24" s="150">
        <v>7.6287066210720003</v>
      </c>
      <c r="H24" s="150">
        <v>7.6093872763770003</v>
      </c>
      <c r="I24" s="150">
        <v>7.5898311563599998</v>
      </c>
      <c r="J24" s="150">
        <v>7.5703476685600002</v>
      </c>
      <c r="K24" s="150">
        <v>7.5516704100299998</v>
      </c>
      <c r="L24" s="150">
        <v>7.5309087769599996</v>
      </c>
      <c r="M24" s="150">
        <v>7.5110574017099996</v>
      </c>
      <c r="N24" s="150">
        <v>7.49135256917</v>
      </c>
      <c r="O24" s="150">
        <v>7.4715459798800001</v>
      </c>
      <c r="P24" s="150">
        <v>7.4512939890899998</v>
      </c>
      <c r="Q24" s="150">
        <v>7.4578979026000001</v>
      </c>
      <c r="R24" s="150">
        <v>7.4324173135800002</v>
      </c>
      <c r="S24" s="150">
        <v>7.4336871521200001</v>
      </c>
      <c r="T24" s="150">
        <v>7.4335632883300002</v>
      </c>
      <c r="U24" s="150">
        <v>7.4342393873399999</v>
      </c>
      <c r="V24" s="150">
        <v>7.4347682667399999</v>
      </c>
      <c r="W24" s="150">
        <v>7.3896846780900001</v>
      </c>
      <c r="X24" s="150">
        <v>7.4903238387210003</v>
      </c>
      <c r="Y24" s="150">
        <v>7.58163039049</v>
      </c>
      <c r="Z24" s="150">
        <v>7.5995578150099998</v>
      </c>
      <c r="AA24" s="150">
        <v>7.5297339213769998</v>
      </c>
      <c r="AB24" s="150">
        <v>7.6121395351699999</v>
      </c>
      <c r="AC24" s="150">
        <v>7.7398577955399999</v>
      </c>
      <c r="AD24" s="150">
        <v>7.6700470313900002</v>
      </c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</row>
    <row r="25" spans="1:43" s="69" customFormat="1" ht="13.5" customHeight="1" x14ac:dyDescent="0.2">
      <c r="A25" s="148" t="s">
        <v>90</v>
      </c>
      <c r="B25" s="102" t="s">
        <v>135</v>
      </c>
      <c r="C25" s="150">
        <v>0.18665073944999999</v>
      </c>
      <c r="D25" s="150">
        <v>0.21311260628000001</v>
      </c>
      <c r="E25" s="150">
        <v>0.26557718568999999</v>
      </c>
      <c r="F25" s="150">
        <v>0.31787283315999998</v>
      </c>
      <c r="G25" s="150">
        <v>0.37013857471</v>
      </c>
      <c r="H25" s="150">
        <v>0.42232227557000002</v>
      </c>
      <c r="I25" s="150">
        <v>0.47426753151000001</v>
      </c>
      <c r="J25" s="150">
        <v>0.52620025975999996</v>
      </c>
      <c r="K25" s="150">
        <v>0.57890248159000002</v>
      </c>
      <c r="L25" s="150">
        <v>0.62976745948000001</v>
      </c>
      <c r="M25" s="150">
        <v>0.68140193094000001</v>
      </c>
      <c r="N25" s="150">
        <v>0.73293698348000003</v>
      </c>
      <c r="O25" s="150">
        <v>0.78437261707999995</v>
      </c>
      <c r="P25" s="150">
        <v>0.83570883174999999</v>
      </c>
      <c r="Q25" s="150">
        <v>0.91388191499000004</v>
      </c>
      <c r="R25" s="150">
        <v>0.93901274773999999</v>
      </c>
      <c r="S25" s="150">
        <v>0.99210594878000002</v>
      </c>
      <c r="T25" s="150">
        <v>1.0429638685</v>
      </c>
      <c r="U25" s="150">
        <v>1.0947145918000001</v>
      </c>
      <c r="V25" s="150">
        <v>1.1463154236999999</v>
      </c>
      <c r="W25" s="150">
        <v>1.1491633595999999</v>
      </c>
      <c r="X25" s="150">
        <v>1.1520112955999999</v>
      </c>
      <c r="Y25" s="150">
        <v>1.1534390621999999</v>
      </c>
      <c r="Z25" s="150">
        <v>1.1560384508999999</v>
      </c>
      <c r="AA25" s="150">
        <v>1.1579442428</v>
      </c>
      <c r="AB25" s="150">
        <v>1.1682660182</v>
      </c>
      <c r="AC25" s="150">
        <v>1.174264924</v>
      </c>
      <c r="AD25" s="150">
        <v>1.1762514897</v>
      </c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</row>
    <row r="26" spans="1:43" s="69" customFormat="1" ht="13.5" customHeight="1" x14ac:dyDescent="0.2">
      <c r="A26" s="148" t="s">
        <v>91</v>
      </c>
      <c r="B26" s="102" t="s">
        <v>136</v>
      </c>
      <c r="C26" s="150">
        <v>2.6067375E-2</v>
      </c>
      <c r="D26" s="150" t="s">
        <v>84</v>
      </c>
      <c r="E26" s="150">
        <v>3.4756499999999998E-5</v>
      </c>
      <c r="F26" s="150" t="s">
        <v>84</v>
      </c>
      <c r="G26" s="150">
        <v>3.4756499999999998E-5</v>
      </c>
      <c r="H26" s="150">
        <v>8.6891249999999996E-5</v>
      </c>
      <c r="I26" s="150" t="s">
        <v>84</v>
      </c>
      <c r="J26" s="150" t="s">
        <v>84</v>
      </c>
      <c r="K26" s="150">
        <v>8.6891249999999996E-4</v>
      </c>
      <c r="L26" s="150" t="s">
        <v>84</v>
      </c>
      <c r="M26" s="150" t="s">
        <v>84</v>
      </c>
      <c r="N26" s="150" t="s">
        <v>84</v>
      </c>
      <c r="O26" s="150" t="s">
        <v>84</v>
      </c>
      <c r="P26" s="150" t="s">
        <v>84</v>
      </c>
      <c r="Q26" s="150">
        <v>2.6936287499999999E-2</v>
      </c>
      <c r="R26" s="150" t="s">
        <v>84</v>
      </c>
      <c r="S26" s="150">
        <v>1.042695E-3</v>
      </c>
      <c r="T26" s="150" t="s">
        <v>84</v>
      </c>
      <c r="U26" s="150" t="s">
        <v>84</v>
      </c>
      <c r="V26" s="150" t="s">
        <v>84</v>
      </c>
      <c r="W26" s="150" t="s">
        <v>84</v>
      </c>
      <c r="X26" s="150" t="s">
        <v>84</v>
      </c>
      <c r="Y26" s="150" t="s">
        <v>84</v>
      </c>
      <c r="Z26" s="150">
        <v>3.4756499999999998E-4</v>
      </c>
      <c r="AA26" s="150">
        <v>3.4756499999999998E-4</v>
      </c>
      <c r="AB26" s="150" t="s">
        <v>84</v>
      </c>
      <c r="AC26" s="150" t="s">
        <v>84</v>
      </c>
      <c r="AD26" s="150" t="s">
        <v>84</v>
      </c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</row>
    <row r="27" spans="1:43" s="69" customFormat="1" ht="13.5" customHeight="1" x14ac:dyDescent="0.2">
      <c r="A27" s="148" t="s">
        <v>92</v>
      </c>
      <c r="B27" s="102" t="s">
        <v>137</v>
      </c>
      <c r="C27" s="150" t="s">
        <v>84</v>
      </c>
      <c r="D27" s="150" t="s">
        <v>84</v>
      </c>
      <c r="E27" s="150" t="s">
        <v>84</v>
      </c>
      <c r="F27" s="150" t="s">
        <v>84</v>
      </c>
      <c r="G27" s="150" t="s">
        <v>84</v>
      </c>
      <c r="H27" s="150" t="s">
        <v>84</v>
      </c>
      <c r="I27" s="150" t="s">
        <v>84</v>
      </c>
      <c r="J27" s="150" t="s">
        <v>84</v>
      </c>
      <c r="K27" s="150" t="s">
        <v>84</v>
      </c>
      <c r="L27" s="150" t="s">
        <v>84</v>
      </c>
      <c r="M27" s="150" t="s">
        <v>84</v>
      </c>
      <c r="N27" s="150" t="s">
        <v>84</v>
      </c>
      <c r="O27" s="150" t="s">
        <v>84</v>
      </c>
      <c r="P27" s="150" t="s">
        <v>84</v>
      </c>
      <c r="Q27" s="150" t="s">
        <v>84</v>
      </c>
      <c r="R27" s="150" t="s">
        <v>84</v>
      </c>
      <c r="S27" s="150" t="s">
        <v>84</v>
      </c>
      <c r="T27" s="150" t="s">
        <v>84</v>
      </c>
      <c r="U27" s="150" t="s">
        <v>84</v>
      </c>
      <c r="V27" s="150" t="s">
        <v>84</v>
      </c>
      <c r="W27" s="150" t="s">
        <v>84</v>
      </c>
      <c r="X27" s="150" t="s">
        <v>84</v>
      </c>
      <c r="Y27" s="150" t="s">
        <v>84</v>
      </c>
      <c r="Z27" s="150" t="s">
        <v>84</v>
      </c>
      <c r="AA27" s="150" t="s">
        <v>84</v>
      </c>
      <c r="AB27" s="150" t="s">
        <v>84</v>
      </c>
      <c r="AC27" s="150" t="s">
        <v>84</v>
      </c>
      <c r="AD27" s="150" t="s">
        <v>84</v>
      </c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</row>
    <row r="28" spans="1:43" s="69" customFormat="1" ht="13.5" customHeight="1" x14ac:dyDescent="0.2">
      <c r="A28" s="148" t="s">
        <v>93</v>
      </c>
      <c r="B28" s="102" t="s">
        <v>138</v>
      </c>
      <c r="C28" s="150">
        <v>5.3064484424999998</v>
      </c>
      <c r="D28" s="150">
        <v>5.2440209978999999</v>
      </c>
      <c r="E28" s="150">
        <v>5.1815935531999999</v>
      </c>
      <c r="F28" s="150">
        <v>5.1191661086</v>
      </c>
      <c r="G28" s="150">
        <v>5.056738664</v>
      </c>
      <c r="H28" s="150">
        <v>4.9943112194000001</v>
      </c>
      <c r="I28" s="150">
        <v>4.9318837747000002</v>
      </c>
      <c r="J28" s="150">
        <v>4.8694563301000002</v>
      </c>
      <c r="K28" s="150">
        <v>4.8070288855000003</v>
      </c>
      <c r="L28" s="150">
        <v>4.7446014408000003</v>
      </c>
      <c r="M28" s="150">
        <v>4.6821739962000004</v>
      </c>
      <c r="N28" s="150">
        <v>4.6197465515999996</v>
      </c>
      <c r="O28" s="150">
        <v>4.5573191069999996</v>
      </c>
      <c r="P28" s="150">
        <v>4.4948916622999997</v>
      </c>
      <c r="Q28" s="150">
        <v>4.4324642176999998</v>
      </c>
      <c r="R28" s="150">
        <v>4.3700367730999998</v>
      </c>
      <c r="S28" s="150">
        <v>4.3076093284999999</v>
      </c>
      <c r="T28" s="150">
        <v>4.2451818837999999</v>
      </c>
      <c r="U28" s="150">
        <v>4.1827544392</v>
      </c>
      <c r="V28" s="150">
        <v>4.1203269946000001</v>
      </c>
      <c r="W28" s="150">
        <v>4.0573979309999997</v>
      </c>
      <c r="X28" s="150">
        <v>4.1667019317709997</v>
      </c>
      <c r="Y28" s="150">
        <v>4.1463158730599998</v>
      </c>
      <c r="Z28" s="150">
        <v>4.0947802216499998</v>
      </c>
      <c r="AA28" s="150">
        <v>4.049533837807</v>
      </c>
      <c r="AB28" s="150">
        <v>4.2230569744300004</v>
      </c>
      <c r="AC28" s="162">
        <v>4.5183902930700004</v>
      </c>
      <c r="AD28" s="162">
        <v>4.2899261764199998</v>
      </c>
      <c r="AE28" s="156">
        <v>4.265681655685686</v>
      </c>
      <c r="AF28" s="156">
        <v>4.2509260664931627</v>
      </c>
      <c r="AG28" s="156">
        <v>4.2150989639558922</v>
      </c>
      <c r="AH28" s="156">
        <v>4.1782379537904299</v>
      </c>
      <c r="AI28" s="156">
        <v>4.1407467143671237</v>
      </c>
      <c r="AJ28" s="156">
        <v>4.0969426166408027</v>
      </c>
      <c r="AK28" s="156">
        <v>4.0531000871964542</v>
      </c>
      <c r="AL28" s="156">
        <v>4.0482605123717548</v>
      </c>
      <c r="AM28" s="156">
        <v>4.0434204599473</v>
      </c>
      <c r="AN28" s="156">
        <v>4.0385799289353113</v>
      </c>
      <c r="AO28" s="156">
        <v>4.0337389183452874</v>
      </c>
      <c r="AP28" s="156">
        <v>4.0288974271839892</v>
      </c>
      <c r="AQ28" s="156">
        <v>4.024055454455433</v>
      </c>
    </row>
    <row r="29" spans="1:43" s="69" customFormat="1" ht="13.5" customHeight="1" x14ac:dyDescent="0.2">
      <c r="A29" s="148" t="s">
        <v>94</v>
      </c>
      <c r="B29" s="102" t="s">
        <v>139</v>
      </c>
      <c r="C29" s="150" t="s">
        <v>84</v>
      </c>
      <c r="D29" s="150" t="s">
        <v>84</v>
      </c>
      <c r="E29" s="150" t="s">
        <v>84</v>
      </c>
      <c r="F29" s="150" t="s">
        <v>84</v>
      </c>
      <c r="G29" s="150" t="s">
        <v>84</v>
      </c>
      <c r="H29" s="150" t="s">
        <v>84</v>
      </c>
      <c r="I29" s="150" t="s">
        <v>84</v>
      </c>
      <c r="J29" s="150" t="s">
        <v>84</v>
      </c>
      <c r="K29" s="150" t="s">
        <v>84</v>
      </c>
      <c r="L29" s="150" t="s">
        <v>84</v>
      </c>
      <c r="M29" s="150" t="s">
        <v>84</v>
      </c>
      <c r="N29" s="150" t="s">
        <v>84</v>
      </c>
      <c r="O29" s="150" t="s">
        <v>84</v>
      </c>
      <c r="P29" s="150" t="s">
        <v>84</v>
      </c>
      <c r="Q29" s="150" t="s">
        <v>84</v>
      </c>
      <c r="R29" s="150" t="s">
        <v>84</v>
      </c>
      <c r="S29" s="150" t="s">
        <v>84</v>
      </c>
      <c r="T29" s="150" t="s">
        <v>84</v>
      </c>
      <c r="U29" s="150" t="s">
        <v>84</v>
      </c>
      <c r="V29" s="150" t="s">
        <v>84</v>
      </c>
      <c r="W29" s="150" t="s">
        <v>84</v>
      </c>
      <c r="X29" s="150" t="s">
        <v>84</v>
      </c>
      <c r="Y29" s="150" t="s">
        <v>84</v>
      </c>
      <c r="Z29" s="150" t="s">
        <v>84</v>
      </c>
      <c r="AA29" s="150" t="s">
        <v>84</v>
      </c>
      <c r="AB29" s="150" t="s">
        <v>84</v>
      </c>
      <c r="AC29" s="150" t="s">
        <v>84</v>
      </c>
      <c r="AD29" s="150" t="s">
        <v>84</v>
      </c>
      <c r="AE29" s="156">
        <v>4.265681655685686</v>
      </c>
      <c r="AF29" s="156">
        <v>4.2509260664931627</v>
      </c>
      <c r="AG29" s="156">
        <v>4.2150989639558922</v>
      </c>
      <c r="AH29" s="156">
        <v>4.1782379537904299</v>
      </c>
      <c r="AI29" s="156">
        <v>4.1407467143671237</v>
      </c>
      <c r="AJ29" s="156">
        <v>4.0969426166408027</v>
      </c>
      <c r="AK29" s="156">
        <v>4.0531000871964542</v>
      </c>
      <c r="AL29" s="156">
        <v>4.0482605123717548</v>
      </c>
      <c r="AM29" s="156">
        <v>4.0434204599473</v>
      </c>
      <c r="AN29" s="156">
        <v>4.0385799289353113</v>
      </c>
      <c r="AO29" s="156">
        <v>4.0337389183452874</v>
      </c>
      <c r="AP29" s="156">
        <v>4.0288974271839892</v>
      </c>
      <c r="AQ29" s="156">
        <v>4.024055454455433</v>
      </c>
    </row>
    <row r="30" spans="1:43" s="69" customFormat="1" ht="13.5" customHeight="1" x14ac:dyDescent="0.2">
      <c r="A30" s="148" t="s">
        <v>95</v>
      </c>
      <c r="B30" s="102" t="s">
        <v>140</v>
      </c>
      <c r="C30" s="150" t="s">
        <v>84</v>
      </c>
      <c r="D30" s="150" t="s">
        <v>84</v>
      </c>
      <c r="E30" s="150" t="s">
        <v>84</v>
      </c>
      <c r="F30" s="150" t="s">
        <v>84</v>
      </c>
      <c r="G30" s="150" t="s">
        <v>84</v>
      </c>
      <c r="H30" s="150" t="s">
        <v>84</v>
      </c>
      <c r="I30" s="150" t="s">
        <v>84</v>
      </c>
      <c r="J30" s="150" t="s">
        <v>84</v>
      </c>
      <c r="K30" s="150" t="s">
        <v>84</v>
      </c>
      <c r="L30" s="150" t="s">
        <v>84</v>
      </c>
      <c r="M30" s="150" t="s">
        <v>84</v>
      </c>
      <c r="N30" s="150" t="s">
        <v>84</v>
      </c>
      <c r="O30" s="150" t="s">
        <v>84</v>
      </c>
      <c r="P30" s="150" t="s">
        <v>84</v>
      </c>
      <c r="Q30" s="150" t="s">
        <v>84</v>
      </c>
      <c r="R30" s="150" t="s">
        <v>84</v>
      </c>
      <c r="S30" s="150" t="s">
        <v>84</v>
      </c>
      <c r="T30" s="150" t="s">
        <v>84</v>
      </c>
      <c r="U30" s="150" t="s">
        <v>84</v>
      </c>
      <c r="V30" s="150" t="s">
        <v>84</v>
      </c>
      <c r="W30" s="150" t="s">
        <v>84</v>
      </c>
      <c r="X30" s="150" t="s">
        <v>84</v>
      </c>
      <c r="Y30" s="150" t="s">
        <v>84</v>
      </c>
      <c r="Z30" s="150" t="s">
        <v>84</v>
      </c>
      <c r="AA30" s="150" t="s">
        <v>84</v>
      </c>
      <c r="AB30" s="150" t="s">
        <v>84</v>
      </c>
      <c r="AC30" s="150" t="s">
        <v>84</v>
      </c>
      <c r="AD30" s="150" t="s">
        <v>84</v>
      </c>
      <c r="AE30" s="156" t="str">
        <f>AD30</f>
        <v>NO</v>
      </c>
      <c r="AF30" s="156" t="str">
        <f t="shared" ref="AF30:AQ30" si="0">AE30</f>
        <v>NO</v>
      </c>
      <c r="AG30" s="156" t="str">
        <f t="shared" si="0"/>
        <v>NO</v>
      </c>
      <c r="AH30" s="156" t="str">
        <f t="shared" si="0"/>
        <v>NO</v>
      </c>
      <c r="AI30" s="156" t="str">
        <f t="shared" si="0"/>
        <v>NO</v>
      </c>
      <c r="AJ30" s="156" t="str">
        <f t="shared" si="0"/>
        <v>NO</v>
      </c>
      <c r="AK30" s="156" t="str">
        <f t="shared" si="0"/>
        <v>NO</v>
      </c>
      <c r="AL30" s="156" t="str">
        <f t="shared" si="0"/>
        <v>NO</v>
      </c>
      <c r="AM30" s="156" t="str">
        <f t="shared" si="0"/>
        <v>NO</v>
      </c>
      <c r="AN30" s="156" t="str">
        <f t="shared" si="0"/>
        <v>NO</v>
      </c>
      <c r="AO30" s="156" t="str">
        <f t="shared" si="0"/>
        <v>NO</v>
      </c>
      <c r="AP30" s="156" t="str">
        <f t="shared" si="0"/>
        <v>NO</v>
      </c>
      <c r="AQ30" s="156" t="str">
        <f t="shared" si="0"/>
        <v>NO</v>
      </c>
    </row>
    <row r="31" spans="1:43" s="69" customFormat="1" ht="13.5" customHeight="1" x14ac:dyDescent="0.2">
      <c r="A31" s="148" t="s">
        <v>96</v>
      </c>
      <c r="B31" s="102" t="s">
        <v>141</v>
      </c>
      <c r="C31" s="150">
        <v>2.1687069662999998</v>
      </c>
      <c r="D31" s="150">
        <v>2.1431708688</v>
      </c>
      <c r="E31" s="150">
        <v>2.1176564787999999</v>
      </c>
      <c r="F31" s="150">
        <v>2.09214592924</v>
      </c>
      <c r="G31" s="150">
        <v>2.0666649351399999</v>
      </c>
      <c r="H31" s="150">
        <v>2.0411538847399999</v>
      </c>
      <c r="I31" s="150">
        <v>2.01564450404</v>
      </c>
      <c r="J31" s="150">
        <v>1.99022028314</v>
      </c>
      <c r="K31" s="150">
        <v>1.96483279794</v>
      </c>
      <c r="L31" s="150">
        <v>1.93919818224</v>
      </c>
      <c r="M31" s="150">
        <v>1.9137043306799999</v>
      </c>
      <c r="N31" s="150">
        <v>1.88845644076</v>
      </c>
      <c r="O31" s="150">
        <v>1.86320621302</v>
      </c>
      <c r="P31" s="150">
        <v>1.83761000282</v>
      </c>
      <c r="Q31" s="150">
        <v>1.81203282824</v>
      </c>
      <c r="R31" s="150">
        <v>1.7870036820199999</v>
      </c>
      <c r="S31" s="150">
        <v>1.7607625950600001</v>
      </c>
      <c r="T31" s="150">
        <v>1.7353630872000001</v>
      </c>
      <c r="U31" s="150">
        <v>1.70987073846</v>
      </c>
      <c r="V31" s="150">
        <v>1.6843810615000001</v>
      </c>
      <c r="W31" s="150">
        <v>1.6625334315</v>
      </c>
      <c r="X31" s="150">
        <v>1.6141754863</v>
      </c>
      <c r="Y31" s="150">
        <v>1.6813242980000001</v>
      </c>
      <c r="Z31" s="150">
        <v>1.7537310911499999</v>
      </c>
      <c r="AA31" s="150">
        <v>1.6990657626500001</v>
      </c>
      <c r="AB31" s="150">
        <v>1.5822631058000001</v>
      </c>
      <c r="AC31" s="163">
        <v>1.4013416907</v>
      </c>
      <c r="AD31" s="163">
        <v>1.5558859174999999</v>
      </c>
      <c r="AE31" s="156">
        <v>1.5567963549735793</v>
      </c>
      <c r="AF31" s="156">
        <v>1.5575606416739125</v>
      </c>
      <c r="AG31" s="156">
        <v>1.5594285550603386</v>
      </c>
      <c r="AH31" s="156">
        <v>1.5613685979340972</v>
      </c>
      <c r="AI31" s="156">
        <v>1.5633610246660303</v>
      </c>
      <c r="AJ31" s="156">
        <v>1.5657138393696732</v>
      </c>
      <c r="AK31" s="156">
        <v>1.5680959965418366</v>
      </c>
      <c r="AL31" s="156">
        <v>1.5683606432588955</v>
      </c>
      <c r="AM31" s="156">
        <v>1.5686256546215254</v>
      </c>
      <c r="AN31" s="156">
        <v>1.5688910313838917</v>
      </c>
      <c r="AO31" s="156">
        <v>1.569156774302239</v>
      </c>
      <c r="AP31" s="156">
        <v>1.5694228841349016</v>
      </c>
      <c r="AQ31" s="156">
        <v>1.569689361642308</v>
      </c>
    </row>
    <row r="32" spans="1:43" s="69" customFormat="1" ht="13.5" customHeight="1" x14ac:dyDescent="0.2">
      <c r="A32" s="148" t="s">
        <v>97</v>
      </c>
      <c r="B32" s="102" t="s">
        <v>142</v>
      </c>
      <c r="C32" s="150">
        <v>7.8480599999999995E-5</v>
      </c>
      <c r="D32" s="150">
        <v>5.5103399999999998E-5</v>
      </c>
      <c r="E32" s="150">
        <v>5.3433600000000003E-5</v>
      </c>
      <c r="F32" s="150">
        <v>5.5604340000000002E-5</v>
      </c>
      <c r="G32" s="150">
        <v>8.7330540000000003E-5</v>
      </c>
      <c r="H32" s="150">
        <v>8.9000340000000005E-5</v>
      </c>
      <c r="I32" s="150">
        <v>9.2339939999999996E-5</v>
      </c>
      <c r="J32" s="150">
        <v>1.8083933999999999E-4</v>
      </c>
      <c r="K32" s="150">
        <v>3.0607433999999998E-4</v>
      </c>
      <c r="L32" s="150">
        <v>1.8417894E-4</v>
      </c>
      <c r="M32" s="150">
        <v>2.0304768E-4</v>
      </c>
      <c r="N32" s="150">
        <v>4.6787796000000002E-4</v>
      </c>
      <c r="O32" s="150">
        <v>7.3037052000000002E-4</v>
      </c>
      <c r="P32" s="150">
        <v>6.4688052000000005E-4</v>
      </c>
      <c r="Q32" s="150">
        <v>5.8242623999999995E-4</v>
      </c>
      <c r="R32" s="150">
        <v>1.0660003199999999E-3</v>
      </c>
      <c r="S32" s="150">
        <v>3.3763355999999998E-4</v>
      </c>
      <c r="T32" s="150">
        <v>4.5084600000000003E-4</v>
      </c>
      <c r="U32" s="150">
        <v>4.7121756E-4</v>
      </c>
      <c r="V32" s="150">
        <v>4.942608E-4</v>
      </c>
      <c r="W32" s="150">
        <v>5.9945820000000005E-4</v>
      </c>
      <c r="X32" s="150">
        <v>6.2951459999999995E-4</v>
      </c>
      <c r="Y32" s="150">
        <v>1.1838882E-3</v>
      </c>
      <c r="Z32" s="150">
        <v>1.3465039500000001E-3</v>
      </c>
      <c r="AA32" s="150">
        <v>1.3064287499999999E-3</v>
      </c>
      <c r="AB32" s="150">
        <v>1.1922371999999999E-3</v>
      </c>
      <c r="AC32" s="163">
        <v>1.3291608000000001E-3</v>
      </c>
      <c r="AD32" s="163">
        <v>1.1688600000000001E-3</v>
      </c>
      <c r="AE32" s="156">
        <v>1.5567963549735793</v>
      </c>
      <c r="AF32" s="156">
        <v>1.5575606416739125</v>
      </c>
      <c r="AG32" s="156">
        <v>1.5594285550603386</v>
      </c>
      <c r="AH32" s="156">
        <v>1.5613685979340972</v>
      </c>
      <c r="AI32" s="156">
        <v>1.5633610246660303</v>
      </c>
      <c r="AJ32" s="156">
        <v>1.5657138393696732</v>
      </c>
      <c r="AK32" s="156">
        <v>1.5680959965418366</v>
      </c>
      <c r="AL32" s="156">
        <v>1.5683606432588955</v>
      </c>
      <c r="AM32" s="156">
        <v>1.5686256546215254</v>
      </c>
      <c r="AN32" s="156">
        <v>1.5688910313838917</v>
      </c>
      <c r="AO32" s="156">
        <v>1.569156774302239</v>
      </c>
      <c r="AP32" s="156">
        <v>1.5694228841349016</v>
      </c>
      <c r="AQ32" s="156">
        <v>1.569689361642308</v>
      </c>
    </row>
    <row r="33" spans="1:43" s="69" customFormat="1" ht="13.5" customHeight="1" x14ac:dyDescent="0.2">
      <c r="A33" s="148" t="s">
        <v>98</v>
      </c>
      <c r="B33" s="102" t="s">
        <v>143</v>
      </c>
      <c r="C33" s="150" t="s">
        <v>160</v>
      </c>
      <c r="D33" s="150" t="s">
        <v>160</v>
      </c>
      <c r="E33" s="150" t="s">
        <v>160</v>
      </c>
      <c r="F33" s="150" t="s">
        <v>160</v>
      </c>
      <c r="G33" s="150" t="s">
        <v>160</v>
      </c>
      <c r="H33" s="150" t="s">
        <v>160</v>
      </c>
      <c r="I33" s="150" t="s">
        <v>160</v>
      </c>
      <c r="J33" s="150" t="s">
        <v>160</v>
      </c>
      <c r="K33" s="150" t="s">
        <v>160</v>
      </c>
      <c r="L33" s="150" t="s">
        <v>160</v>
      </c>
      <c r="M33" s="150" t="s">
        <v>160</v>
      </c>
      <c r="N33" s="150" t="s">
        <v>160</v>
      </c>
      <c r="O33" s="150" t="s">
        <v>160</v>
      </c>
      <c r="P33" s="150" t="s">
        <v>160</v>
      </c>
      <c r="Q33" s="150" t="s">
        <v>160</v>
      </c>
      <c r="R33" s="150" t="s">
        <v>160</v>
      </c>
      <c r="S33" s="150" t="s">
        <v>160</v>
      </c>
      <c r="T33" s="150" t="s">
        <v>160</v>
      </c>
      <c r="U33" s="150" t="s">
        <v>160</v>
      </c>
      <c r="V33" s="150" t="s">
        <v>160</v>
      </c>
      <c r="W33" s="150" t="s">
        <v>160</v>
      </c>
      <c r="X33" s="150" t="s">
        <v>160</v>
      </c>
      <c r="Y33" s="150" t="s">
        <v>160</v>
      </c>
      <c r="Z33" s="150" t="s">
        <v>160</v>
      </c>
      <c r="AA33" s="150" t="s">
        <v>160</v>
      </c>
      <c r="AB33" s="150" t="s">
        <v>160</v>
      </c>
      <c r="AC33" s="150" t="s">
        <v>160</v>
      </c>
      <c r="AD33" s="150" t="s">
        <v>160</v>
      </c>
      <c r="AE33" s="156" t="str">
        <f>AD33</f>
        <v>IE</v>
      </c>
      <c r="AF33" s="156" t="str">
        <f t="shared" ref="AF33:AQ33" si="1">AE33</f>
        <v>IE</v>
      </c>
      <c r="AG33" s="156" t="str">
        <f t="shared" si="1"/>
        <v>IE</v>
      </c>
      <c r="AH33" s="156" t="str">
        <f t="shared" si="1"/>
        <v>IE</v>
      </c>
      <c r="AI33" s="156" t="str">
        <f t="shared" si="1"/>
        <v>IE</v>
      </c>
      <c r="AJ33" s="156" t="str">
        <f t="shared" si="1"/>
        <v>IE</v>
      </c>
      <c r="AK33" s="156" t="str">
        <f t="shared" si="1"/>
        <v>IE</v>
      </c>
      <c r="AL33" s="156" t="str">
        <f t="shared" si="1"/>
        <v>IE</v>
      </c>
      <c r="AM33" s="156" t="str">
        <f t="shared" si="1"/>
        <v>IE</v>
      </c>
      <c r="AN33" s="156" t="str">
        <f t="shared" si="1"/>
        <v>IE</v>
      </c>
      <c r="AO33" s="156" t="str">
        <f t="shared" si="1"/>
        <v>IE</v>
      </c>
      <c r="AP33" s="156" t="str">
        <f t="shared" si="1"/>
        <v>IE</v>
      </c>
      <c r="AQ33" s="156" t="str">
        <f t="shared" si="1"/>
        <v>IE</v>
      </c>
    </row>
    <row r="34" spans="1:43" s="69" customFormat="1" ht="13.5" customHeight="1" x14ac:dyDescent="0.2">
      <c r="A34" s="148" t="s">
        <v>99</v>
      </c>
      <c r="B34" s="102" t="s">
        <v>144</v>
      </c>
      <c r="C34" s="150">
        <v>6.9422649444000006E-2</v>
      </c>
      <c r="D34" s="150">
        <v>8.5858098889000006E-2</v>
      </c>
      <c r="E34" s="150">
        <v>0.102293548333</v>
      </c>
      <c r="F34" s="150">
        <v>0.118728997778</v>
      </c>
      <c r="G34" s="150">
        <v>0.13516444722199999</v>
      </c>
      <c r="H34" s="150">
        <v>0.15159989666699999</v>
      </c>
      <c r="I34" s="150">
        <v>0.16803534611000001</v>
      </c>
      <c r="J34" s="150">
        <v>0.18447079556000001</v>
      </c>
      <c r="K34" s="150">
        <v>0.20090624500000001</v>
      </c>
      <c r="L34" s="150">
        <v>0.21734169444000001</v>
      </c>
      <c r="M34" s="150">
        <v>0.23377714389000001</v>
      </c>
      <c r="N34" s="150">
        <v>0.25021259333000001</v>
      </c>
      <c r="O34" s="150">
        <v>0.26664804277999998</v>
      </c>
      <c r="P34" s="150">
        <v>0.28308349222000001</v>
      </c>
      <c r="Q34" s="150">
        <v>0.29951894166999998</v>
      </c>
      <c r="R34" s="150">
        <v>0.33636411072</v>
      </c>
      <c r="S34" s="150">
        <v>0.37320927978000001</v>
      </c>
      <c r="T34" s="150">
        <v>0.41005444882999997</v>
      </c>
      <c r="U34" s="150">
        <v>0.44689961787999999</v>
      </c>
      <c r="V34" s="150">
        <v>0.48374478694</v>
      </c>
      <c r="W34" s="150">
        <v>0.52058995599000002</v>
      </c>
      <c r="X34" s="150">
        <v>0.55743512505000004</v>
      </c>
      <c r="Y34" s="150">
        <v>0.60055115722999997</v>
      </c>
      <c r="Z34" s="150">
        <v>0.59500805131000001</v>
      </c>
      <c r="AA34" s="150">
        <v>0.62319007812000005</v>
      </c>
      <c r="AB34" s="150">
        <v>0.63855343673999998</v>
      </c>
      <c r="AC34" s="150">
        <v>0.64586088776999995</v>
      </c>
      <c r="AD34" s="150">
        <v>0.64798344777000005</v>
      </c>
      <c r="AE34" s="156">
        <v>0.7326856809523109</v>
      </c>
      <c r="AF34" s="156">
        <v>0.77592849740745362</v>
      </c>
      <c r="AG34" s="156">
        <v>0.84423602217653348</v>
      </c>
      <c r="AH34" s="156">
        <v>0.94754924691021603</v>
      </c>
      <c r="AI34" s="156">
        <v>1.0490810742021857</v>
      </c>
      <c r="AJ34" s="156">
        <v>1.1699624961961421</v>
      </c>
      <c r="AK34" s="156">
        <v>1.2908439181900979</v>
      </c>
      <c r="AL34" s="156">
        <v>1.3586541401840548</v>
      </c>
      <c r="AM34" s="156">
        <v>1.4264643621780109</v>
      </c>
      <c r="AN34" s="156">
        <v>1.4942745841719676</v>
      </c>
      <c r="AO34" s="156">
        <v>1.562084806165924</v>
      </c>
      <c r="AP34" s="156">
        <v>1.6298950281598803</v>
      </c>
      <c r="AQ34" s="156">
        <v>1.697705250153837</v>
      </c>
    </row>
    <row r="35" spans="1:43" s="69" customFormat="1" ht="13.5" customHeight="1" x14ac:dyDescent="0.2">
      <c r="A35" s="148" t="s">
        <v>100</v>
      </c>
      <c r="B35" s="102" t="s">
        <v>145</v>
      </c>
      <c r="C35" s="150" t="s">
        <v>84</v>
      </c>
      <c r="D35" s="150" t="s">
        <v>84</v>
      </c>
      <c r="E35" s="150" t="s">
        <v>84</v>
      </c>
      <c r="F35" s="150" t="s">
        <v>84</v>
      </c>
      <c r="G35" s="150" t="s">
        <v>84</v>
      </c>
      <c r="H35" s="150" t="s">
        <v>84</v>
      </c>
      <c r="I35" s="150" t="s">
        <v>84</v>
      </c>
      <c r="J35" s="150" t="s">
        <v>84</v>
      </c>
      <c r="K35" s="150" t="s">
        <v>84</v>
      </c>
      <c r="L35" s="150" t="s">
        <v>84</v>
      </c>
      <c r="M35" s="150" t="s">
        <v>84</v>
      </c>
      <c r="N35" s="150" t="s">
        <v>84</v>
      </c>
      <c r="O35" s="150" t="s">
        <v>84</v>
      </c>
      <c r="P35" s="150" t="s">
        <v>84</v>
      </c>
      <c r="Q35" s="150" t="s">
        <v>84</v>
      </c>
      <c r="R35" s="150" t="s">
        <v>84</v>
      </c>
      <c r="S35" s="150" t="s">
        <v>84</v>
      </c>
      <c r="T35" s="150" t="s">
        <v>84</v>
      </c>
      <c r="U35" s="150" t="s">
        <v>84</v>
      </c>
      <c r="V35" s="150" t="s">
        <v>84</v>
      </c>
      <c r="W35" s="150" t="s">
        <v>84</v>
      </c>
      <c r="X35" s="150" t="s">
        <v>84</v>
      </c>
      <c r="Y35" s="150" t="s">
        <v>84</v>
      </c>
      <c r="Z35" s="150" t="s">
        <v>84</v>
      </c>
      <c r="AA35" s="150" t="s">
        <v>84</v>
      </c>
      <c r="AB35" s="150" t="s">
        <v>84</v>
      </c>
      <c r="AC35" s="150" t="s">
        <v>84</v>
      </c>
      <c r="AD35" s="150" t="s">
        <v>84</v>
      </c>
      <c r="AE35" s="156">
        <v>2.6560000000000007E-2</v>
      </c>
      <c r="AF35" s="156">
        <v>2.6560000000000007E-2</v>
      </c>
      <c r="AG35" s="156">
        <v>2.6560000000000007E-2</v>
      </c>
      <c r="AH35" s="156">
        <v>2.6560000000000007E-2</v>
      </c>
      <c r="AI35" s="156">
        <v>2.6560000000000007E-2</v>
      </c>
      <c r="AJ35" s="156">
        <v>2.6560000000000007E-2</v>
      </c>
      <c r="AK35" s="156">
        <v>2.6560000000000007E-2</v>
      </c>
      <c r="AL35" s="156">
        <v>2.6560000000000007E-2</v>
      </c>
      <c r="AM35" s="156">
        <v>2.6560000000000007E-2</v>
      </c>
      <c r="AN35" s="156">
        <v>2.6560000000000007E-2</v>
      </c>
      <c r="AO35" s="156">
        <v>2.6560000000000007E-2</v>
      </c>
      <c r="AP35" s="156">
        <v>2.6560000000000007E-2</v>
      </c>
      <c r="AQ35" s="156">
        <v>2.6560000000000007E-2</v>
      </c>
    </row>
    <row r="36" spans="1:43" s="69" customFormat="1" ht="13.5" customHeight="1" x14ac:dyDescent="0.2">
      <c r="A36" s="148" t="s">
        <v>101</v>
      </c>
      <c r="B36" s="102" t="s">
        <v>146</v>
      </c>
      <c r="C36" s="150" t="s">
        <v>161</v>
      </c>
      <c r="D36" s="150" t="s">
        <v>161</v>
      </c>
      <c r="E36" s="150" t="s">
        <v>161</v>
      </c>
      <c r="F36" s="150" t="s">
        <v>161</v>
      </c>
      <c r="G36" s="150" t="s">
        <v>161</v>
      </c>
      <c r="H36" s="150" t="s">
        <v>161</v>
      </c>
      <c r="I36" s="150" t="s">
        <v>161</v>
      </c>
      <c r="J36" s="150" t="s">
        <v>161</v>
      </c>
      <c r="K36" s="150" t="s">
        <v>161</v>
      </c>
      <c r="L36" s="150" t="s">
        <v>161</v>
      </c>
      <c r="M36" s="150" t="s">
        <v>161</v>
      </c>
      <c r="N36" s="150" t="s">
        <v>161</v>
      </c>
      <c r="O36" s="150" t="s">
        <v>161</v>
      </c>
      <c r="P36" s="150" t="s">
        <v>161</v>
      </c>
      <c r="Q36" s="150" t="s">
        <v>161</v>
      </c>
      <c r="R36" s="150" t="s">
        <v>161</v>
      </c>
      <c r="S36" s="150" t="s">
        <v>161</v>
      </c>
      <c r="T36" s="150" t="s">
        <v>161</v>
      </c>
      <c r="U36" s="150" t="s">
        <v>161</v>
      </c>
      <c r="V36" s="150" t="s">
        <v>161</v>
      </c>
      <c r="W36" s="150" t="s">
        <v>161</v>
      </c>
      <c r="X36" s="150" t="s">
        <v>161</v>
      </c>
      <c r="Y36" s="150" t="s">
        <v>161</v>
      </c>
      <c r="Z36" s="150" t="s">
        <v>161</v>
      </c>
      <c r="AA36" s="150" t="s">
        <v>161</v>
      </c>
      <c r="AB36" s="150" t="s">
        <v>161</v>
      </c>
      <c r="AC36" s="150" t="s">
        <v>161</v>
      </c>
      <c r="AD36" s="150" t="s">
        <v>161</v>
      </c>
      <c r="AE36" s="156">
        <v>0.70612568095231087</v>
      </c>
      <c r="AF36" s="156">
        <v>0.74936849740745359</v>
      </c>
      <c r="AG36" s="156">
        <v>0.81767602217653346</v>
      </c>
      <c r="AH36" s="156">
        <v>0.92098924691021589</v>
      </c>
      <c r="AI36" s="156">
        <v>1.0225210742021855</v>
      </c>
      <c r="AJ36" s="156">
        <v>1.143402496196142</v>
      </c>
      <c r="AK36" s="156">
        <v>1.264283918190098</v>
      </c>
      <c r="AL36" s="156">
        <v>1.3320941401840549</v>
      </c>
      <c r="AM36" s="156">
        <v>1.399904362178011</v>
      </c>
      <c r="AN36" s="156">
        <v>1.4677145841719677</v>
      </c>
      <c r="AO36" s="156">
        <v>1.5355248061659239</v>
      </c>
      <c r="AP36" s="156">
        <v>1.6033350281598802</v>
      </c>
      <c r="AQ36" s="156">
        <v>1.6711452501538369</v>
      </c>
    </row>
    <row r="37" spans="1:43" s="69" customFormat="1" ht="13.5" customHeight="1" x14ac:dyDescent="0.2">
      <c r="A37" s="148" t="s">
        <v>102</v>
      </c>
      <c r="B37" s="102" t="s">
        <v>147</v>
      </c>
      <c r="C37" s="151" t="s">
        <v>83</v>
      </c>
      <c r="D37" s="151" t="s">
        <v>83</v>
      </c>
      <c r="E37" s="151" t="s">
        <v>83</v>
      </c>
      <c r="F37" s="151" t="s">
        <v>83</v>
      </c>
      <c r="G37" s="151" t="s">
        <v>83</v>
      </c>
      <c r="H37" s="151" t="s">
        <v>83</v>
      </c>
      <c r="I37" s="151" t="s">
        <v>83</v>
      </c>
      <c r="J37" s="151" t="s">
        <v>83</v>
      </c>
      <c r="K37" s="151" t="s">
        <v>83</v>
      </c>
      <c r="L37" s="151" t="s">
        <v>83</v>
      </c>
      <c r="M37" s="151" t="s">
        <v>83</v>
      </c>
      <c r="N37" s="151" t="s">
        <v>83</v>
      </c>
      <c r="O37" s="151" t="s">
        <v>83</v>
      </c>
      <c r="P37" s="151" t="s">
        <v>83</v>
      </c>
      <c r="Q37" s="151" t="s">
        <v>83</v>
      </c>
      <c r="R37" s="151" t="s">
        <v>83</v>
      </c>
      <c r="S37" s="151" t="s">
        <v>83</v>
      </c>
      <c r="T37" s="151" t="s">
        <v>83</v>
      </c>
      <c r="U37" s="151" t="s">
        <v>83</v>
      </c>
      <c r="V37" s="151" t="s">
        <v>83</v>
      </c>
      <c r="W37" s="151" t="s">
        <v>83</v>
      </c>
      <c r="X37" s="151" t="s">
        <v>83</v>
      </c>
      <c r="Y37" s="151" t="s">
        <v>83</v>
      </c>
      <c r="Z37" s="151" t="s">
        <v>83</v>
      </c>
      <c r="AA37" s="151" t="s">
        <v>83</v>
      </c>
      <c r="AB37" s="151" t="s">
        <v>83</v>
      </c>
      <c r="AC37" s="151" t="s">
        <v>83</v>
      </c>
      <c r="AD37" s="151" t="s">
        <v>83</v>
      </c>
      <c r="AE37" s="156">
        <v>0</v>
      </c>
      <c r="AF37" s="156">
        <v>0</v>
      </c>
      <c r="AG37" s="156">
        <v>0</v>
      </c>
      <c r="AH37" s="156">
        <v>0</v>
      </c>
      <c r="AI37" s="156">
        <v>0</v>
      </c>
      <c r="AJ37" s="156">
        <v>0</v>
      </c>
      <c r="AK37" s="156">
        <v>0</v>
      </c>
      <c r="AL37" s="156">
        <v>0</v>
      </c>
      <c r="AM37" s="156">
        <v>0</v>
      </c>
      <c r="AN37" s="156">
        <v>0</v>
      </c>
      <c r="AO37" s="156">
        <v>0</v>
      </c>
      <c r="AP37" s="156">
        <v>0</v>
      </c>
      <c r="AQ37" s="156">
        <v>0</v>
      </c>
    </row>
    <row r="38" spans="1:43" s="69" customFormat="1" ht="13.5" customHeight="1" x14ac:dyDescent="0.2">
      <c r="A38" s="148" t="s">
        <v>103</v>
      </c>
      <c r="B38" s="102" t="s">
        <v>148</v>
      </c>
      <c r="C38" s="151" t="s">
        <v>83</v>
      </c>
      <c r="D38" s="151" t="s">
        <v>83</v>
      </c>
      <c r="E38" s="151" t="s">
        <v>83</v>
      </c>
      <c r="F38" s="151" t="s">
        <v>83</v>
      </c>
      <c r="G38" s="151" t="s">
        <v>83</v>
      </c>
      <c r="H38" s="151" t="s">
        <v>83</v>
      </c>
      <c r="I38" s="151" t="s">
        <v>83</v>
      </c>
      <c r="J38" s="151" t="s">
        <v>83</v>
      </c>
      <c r="K38" s="151" t="s">
        <v>83</v>
      </c>
      <c r="L38" s="151" t="s">
        <v>83</v>
      </c>
      <c r="M38" s="151" t="s">
        <v>83</v>
      </c>
      <c r="N38" s="151" t="s">
        <v>83</v>
      </c>
      <c r="O38" s="151" t="s">
        <v>83</v>
      </c>
      <c r="P38" s="151" t="s">
        <v>83</v>
      </c>
      <c r="Q38" s="151" t="s">
        <v>83</v>
      </c>
      <c r="R38" s="151" t="s">
        <v>83</v>
      </c>
      <c r="S38" s="151" t="s">
        <v>83</v>
      </c>
      <c r="T38" s="151" t="s">
        <v>83</v>
      </c>
      <c r="U38" s="151" t="s">
        <v>83</v>
      </c>
      <c r="V38" s="151" t="s">
        <v>83</v>
      </c>
      <c r="W38" s="151" t="s">
        <v>83</v>
      </c>
      <c r="X38" s="151" t="s">
        <v>83</v>
      </c>
      <c r="Y38" s="151" t="s">
        <v>83</v>
      </c>
      <c r="Z38" s="151" t="s">
        <v>83</v>
      </c>
      <c r="AA38" s="151" t="s">
        <v>83</v>
      </c>
      <c r="AB38" s="151" t="s">
        <v>83</v>
      </c>
      <c r="AC38" s="151" t="s">
        <v>83</v>
      </c>
      <c r="AD38" s="151" t="s">
        <v>83</v>
      </c>
      <c r="AE38" s="156">
        <v>0</v>
      </c>
      <c r="AF38" s="156">
        <v>0</v>
      </c>
      <c r="AG38" s="156">
        <v>0</v>
      </c>
      <c r="AH38" s="156">
        <v>0</v>
      </c>
      <c r="AI38" s="156">
        <v>0</v>
      </c>
      <c r="AJ38" s="156">
        <v>0</v>
      </c>
      <c r="AK38" s="156">
        <v>0</v>
      </c>
      <c r="AL38" s="156">
        <v>0</v>
      </c>
      <c r="AM38" s="156">
        <v>0</v>
      </c>
      <c r="AN38" s="156">
        <v>0</v>
      </c>
      <c r="AO38" s="156">
        <v>0</v>
      </c>
      <c r="AP38" s="156">
        <v>0</v>
      </c>
      <c r="AQ38" s="156">
        <v>0</v>
      </c>
    </row>
    <row r="39" spans="1:43" s="69" customFormat="1" ht="13.5" customHeight="1" x14ac:dyDescent="0.2">
      <c r="A39" s="148" t="s">
        <v>104</v>
      </c>
      <c r="B39" s="102" t="s">
        <v>149</v>
      </c>
      <c r="C39" s="151" t="s">
        <v>83</v>
      </c>
      <c r="D39" s="151" t="s">
        <v>83</v>
      </c>
      <c r="E39" s="151" t="s">
        <v>83</v>
      </c>
      <c r="F39" s="151" t="s">
        <v>83</v>
      </c>
      <c r="G39" s="151" t="s">
        <v>83</v>
      </c>
      <c r="H39" s="151" t="s">
        <v>83</v>
      </c>
      <c r="I39" s="151" t="s">
        <v>83</v>
      </c>
      <c r="J39" s="151" t="s">
        <v>83</v>
      </c>
      <c r="K39" s="151" t="s">
        <v>83</v>
      </c>
      <c r="L39" s="151" t="s">
        <v>83</v>
      </c>
      <c r="M39" s="151" t="s">
        <v>83</v>
      </c>
      <c r="N39" s="151" t="s">
        <v>83</v>
      </c>
      <c r="O39" s="151" t="s">
        <v>83</v>
      </c>
      <c r="P39" s="151" t="s">
        <v>83</v>
      </c>
      <c r="Q39" s="151" t="s">
        <v>83</v>
      </c>
      <c r="R39" s="151" t="s">
        <v>83</v>
      </c>
      <c r="S39" s="151" t="s">
        <v>83</v>
      </c>
      <c r="T39" s="151" t="s">
        <v>83</v>
      </c>
      <c r="U39" s="151" t="s">
        <v>83</v>
      </c>
      <c r="V39" s="151" t="s">
        <v>83</v>
      </c>
      <c r="W39" s="151" t="s">
        <v>83</v>
      </c>
      <c r="X39" s="151" t="s">
        <v>83</v>
      </c>
      <c r="Y39" s="151" t="s">
        <v>83</v>
      </c>
      <c r="Z39" s="151" t="s">
        <v>83</v>
      </c>
      <c r="AA39" s="151" t="s">
        <v>83</v>
      </c>
      <c r="AB39" s="151" t="s">
        <v>83</v>
      </c>
      <c r="AC39" s="151" t="s">
        <v>83</v>
      </c>
      <c r="AD39" s="151" t="s">
        <v>83</v>
      </c>
      <c r="AE39" s="156">
        <v>0</v>
      </c>
      <c r="AF39" s="156">
        <v>0</v>
      </c>
      <c r="AG39" s="156">
        <v>0</v>
      </c>
      <c r="AH39" s="156">
        <v>0</v>
      </c>
      <c r="AI39" s="156">
        <v>0</v>
      </c>
      <c r="AJ39" s="156">
        <v>0</v>
      </c>
      <c r="AK39" s="156">
        <v>0</v>
      </c>
      <c r="AL39" s="156">
        <v>0</v>
      </c>
      <c r="AM39" s="156">
        <v>0</v>
      </c>
      <c r="AN39" s="156">
        <v>0</v>
      </c>
      <c r="AO39" s="156">
        <v>0</v>
      </c>
      <c r="AP39" s="156">
        <v>0</v>
      </c>
      <c r="AQ39" s="156">
        <v>0</v>
      </c>
    </row>
    <row r="40" spans="1:43" s="69" customFormat="1" ht="13.5" customHeight="1" x14ac:dyDescent="0.2">
      <c r="A40" s="148" t="s">
        <v>105</v>
      </c>
      <c r="B40" s="102" t="s">
        <v>150</v>
      </c>
      <c r="C40" s="151" t="s">
        <v>83</v>
      </c>
      <c r="D40" s="151" t="s">
        <v>83</v>
      </c>
      <c r="E40" s="151" t="s">
        <v>83</v>
      </c>
      <c r="F40" s="151" t="s">
        <v>83</v>
      </c>
      <c r="G40" s="151" t="s">
        <v>83</v>
      </c>
      <c r="H40" s="151" t="s">
        <v>83</v>
      </c>
      <c r="I40" s="151" t="s">
        <v>83</v>
      </c>
      <c r="J40" s="151" t="s">
        <v>83</v>
      </c>
      <c r="K40" s="151" t="s">
        <v>83</v>
      </c>
      <c r="L40" s="151" t="s">
        <v>83</v>
      </c>
      <c r="M40" s="151" t="s">
        <v>83</v>
      </c>
      <c r="N40" s="151" t="s">
        <v>83</v>
      </c>
      <c r="O40" s="151" t="s">
        <v>83</v>
      </c>
      <c r="P40" s="151" t="s">
        <v>83</v>
      </c>
      <c r="Q40" s="151" t="s">
        <v>83</v>
      </c>
      <c r="R40" s="151" t="s">
        <v>83</v>
      </c>
      <c r="S40" s="151" t="s">
        <v>83</v>
      </c>
      <c r="T40" s="151" t="s">
        <v>83</v>
      </c>
      <c r="U40" s="151" t="s">
        <v>83</v>
      </c>
      <c r="V40" s="151" t="s">
        <v>83</v>
      </c>
      <c r="W40" s="151" t="s">
        <v>83</v>
      </c>
      <c r="X40" s="151" t="s">
        <v>83</v>
      </c>
      <c r="Y40" s="151" t="s">
        <v>83</v>
      </c>
      <c r="Z40" s="151" t="s">
        <v>83</v>
      </c>
      <c r="AA40" s="151" t="s">
        <v>83</v>
      </c>
      <c r="AB40" s="151" t="s">
        <v>83</v>
      </c>
      <c r="AC40" s="151" t="s">
        <v>83</v>
      </c>
      <c r="AD40" s="151" t="s">
        <v>83</v>
      </c>
      <c r="AE40" s="156">
        <v>0</v>
      </c>
      <c r="AF40" s="156">
        <v>0</v>
      </c>
      <c r="AG40" s="156">
        <v>0</v>
      </c>
      <c r="AH40" s="156">
        <v>0</v>
      </c>
      <c r="AI40" s="156">
        <v>0</v>
      </c>
      <c r="AJ40" s="156">
        <v>0</v>
      </c>
      <c r="AK40" s="156">
        <v>0</v>
      </c>
      <c r="AL40" s="156">
        <v>0</v>
      </c>
      <c r="AM40" s="156">
        <v>0</v>
      </c>
      <c r="AN40" s="156">
        <v>0</v>
      </c>
      <c r="AO40" s="156">
        <v>0</v>
      </c>
      <c r="AP40" s="156">
        <v>0</v>
      </c>
      <c r="AQ40" s="156">
        <v>0</v>
      </c>
    </row>
    <row r="41" spans="1:43" s="69" customFormat="1" ht="13.5" customHeight="1" x14ac:dyDescent="0.2">
      <c r="A41" s="148" t="s">
        <v>106</v>
      </c>
      <c r="B41" s="102" t="s">
        <v>151</v>
      </c>
      <c r="C41" s="151" t="s">
        <v>83</v>
      </c>
      <c r="D41" s="151" t="s">
        <v>83</v>
      </c>
      <c r="E41" s="151" t="s">
        <v>83</v>
      </c>
      <c r="F41" s="151" t="s">
        <v>83</v>
      </c>
      <c r="G41" s="151" t="s">
        <v>83</v>
      </c>
      <c r="H41" s="151" t="s">
        <v>83</v>
      </c>
      <c r="I41" s="151" t="s">
        <v>83</v>
      </c>
      <c r="J41" s="151" t="s">
        <v>83</v>
      </c>
      <c r="K41" s="151" t="s">
        <v>83</v>
      </c>
      <c r="L41" s="151" t="s">
        <v>83</v>
      </c>
      <c r="M41" s="151" t="s">
        <v>83</v>
      </c>
      <c r="N41" s="151" t="s">
        <v>83</v>
      </c>
      <c r="O41" s="151" t="s">
        <v>83</v>
      </c>
      <c r="P41" s="151" t="s">
        <v>83</v>
      </c>
      <c r="Q41" s="151" t="s">
        <v>83</v>
      </c>
      <c r="R41" s="151" t="s">
        <v>83</v>
      </c>
      <c r="S41" s="151" t="s">
        <v>83</v>
      </c>
      <c r="T41" s="151" t="s">
        <v>83</v>
      </c>
      <c r="U41" s="151" t="s">
        <v>83</v>
      </c>
      <c r="V41" s="151" t="s">
        <v>83</v>
      </c>
      <c r="W41" s="151" t="s">
        <v>83</v>
      </c>
      <c r="X41" s="151" t="s">
        <v>83</v>
      </c>
      <c r="Y41" s="151" t="s">
        <v>83</v>
      </c>
      <c r="Z41" s="151" t="s">
        <v>83</v>
      </c>
      <c r="AA41" s="151" t="s">
        <v>83</v>
      </c>
      <c r="AB41" s="151" t="s">
        <v>83</v>
      </c>
      <c r="AC41" s="151" t="s">
        <v>83</v>
      </c>
      <c r="AD41" s="151" t="s">
        <v>83</v>
      </c>
      <c r="AE41" s="156">
        <v>0</v>
      </c>
      <c r="AF41" s="156">
        <v>0</v>
      </c>
      <c r="AG41" s="156">
        <v>0</v>
      </c>
      <c r="AH41" s="156">
        <v>0</v>
      </c>
      <c r="AI41" s="156">
        <v>0</v>
      </c>
      <c r="AJ41" s="156">
        <v>0</v>
      </c>
      <c r="AK41" s="156">
        <v>0</v>
      </c>
      <c r="AL41" s="156">
        <v>0</v>
      </c>
      <c r="AM41" s="156">
        <v>0</v>
      </c>
      <c r="AN41" s="156">
        <v>0</v>
      </c>
      <c r="AO41" s="156">
        <v>0</v>
      </c>
      <c r="AP41" s="156">
        <v>0</v>
      </c>
      <c r="AQ41" s="156">
        <v>0</v>
      </c>
    </row>
    <row r="42" spans="1:43" s="69" customFormat="1" ht="13.5" customHeight="1" x14ac:dyDescent="0.2">
      <c r="A42" s="148" t="s">
        <v>107</v>
      </c>
      <c r="B42" s="102" t="s">
        <v>152</v>
      </c>
      <c r="C42" s="151" t="s">
        <v>84</v>
      </c>
      <c r="D42" s="151" t="s">
        <v>84</v>
      </c>
      <c r="E42" s="151" t="s">
        <v>84</v>
      </c>
      <c r="F42" s="151" t="s">
        <v>84</v>
      </c>
      <c r="G42" s="151" t="s">
        <v>84</v>
      </c>
      <c r="H42" s="151" t="s">
        <v>84</v>
      </c>
      <c r="I42" s="151" t="s">
        <v>84</v>
      </c>
      <c r="J42" s="151" t="s">
        <v>84</v>
      </c>
      <c r="K42" s="151" t="s">
        <v>84</v>
      </c>
      <c r="L42" s="151" t="s">
        <v>84</v>
      </c>
      <c r="M42" s="151" t="s">
        <v>84</v>
      </c>
      <c r="N42" s="151" t="s">
        <v>84</v>
      </c>
      <c r="O42" s="151" t="s">
        <v>84</v>
      </c>
      <c r="P42" s="151" t="s">
        <v>84</v>
      </c>
      <c r="Q42" s="151" t="s">
        <v>84</v>
      </c>
      <c r="R42" s="151" t="s">
        <v>84</v>
      </c>
      <c r="S42" s="151" t="s">
        <v>84</v>
      </c>
      <c r="T42" s="151" t="s">
        <v>84</v>
      </c>
      <c r="U42" s="151" t="s">
        <v>84</v>
      </c>
      <c r="V42" s="151" t="s">
        <v>84</v>
      </c>
      <c r="W42" s="151" t="s">
        <v>84</v>
      </c>
      <c r="X42" s="151" t="s">
        <v>84</v>
      </c>
      <c r="Y42" s="151" t="s">
        <v>84</v>
      </c>
      <c r="Z42" s="151" t="s">
        <v>84</v>
      </c>
      <c r="AA42" s="151" t="s">
        <v>84</v>
      </c>
      <c r="AB42" s="151" t="s">
        <v>84</v>
      </c>
      <c r="AC42" s="151" t="s">
        <v>84</v>
      </c>
      <c r="AD42" s="151" t="s">
        <v>84</v>
      </c>
      <c r="AE42" s="156">
        <v>0</v>
      </c>
      <c r="AF42" s="156">
        <v>0</v>
      </c>
      <c r="AG42" s="156">
        <v>0</v>
      </c>
      <c r="AH42" s="156">
        <v>0</v>
      </c>
      <c r="AI42" s="156">
        <v>0</v>
      </c>
      <c r="AJ42" s="156">
        <v>0</v>
      </c>
      <c r="AK42" s="156">
        <v>0</v>
      </c>
      <c r="AL42" s="156">
        <v>0</v>
      </c>
      <c r="AM42" s="156">
        <v>0</v>
      </c>
      <c r="AN42" s="156">
        <v>0</v>
      </c>
      <c r="AO42" s="156">
        <v>0</v>
      </c>
      <c r="AP42" s="156">
        <v>0</v>
      </c>
      <c r="AQ42" s="156">
        <v>0</v>
      </c>
    </row>
    <row r="43" spans="1:43" s="69" customFormat="1" ht="13.5" customHeight="1" x14ac:dyDescent="0.2">
      <c r="A43" s="149" t="s">
        <v>108</v>
      </c>
      <c r="B43" s="149" t="s">
        <v>153</v>
      </c>
      <c r="C43" s="151" t="s">
        <v>83</v>
      </c>
      <c r="D43" s="151" t="s">
        <v>83</v>
      </c>
      <c r="E43" s="151" t="s">
        <v>83</v>
      </c>
      <c r="F43" s="151" t="s">
        <v>83</v>
      </c>
      <c r="G43" s="151" t="s">
        <v>83</v>
      </c>
      <c r="H43" s="151" t="s">
        <v>83</v>
      </c>
      <c r="I43" s="151" t="s">
        <v>83</v>
      </c>
      <c r="J43" s="151" t="s">
        <v>83</v>
      </c>
      <c r="K43" s="151" t="s">
        <v>83</v>
      </c>
      <c r="L43" s="151" t="s">
        <v>83</v>
      </c>
      <c r="M43" s="151" t="s">
        <v>83</v>
      </c>
      <c r="N43" s="151" t="s">
        <v>83</v>
      </c>
      <c r="O43" s="151" t="s">
        <v>83</v>
      </c>
      <c r="P43" s="151" t="s">
        <v>83</v>
      </c>
      <c r="Q43" s="151" t="s">
        <v>83</v>
      </c>
      <c r="R43" s="151" t="s">
        <v>83</v>
      </c>
      <c r="S43" s="151" t="s">
        <v>83</v>
      </c>
      <c r="T43" s="151" t="s">
        <v>83</v>
      </c>
      <c r="U43" s="151" t="s">
        <v>83</v>
      </c>
      <c r="V43" s="151" t="s">
        <v>83</v>
      </c>
      <c r="W43" s="151" t="s">
        <v>83</v>
      </c>
      <c r="X43" s="151" t="s">
        <v>83</v>
      </c>
      <c r="Y43" s="151" t="s">
        <v>83</v>
      </c>
      <c r="Z43" s="151" t="s">
        <v>83</v>
      </c>
      <c r="AA43" s="151" t="s">
        <v>83</v>
      </c>
      <c r="AB43" s="151" t="s">
        <v>83</v>
      </c>
      <c r="AC43" s="151" t="s">
        <v>83</v>
      </c>
      <c r="AD43" s="151" t="s">
        <v>83</v>
      </c>
      <c r="AE43" s="156">
        <v>0</v>
      </c>
      <c r="AF43" s="156">
        <v>0</v>
      </c>
      <c r="AG43" s="156">
        <v>0</v>
      </c>
      <c r="AH43" s="156">
        <v>0</v>
      </c>
      <c r="AI43" s="156">
        <v>0</v>
      </c>
      <c r="AJ43" s="156">
        <v>0</v>
      </c>
      <c r="AK43" s="156">
        <v>0</v>
      </c>
      <c r="AL43" s="156">
        <v>0</v>
      </c>
      <c r="AM43" s="156">
        <v>0</v>
      </c>
      <c r="AN43" s="156">
        <v>0</v>
      </c>
      <c r="AO43" s="156">
        <v>0</v>
      </c>
      <c r="AP43" s="156">
        <v>0</v>
      </c>
      <c r="AQ43" s="156">
        <v>0</v>
      </c>
    </row>
    <row r="44" spans="1:43" s="69" customFormat="1" ht="13.5" customHeight="1" x14ac:dyDescent="0.2">
      <c r="A44" s="148" t="s">
        <v>116</v>
      </c>
      <c r="B44" s="102" t="s">
        <v>154</v>
      </c>
      <c r="C44" s="151" t="s">
        <v>84</v>
      </c>
      <c r="D44" s="151" t="s">
        <v>84</v>
      </c>
      <c r="E44" s="151" t="s">
        <v>84</v>
      </c>
      <c r="F44" s="151" t="s">
        <v>84</v>
      </c>
      <c r="G44" s="151" t="s">
        <v>84</v>
      </c>
      <c r="H44" s="151" t="s">
        <v>84</v>
      </c>
      <c r="I44" s="151" t="s">
        <v>84</v>
      </c>
      <c r="J44" s="151" t="s">
        <v>84</v>
      </c>
      <c r="K44" s="151" t="s">
        <v>84</v>
      </c>
      <c r="L44" s="151" t="s">
        <v>84</v>
      </c>
      <c r="M44" s="151" t="s">
        <v>84</v>
      </c>
      <c r="N44" s="151" t="s">
        <v>84</v>
      </c>
      <c r="O44" s="151" t="s">
        <v>84</v>
      </c>
      <c r="P44" s="151" t="s">
        <v>84</v>
      </c>
      <c r="Q44" s="151" t="s">
        <v>84</v>
      </c>
      <c r="R44" s="151" t="s">
        <v>84</v>
      </c>
      <c r="S44" s="151" t="s">
        <v>84</v>
      </c>
      <c r="T44" s="151" t="s">
        <v>84</v>
      </c>
      <c r="U44" s="151" t="s">
        <v>84</v>
      </c>
      <c r="V44" s="151" t="s">
        <v>84</v>
      </c>
      <c r="W44" s="151" t="s">
        <v>84</v>
      </c>
      <c r="X44" s="151" t="s">
        <v>84</v>
      </c>
      <c r="Y44" s="151" t="s">
        <v>84</v>
      </c>
      <c r="Z44" s="151" t="s">
        <v>84</v>
      </c>
      <c r="AA44" s="151" t="s">
        <v>84</v>
      </c>
      <c r="AB44" s="151" t="s">
        <v>84</v>
      </c>
      <c r="AC44" s="151" t="s">
        <v>84</v>
      </c>
      <c r="AD44" s="151" t="s">
        <v>84</v>
      </c>
      <c r="AE44" s="156">
        <v>0</v>
      </c>
      <c r="AF44" s="156">
        <v>0</v>
      </c>
      <c r="AG44" s="156">
        <v>0</v>
      </c>
      <c r="AH44" s="156">
        <v>0</v>
      </c>
      <c r="AI44" s="156">
        <v>0</v>
      </c>
      <c r="AJ44" s="156">
        <v>0</v>
      </c>
      <c r="AK44" s="156">
        <v>0</v>
      </c>
      <c r="AL44" s="156">
        <v>0</v>
      </c>
      <c r="AM44" s="156">
        <v>0</v>
      </c>
      <c r="AN44" s="156">
        <v>0</v>
      </c>
      <c r="AO44" s="156">
        <v>0</v>
      </c>
      <c r="AP44" s="156">
        <v>0</v>
      </c>
      <c r="AQ44" s="156">
        <v>0</v>
      </c>
    </row>
    <row r="45" spans="1:43" s="71" customFormat="1" ht="13.5" customHeight="1" x14ac:dyDescent="0.2">
      <c r="A45" s="152" t="s">
        <v>131</v>
      </c>
      <c r="B45" s="153"/>
      <c r="C45" s="147">
        <v>1990</v>
      </c>
      <c r="D45" s="147">
        <v>1991</v>
      </c>
      <c r="E45" s="147">
        <v>1992</v>
      </c>
      <c r="F45" s="147">
        <v>1993</v>
      </c>
      <c r="G45" s="147">
        <v>1994</v>
      </c>
      <c r="H45" s="147">
        <v>1995</v>
      </c>
      <c r="I45" s="147">
        <v>1996</v>
      </c>
      <c r="J45" s="147">
        <v>1997</v>
      </c>
      <c r="K45" s="147">
        <v>1998</v>
      </c>
      <c r="L45" s="147">
        <v>1999</v>
      </c>
      <c r="M45" s="147">
        <v>2000</v>
      </c>
      <c r="N45" s="147">
        <v>2001</v>
      </c>
      <c r="O45" s="147">
        <v>2002</v>
      </c>
      <c r="P45" s="147">
        <v>2003</v>
      </c>
      <c r="Q45" s="147">
        <v>2004</v>
      </c>
      <c r="R45" s="147">
        <v>2005</v>
      </c>
      <c r="S45" s="147">
        <v>2006</v>
      </c>
      <c r="T45" s="147">
        <v>2007</v>
      </c>
      <c r="U45" s="147">
        <v>2008</v>
      </c>
      <c r="V45" s="147">
        <v>2009</v>
      </c>
      <c r="W45" s="147">
        <v>2010</v>
      </c>
      <c r="X45" s="147">
        <v>2011</v>
      </c>
      <c r="Y45" s="147">
        <v>2012</v>
      </c>
      <c r="Z45" s="147">
        <v>2013</v>
      </c>
      <c r="AA45" s="147">
        <v>2014</v>
      </c>
      <c r="AB45" s="147">
        <v>2015</v>
      </c>
      <c r="AC45" s="114">
        <v>2016</v>
      </c>
      <c r="AD45" s="53">
        <v>2017</v>
      </c>
      <c r="AE45" s="53">
        <v>2018</v>
      </c>
      <c r="AF45" s="53">
        <v>2019</v>
      </c>
      <c r="AG45" s="53">
        <v>2020</v>
      </c>
      <c r="AH45" s="53">
        <v>2021</v>
      </c>
      <c r="AI45" s="53">
        <v>2022</v>
      </c>
      <c r="AJ45" s="53">
        <v>2023</v>
      </c>
      <c r="AK45" s="53">
        <v>2024</v>
      </c>
      <c r="AL45" s="53">
        <v>2025</v>
      </c>
      <c r="AM45" s="53">
        <v>2026</v>
      </c>
      <c r="AN45" s="53">
        <v>2027</v>
      </c>
      <c r="AO45" s="53">
        <v>2028</v>
      </c>
      <c r="AP45" s="53">
        <v>2029</v>
      </c>
      <c r="AQ45" s="53">
        <v>2030</v>
      </c>
    </row>
    <row r="46" spans="1:43" s="69" customFormat="1" ht="13.5" customHeight="1" x14ac:dyDescent="0.2">
      <c r="A46" s="148">
        <v>4</v>
      </c>
      <c r="B46" s="149" t="s">
        <v>110</v>
      </c>
      <c r="C46" s="150">
        <v>9.1663750307419994E-2</v>
      </c>
      <c r="D46" s="150">
        <v>9.0313106637329998E-2</v>
      </c>
      <c r="E46" s="150">
        <v>9.0359417195229996E-2</v>
      </c>
      <c r="F46" s="150">
        <v>9.0353257561129996E-2</v>
      </c>
      <c r="G46" s="150">
        <v>9.0304666418059995E-2</v>
      </c>
      <c r="H46" s="150">
        <v>9.0205316893990001E-2</v>
      </c>
      <c r="I46" s="150">
        <v>9.0049453579819999E-2</v>
      </c>
      <c r="J46" s="150">
        <v>8.9857197023750002E-2</v>
      </c>
      <c r="K46" s="150">
        <v>8.9667386637679994E-2</v>
      </c>
      <c r="L46" s="150">
        <v>8.9309901720609999E-2</v>
      </c>
      <c r="M46" s="150">
        <v>8.8964361230539996E-2</v>
      </c>
      <c r="N46" s="150">
        <v>8.8592302648369994E-2</v>
      </c>
      <c r="O46" s="150">
        <v>8.8171055170299995E-2</v>
      </c>
      <c r="P46" s="150">
        <v>8.7669242530229993E-2</v>
      </c>
      <c r="Q46" s="150">
        <v>8.8610284983159995E-2</v>
      </c>
      <c r="R46" s="150">
        <v>8.8259030064909996E-2</v>
      </c>
      <c r="S46" s="150">
        <v>8.7864955392980004E-2</v>
      </c>
      <c r="T46" s="150">
        <v>8.7387548250149993E-2</v>
      </c>
      <c r="U46" s="150">
        <v>8.6914535018230002E-2</v>
      </c>
      <c r="V46" s="150">
        <v>8.6396955411309997E-2</v>
      </c>
      <c r="W46" s="150">
        <v>8.7878646088480006E-2</v>
      </c>
      <c r="X46" s="150">
        <v>8.9353476065549997E-2</v>
      </c>
      <c r="Y46" s="150">
        <v>9.1104250166809994E-2</v>
      </c>
      <c r="Z46" s="150">
        <v>9.181875938886E-2</v>
      </c>
      <c r="AA46" s="150">
        <v>9.4710009205249995E-2</v>
      </c>
      <c r="AB46" s="150">
        <v>0.11032855260546</v>
      </c>
      <c r="AC46" s="150">
        <v>0.10586134859057</v>
      </c>
      <c r="AD46" s="150">
        <v>9.5096406687210006E-2</v>
      </c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</row>
    <row r="47" spans="1:43" s="69" customFormat="1" ht="13.5" customHeight="1" x14ac:dyDescent="0.2">
      <c r="A47" s="148" t="s">
        <v>90</v>
      </c>
      <c r="B47" s="102" t="s">
        <v>135</v>
      </c>
      <c r="C47" s="150">
        <v>9.0421379883000003E-2</v>
      </c>
      <c r="D47" s="150">
        <v>8.8789626191999996E-2</v>
      </c>
      <c r="E47" s="150">
        <v>8.8552844749000006E-2</v>
      </c>
      <c r="F47" s="150">
        <v>8.8263242455999993E-2</v>
      </c>
      <c r="G47" s="150">
        <v>8.7928510111999994E-2</v>
      </c>
      <c r="H47" s="150">
        <v>8.7545763666999996E-2</v>
      </c>
      <c r="I47" s="150">
        <v>8.7106350971999993E-2</v>
      </c>
      <c r="J47" s="150">
        <v>8.6622769574999994E-2</v>
      </c>
      <c r="K47" s="150">
        <v>8.6138280228000005E-2</v>
      </c>
      <c r="L47" s="150">
        <v>8.5508680429999998E-2</v>
      </c>
      <c r="M47" s="150">
        <v>8.4878172680999994E-2</v>
      </c>
      <c r="N47" s="150">
        <v>8.4198689482000003E-2</v>
      </c>
      <c r="O47" s="150">
        <v>8.3470230830999997E-2</v>
      </c>
      <c r="P47" s="150">
        <v>8.2692796730000004E-2</v>
      </c>
      <c r="Q47" s="150">
        <v>8.3356479678000001E-2</v>
      </c>
      <c r="R47" s="150">
        <v>8.0831258948000001E-2</v>
      </c>
      <c r="S47" s="150">
        <v>7.9882997555999993E-2</v>
      </c>
      <c r="T47" s="150">
        <v>7.8774563852999996E-2</v>
      </c>
      <c r="U47" s="150">
        <v>7.7679000836999995E-2</v>
      </c>
      <c r="V47" s="150">
        <v>7.6538627509999999E-2</v>
      </c>
      <c r="W47" s="150">
        <v>7.7390023434999997E-2</v>
      </c>
      <c r="X47" s="150">
        <v>7.8241419359999995E-2</v>
      </c>
      <c r="Y47" s="150">
        <v>7.8515969931999996E-2</v>
      </c>
      <c r="Z47" s="150">
        <v>7.9579645397999998E-2</v>
      </c>
      <c r="AA47" s="150">
        <v>7.9754962412999994E-2</v>
      </c>
      <c r="AB47" s="150">
        <v>7.9988137572999995E-2</v>
      </c>
      <c r="AC47" s="150">
        <v>8.0154328061999999E-2</v>
      </c>
      <c r="AD47" s="150">
        <v>8.0331950026999999E-2</v>
      </c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</row>
    <row r="48" spans="1:43" s="69" customFormat="1" ht="13.5" customHeight="1" x14ac:dyDescent="0.2">
      <c r="A48" s="148" t="s">
        <v>91</v>
      </c>
      <c r="B48" s="102" t="s">
        <v>136</v>
      </c>
      <c r="C48" s="150">
        <v>1.442025E-3</v>
      </c>
      <c r="D48" s="150" t="s">
        <v>161</v>
      </c>
      <c r="E48" s="150">
        <v>1.9226999999999998E-6</v>
      </c>
      <c r="F48" s="150" t="s">
        <v>161</v>
      </c>
      <c r="G48" s="150">
        <v>1.9226999999999998E-6</v>
      </c>
      <c r="H48" s="150">
        <v>4.8067500000000002E-6</v>
      </c>
      <c r="I48" s="150" t="s">
        <v>161</v>
      </c>
      <c r="J48" s="150" t="s">
        <v>161</v>
      </c>
      <c r="K48" s="150">
        <v>4.80675E-5</v>
      </c>
      <c r="L48" s="150" t="s">
        <v>161</v>
      </c>
      <c r="M48" s="150" t="s">
        <v>161</v>
      </c>
      <c r="N48" s="150" t="s">
        <v>161</v>
      </c>
      <c r="O48" s="150" t="s">
        <v>161</v>
      </c>
      <c r="P48" s="150" t="s">
        <v>161</v>
      </c>
      <c r="Q48" s="150">
        <v>1.4900925000000001E-3</v>
      </c>
      <c r="R48" s="150" t="s">
        <v>161</v>
      </c>
      <c r="S48" s="150">
        <v>5.7680999999999999E-5</v>
      </c>
      <c r="T48" s="150" t="s">
        <v>161</v>
      </c>
      <c r="U48" s="150" t="s">
        <v>161</v>
      </c>
      <c r="V48" s="150" t="s">
        <v>161</v>
      </c>
      <c r="W48" s="150" t="s">
        <v>161</v>
      </c>
      <c r="X48" s="150" t="s">
        <v>161</v>
      </c>
      <c r="Y48" s="150" t="s">
        <v>161</v>
      </c>
      <c r="Z48" s="150">
        <v>1.9227000000000001E-5</v>
      </c>
      <c r="AA48" s="150">
        <v>1.9227000000000001E-5</v>
      </c>
      <c r="AB48" s="150" t="s">
        <v>161</v>
      </c>
      <c r="AC48" s="150" t="s">
        <v>161</v>
      </c>
      <c r="AD48" s="150" t="s">
        <v>161</v>
      </c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</row>
    <row r="49" spans="1:43" s="69" customFormat="1" ht="13.5" customHeight="1" x14ac:dyDescent="0.2">
      <c r="A49" s="148" t="s">
        <v>92</v>
      </c>
      <c r="B49" s="102" t="s">
        <v>137</v>
      </c>
      <c r="C49" s="150" t="s">
        <v>161</v>
      </c>
      <c r="D49" s="150" t="s">
        <v>161</v>
      </c>
      <c r="E49" s="150" t="s">
        <v>161</v>
      </c>
      <c r="F49" s="150" t="s">
        <v>161</v>
      </c>
      <c r="G49" s="150" t="s">
        <v>161</v>
      </c>
      <c r="H49" s="150" t="s">
        <v>161</v>
      </c>
      <c r="I49" s="150" t="s">
        <v>161</v>
      </c>
      <c r="J49" s="150" t="s">
        <v>161</v>
      </c>
      <c r="K49" s="150" t="s">
        <v>161</v>
      </c>
      <c r="L49" s="150" t="s">
        <v>161</v>
      </c>
      <c r="M49" s="150" t="s">
        <v>161</v>
      </c>
      <c r="N49" s="150" t="s">
        <v>161</v>
      </c>
      <c r="O49" s="150" t="s">
        <v>161</v>
      </c>
      <c r="P49" s="150" t="s">
        <v>161</v>
      </c>
      <c r="Q49" s="150" t="s">
        <v>161</v>
      </c>
      <c r="R49" s="150" t="s">
        <v>161</v>
      </c>
      <c r="S49" s="150" t="s">
        <v>161</v>
      </c>
      <c r="T49" s="150" t="s">
        <v>161</v>
      </c>
      <c r="U49" s="150" t="s">
        <v>161</v>
      </c>
      <c r="V49" s="150" t="s">
        <v>161</v>
      </c>
      <c r="W49" s="150" t="s">
        <v>161</v>
      </c>
      <c r="X49" s="150" t="s">
        <v>161</v>
      </c>
      <c r="Y49" s="150" t="s">
        <v>161</v>
      </c>
      <c r="Z49" s="150" t="s">
        <v>161</v>
      </c>
      <c r="AA49" s="150" t="s">
        <v>161</v>
      </c>
      <c r="AB49" s="150" t="s">
        <v>161</v>
      </c>
      <c r="AC49" s="150" t="s">
        <v>161</v>
      </c>
      <c r="AD49" s="150" t="s">
        <v>161</v>
      </c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</row>
    <row r="50" spans="1:43" s="69" customFormat="1" ht="13.5" customHeight="1" x14ac:dyDescent="0.2">
      <c r="A50" s="148" t="s">
        <v>93</v>
      </c>
      <c r="B50" s="102" t="s">
        <v>138</v>
      </c>
      <c r="C50" s="150">
        <v>1.8483816046999999E-4</v>
      </c>
      <c r="D50" s="150">
        <v>1.8547267809000001E-4</v>
      </c>
      <c r="E50" s="150">
        <v>1.8610719570999999E-4</v>
      </c>
      <c r="F50" s="150">
        <v>1.8674171332E-4</v>
      </c>
      <c r="G50" s="150">
        <v>1.8737623094000001E-4</v>
      </c>
      <c r="H50" s="150">
        <v>1.8801074854999999E-4</v>
      </c>
      <c r="I50" s="150">
        <v>1.8864526617E-4</v>
      </c>
      <c r="J50" s="150">
        <v>1.8927978379000001E-4</v>
      </c>
      <c r="K50" s="150">
        <v>1.8991430139999999E-4</v>
      </c>
      <c r="L50" s="150">
        <v>1.9054881902000001E-4</v>
      </c>
      <c r="M50" s="150">
        <v>1.9118333662999999E-4</v>
      </c>
      <c r="N50" s="150">
        <v>1.9181785425E-4</v>
      </c>
      <c r="O50" s="150">
        <v>1.9245237187000001E-4</v>
      </c>
      <c r="P50" s="150">
        <v>1.9308688947999999E-4</v>
      </c>
      <c r="Q50" s="150">
        <v>1.937214071E-4</v>
      </c>
      <c r="R50" s="150">
        <v>7.1769942460000004E-4</v>
      </c>
      <c r="S50" s="150">
        <v>7.2424889107999997E-4</v>
      </c>
      <c r="T50" s="150">
        <v>7.3079835756000001E-4</v>
      </c>
      <c r="U50" s="150">
        <v>7.3734782404000004E-4</v>
      </c>
      <c r="V50" s="150">
        <v>7.4389729053E-4</v>
      </c>
      <c r="W50" s="150">
        <v>7.5044675701000003E-4</v>
      </c>
      <c r="X50" s="150">
        <v>7.5699622348999996E-4</v>
      </c>
      <c r="Y50" s="150">
        <v>1.0123176708E-3</v>
      </c>
      <c r="Z50" s="150">
        <v>6.5916421320000003E-4</v>
      </c>
      <c r="AA50" s="150">
        <v>1.2643125427E-3</v>
      </c>
      <c r="AB50" s="150">
        <v>1.0740369174E-2</v>
      </c>
      <c r="AC50" s="150">
        <v>1.0610428373999999E-2</v>
      </c>
      <c r="AD50" s="150">
        <v>5.0693536227999997E-4</v>
      </c>
      <c r="AE50" s="156">
        <v>1.0451132422727182E-3</v>
      </c>
      <c r="AF50" s="156">
        <v>1.0502651464991872E-3</v>
      </c>
      <c r="AG50" s="156">
        <v>1.0554170507256562E-3</v>
      </c>
      <c r="AH50" s="156">
        <v>1.0605689549521252E-3</v>
      </c>
      <c r="AI50" s="156">
        <v>1.0657208591785942E-3</v>
      </c>
      <c r="AJ50" s="156">
        <v>1.0708727634050632E-3</v>
      </c>
      <c r="AK50" s="156">
        <v>1.0760246676315322E-3</v>
      </c>
      <c r="AL50" s="156">
        <v>1.0811765718580012E-3</v>
      </c>
      <c r="AM50" s="156">
        <v>1.0863284760844701E-3</v>
      </c>
      <c r="AN50" s="156">
        <v>1.0914803803109391E-3</v>
      </c>
      <c r="AO50" s="156">
        <v>1.0966322845374081E-3</v>
      </c>
      <c r="AP50" s="156">
        <v>1.1017841887638771E-3</v>
      </c>
      <c r="AQ50" s="156">
        <v>1.1069360929903461E-3</v>
      </c>
    </row>
    <row r="51" spans="1:43" s="69" customFormat="1" ht="13.5" customHeight="1" x14ac:dyDescent="0.2">
      <c r="A51" s="148" t="s">
        <v>94</v>
      </c>
      <c r="B51" s="102" t="s">
        <v>139</v>
      </c>
      <c r="C51" s="150" t="s">
        <v>84</v>
      </c>
      <c r="D51" s="150" t="s">
        <v>84</v>
      </c>
      <c r="E51" s="150" t="s">
        <v>84</v>
      </c>
      <c r="F51" s="150" t="s">
        <v>84</v>
      </c>
      <c r="G51" s="150" t="s">
        <v>84</v>
      </c>
      <c r="H51" s="150" t="s">
        <v>84</v>
      </c>
      <c r="I51" s="150" t="s">
        <v>84</v>
      </c>
      <c r="J51" s="150" t="s">
        <v>84</v>
      </c>
      <c r="K51" s="150" t="s">
        <v>84</v>
      </c>
      <c r="L51" s="150" t="s">
        <v>84</v>
      </c>
      <c r="M51" s="150" t="s">
        <v>84</v>
      </c>
      <c r="N51" s="150" t="s">
        <v>84</v>
      </c>
      <c r="O51" s="150" t="s">
        <v>84</v>
      </c>
      <c r="P51" s="150" t="s">
        <v>84</v>
      </c>
      <c r="Q51" s="150" t="s">
        <v>84</v>
      </c>
      <c r="R51" s="150" t="s">
        <v>84</v>
      </c>
      <c r="S51" s="150" t="s">
        <v>84</v>
      </c>
      <c r="T51" s="150" t="s">
        <v>84</v>
      </c>
      <c r="U51" s="150" t="s">
        <v>84</v>
      </c>
      <c r="V51" s="150" t="s">
        <v>84</v>
      </c>
      <c r="W51" s="150" t="s">
        <v>84</v>
      </c>
      <c r="X51" s="150" t="s">
        <v>84</v>
      </c>
      <c r="Y51" s="150" t="s">
        <v>84</v>
      </c>
      <c r="Z51" s="150" t="s">
        <v>84</v>
      </c>
      <c r="AA51" s="150" t="s">
        <v>84</v>
      </c>
      <c r="AB51" s="150" t="s">
        <v>84</v>
      </c>
      <c r="AC51" s="150" t="s">
        <v>84</v>
      </c>
      <c r="AD51" s="150" t="s">
        <v>84</v>
      </c>
      <c r="AE51" s="156">
        <v>0</v>
      </c>
      <c r="AF51" s="156">
        <v>0</v>
      </c>
      <c r="AG51" s="156">
        <v>0</v>
      </c>
      <c r="AH51" s="156">
        <v>0</v>
      </c>
      <c r="AI51" s="156">
        <v>0</v>
      </c>
      <c r="AJ51" s="156">
        <v>0</v>
      </c>
      <c r="AK51" s="156">
        <v>0</v>
      </c>
      <c r="AL51" s="156">
        <v>0</v>
      </c>
      <c r="AM51" s="156">
        <v>0</v>
      </c>
      <c r="AN51" s="156">
        <v>0</v>
      </c>
      <c r="AO51" s="156">
        <v>0</v>
      </c>
      <c r="AP51" s="156">
        <v>0</v>
      </c>
      <c r="AQ51" s="156">
        <v>0</v>
      </c>
    </row>
    <row r="52" spans="1:43" s="69" customFormat="1" ht="13.5" customHeight="1" x14ac:dyDescent="0.2">
      <c r="A52" s="148" t="s">
        <v>95</v>
      </c>
      <c r="B52" s="102" t="s">
        <v>140</v>
      </c>
      <c r="C52" s="150">
        <v>1.8483816046999999E-4</v>
      </c>
      <c r="D52" s="150">
        <v>1.8547267809000001E-4</v>
      </c>
      <c r="E52" s="150">
        <v>1.8610719570999999E-4</v>
      </c>
      <c r="F52" s="150">
        <v>1.8674171332E-4</v>
      </c>
      <c r="G52" s="150">
        <v>1.8737623094000001E-4</v>
      </c>
      <c r="H52" s="150">
        <v>1.8801074854999999E-4</v>
      </c>
      <c r="I52" s="150">
        <v>1.8864526617E-4</v>
      </c>
      <c r="J52" s="150">
        <v>1.8927978379000001E-4</v>
      </c>
      <c r="K52" s="150">
        <v>1.8991430139999999E-4</v>
      </c>
      <c r="L52" s="150">
        <v>1.9054881902000001E-4</v>
      </c>
      <c r="M52" s="150">
        <v>1.9118333662999999E-4</v>
      </c>
      <c r="N52" s="150">
        <v>1.9181785425E-4</v>
      </c>
      <c r="O52" s="150">
        <v>1.9245237187000001E-4</v>
      </c>
      <c r="P52" s="150">
        <v>1.9308688947999999E-4</v>
      </c>
      <c r="Q52" s="150">
        <v>1.937214071E-4</v>
      </c>
      <c r="R52" s="150">
        <v>7.1769942460000004E-4</v>
      </c>
      <c r="S52" s="150">
        <v>7.2424889107999997E-4</v>
      </c>
      <c r="T52" s="150">
        <v>7.3079835756000001E-4</v>
      </c>
      <c r="U52" s="150">
        <v>7.3734782404000004E-4</v>
      </c>
      <c r="V52" s="150">
        <v>7.4389729053E-4</v>
      </c>
      <c r="W52" s="150">
        <v>7.5044675701000003E-4</v>
      </c>
      <c r="X52" s="150">
        <v>7.5699622348999996E-4</v>
      </c>
      <c r="Y52" s="150">
        <v>1.0123176708E-3</v>
      </c>
      <c r="Z52" s="150">
        <v>6.5916421320000003E-4</v>
      </c>
      <c r="AA52" s="150">
        <v>1.2643125427E-3</v>
      </c>
      <c r="AB52" s="150">
        <v>1.0740369174E-2</v>
      </c>
      <c r="AC52" s="150">
        <v>1.0610428373999999E-2</v>
      </c>
      <c r="AD52" s="150">
        <v>5.0693536227999997E-4</v>
      </c>
      <c r="AE52" s="156">
        <v>1.0451132422727182E-3</v>
      </c>
      <c r="AF52" s="156">
        <v>1.0502651464991872E-3</v>
      </c>
      <c r="AG52" s="156">
        <v>1.0554170507256562E-3</v>
      </c>
      <c r="AH52" s="156">
        <v>1.0605689549521252E-3</v>
      </c>
      <c r="AI52" s="156">
        <v>1.0657208591785942E-3</v>
      </c>
      <c r="AJ52" s="156">
        <v>1.0708727634050632E-3</v>
      </c>
      <c r="AK52" s="156">
        <v>1.0760246676315322E-3</v>
      </c>
      <c r="AL52" s="156">
        <v>1.0811765718580012E-3</v>
      </c>
      <c r="AM52" s="156">
        <v>1.0863284760844701E-3</v>
      </c>
      <c r="AN52" s="156">
        <v>1.0914803803109391E-3</v>
      </c>
      <c r="AO52" s="156">
        <v>1.0966322845374081E-3</v>
      </c>
      <c r="AP52" s="156">
        <v>1.1017841887638771E-3</v>
      </c>
      <c r="AQ52" s="156">
        <v>1.1069360929903461E-3</v>
      </c>
    </row>
    <row r="53" spans="1:43" s="69" customFormat="1" ht="13.5" customHeight="1" x14ac:dyDescent="0.2">
      <c r="A53" s="148" t="s">
        <v>96</v>
      </c>
      <c r="B53" s="102" t="s">
        <v>141</v>
      </c>
      <c r="C53" s="150">
        <v>2.271745929E-5</v>
      </c>
      <c r="D53" s="150">
        <v>2.058301929E-5</v>
      </c>
      <c r="E53" s="150">
        <v>2.043055929E-5</v>
      </c>
      <c r="F53" s="150">
        <v>2.0628757289999999E-5</v>
      </c>
      <c r="G53" s="150">
        <v>2.352549729E-5</v>
      </c>
      <c r="H53" s="150">
        <v>2.367795729E-5</v>
      </c>
      <c r="I53" s="150">
        <v>2.3982877289999999E-5</v>
      </c>
      <c r="J53" s="150">
        <v>3.2063257290000003E-5</v>
      </c>
      <c r="K53" s="150">
        <v>4.3497757290000003E-5</v>
      </c>
      <c r="L53" s="150">
        <v>3.2368177290000002E-5</v>
      </c>
      <c r="M53" s="150">
        <v>3.4090975289999999E-5</v>
      </c>
      <c r="N53" s="150">
        <v>5.8271131290000002E-5</v>
      </c>
      <c r="O53" s="150">
        <v>8.2237843289999996E-5</v>
      </c>
      <c r="P53" s="150">
        <v>7.4614843290000005E-5</v>
      </c>
      <c r="Q53" s="150">
        <v>6.8729887290000004E-5</v>
      </c>
      <c r="R53" s="150">
        <v>1.1045771731999999E-3</v>
      </c>
      <c r="S53" s="150">
        <v>1.0380741212000001E-3</v>
      </c>
      <c r="T53" s="150">
        <v>1.0484109092000001E-3</v>
      </c>
      <c r="U53" s="150">
        <v>1.0502709212E-3</v>
      </c>
      <c r="V53" s="150">
        <v>1.0523748692E-3</v>
      </c>
      <c r="W53" s="150">
        <v>1.0619798492E-3</v>
      </c>
      <c r="X53" s="150">
        <v>1.0647241292000001E-3</v>
      </c>
      <c r="Y53" s="150">
        <v>5.7414547929000002E-4</v>
      </c>
      <c r="Z53" s="150">
        <v>2.35801665E-4</v>
      </c>
      <c r="AA53" s="150">
        <v>2.2233154821000001E-3</v>
      </c>
      <c r="AB53" s="150">
        <v>7.6382307257000003E-3</v>
      </c>
      <c r="AC53" s="150">
        <v>1.6283414635999999E-3</v>
      </c>
      <c r="AD53" s="150">
        <v>1.06722E-4</v>
      </c>
      <c r="AE53" s="156">
        <v>3.8081057142857149E-4</v>
      </c>
      <c r="AF53" s="156">
        <v>3.8081057142857149E-4</v>
      </c>
      <c r="AG53" s="156">
        <v>3.8081057142857149E-4</v>
      </c>
      <c r="AH53" s="156">
        <v>3.8081057142857149E-4</v>
      </c>
      <c r="AI53" s="156">
        <v>3.8081057142857149E-4</v>
      </c>
      <c r="AJ53" s="156">
        <v>3.8081057142857149E-4</v>
      </c>
      <c r="AK53" s="156">
        <v>3.8081057142857149E-4</v>
      </c>
      <c r="AL53" s="156">
        <v>3.8081057142857149E-4</v>
      </c>
      <c r="AM53" s="156">
        <v>3.8081057142857149E-4</v>
      </c>
      <c r="AN53" s="156">
        <v>3.8081057142857149E-4</v>
      </c>
      <c r="AO53" s="156">
        <v>3.8081057142857149E-4</v>
      </c>
      <c r="AP53" s="156">
        <v>3.8081057142857149E-4</v>
      </c>
      <c r="AQ53" s="156">
        <v>3.8081057142857149E-4</v>
      </c>
    </row>
    <row r="54" spans="1:43" s="69" customFormat="1" ht="13.5" customHeight="1" x14ac:dyDescent="0.2">
      <c r="A54" s="148" t="s">
        <v>97</v>
      </c>
      <c r="B54" s="102" t="s">
        <v>142</v>
      </c>
      <c r="C54" s="150">
        <v>7.1656200000000002E-6</v>
      </c>
      <c r="D54" s="150">
        <v>5.0311799999999997E-6</v>
      </c>
      <c r="E54" s="150">
        <v>4.8787200000000001E-6</v>
      </c>
      <c r="F54" s="150">
        <v>5.0769179999999997E-6</v>
      </c>
      <c r="G54" s="150">
        <v>7.9736579999999997E-6</v>
      </c>
      <c r="H54" s="150">
        <v>8.1261179999999992E-6</v>
      </c>
      <c r="I54" s="150">
        <v>8.431038E-6</v>
      </c>
      <c r="J54" s="150">
        <v>1.6511417999999998E-5</v>
      </c>
      <c r="K54" s="150">
        <v>2.7945917999999999E-5</v>
      </c>
      <c r="L54" s="150">
        <v>1.6816338000000001E-5</v>
      </c>
      <c r="M54" s="150">
        <v>1.8539135999999999E-5</v>
      </c>
      <c r="N54" s="150">
        <v>4.2719292000000001E-5</v>
      </c>
      <c r="O54" s="150">
        <v>6.6686004000000002E-5</v>
      </c>
      <c r="P54" s="150">
        <v>5.9063003999999998E-5</v>
      </c>
      <c r="Q54" s="150">
        <v>5.3178048000000003E-5</v>
      </c>
      <c r="R54" s="150">
        <v>9.7330463999999994E-5</v>
      </c>
      <c r="S54" s="150">
        <v>3.0827412000000002E-5</v>
      </c>
      <c r="T54" s="150">
        <v>4.1164200000000001E-5</v>
      </c>
      <c r="U54" s="150">
        <v>4.3024212E-5</v>
      </c>
      <c r="V54" s="150">
        <v>4.5128160000000003E-5</v>
      </c>
      <c r="W54" s="150">
        <v>5.4733140000000002E-5</v>
      </c>
      <c r="X54" s="150">
        <v>5.7477420000000001E-5</v>
      </c>
      <c r="Y54" s="150">
        <v>1.0809414E-4</v>
      </c>
      <c r="Z54" s="150">
        <v>1.22941665E-4</v>
      </c>
      <c r="AA54" s="150">
        <v>1.19282625E-4</v>
      </c>
      <c r="AB54" s="150">
        <v>1.0885644000000001E-4</v>
      </c>
      <c r="AC54" s="150">
        <v>1.2135816E-4</v>
      </c>
      <c r="AD54" s="150">
        <v>1.06722E-4</v>
      </c>
      <c r="AE54" s="156">
        <v>1.06722E-4</v>
      </c>
      <c r="AF54" s="156">
        <v>1.06722E-4</v>
      </c>
      <c r="AG54" s="156">
        <v>1.06722E-4</v>
      </c>
      <c r="AH54" s="156">
        <v>1.06722E-4</v>
      </c>
      <c r="AI54" s="156">
        <v>1.06722E-4</v>
      </c>
      <c r="AJ54" s="156">
        <v>1.06722E-4</v>
      </c>
      <c r="AK54" s="156">
        <v>1.06722E-4</v>
      </c>
      <c r="AL54" s="156">
        <v>1.06722E-4</v>
      </c>
      <c r="AM54" s="156">
        <v>1.06722E-4</v>
      </c>
      <c r="AN54" s="156">
        <v>1.06722E-4</v>
      </c>
      <c r="AO54" s="156">
        <v>1.06722E-4</v>
      </c>
      <c r="AP54" s="156">
        <v>1.06722E-4</v>
      </c>
      <c r="AQ54" s="156">
        <v>1.06722E-4</v>
      </c>
    </row>
    <row r="55" spans="1:43" s="69" customFormat="1" ht="13.5" customHeight="1" x14ac:dyDescent="0.2">
      <c r="A55" s="148" t="s">
        <v>98</v>
      </c>
      <c r="B55" s="102" t="s">
        <v>143</v>
      </c>
      <c r="C55" s="150">
        <v>1.5551839290000001E-5</v>
      </c>
      <c r="D55" s="150">
        <v>1.5551839290000001E-5</v>
      </c>
      <c r="E55" s="150">
        <v>1.5551839290000001E-5</v>
      </c>
      <c r="F55" s="150">
        <v>1.5551839290000001E-5</v>
      </c>
      <c r="G55" s="150">
        <v>1.5551839290000001E-5</v>
      </c>
      <c r="H55" s="150">
        <v>1.5551839290000001E-5</v>
      </c>
      <c r="I55" s="150">
        <v>1.5551839290000001E-5</v>
      </c>
      <c r="J55" s="150">
        <v>1.5551839290000001E-5</v>
      </c>
      <c r="K55" s="150">
        <v>1.5551839290000001E-5</v>
      </c>
      <c r="L55" s="150">
        <v>1.5551839290000001E-5</v>
      </c>
      <c r="M55" s="150">
        <v>1.5551839290000001E-5</v>
      </c>
      <c r="N55" s="150">
        <v>1.5551839290000001E-5</v>
      </c>
      <c r="O55" s="150">
        <v>1.5551839290000001E-5</v>
      </c>
      <c r="P55" s="150">
        <v>1.5551839290000001E-5</v>
      </c>
      <c r="Q55" s="150">
        <v>1.5551839290000001E-5</v>
      </c>
      <c r="R55" s="150">
        <v>1.0072467092E-3</v>
      </c>
      <c r="S55" s="150">
        <v>1.0072467092E-3</v>
      </c>
      <c r="T55" s="150">
        <v>1.0072467092E-3</v>
      </c>
      <c r="U55" s="150">
        <v>1.0072467092E-3</v>
      </c>
      <c r="V55" s="150">
        <v>1.0072467092E-3</v>
      </c>
      <c r="W55" s="150">
        <v>1.0072467092E-3</v>
      </c>
      <c r="X55" s="150">
        <v>1.0072467092E-3</v>
      </c>
      <c r="Y55" s="150">
        <v>4.6605133929E-4</v>
      </c>
      <c r="Z55" s="150">
        <v>1.1286E-4</v>
      </c>
      <c r="AA55" s="150">
        <v>2.1040328571E-3</v>
      </c>
      <c r="AB55" s="150">
        <v>7.5293742857000003E-3</v>
      </c>
      <c r="AC55" s="150">
        <v>1.5069833036000001E-3</v>
      </c>
      <c r="AD55" s="150" t="s">
        <v>161</v>
      </c>
      <c r="AE55" s="156">
        <v>2.7408857142857148E-4</v>
      </c>
      <c r="AF55" s="156">
        <v>2.7408857142857148E-4</v>
      </c>
      <c r="AG55" s="156">
        <v>2.7408857142857148E-4</v>
      </c>
      <c r="AH55" s="156">
        <v>2.7408857142857148E-4</v>
      </c>
      <c r="AI55" s="156">
        <v>2.7408857142857148E-4</v>
      </c>
      <c r="AJ55" s="156">
        <v>2.7408857142857148E-4</v>
      </c>
      <c r="AK55" s="156">
        <v>2.7408857142857148E-4</v>
      </c>
      <c r="AL55" s="156">
        <v>2.7408857142857148E-4</v>
      </c>
      <c r="AM55" s="156">
        <v>2.7408857142857148E-4</v>
      </c>
      <c r="AN55" s="156">
        <v>2.7408857142857148E-4</v>
      </c>
      <c r="AO55" s="156">
        <v>2.7408857142857148E-4</v>
      </c>
      <c r="AP55" s="156">
        <v>2.7408857142857148E-4</v>
      </c>
      <c r="AQ55" s="156">
        <v>2.7408857142857148E-4</v>
      </c>
    </row>
    <row r="56" spans="1:43" s="69" customFormat="1" ht="13.5" customHeight="1" x14ac:dyDescent="0.2">
      <c r="A56" s="148" t="s">
        <v>99</v>
      </c>
      <c r="B56" s="102" t="s">
        <v>144</v>
      </c>
      <c r="C56" s="150">
        <v>7.5220471091999998E-4</v>
      </c>
      <c r="D56" s="150">
        <v>7.5220471091999998E-4</v>
      </c>
      <c r="E56" s="150">
        <v>7.5220471091999998E-4</v>
      </c>
      <c r="F56" s="150">
        <v>7.5220471091999998E-4</v>
      </c>
      <c r="G56" s="150">
        <v>7.5220471091999998E-4</v>
      </c>
      <c r="H56" s="150">
        <v>7.5220471091999998E-4</v>
      </c>
      <c r="I56" s="150">
        <v>7.5220471091999998E-4</v>
      </c>
      <c r="J56" s="150">
        <v>7.5220471091999998E-4</v>
      </c>
      <c r="K56" s="150">
        <v>7.5220471091999998E-4</v>
      </c>
      <c r="L56" s="150">
        <v>7.5220471091999998E-4</v>
      </c>
      <c r="M56" s="150">
        <v>7.5220471091999998E-4</v>
      </c>
      <c r="N56" s="150">
        <v>7.5220471091999998E-4</v>
      </c>
      <c r="O56" s="150">
        <v>7.5220471091999998E-4</v>
      </c>
      <c r="P56" s="150">
        <v>7.5220471091999998E-4</v>
      </c>
      <c r="Q56" s="150">
        <v>7.5220471091999998E-4</v>
      </c>
      <c r="R56" s="150">
        <v>7.5220471091999998E-4</v>
      </c>
      <c r="S56" s="150">
        <v>7.5220471091999998E-4</v>
      </c>
      <c r="T56" s="150">
        <v>7.5220471091999998E-4</v>
      </c>
      <c r="U56" s="150">
        <v>7.5220471091999998E-4</v>
      </c>
      <c r="V56" s="150">
        <v>7.5220471091999998E-4</v>
      </c>
      <c r="W56" s="150">
        <v>7.5220471091999998E-4</v>
      </c>
      <c r="X56" s="150">
        <v>7.5220471091999998E-4</v>
      </c>
      <c r="Y56" s="150">
        <v>7.5220471091999998E-4</v>
      </c>
      <c r="Z56" s="150">
        <v>3.7704496787999999E-4</v>
      </c>
      <c r="AA56" s="150">
        <v>3.7704496787999999E-4</v>
      </c>
      <c r="AB56" s="150">
        <v>3.7704496787999999E-4</v>
      </c>
      <c r="AC56" s="150">
        <v>3.7704496787999999E-4</v>
      </c>
      <c r="AD56" s="150">
        <v>3.7704496787999999E-4</v>
      </c>
      <c r="AE56" s="156">
        <v>3.7704496788008558E-4</v>
      </c>
      <c r="AF56" s="156">
        <v>3.7704496788008558E-4</v>
      </c>
      <c r="AG56" s="156">
        <v>3.7704496788008558E-4</v>
      </c>
      <c r="AH56" s="156">
        <v>3.7704496788008558E-4</v>
      </c>
      <c r="AI56" s="156">
        <v>3.7704496788008558E-4</v>
      </c>
      <c r="AJ56" s="156">
        <v>3.7704496788008558E-4</v>
      </c>
      <c r="AK56" s="156">
        <v>3.7704496788008558E-4</v>
      </c>
      <c r="AL56" s="156">
        <v>3.7704496788008558E-4</v>
      </c>
      <c r="AM56" s="156">
        <v>3.7704496788008558E-4</v>
      </c>
      <c r="AN56" s="156">
        <v>3.7704496788008558E-4</v>
      </c>
      <c r="AO56" s="156">
        <v>3.7704496788008558E-4</v>
      </c>
      <c r="AP56" s="156">
        <v>3.7704496788008558E-4</v>
      </c>
      <c r="AQ56" s="156">
        <v>3.7704496788008558E-4</v>
      </c>
    </row>
    <row r="57" spans="1:43" s="69" customFormat="1" ht="13.5" customHeight="1" x14ac:dyDescent="0.2">
      <c r="A57" s="148" t="s">
        <v>100</v>
      </c>
      <c r="B57" s="102" t="s">
        <v>145</v>
      </c>
      <c r="C57" s="150" t="s">
        <v>84</v>
      </c>
      <c r="D57" s="150" t="s">
        <v>84</v>
      </c>
      <c r="E57" s="150" t="s">
        <v>84</v>
      </c>
      <c r="F57" s="150" t="s">
        <v>84</v>
      </c>
      <c r="G57" s="150" t="s">
        <v>84</v>
      </c>
      <c r="H57" s="150" t="s">
        <v>84</v>
      </c>
      <c r="I57" s="150" t="s">
        <v>84</v>
      </c>
      <c r="J57" s="150" t="s">
        <v>84</v>
      </c>
      <c r="K57" s="150" t="s">
        <v>84</v>
      </c>
      <c r="L57" s="150" t="s">
        <v>84</v>
      </c>
      <c r="M57" s="150" t="s">
        <v>84</v>
      </c>
      <c r="N57" s="150" t="s">
        <v>84</v>
      </c>
      <c r="O57" s="150" t="s">
        <v>84</v>
      </c>
      <c r="P57" s="150" t="s">
        <v>84</v>
      </c>
      <c r="Q57" s="150" t="s">
        <v>84</v>
      </c>
      <c r="R57" s="150" t="s">
        <v>84</v>
      </c>
      <c r="S57" s="150" t="s">
        <v>84</v>
      </c>
      <c r="T57" s="150" t="s">
        <v>84</v>
      </c>
      <c r="U57" s="150" t="s">
        <v>84</v>
      </c>
      <c r="V57" s="150" t="s">
        <v>84</v>
      </c>
      <c r="W57" s="150" t="s">
        <v>84</v>
      </c>
      <c r="X57" s="150" t="s">
        <v>84</v>
      </c>
      <c r="Y57" s="150" t="s">
        <v>84</v>
      </c>
      <c r="Z57" s="150" t="s">
        <v>84</v>
      </c>
      <c r="AA57" s="150" t="s">
        <v>84</v>
      </c>
      <c r="AB57" s="150" t="s">
        <v>84</v>
      </c>
      <c r="AC57" s="150" t="s">
        <v>84</v>
      </c>
      <c r="AD57" s="150" t="s">
        <v>84</v>
      </c>
      <c r="AE57" s="156">
        <v>3.7704496788008558E-4</v>
      </c>
      <c r="AF57" s="156">
        <v>3.7704496788008558E-4</v>
      </c>
      <c r="AG57" s="156">
        <v>3.7704496788008558E-4</v>
      </c>
      <c r="AH57" s="156">
        <v>3.7704496788008558E-4</v>
      </c>
      <c r="AI57" s="156">
        <v>3.7704496788008558E-4</v>
      </c>
      <c r="AJ57" s="156">
        <v>3.7704496788008558E-4</v>
      </c>
      <c r="AK57" s="156">
        <v>3.7704496788008558E-4</v>
      </c>
      <c r="AL57" s="156">
        <v>3.7704496788008558E-4</v>
      </c>
      <c r="AM57" s="156">
        <v>3.7704496788008558E-4</v>
      </c>
      <c r="AN57" s="156">
        <v>3.7704496788008558E-4</v>
      </c>
      <c r="AO57" s="156">
        <v>3.7704496788008558E-4</v>
      </c>
      <c r="AP57" s="156">
        <v>3.7704496788008558E-4</v>
      </c>
      <c r="AQ57" s="156">
        <v>3.7704496788008558E-4</v>
      </c>
    </row>
    <row r="58" spans="1:43" s="69" customFormat="1" ht="13.5" customHeight="1" x14ac:dyDescent="0.2">
      <c r="A58" s="148" t="s">
        <v>101</v>
      </c>
      <c r="B58" s="102" t="s">
        <v>146</v>
      </c>
      <c r="C58" s="150" t="s">
        <v>161</v>
      </c>
      <c r="D58" s="150" t="s">
        <v>161</v>
      </c>
      <c r="E58" s="150" t="s">
        <v>161</v>
      </c>
      <c r="F58" s="150" t="s">
        <v>161</v>
      </c>
      <c r="G58" s="150" t="s">
        <v>161</v>
      </c>
      <c r="H58" s="150" t="s">
        <v>161</v>
      </c>
      <c r="I58" s="150" t="s">
        <v>161</v>
      </c>
      <c r="J58" s="150" t="s">
        <v>161</v>
      </c>
      <c r="K58" s="150" t="s">
        <v>161</v>
      </c>
      <c r="L58" s="150" t="s">
        <v>161</v>
      </c>
      <c r="M58" s="150" t="s">
        <v>161</v>
      </c>
      <c r="N58" s="150" t="s">
        <v>161</v>
      </c>
      <c r="O58" s="150" t="s">
        <v>161</v>
      </c>
      <c r="P58" s="150" t="s">
        <v>161</v>
      </c>
      <c r="Q58" s="150" t="s">
        <v>161</v>
      </c>
      <c r="R58" s="150" t="s">
        <v>161</v>
      </c>
      <c r="S58" s="150" t="s">
        <v>161</v>
      </c>
      <c r="T58" s="150" t="s">
        <v>161</v>
      </c>
      <c r="U58" s="150" t="s">
        <v>161</v>
      </c>
      <c r="V58" s="150" t="s">
        <v>161</v>
      </c>
      <c r="W58" s="150" t="s">
        <v>161</v>
      </c>
      <c r="X58" s="150" t="s">
        <v>161</v>
      </c>
      <c r="Y58" s="150" t="s">
        <v>161</v>
      </c>
      <c r="Z58" s="150" t="s">
        <v>161</v>
      </c>
      <c r="AA58" s="150" t="s">
        <v>161</v>
      </c>
      <c r="AB58" s="150" t="s">
        <v>161</v>
      </c>
      <c r="AC58" s="150" t="s">
        <v>161</v>
      </c>
      <c r="AD58" s="150" t="s">
        <v>161</v>
      </c>
      <c r="AE58" s="156">
        <v>0</v>
      </c>
      <c r="AF58" s="156">
        <v>0</v>
      </c>
      <c r="AG58" s="156">
        <v>0</v>
      </c>
      <c r="AH58" s="156">
        <v>0</v>
      </c>
      <c r="AI58" s="156">
        <v>0</v>
      </c>
      <c r="AJ58" s="156">
        <v>0</v>
      </c>
      <c r="AK58" s="156">
        <v>0</v>
      </c>
      <c r="AL58" s="156">
        <v>0</v>
      </c>
      <c r="AM58" s="156">
        <v>0</v>
      </c>
      <c r="AN58" s="156">
        <v>0</v>
      </c>
      <c r="AO58" s="156">
        <v>0</v>
      </c>
      <c r="AP58" s="156">
        <v>0</v>
      </c>
      <c r="AQ58" s="156">
        <v>0</v>
      </c>
    </row>
    <row r="59" spans="1:43" s="69" customFormat="1" ht="13.5" customHeight="1" x14ac:dyDescent="0.2">
      <c r="A59" s="148" t="s">
        <v>102</v>
      </c>
      <c r="B59" s="102" t="s">
        <v>147</v>
      </c>
      <c r="C59" s="150">
        <v>2.8261009374000001E-4</v>
      </c>
      <c r="D59" s="150">
        <v>5.6522003703000001E-4</v>
      </c>
      <c r="E59" s="150">
        <v>8.4782998030999998E-4</v>
      </c>
      <c r="F59" s="150">
        <v>1.1304399236000001E-3</v>
      </c>
      <c r="G59" s="150">
        <v>1.4130498669099999E-3</v>
      </c>
      <c r="H59" s="150">
        <v>1.69565981023E-3</v>
      </c>
      <c r="I59" s="150">
        <v>1.97826975344E-3</v>
      </c>
      <c r="J59" s="150">
        <v>2.2608796967500001E-3</v>
      </c>
      <c r="K59" s="150">
        <v>2.5434896400699999E-3</v>
      </c>
      <c r="L59" s="150">
        <v>2.82609958338E-3</v>
      </c>
      <c r="M59" s="150">
        <v>3.1087095266999999E-3</v>
      </c>
      <c r="N59" s="150">
        <v>3.3913194699100001E-3</v>
      </c>
      <c r="O59" s="150">
        <v>3.6739294132200001E-3</v>
      </c>
      <c r="P59" s="150">
        <v>3.95653935654E-3</v>
      </c>
      <c r="Q59" s="150">
        <v>4.2391492998500001E-3</v>
      </c>
      <c r="R59" s="150">
        <v>4.8532898081900004E-3</v>
      </c>
      <c r="S59" s="150">
        <v>5.4674301137799999E-3</v>
      </c>
      <c r="T59" s="150">
        <v>6.0815704194700001E-3</v>
      </c>
      <c r="U59" s="150">
        <v>6.6957107250700003E-3</v>
      </c>
      <c r="V59" s="150">
        <v>7.3098510306599997E-3</v>
      </c>
      <c r="W59" s="150">
        <v>7.92399133635E-3</v>
      </c>
      <c r="X59" s="150">
        <v>8.5381316419400003E-3</v>
      </c>
      <c r="Y59" s="150">
        <v>1.02496123738E-2</v>
      </c>
      <c r="Z59" s="150">
        <v>1.0967103144779999E-2</v>
      </c>
      <c r="AA59" s="150">
        <v>1.1090373799569999E-2</v>
      </c>
      <c r="AB59" s="150">
        <v>1.158477016488E-2</v>
      </c>
      <c r="AC59" s="150">
        <v>1.3091205723089999E-2</v>
      </c>
      <c r="AD59" s="150">
        <v>1.377375433005E-2</v>
      </c>
      <c r="AE59" s="156">
        <v>1.426567443792235E-2</v>
      </c>
      <c r="AF59" s="156">
        <v>1.4757594233114853E-2</v>
      </c>
      <c r="AG59" s="156">
        <v>1.5249514028307367E-2</v>
      </c>
      <c r="AH59" s="156">
        <v>1.5741433823499879E-2</v>
      </c>
      <c r="AI59" s="156">
        <v>1.6233353618692381E-2</v>
      </c>
      <c r="AJ59" s="156">
        <v>1.672527341388489E-2</v>
      </c>
      <c r="AK59" s="156">
        <v>1.72171932090774E-2</v>
      </c>
      <c r="AL59" s="156">
        <v>1.7709113004269909E-2</v>
      </c>
      <c r="AM59" s="156">
        <v>1.8201032799462419E-2</v>
      </c>
      <c r="AN59" s="156">
        <v>1.8692952594654921E-2</v>
      </c>
      <c r="AO59" s="156">
        <v>1.9184872389847434E-2</v>
      </c>
      <c r="AP59" s="156">
        <v>1.967679218503994E-2</v>
      </c>
      <c r="AQ59" s="156">
        <v>2.0168711980232446E-2</v>
      </c>
    </row>
    <row r="60" spans="1:43" s="69" customFormat="1" ht="13.5" customHeight="1" x14ac:dyDescent="0.2">
      <c r="A60" s="148" t="s">
        <v>103</v>
      </c>
      <c r="B60" s="102" t="s">
        <v>148</v>
      </c>
      <c r="C60" s="150" t="s">
        <v>161</v>
      </c>
      <c r="D60" s="150" t="s">
        <v>161</v>
      </c>
      <c r="E60" s="150" t="s">
        <v>161</v>
      </c>
      <c r="F60" s="150" t="s">
        <v>161</v>
      </c>
      <c r="G60" s="150" t="s">
        <v>161</v>
      </c>
      <c r="H60" s="150" t="s">
        <v>161</v>
      </c>
      <c r="I60" s="150" t="s">
        <v>161</v>
      </c>
      <c r="J60" s="150" t="s">
        <v>161</v>
      </c>
      <c r="K60" s="150" t="s">
        <v>161</v>
      </c>
      <c r="L60" s="150" t="s">
        <v>161</v>
      </c>
      <c r="M60" s="150" t="s">
        <v>161</v>
      </c>
      <c r="N60" s="150" t="s">
        <v>161</v>
      </c>
      <c r="O60" s="150" t="s">
        <v>161</v>
      </c>
      <c r="P60" s="150" t="s">
        <v>161</v>
      </c>
      <c r="Q60" s="150" t="s">
        <v>161</v>
      </c>
      <c r="R60" s="150" t="s">
        <v>161</v>
      </c>
      <c r="S60" s="150" t="s">
        <v>161</v>
      </c>
      <c r="T60" s="150" t="s">
        <v>161</v>
      </c>
      <c r="U60" s="150" t="s">
        <v>161</v>
      </c>
      <c r="V60" s="150" t="s">
        <v>161</v>
      </c>
      <c r="W60" s="150" t="s">
        <v>161</v>
      </c>
      <c r="X60" s="150" t="s">
        <v>161</v>
      </c>
      <c r="Y60" s="150" t="s">
        <v>161</v>
      </c>
      <c r="Z60" s="150" t="s">
        <v>161</v>
      </c>
      <c r="AA60" s="150" t="s">
        <v>161</v>
      </c>
      <c r="AB60" s="150" t="s">
        <v>161</v>
      </c>
      <c r="AC60" s="150" t="s">
        <v>161</v>
      </c>
      <c r="AD60" s="150" t="s">
        <v>161</v>
      </c>
      <c r="AE60" s="156">
        <v>0</v>
      </c>
      <c r="AF60" s="156">
        <v>0</v>
      </c>
      <c r="AG60" s="156">
        <v>0</v>
      </c>
      <c r="AH60" s="156">
        <v>0</v>
      </c>
      <c r="AI60" s="156">
        <v>0</v>
      </c>
      <c r="AJ60" s="156">
        <v>0</v>
      </c>
      <c r="AK60" s="156">
        <v>0</v>
      </c>
      <c r="AL60" s="156">
        <v>0</v>
      </c>
      <c r="AM60" s="156">
        <v>0</v>
      </c>
      <c r="AN60" s="156">
        <v>0</v>
      </c>
      <c r="AO60" s="156">
        <v>0</v>
      </c>
      <c r="AP60" s="156">
        <v>0</v>
      </c>
      <c r="AQ60" s="156">
        <v>0</v>
      </c>
    </row>
    <row r="61" spans="1:43" s="69" customFormat="1" ht="13.5" customHeight="1" x14ac:dyDescent="0.2">
      <c r="A61" s="148" t="s">
        <v>104</v>
      </c>
      <c r="B61" s="102" t="s">
        <v>149</v>
      </c>
      <c r="C61" s="150">
        <v>2.8261009374000001E-4</v>
      </c>
      <c r="D61" s="150">
        <v>5.6522003703000001E-4</v>
      </c>
      <c r="E61" s="150">
        <v>8.4782998030999998E-4</v>
      </c>
      <c r="F61" s="150">
        <v>1.1304399236000001E-3</v>
      </c>
      <c r="G61" s="150">
        <v>1.4130498669099999E-3</v>
      </c>
      <c r="H61" s="150">
        <v>1.69565981023E-3</v>
      </c>
      <c r="I61" s="150">
        <v>1.97826975344E-3</v>
      </c>
      <c r="J61" s="150">
        <v>2.2608796967500001E-3</v>
      </c>
      <c r="K61" s="150">
        <v>2.5434896400699999E-3</v>
      </c>
      <c r="L61" s="150">
        <v>2.82609958338E-3</v>
      </c>
      <c r="M61" s="150">
        <v>3.1087095266999999E-3</v>
      </c>
      <c r="N61" s="150">
        <v>3.3913194699100001E-3</v>
      </c>
      <c r="O61" s="150">
        <v>3.6739294132200001E-3</v>
      </c>
      <c r="P61" s="150">
        <v>3.95653935654E-3</v>
      </c>
      <c r="Q61" s="150">
        <v>4.2391492998500001E-3</v>
      </c>
      <c r="R61" s="150">
        <v>4.8532898081900004E-3</v>
      </c>
      <c r="S61" s="150">
        <v>5.4674301137799999E-3</v>
      </c>
      <c r="T61" s="150">
        <v>6.0815704194700001E-3</v>
      </c>
      <c r="U61" s="150">
        <v>6.6957107250700003E-3</v>
      </c>
      <c r="V61" s="150">
        <v>7.3098510306599997E-3</v>
      </c>
      <c r="W61" s="150">
        <v>7.92399133635E-3</v>
      </c>
      <c r="X61" s="150">
        <v>8.5381316419400003E-3</v>
      </c>
      <c r="Y61" s="150">
        <v>1.02496123738E-2</v>
      </c>
      <c r="Z61" s="150">
        <v>1.0967103144779999E-2</v>
      </c>
      <c r="AA61" s="150">
        <v>1.1090373799569999E-2</v>
      </c>
      <c r="AB61" s="150">
        <v>1.158477016488E-2</v>
      </c>
      <c r="AC61" s="150">
        <v>1.3091205723089999E-2</v>
      </c>
      <c r="AD61" s="150">
        <v>1.377375433005E-2</v>
      </c>
      <c r="AE61" s="156">
        <v>1.426567443792235E-2</v>
      </c>
      <c r="AF61" s="156">
        <v>1.4757594233114853E-2</v>
      </c>
      <c r="AG61" s="156">
        <v>1.5249514028307367E-2</v>
      </c>
      <c r="AH61" s="156">
        <v>1.5741433823499879E-2</v>
      </c>
      <c r="AI61" s="156">
        <v>1.6233353618692381E-2</v>
      </c>
      <c r="AJ61" s="156">
        <v>1.672527341388489E-2</v>
      </c>
      <c r="AK61" s="156">
        <v>1.72171932090774E-2</v>
      </c>
      <c r="AL61" s="156">
        <v>1.7709113004269909E-2</v>
      </c>
      <c r="AM61" s="156">
        <v>1.8201032799462419E-2</v>
      </c>
      <c r="AN61" s="156">
        <v>1.8692952594654921E-2</v>
      </c>
      <c r="AO61" s="156">
        <v>1.9184872389847434E-2</v>
      </c>
      <c r="AP61" s="156">
        <v>1.967679218503994E-2</v>
      </c>
      <c r="AQ61" s="156">
        <v>2.0168711980232446E-2</v>
      </c>
    </row>
    <row r="62" spans="1:43" s="69" customFormat="1" ht="13.5" customHeight="1" x14ac:dyDescent="0.2">
      <c r="A62" s="148" t="s">
        <v>105</v>
      </c>
      <c r="B62" s="102" t="s">
        <v>150</v>
      </c>
      <c r="C62" s="151" t="s">
        <v>83</v>
      </c>
      <c r="D62" s="151" t="s">
        <v>83</v>
      </c>
      <c r="E62" s="151" t="s">
        <v>83</v>
      </c>
      <c r="F62" s="151" t="s">
        <v>83</v>
      </c>
      <c r="G62" s="151" t="s">
        <v>83</v>
      </c>
      <c r="H62" s="151" t="s">
        <v>83</v>
      </c>
      <c r="I62" s="151" t="s">
        <v>83</v>
      </c>
      <c r="J62" s="151" t="s">
        <v>83</v>
      </c>
      <c r="K62" s="151" t="s">
        <v>83</v>
      </c>
      <c r="L62" s="151" t="s">
        <v>83</v>
      </c>
      <c r="M62" s="151" t="s">
        <v>83</v>
      </c>
      <c r="N62" s="151" t="s">
        <v>83</v>
      </c>
      <c r="O62" s="151" t="s">
        <v>83</v>
      </c>
      <c r="P62" s="151" t="s">
        <v>83</v>
      </c>
      <c r="Q62" s="151" t="s">
        <v>83</v>
      </c>
      <c r="R62" s="151" t="s">
        <v>83</v>
      </c>
      <c r="S62" s="151" t="s">
        <v>83</v>
      </c>
      <c r="T62" s="151" t="s">
        <v>83</v>
      </c>
      <c r="U62" s="151" t="s">
        <v>83</v>
      </c>
      <c r="V62" s="151" t="s">
        <v>83</v>
      </c>
      <c r="W62" s="151" t="s">
        <v>83</v>
      </c>
      <c r="X62" s="151" t="s">
        <v>83</v>
      </c>
      <c r="Y62" s="151" t="s">
        <v>83</v>
      </c>
      <c r="Z62" s="151" t="s">
        <v>83</v>
      </c>
      <c r="AA62" s="151" t="s">
        <v>83</v>
      </c>
      <c r="AB62" s="151" t="s">
        <v>83</v>
      </c>
      <c r="AC62" s="151" t="s">
        <v>83</v>
      </c>
      <c r="AD62" s="151" t="s">
        <v>83</v>
      </c>
      <c r="AE62" s="156">
        <v>0</v>
      </c>
      <c r="AF62" s="156">
        <v>0</v>
      </c>
      <c r="AG62" s="156">
        <v>0</v>
      </c>
      <c r="AH62" s="156">
        <v>0</v>
      </c>
      <c r="AI62" s="156">
        <v>0</v>
      </c>
      <c r="AJ62" s="156">
        <v>0</v>
      </c>
      <c r="AK62" s="156">
        <v>0</v>
      </c>
      <c r="AL62" s="156">
        <v>0</v>
      </c>
      <c r="AM62" s="156">
        <v>0</v>
      </c>
      <c r="AN62" s="156">
        <v>0</v>
      </c>
      <c r="AO62" s="156">
        <v>0</v>
      </c>
      <c r="AP62" s="156">
        <v>0</v>
      </c>
      <c r="AQ62" s="156">
        <v>0</v>
      </c>
    </row>
    <row r="63" spans="1:43" s="69" customFormat="1" ht="13.5" customHeight="1" x14ac:dyDescent="0.2">
      <c r="A63" s="148" t="s">
        <v>106</v>
      </c>
      <c r="B63" s="102" t="s">
        <v>151</v>
      </c>
      <c r="C63" s="151" t="s">
        <v>83</v>
      </c>
      <c r="D63" s="151" t="s">
        <v>83</v>
      </c>
      <c r="E63" s="151" t="s">
        <v>83</v>
      </c>
      <c r="F63" s="151" t="s">
        <v>83</v>
      </c>
      <c r="G63" s="151" t="s">
        <v>83</v>
      </c>
      <c r="H63" s="151" t="s">
        <v>83</v>
      </c>
      <c r="I63" s="151" t="s">
        <v>83</v>
      </c>
      <c r="J63" s="151" t="s">
        <v>83</v>
      </c>
      <c r="K63" s="151" t="s">
        <v>83</v>
      </c>
      <c r="L63" s="151" t="s">
        <v>83</v>
      </c>
      <c r="M63" s="151" t="s">
        <v>83</v>
      </c>
      <c r="N63" s="151" t="s">
        <v>83</v>
      </c>
      <c r="O63" s="151" t="s">
        <v>83</v>
      </c>
      <c r="P63" s="151" t="s">
        <v>83</v>
      </c>
      <c r="Q63" s="151" t="s">
        <v>83</v>
      </c>
      <c r="R63" s="151" t="s">
        <v>83</v>
      </c>
      <c r="S63" s="151" t="s">
        <v>83</v>
      </c>
      <c r="T63" s="151" t="s">
        <v>83</v>
      </c>
      <c r="U63" s="151" t="s">
        <v>83</v>
      </c>
      <c r="V63" s="151" t="s">
        <v>83</v>
      </c>
      <c r="W63" s="151" t="s">
        <v>83</v>
      </c>
      <c r="X63" s="151" t="s">
        <v>83</v>
      </c>
      <c r="Y63" s="151" t="s">
        <v>83</v>
      </c>
      <c r="Z63" s="151" t="s">
        <v>83</v>
      </c>
      <c r="AA63" s="151" t="s">
        <v>83</v>
      </c>
      <c r="AB63" s="151" t="s">
        <v>83</v>
      </c>
      <c r="AC63" s="151" t="s">
        <v>83</v>
      </c>
      <c r="AD63" s="151" t="s">
        <v>83</v>
      </c>
      <c r="AE63" s="156">
        <v>0</v>
      </c>
      <c r="AF63" s="156">
        <v>0</v>
      </c>
      <c r="AG63" s="156">
        <v>0</v>
      </c>
      <c r="AH63" s="156">
        <v>0</v>
      </c>
      <c r="AI63" s="156">
        <v>0</v>
      </c>
      <c r="AJ63" s="156">
        <v>0</v>
      </c>
      <c r="AK63" s="156">
        <v>0</v>
      </c>
      <c r="AL63" s="156">
        <v>0</v>
      </c>
      <c r="AM63" s="156">
        <v>0</v>
      </c>
      <c r="AN63" s="156">
        <v>0</v>
      </c>
      <c r="AO63" s="156">
        <v>0</v>
      </c>
      <c r="AP63" s="156">
        <v>0</v>
      </c>
      <c r="AQ63" s="156">
        <v>0</v>
      </c>
    </row>
    <row r="64" spans="1:43" s="69" customFormat="1" ht="13.5" customHeight="1" x14ac:dyDescent="0.2">
      <c r="A64" s="148" t="s">
        <v>107</v>
      </c>
      <c r="B64" s="102" t="s">
        <v>152</v>
      </c>
      <c r="C64" s="151" t="s">
        <v>84</v>
      </c>
      <c r="D64" s="151" t="s">
        <v>84</v>
      </c>
      <c r="E64" s="151" t="s">
        <v>84</v>
      </c>
      <c r="F64" s="151" t="s">
        <v>84</v>
      </c>
      <c r="G64" s="151" t="s">
        <v>84</v>
      </c>
      <c r="H64" s="151" t="s">
        <v>84</v>
      </c>
      <c r="I64" s="151" t="s">
        <v>84</v>
      </c>
      <c r="J64" s="151" t="s">
        <v>84</v>
      </c>
      <c r="K64" s="151" t="s">
        <v>84</v>
      </c>
      <c r="L64" s="151" t="s">
        <v>84</v>
      </c>
      <c r="M64" s="151" t="s">
        <v>84</v>
      </c>
      <c r="N64" s="151" t="s">
        <v>84</v>
      </c>
      <c r="O64" s="151" t="s">
        <v>84</v>
      </c>
      <c r="P64" s="151" t="s">
        <v>84</v>
      </c>
      <c r="Q64" s="151" t="s">
        <v>84</v>
      </c>
      <c r="R64" s="151" t="s">
        <v>84</v>
      </c>
      <c r="S64" s="151" t="s">
        <v>84</v>
      </c>
      <c r="T64" s="151" t="s">
        <v>84</v>
      </c>
      <c r="U64" s="151" t="s">
        <v>84</v>
      </c>
      <c r="V64" s="151" t="s">
        <v>84</v>
      </c>
      <c r="W64" s="151" t="s">
        <v>84</v>
      </c>
      <c r="X64" s="151" t="s">
        <v>84</v>
      </c>
      <c r="Y64" s="151" t="s">
        <v>84</v>
      </c>
      <c r="Z64" s="151" t="s">
        <v>84</v>
      </c>
      <c r="AA64" s="151" t="s">
        <v>84</v>
      </c>
      <c r="AB64" s="151" t="s">
        <v>84</v>
      </c>
      <c r="AC64" s="151" t="s">
        <v>84</v>
      </c>
      <c r="AD64" s="151" t="s">
        <v>84</v>
      </c>
      <c r="AE64" s="156">
        <v>0</v>
      </c>
      <c r="AF64" s="156">
        <v>0</v>
      </c>
      <c r="AG64" s="156">
        <v>0</v>
      </c>
      <c r="AH64" s="156">
        <v>0</v>
      </c>
      <c r="AI64" s="156">
        <v>0</v>
      </c>
      <c r="AJ64" s="156">
        <v>0</v>
      </c>
      <c r="AK64" s="156">
        <v>0</v>
      </c>
      <c r="AL64" s="156">
        <v>0</v>
      </c>
      <c r="AM64" s="156">
        <v>0</v>
      </c>
      <c r="AN64" s="156">
        <v>0</v>
      </c>
      <c r="AO64" s="156">
        <v>0</v>
      </c>
      <c r="AP64" s="156">
        <v>0</v>
      </c>
      <c r="AQ64" s="156">
        <v>0</v>
      </c>
    </row>
    <row r="65" spans="1:43" s="69" customFormat="1" ht="13.5" customHeight="1" x14ac:dyDescent="0.2">
      <c r="A65" s="149" t="s">
        <v>108</v>
      </c>
      <c r="B65" s="149" t="s">
        <v>153</v>
      </c>
      <c r="C65" s="151" t="s">
        <v>83</v>
      </c>
      <c r="D65" s="151" t="s">
        <v>83</v>
      </c>
      <c r="E65" s="151" t="s">
        <v>83</v>
      </c>
      <c r="F65" s="151" t="s">
        <v>83</v>
      </c>
      <c r="G65" s="151" t="s">
        <v>83</v>
      </c>
      <c r="H65" s="151" t="s">
        <v>83</v>
      </c>
      <c r="I65" s="151" t="s">
        <v>83</v>
      </c>
      <c r="J65" s="151" t="s">
        <v>83</v>
      </c>
      <c r="K65" s="151" t="s">
        <v>83</v>
      </c>
      <c r="L65" s="151" t="s">
        <v>83</v>
      </c>
      <c r="M65" s="151" t="s">
        <v>83</v>
      </c>
      <c r="N65" s="151" t="s">
        <v>83</v>
      </c>
      <c r="O65" s="151" t="s">
        <v>83</v>
      </c>
      <c r="P65" s="151" t="s">
        <v>83</v>
      </c>
      <c r="Q65" s="151" t="s">
        <v>83</v>
      </c>
      <c r="R65" s="151" t="s">
        <v>83</v>
      </c>
      <c r="S65" s="151" t="s">
        <v>83</v>
      </c>
      <c r="T65" s="151" t="s">
        <v>83</v>
      </c>
      <c r="U65" s="151" t="s">
        <v>83</v>
      </c>
      <c r="V65" s="151" t="s">
        <v>83</v>
      </c>
      <c r="W65" s="151" t="s">
        <v>83</v>
      </c>
      <c r="X65" s="151" t="s">
        <v>83</v>
      </c>
      <c r="Y65" s="151" t="s">
        <v>83</v>
      </c>
      <c r="Z65" s="151" t="s">
        <v>83</v>
      </c>
      <c r="AA65" s="151" t="s">
        <v>83</v>
      </c>
      <c r="AB65" s="151" t="s">
        <v>83</v>
      </c>
      <c r="AC65" s="151" t="s">
        <v>83</v>
      </c>
      <c r="AD65" s="151" t="s">
        <v>83</v>
      </c>
      <c r="AE65" s="156">
        <v>0</v>
      </c>
      <c r="AF65" s="156">
        <v>0</v>
      </c>
      <c r="AG65" s="156">
        <v>0</v>
      </c>
      <c r="AH65" s="156">
        <v>0</v>
      </c>
      <c r="AI65" s="156">
        <v>0</v>
      </c>
      <c r="AJ65" s="156">
        <v>0</v>
      </c>
      <c r="AK65" s="156">
        <v>0</v>
      </c>
      <c r="AL65" s="156">
        <v>0</v>
      </c>
      <c r="AM65" s="156">
        <v>0</v>
      </c>
      <c r="AN65" s="156">
        <v>0</v>
      </c>
      <c r="AO65" s="156">
        <v>0</v>
      </c>
      <c r="AP65" s="156">
        <v>0</v>
      </c>
      <c r="AQ65" s="156">
        <v>0</v>
      </c>
    </row>
    <row r="66" spans="1:43" s="69" customFormat="1" ht="13.5" customHeight="1" x14ac:dyDescent="0.2">
      <c r="A66" s="148" t="s">
        <v>116</v>
      </c>
      <c r="B66" s="102" t="s">
        <v>154</v>
      </c>
      <c r="C66" s="151" t="s">
        <v>84</v>
      </c>
      <c r="D66" s="151" t="s">
        <v>84</v>
      </c>
      <c r="E66" s="151" t="s">
        <v>84</v>
      </c>
      <c r="F66" s="151" t="s">
        <v>84</v>
      </c>
      <c r="G66" s="151" t="s">
        <v>84</v>
      </c>
      <c r="H66" s="151" t="s">
        <v>84</v>
      </c>
      <c r="I66" s="151" t="s">
        <v>84</v>
      </c>
      <c r="J66" s="151" t="s">
        <v>84</v>
      </c>
      <c r="K66" s="151" t="s">
        <v>84</v>
      </c>
      <c r="L66" s="151" t="s">
        <v>84</v>
      </c>
      <c r="M66" s="151" t="s">
        <v>84</v>
      </c>
      <c r="N66" s="151" t="s">
        <v>84</v>
      </c>
      <c r="O66" s="151" t="s">
        <v>84</v>
      </c>
      <c r="P66" s="151" t="s">
        <v>84</v>
      </c>
      <c r="Q66" s="151" t="s">
        <v>84</v>
      </c>
      <c r="R66" s="151" t="s">
        <v>84</v>
      </c>
      <c r="S66" s="151" t="s">
        <v>84</v>
      </c>
      <c r="T66" s="151" t="s">
        <v>84</v>
      </c>
      <c r="U66" s="151" t="s">
        <v>84</v>
      </c>
      <c r="V66" s="151" t="s">
        <v>84</v>
      </c>
      <c r="W66" s="151" t="s">
        <v>84</v>
      </c>
      <c r="X66" s="151" t="s">
        <v>84</v>
      </c>
      <c r="Y66" s="151" t="s">
        <v>84</v>
      </c>
      <c r="Z66" s="151" t="s">
        <v>84</v>
      </c>
      <c r="AA66" s="151" t="s">
        <v>84</v>
      </c>
      <c r="AB66" s="151" t="s">
        <v>84</v>
      </c>
      <c r="AC66" s="151" t="s">
        <v>84</v>
      </c>
      <c r="AD66" s="151" t="s">
        <v>84</v>
      </c>
      <c r="AE66" s="156">
        <v>0</v>
      </c>
      <c r="AF66" s="156">
        <v>0</v>
      </c>
      <c r="AG66" s="156">
        <v>0</v>
      </c>
      <c r="AH66" s="156">
        <v>0</v>
      </c>
      <c r="AI66" s="156">
        <v>0</v>
      </c>
      <c r="AJ66" s="156">
        <v>0</v>
      </c>
      <c r="AK66" s="156">
        <v>0</v>
      </c>
      <c r="AL66" s="156">
        <v>0</v>
      </c>
      <c r="AM66" s="156">
        <v>0</v>
      </c>
      <c r="AN66" s="156">
        <v>0</v>
      </c>
      <c r="AO66" s="156">
        <v>0</v>
      </c>
      <c r="AP66" s="156">
        <v>0</v>
      </c>
      <c r="AQ66" s="156">
        <v>0</v>
      </c>
    </row>
    <row r="67" spans="1:43" ht="13.5" customHeight="1" x14ac:dyDescent="0.2">
      <c r="A67" s="146" t="s">
        <v>130</v>
      </c>
      <c r="B67" s="153"/>
      <c r="C67" s="147">
        <v>1990</v>
      </c>
      <c r="D67" s="147">
        <v>1991</v>
      </c>
      <c r="E67" s="147">
        <v>1992</v>
      </c>
      <c r="F67" s="147">
        <v>1993</v>
      </c>
      <c r="G67" s="147">
        <v>1994</v>
      </c>
      <c r="H67" s="147">
        <v>1995</v>
      </c>
      <c r="I67" s="147">
        <v>1996</v>
      </c>
      <c r="J67" s="147">
        <v>1997</v>
      </c>
      <c r="K67" s="147">
        <v>1998</v>
      </c>
      <c r="L67" s="147">
        <v>1999</v>
      </c>
      <c r="M67" s="147">
        <v>2000</v>
      </c>
      <c r="N67" s="147">
        <v>2001</v>
      </c>
      <c r="O67" s="147">
        <v>2002</v>
      </c>
      <c r="P67" s="147">
        <v>2003</v>
      </c>
      <c r="Q67" s="147">
        <v>2004</v>
      </c>
      <c r="R67" s="147">
        <v>2005</v>
      </c>
      <c r="S67" s="147">
        <v>2006</v>
      </c>
      <c r="T67" s="147">
        <v>2007</v>
      </c>
      <c r="U67" s="147">
        <v>2008</v>
      </c>
      <c r="V67" s="147">
        <v>2009</v>
      </c>
      <c r="W67" s="147">
        <v>2010</v>
      </c>
      <c r="X67" s="147">
        <v>2011</v>
      </c>
      <c r="Y67" s="147">
        <v>2012</v>
      </c>
      <c r="Z67" s="147">
        <v>2013</v>
      </c>
      <c r="AA67" s="147">
        <v>2014</v>
      </c>
      <c r="AB67" s="147">
        <v>2015</v>
      </c>
      <c r="AC67" s="114">
        <v>2016</v>
      </c>
      <c r="AD67" s="53">
        <v>2017</v>
      </c>
      <c r="AE67" s="53">
        <v>2018</v>
      </c>
      <c r="AF67" s="53">
        <v>2019</v>
      </c>
      <c r="AG67" s="53">
        <v>2020</v>
      </c>
      <c r="AH67" s="53">
        <v>2021</v>
      </c>
      <c r="AI67" s="53">
        <v>2022</v>
      </c>
      <c r="AJ67" s="53">
        <v>2023</v>
      </c>
      <c r="AK67" s="53">
        <v>2024</v>
      </c>
      <c r="AL67" s="53">
        <v>2025</v>
      </c>
      <c r="AM67" s="53">
        <v>2026</v>
      </c>
      <c r="AN67" s="53">
        <v>2027</v>
      </c>
      <c r="AO67" s="53">
        <v>2028</v>
      </c>
      <c r="AP67" s="53">
        <v>2029</v>
      </c>
      <c r="AQ67" s="53">
        <v>2030</v>
      </c>
    </row>
    <row r="68" spans="1:43" ht="13.5" customHeight="1" x14ac:dyDescent="0.2">
      <c r="A68" s="148">
        <v>4</v>
      </c>
      <c r="B68" s="149" t="s">
        <v>110</v>
      </c>
      <c r="C68" s="154">
        <f t="shared" ref="C68:AC68" si="2">IF(ISTEXT(C2),0,C2)+IF(ISTEXT(C24),0,C24*25)+IF(ISTEXT(C46),0,C46*298)</f>
        <v>4937.9848472442573</v>
      </c>
      <c r="D68" s="154">
        <f t="shared" si="2"/>
        <v>4463.0282323578695</v>
      </c>
      <c r="E68" s="154">
        <f t="shared" si="2"/>
        <v>5399.1733075419215</v>
      </c>
      <c r="F68" s="154">
        <f t="shared" si="2"/>
        <v>4164.284796938653</v>
      </c>
      <c r="G68" s="154">
        <f t="shared" si="2"/>
        <v>3606.4402301959121</v>
      </c>
      <c r="H68" s="154">
        <f t="shared" si="2"/>
        <v>3618.1072512170399</v>
      </c>
      <c r="I68" s="154">
        <f t="shared" si="2"/>
        <v>3032.4257928080979</v>
      </c>
      <c r="J68" s="154">
        <f t="shared" si="2"/>
        <v>3454.3982863773035</v>
      </c>
      <c r="K68" s="154">
        <f t="shared" si="2"/>
        <v>3439.9051713122872</v>
      </c>
      <c r="L68" s="154">
        <f t="shared" si="2"/>
        <v>3730.1289522858483</v>
      </c>
      <c r="M68" s="154">
        <f t="shared" si="2"/>
        <v>3600.1133214863462</v>
      </c>
      <c r="N68" s="154">
        <f t="shared" si="2"/>
        <v>4226.4495818350306</v>
      </c>
      <c r="O68" s="154">
        <f t="shared" si="2"/>
        <v>5196.6075268471932</v>
      </c>
      <c r="P68" s="154">
        <f t="shared" si="2"/>
        <v>4842.5410788426152</v>
      </c>
      <c r="Q68" s="154">
        <f t="shared" si="2"/>
        <v>4573.7670344542621</v>
      </c>
      <c r="R68" s="154">
        <f t="shared" si="2"/>
        <v>4449.8451148309377</v>
      </c>
      <c r="S68" s="154">
        <f t="shared" si="2"/>
        <v>4779.3996453240679</v>
      </c>
      <c r="T68" s="154">
        <f t="shared" si="2"/>
        <v>2253.8810802684156</v>
      </c>
      <c r="U68" s="154">
        <f t="shared" si="2"/>
        <v>-2355.3920809018387</v>
      </c>
      <c r="V68" s="154">
        <f t="shared" si="2"/>
        <v>1954.9367604420136</v>
      </c>
      <c r="W68" s="154">
        <f t="shared" si="2"/>
        <v>-1017.7224682424114</v>
      </c>
      <c r="X68" s="154">
        <f t="shared" si="2"/>
        <v>-2620.7837830089584</v>
      </c>
      <c r="Y68" s="154">
        <f t="shared" si="2"/>
        <v>-735.99955884359622</v>
      </c>
      <c r="Z68" s="154">
        <f t="shared" si="2"/>
        <v>393.20315327852069</v>
      </c>
      <c r="AA68" s="154">
        <f t="shared" si="2"/>
        <v>65.021431315316633</v>
      </c>
      <c r="AB68" s="154">
        <f t="shared" si="2"/>
        <v>3632.2848192442989</v>
      </c>
      <c r="AC68" s="154">
        <f t="shared" si="2"/>
        <v>4502.2654842363263</v>
      </c>
      <c r="AD68" s="154">
        <f t="shared" ref="AD68" si="3">IF(ISTEXT(AD2),0,AD2)+IF(ISTEXT(AD24),0,AD24*25)+IF(ISTEXT(AD46),0,AD46*298)</f>
        <v>2970.5613169211078</v>
      </c>
      <c r="AE68" s="205">
        <f>+AE69+AE72+AE75+AE78+AE81+AE84+AE88</f>
        <v>4282.9900740842095</v>
      </c>
      <c r="AF68" s="205">
        <f t="shared" ref="AF68:AQ68" si="4">+AF69+AF72+AF75+AF78+AF81+AF84+AF88</f>
        <v>4263.9446268580841</v>
      </c>
      <c r="AG68" s="205">
        <f t="shared" si="4"/>
        <v>2526.5394958673596</v>
      </c>
      <c r="AH68" s="205">
        <f t="shared" si="4"/>
        <v>2022.9430418452769</v>
      </c>
      <c r="AI68" s="205">
        <f t="shared" si="4"/>
        <v>2552.438860952157</v>
      </c>
      <c r="AJ68" s="205">
        <f t="shared" si="4"/>
        <v>2604.4098196298933</v>
      </c>
      <c r="AK68" s="205">
        <f t="shared" si="4"/>
        <v>2888.8167558818186</v>
      </c>
      <c r="AL68" s="205">
        <f t="shared" si="4"/>
        <v>2305.3256434720497</v>
      </c>
      <c r="AM68" s="205">
        <f t="shared" si="4"/>
        <v>3220.7401550711493</v>
      </c>
      <c r="AN68" s="205">
        <f t="shared" si="4"/>
        <v>3056.2793225848131</v>
      </c>
      <c r="AO68" s="205">
        <f t="shared" si="4"/>
        <v>2968.187876576631</v>
      </c>
      <c r="AP68" s="205">
        <f t="shared" si="4"/>
        <v>2757.3324807993099</v>
      </c>
      <c r="AQ68" s="205">
        <f t="shared" si="4"/>
        <v>3344.4802776307615</v>
      </c>
    </row>
    <row r="69" spans="1:43" ht="13.5" customHeight="1" x14ac:dyDescent="0.2">
      <c r="A69" s="148" t="s">
        <v>90</v>
      </c>
      <c r="B69" s="102" t="s">
        <v>135</v>
      </c>
      <c r="C69" s="154">
        <f t="shared" ref="C69:AC69" si="5">IF(ISTEXT(C3),0,C3)+IF(ISTEXT(C25),0,C25*25)+IF(ISTEXT(C47),0,C47*298)</f>
        <v>-542.50750791162022</v>
      </c>
      <c r="D69" s="154">
        <f t="shared" si="5"/>
        <v>-544.92586644901451</v>
      </c>
      <c r="E69" s="154">
        <f t="shared" si="5"/>
        <v>-546.38456887859593</v>
      </c>
      <c r="F69" s="154">
        <f t="shared" si="5"/>
        <v>-547.96934869841164</v>
      </c>
      <c r="G69" s="154">
        <f t="shared" si="5"/>
        <v>-549.67443843503429</v>
      </c>
      <c r="H69" s="154">
        <f t="shared" si="5"/>
        <v>-551.50200082592301</v>
      </c>
      <c r="I69" s="154">
        <f t="shared" si="5"/>
        <v>-553.45852436915038</v>
      </c>
      <c r="J69" s="154">
        <f t="shared" si="5"/>
        <v>-555.53463688310865</v>
      </c>
      <c r="K69" s="154">
        <f t="shared" si="5"/>
        <v>-557.69789606986876</v>
      </c>
      <c r="L69" s="154">
        <f t="shared" si="5"/>
        <v>-560.05644278210468</v>
      </c>
      <c r="M69" s="154">
        <f t="shared" si="5"/>
        <v>-562.50213616263761</v>
      </c>
      <c r="N69" s="154">
        <f t="shared" si="5"/>
        <v>637.43363837807919</v>
      </c>
      <c r="O69" s="154">
        <f t="shared" si="5"/>
        <v>598.24360002931382</v>
      </c>
      <c r="P69" s="154">
        <f t="shared" si="5"/>
        <v>558.93036805429745</v>
      </c>
      <c r="Q69" s="154">
        <f t="shared" si="5"/>
        <v>520.61139720262145</v>
      </c>
      <c r="R69" s="154">
        <f t="shared" si="5"/>
        <v>559.58056061095817</v>
      </c>
      <c r="S69" s="154">
        <f t="shared" si="5"/>
        <v>504.26341360082108</v>
      </c>
      <c r="T69" s="154">
        <f t="shared" si="5"/>
        <v>-2600.5418729734934</v>
      </c>
      <c r="U69" s="154">
        <f t="shared" si="5"/>
        <v>-6524.9791111557697</v>
      </c>
      <c r="V69" s="154">
        <f t="shared" si="5"/>
        <v>-1520.1595774225666</v>
      </c>
      <c r="W69" s="154">
        <f t="shared" si="5"/>
        <v>-3750.9378058414009</v>
      </c>
      <c r="X69" s="154">
        <f t="shared" si="5"/>
        <v>-5787.4067966354023</v>
      </c>
      <c r="Y69" s="154">
        <f t="shared" si="5"/>
        <v>-4068.8142462741853</v>
      </c>
      <c r="Z69" s="154">
        <f t="shared" si="5"/>
        <v>-2439.2215825133976</v>
      </c>
      <c r="AA69" s="154">
        <f t="shared" si="5"/>
        <v>-3988.4794792794305</v>
      </c>
      <c r="AB69" s="154">
        <f t="shared" si="5"/>
        <v>215.4448896707828</v>
      </c>
      <c r="AC69" s="154">
        <f t="shared" si="5"/>
        <v>899.46324841381283</v>
      </c>
      <c r="AD69" s="154">
        <f t="shared" ref="AD69" si="6">IF(ISTEXT(AD3),0,AD3)+IF(ISTEXT(AD25),0,AD25*25)+IF(ISTEXT(AD47),0,AD47*298)</f>
        <v>-83.811160370858019</v>
      </c>
      <c r="AE69" s="202">
        <v>-103.73440851681517</v>
      </c>
      <c r="AF69" s="202">
        <v>-103.73440851681517</v>
      </c>
      <c r="AG69" s="202">
        <v>-103.73440851678606</v>
      </c>
      <c r="AH69" s="202">
        <v>-189.12238959950628</v>
      </c>
      <c r="AI69" s="202">
        <v>-189.12238959950628</v>
      </c>
      <c r="AJ69" s="202">
        <v>-189.12238959950628</v>
      </c>
      <c r="AK69" s="202">
        <v>-189.12238959950628</v>
      </c>
      <c r="AL69" s="202">
        <v>-189.12238959950628</v>
      </c>
      <c r="AM69" s="202">
        <v>-159.65707299398491</v>
      </c>
      <c r="AN69" s="202">
        <v>-159.65707299398491</v>
      </c>
      <c r="AO69" s="202">
        <v>-159.65707299398491</v>
      </c>
      <c r="AP69" s="202">
        <v>-159.65707299398491</v>
      </c>
      <c r="AQ69" s="202">
        <v>-159.6570729939267</v>
      </c>
    </row>
    <row r="70" spans="1:43" ht="13.5" customHeight="1" x14ac:dyDescent="0.2">
      <c r="A70" s="148" t="s">
        <v>91</v>
      </c>
      <c r="B70" s="102" t="s">
        <v>136</v>
      </c>
      <c r="C70" s="154">
        <f t="shared" ref="C70:AC70" si="7">IF(ISTEXT(C4),0,C4)+IF(ISTEXT(C26),0,C26*25)+IF(ISTEXT(C48),0,C48*298)</f>
        <v>-553.20666080380056</v>
      </c>
      <c r="D70" s="154">
        <f t="shared" si="7"/>
        <v>-557.51297686186717</v>
      </c>
      <c r="E70" s="154">
        <f t="shared" si="7"/>
        <v>-560.73443837250056</v>
      </c>
      <c r="F70" s="154">
        <f t="shared" si="7"/>
        <v>-563.95677883233384</v>
      </c>
      <c r="G70" s="154">
        <f t="shared" si="7"/>
        <v>-567.17423076633384</v>
      </c>
      <c r="H70" s="154">
        <f t="shared" si="7"/>
        <v>-570.38895691241726</v>
      </c>
      <c r="I70" s="154">
        <f t="shared" si="7"/>
        <v>-573.60744576556715</v>
      </c>
      <c r="J70" s="154">
        <f t="shared" si="7"/>
        <v>-576.8203251503005</v>
      </c>
      <c r="K70" s="154">
        <f t="shared" si="7"/>
        <v>-579.99515276586715</v>
      </c>
      <c r="L70" s="154">
        <f t="shared" si="7"/>
        <v>-583.24006946443387</v>
      </c>
      <c r="M70" s="154">
        <f t="shared" si="7"/>
        <v>-586.44693439016714</v>
      </c>
      <c r="N70" s="154">
        <f t="shared" si="7"/>
        <v>829.65497959960078</v>
      </c>
      <c r="O70" s="154">
        <f t="shared" si="7"/>
        <v>826.14911115440077</v>
      </c>
      <c r="P70" s="154">
        <f t="shared" si="7"/>
        <v>822.64524752116745</v>
      </c>
      <c r="Q70" s="154">
        <f t="shared" si="7"/>
        <v>820.26084344213405</v>
      </c>
      <c r="R70" s="154">
        <f t="shared" si="7"/>
        <v>893.33020529866747</v>
      </c>
      <c r="S70" s="154">
        <f t="shared" si="7"/>
        <v>889.00495490390085</v>
      </c>
      <c r="T70" s="154">
        <f t="shared" si="7"/>
        <v>-1767.9758624370349</v>
      </c>
      <c r="U70" s="154">
        <f t="shared" si="7"/>
        <v>-6962.9851790330395</v>
      </c>
      <c r="V70" s="154">
        <f t="shared" si="7"/>
        <v>-1364.220821733368</v>
      </c>
      <c r="W70" s="154">
        <f t="shared" si="7"/>
        <v>-3552.5105316363697</v>
      </c>
      <c r="X70" s="154">
        <f t="shared" si="7"/>
        <v>-6964.0811520610059</v>
      </c>
      <c r="Y70" s="154">
        <f t="shared" si="7"/>
        <v>-4687.568760728338</v>
      </c>
      <c r="Z70" s="154">
        <f t="shared" si="7"/>
        <v>-2962.2814750170028</v>
      </c>
      <c r="AA70" s="154">
        <f t="shared" si="7"/>
        <v>-4154.0264017776699</v>
      </c>
      <c r="AB70" s="154">
        <f t="shared" si="7"/>
        <v>-318.25984979396696</v>
      </c>
      <c r="AC70" s="154">
        <f t="shared" si="7"/>
        <v>702.43338814733397</v>
      </c>
      <c r="AD70" s="154">
        <f t="shared" ref="AD70" si="8">IF(ISTEXT(AD4),0,AD4)+IF(ISTEXT(AD26),0,AD26*25)+IF(ISTEXT(AD48),0,AD48*298)</f>
        <v>116.5787094890001</v>
      </c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</row>
    <row r="71" spans="1:43" ht="13.5" customHeight="1" x14ac:dyDescent="0.2">
      <c r="A71" s="148" t="s">
        <v>92</v>
      </c>
      <c r="B71" s="102" t="s">
        <v>137</v>
      </c>
      <c r="C71" s="154">
        <f t="shared" ref="C71:AC71" si="9">IF(ISTEXT(C5),0,C5)+IF(ISTEXT(C27),0,C27*25)+IF(ISTEXT(C49),0,C49*298)</f>
        <v>-19.83127897420378</v>
      </c>
      <c r="D71" s="154">
        <f t="shared" si="9"/>
        <v>-19.200013349363381</v>
      </c>
      <c r="E71" s="154">
        <f t="shared" si="9"/>
        <v>-18.67686600644738</v>
      </c>
      <c r="F71" s="154">
        <f t="shared" si="9"/>
        <v>-18.261836946965719</v>
      </c>
      <c r="G71" s="154">
        <f t="shared" si="9"/>
        <v>-17.95492617272642</v>
      </c>
      <c r="H71" s="154">
        <f t="shared" si="9"/>
        <v>-17.75613368277175</v>
      </c>
      <c r="I71" s="154">
        <f t="shared" si="9"/>
        <v>-17.665459480989121</v>
      </c>
      <c r="J71" s="154">
        <f t="shared" si="9"/>
        <v>-17.68290356015812</v>
      </c>
      <c r="K71" s="154">
        <f t="shared" si="9"/>
        <v>-17.808465924195481</v>
      </c>
      <c r="L71" s="154">
        <f t="shared" si="9"/>
        <v>-18.042146572810822</v>
      </c>
      <c r="M71" s="154">
        <f t="shared" si="9"/>
        <v>-18.383945504908521</v>
      </c>
      <c r="N71" s="154">
        <f t="shared" si="9"/>
        <v>-235.63597527415754</v>
      </c>
      <c r="O71" s="154">
        <f t="shared" si="9"/>
        <v>-272.38895533972493</v>
      </c>
      <c r="P71" s="154">
        <f t="shared" si="9"/>
        <v>-309.25005368615996</v>
      </c>
      <c r="Q71" s="154">
        <f t="shared" si="9"/>
        <v>-346.21927030580667</v>
      </c>
      <c r="R71" s="154">
        <f t="shared" si="9"/>
        <v>-381.31267854771335</v>
      </c>
      <c r="S71" s="154">
        <f t="shared" si="9"/>
        <v>-433.30606698126775</v>
      </c>
      <c r="T71" s="154">
        <f t="shared" si="9"/>
        <v>-882.11492727715211</v>
      </c>
      <c r="U71" s="154">
        <f t="shared" si="9"/>
        <v>387.48986083284433</v>
      </c>
      <c r="V71" s="154">
        <f t="shared" si="9"/>
        <v>-207.40515227967867</v>
      </c>
      <c r="W71" s="154">
        <f t="shared" si="9"/>
        <v>-250.21858517866087</v>
      </c>
      <c r="X71" s="154">
        <f t="shared" si="9"/>
        <v>1124.5581300663243</v>
      </c>
      <c r="Y71" s="154">
        <f t="shared" si="9"/>
        <v>566.52077885941685</v>
      </c>
      <c r="Z71" s="154">
        <f t="shared" si="9"/>
        <v>470.45861567350107</v>
      </c>
      <c r="AA71" s="154">
        <f t="shared" si="9"/>
        <v>112.8457564001659</v>
      </c>
      <c r="AB71" s="154">
        <f t="shared" si="9"/>
        <v>480.66162401299579</v>
      </c>
      <c r="AC71" s="154">
        <f t="shared" si="9"/>
        <v>143.7872474040029</v>
      </c>
      <c r="AD71" s="154">
        <f t="shared" ref="AD71" si="10">IF(ISTEXT(AD5),0,AD5)+IF(ISTEXT(AD27),0,AD27*25)+IF(ISTEXT(AD49),0,AD49*298)</f>
        <v>-253.73507821040414</v>
      </c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</row>
    <row r="72" spans="1:43" ht="13.5" customHeight="1" x14ac:dyDescent="0.2">
      <c r="A72" s="148" t="s">
        <v>93</v>
      </c>
      <c r="B72" s="102" t="s">
        <v>138</v>
      </c>
      <c r="C72" s="154">
        <f t="shared" ref="C72:AC72" si="11">IF(ISTEXT(C6),0,C6)+IF(ISTEXT(C28),0,C28*25)+IF(ISTEXT(C50),0,C50*298)</f>
        <v>4384.2196962254548</v>
      </c>
      <c r="D72" s="154">
        <f t="shared" si="11"/>
        <v>3799.9786110043428</v>
      </c>
      <c r="E72" s="154">
        <f t="shared" si="11"/>
        <v>4923.8351184290241</v>
      </c>
      <c r="F72" s="154">
        <f t="shared" si="11"/>
        <v>3917.9972364255759</v>
      </c>
      <c r="G72" s="154">
        <f t="shared" si="11"/>
        <v>3269.0197572210905</v>
      </c>
      <c r="H72" s="154">
        <f t="shared" si="11"/>
        <v>3291.292771645607</v>
      </c>
      <c r="I72" s="154">
        <f t="shared" si="11"/>
        <v>2679.4952425216611</v>
      </c>
      <c r="J72" s="154">
        <f t="shared" si="11"/>
        <v>2968.7298731018418</v>
      </c>
      <c r="K72" s="154">
        <f t="shared" si="11"/>
        <v>2873.1445465890602</v>
      </c>
      <c r="L72" s="154">
        <f t="shared" si="11"/>
        <v>3074.4835866880785</v>
      </c>
      <c r="M72" s="154">
        <f t="shared" si="11"/>
        <v>3181.9263474886266</v>
      </c>
      <c r="N72" s="154">
        <f t="shared" si="11"/>
        <v>2484.2883654069083</v>
      </c>
      <c r="O72" s="154">
        <f t="shared" si="11"/>
        <v>3466.7716346904276</v>
      </c>
      <c r="P72" s="154">
        <f t="shared" si="11"/>
        <v>3228.0933223813454</v>
      </c>
      <c r="Q72" s="154">
        <f t="shared" si="11"/>
        <v>2974.6152567866229</v>
      </c>
      <c r="R72" s="154">
        <f t="shared" si="11"/>
        <v>2785.6173679421154</v>
      </c>
      <c r="S72" s="154">
        <f t="shared" si="11"/>
        <v>3176.0537793419126</v>
      </c>
      <c r="T72" s="154">
        <f t="shared" si="11"/>
        <v>3823.504812658387</v>
      </c>
      <c r="U72" s="154">
        <f t="shared" si="11"/>
        <v>3258.6997652913101</v>
      </c>
      <c r="V72" s="154">
        <f t="shared" si="11"/>
        <v>2535.7620069528393</v>
      </c>
      <c r="W72" s="154">
        <f t="shared" si="11"/>
        <v>1847.8155491476221</v>
      </c>
      <c r="X72" s="154">
        <f t="shared" si="11"/>
        <v>2285.2265759004531</v>
      </c>
      <c r="Y72" s="154">
        <f t="shared" si="11"/>
        <v>2359.5188394827005</v>
      </c>
      <c r="Z72" s="154">
        <f t="shared" si="11"/>
        <v>1950.444285729307</v>
      </c>
      <c r="AA72" s="154">
        <f t="shared" si="11"/>
        <v>3086.6906027311588</v>
      </c>
      <c r="AB72" s="154">
        <f t="shared" si="11"/>
        <v>2596.1942436924674</v>
      </c>
      <c r="AC72" s="154">
        <f t="shared" si="11"/>
        <v>2787.6091822573449</v>
      </c>
      <c r="AD72" s="154">
        <f t="shared" ref="AD72:AQ72" si="12">IF(ISTEXT(AD6),0,AD6)+IF(ISTEXT(AD28),0,AD28*25)+IF(ISTEXT(AD50),0,AD50*298)</f>
        <v>2334.9888253142803</v>
      </c>
      <c r="AE72" s="154">
        <f t="shared" si="12"/>
        <v>3504.7701881352154</v>
      </c>
      <c r="AF72" s="154">
        <f t="shared" si="12"/>
        <v>3204.1285891131911</v>
      </c>
      <c r="AG72" s="154">
        <f t="shared" si="12"/>
        <v>1769.2118602067803</v>
      </c>
      <c r="AH72" s="154">
        <f t="shared" si="12"/>
        <v>1660.2712010842495</v>
      </c>
      <c r="AI72" s="154">
        <f t="shared" si="12"/>
        <v>1879.6090181956426</v>
      </c>
      <c r="AJ72" s="154">
        <f t="shared" si="12"/>
        <v>1923.0203700148745</v>
      </c>
      <c r="AK72" s="154">
        <f t="shared" si="12"/>
        <v>2208.2280157697546</v>
      </c>
      <c r="AL72" s="154">
        <f t="shared" si="12"/>
        <v>1621.2707701243946</v>
      </c>
      <c r="AM72" s="154">
        <f t="shared" si="12"/>
        <v>2502.0911612506075</v>
      </c>
      <c r="AN72" s="154">
        <f t="shared" si="12"/>
        <v>2335.2391064663884</v>
      </c>
      <c r="AO72" s="154">
        <f t="shared" si="12"/>
        <v>2243.5697711605658</v>
      </c>
      <c r="AP72" s="154">
        <f t="shared" si="12"/>
        <v>2060.8265526701507</v>
      </c>
      <c r="AQ72" s="154">
        <f t="shared" si="12"/>
        <v>2644.4548870727649</v>
      </c>
    </row>
    <row r="73" spans="1:43" ht="13.5" customHeight="1" x14ac:dyDescent="0.2">
      <c r="A73" s="148" t="s">
        <v>94</v>
      </c>
      <c r="B73" s="102" t="s">
        <v>139</v>
      </c>
      <c r="C73" s="154">
        <f t="shared" ref="C73:AC73" si="13">IF(ISTEXT(C7),0,C7)+IF(ISTEXT(C29),0,C29*25)+IF(ISTEXT(C51),0,C51*298)</f>
        <v>4222.5797942056706</v>
      </c>
      <c r="D73" s="154">
        <f t="shared" si="13"/>
        <v>3640.2153274593365</v>
      </c>
      <c r="E73" s="154">
        <f t="shared" si="13"/>
        <v>4765.9484533613377</v>
      </c>
      <c r="F73" s="154">
        <f t="shared" si="13"/>
        <v>3761.9871898326701</v>
      </c>
      <c r="G73" s="154">
        <f t="shared" si="13"/>
        <v>3114.8863291040029</v>
      </c>
      <c r="H73" s="154">
        <f t="shared" si="13"/>
        <v>3139.0359620033364</v>
      </c>
      <c r="I73" s="154">
        <f t="shared" si="13"/>
        <v>2529.115051356669</v>
      </c>
      <c r="J73" s="154">
        <f t="shared" si="13"/>
        <v>2820.2263004116694</v>
      </c>
      <c r="K73" s="154">
        <f t="shared" si="13"/>
        <v>2726.5175923736692</v>
      </c>
      <c r="L73" s="154">
        <f t="shared" si="13"/>
        <v>2929.7332509500025</v>
      </c>
      <c r="M73" s="154">
        <f t="shared" si="13"/>
        <v>3039.0526302253361</v>
      </c>
      <c r="N73" s="154">
        <f t="shared" si="13"/>
        <v>2343.3024559266687</v>
      </c>
      <c r="O73" s="154">
        <f t="shared" si="13"/>
        <v>3327.6735329922362</v>
      </c>
      <c r="P73" s="154">
        <f t="shared" si="13"/>
        <v>3090.8830284676696</v>
      </c>
      <c r="Q73" s="154">
        <f t="shared" si="13"/>
        <v>2839.2927706550026</v>
      </c>
      <c r="R73" s="154">
        <f t="shared" si="13"/>
        <v>2642.7458195233357</v>
      </c>
      <c r="S73" s="154">
        <f t="shared" si="13"/>
        <v>3035.044042609336</v>
      </c>
      <c r="T73" s="154">
        <f t="shared" si="13"/>
        <v>3684.1405380266701</v>
      </c>
      <c r="U73" s="154">
        <f t="shared" si="13"/>
        <v>3120.5570264529497</v>
      </c>
      <c r="V73" s="154">
        <f t="shared" si="13"/>
        <v>2399.2975620533357</v>
      </c>
      <c r="W73" s="154">
        <f t="shared" si="13"/>
        <v>1712.8687263233348</v>
      </c>
      <c r="X73" s="154">
        <f t="shared" si="13"/>
        <v>2146.7851818050021</v>
      </c>
      <c r="Y73" s="154">
        <f t="shared" si="13"/>
        <v>2244.1989669916688</v>
      </c>
      <c r="Z73" s="154">
        <f t="shared" si="13"/>
        <v>1838.9735270500016</v>
      </c>
      <c r="AA73" s="154">
        <f t="shared" si="13"/>
        <v>2948.9290852890026</v>
      </c>
      <c r="AB73" s="154">
        <f t="shared" si="13"/>
        <v>2362.7975066300023</v>
      </c>
      <c r="AC73" s="154">
        <f t="shared" si="13"/>
        <v>2601.8430504733356</v>
      </c>
      <c r="AD73" s="154">
        <f t="shared" ref="AD73:AQ73" si="14">IF(ISTEXT(AD7),0,AD7)+IF(ISTEXT(AD29),0,AD29*25)+IF(ISTEXT(AD51),0,AD51*298)</f>
        <v>2219.1860533993354</v>
      </c>
      <c r="AE73" s="154">
        <f t="shared" si="14"/>
        <v>3513.9743169975127</v>
      </c>
      <c r="AF73" s="154">
        <f t="shared" si="14"/>
        <v>3213.2599958861729</v>
      </c>
      <c r="AG73" s="154">
        <f t="shared" si="14"/>
        <v>1778.2705448904464</v>
      </c>
      <c r="AH73" s="154">
        <f t="shared" si="14"/>
        <v>1668.0249047980365</v>
      </c>
      <c r="AI73" s="154">
        <f t="shared" si="14"/>
        <v>1887.2899998201142</v>
      </c>
      <c r="AJ73" s="154">
        <f t="shared" si="14"/>
        <v>1930.6286295500306</v>
      </c>
      <c r="AK73" s="154">
        <f t="shared" si="14"/>
        <v>2215.7635532155955</v>
      </c>
      <c r="AL73" s="154">
        <f t="shared" si="14"/>
        <v>1628.763956768109</v>
      </c>
      <c r="AM73" s="154">
        <f t="shared" si="14"/>
        <v>2509.5419970921957</v>
      </c>
      <c r="AN73" s="154">
        <f t="shared" si="14"/>
        <v>2342.6475915058504</v>
      </c>
      <c r="AO73" s="154">
        <f t="shared" si="14"/>
        <v>2250.9359053979015</v>
      </c>
      <c r="AP73" s="154">
        <f t="shared" si="14"/>
        <v>2068.1503361053601</v>
      </c>
      <c r="AQ73" s="154">
        <f t="shared" si="14"/>
        <v>2651.7330616697795</v>
      </c>
    </row>
    <row r="74" spans="1:43" ht="13.5" customHeight="1" x14ac:dyDescent="0.2">
      <c r="A74" s="148" t="s">
        <v>95</v>
      </c>
      <c r="B74" s="102" t="s">
        <v>140</v>
      </c>
      <c r="C74" s="154">
        <f t="shared" ref="C74:AC74" si="15">IF(ISTEXT(C8),0,C8)+IF(ISTEXT(C30),0,C30*25)+IF(ISTEXT(C52),0,C52*298)</f>
        <v>0.73836448228399998</v>
      </c>
      <c r="D74" s="154">
        <f t="shared" si="15"/>
        <v>0.75466401650585002</v>
      </c>
      <c r="E74" s="154">
        <f t="shared" si="15"/>
        <v>0.77096355068710998</v>
      </c>
      <c r="F74" s="154">
        <f t="shared" si="15"/>
        <v>0.78726308490572994</v>
      </c>
      <c r="G74" s="154">
        <f t="shared" si="15"/>
        <v>0.80356261908734994</v>
      </c>
      <c r="H74" s="154">
        <f t="shared" si="15"/>
        <v>0.81986215327076994</v>
      </c>
      <c r="I74" s="154">
        <f t="shared" si="15"/>
        <v>0.83616168749198994</v>
      </c>
      <c r="J74" s="154">
        <f t="shared" si="15"/>
        <v>0.85246122167289007</v>
      </c>
      <c r="K74" s="154">
        <f t="shared" si="15"/>
        <v>0.86876075589113</v>
      </c>
      <c r="L74" s="154">
        <f t="shared" si="15"/>
        <v>0.88506029007606002</v>
      </c>
      <c r="M74" s="154">
        <f t="shared" si="15"/>
        <v>0.90135982429063999</v>
      </c>
      <c r="N74" s="154">
        <f t="shared" si="15"/>
        <v>0.90647005123950009</v>
      </c>
      <c r="O74" s="154">
        <f t="shared" si="15"/>
        <v>0.91158027819093002</v>
      </c>
      <c r="P74" s="154">
        <f t="shared" si="15"/>
        <v>0.91669050517604</v>
      </c>
      <c r="Q74" s="154">
        <f t="shared" si="15"/>
        <v>0.92180073212013003</v>
      </c>
      <c r="R74" s="154">
        <f t="shared" si="15"/>
        <v>10.363781028279481</v>
      </c>
      <c r="S74" s="154">
        <f t="shared" si="15"/>
        <v>10.39488735107652</v>
      </c>
      <c r="T74" s="154">
        <f t="shared" si="15"/>
        <v>10.642343262717219</v>
      </c>
      <c r="U74" s="154">
        <f t="shared" si="15"/>
        <v>11.313725478360601</v>
      </c>
      <c r="V74" s="154">
        <f t="shared" si="15"/>
        <v>11.52834954850395</v>
      </c>
      <c r="W74" s="154">
        <f t="shared" si="15"/>
        <v>11.918855517287319</v>
      </c>
      <c r="X74" s="154">
        <f t="shared" si="15"/>
        <v>12.48876374517636</v>
      </c>
      <c r="Y74" s="154">
        <f t="shared" si="15"/>
        <v>-9.7641280734679405</v>
      </c>
      <c r="Z74" s="154">
        <f t="shared" si="15"/>
        <v>-11.94228414394458</v>
      </c>
      <c r="AA74" s="154">
        <f t="shared" si="15"/>
        <v>15.332510117981281</v>
      </c>
      <c r="AB74" s="154">
        <f t="shared" si="15"/>
        <v>106.22340809071544</v>
      </c>
      <c r="AC74" s="154">
        <f t="shared" si="15"/>
        <v>50.458291296258707</v>
      </c>
      <c r="AD74" s="154">
        <f t="shared" ref="AD74:AQ74" si="16">IF(ISTEXT(AD8),0,AD8)+IF(ISTEXT(AD30),0,AD30*25)+IF(ISTEXT(AD52),0,AD52*298)</f>
        <v>-13.142805976554911</v>
      </c>
      <c r="AE74" s="154">
        <f t="shared" si="16"/>
        <v>-9.2041288622971482</v>
      </c>
      <c r="AF74" s="154">
        <f t="shared" si="16"/>
        <v>-9.1314067729816912</v>
      </c>
      <c r="AG74" s="154">
        <f t="shared" si="16"/>
        <v>-9.0586846836662414</v>
      </c>
      <c r="AH74" s="154">
        <f t="shared" si="16"/>
        <v>-7.7537037137869351</v>
      </c>
      <c r="AI74" s="154">
        <f t="shared" si="16"/>
        <v>-7.680981624471479</v>
      </c>
      <c r="AJ74" s="154">
        <f t="shared" si="16"/>
        <v>-7.6082595351560283</v>
      </c>
      <c r="AK74" s="154">
        <f t="shared" si="16"/>
        <v>-7.5355374458405722</v>
      </c>
      <c r="AL74" s="154">
        <f t="shared" si="16"/>
        <v>-7.4931866437143606</v>
      </c>
      <c r="AM74" s="154">
        <f t="shared" si="16"/>
        <v>-7.4508358415881419</v>
      </c>
      <c r="AN74" s="154">
        <f t="shared" si="16"/>
        <v>-7.4084850394619242</v>
      </c>
      <c r="AO74" s="154">
        <f t="shared" si="16"/>
        <v>-7.3661342373357055</v>
      </c>
      <c r="AP74" s="154">
        <f t="shared" si="16"/>
        <v>-7.3237834352094877</v>
      </c>
      <c r="AQ74" s="154">
        <f t="shared" si="16"/>
        <v>-7.2781745970147114</v>
      </c>
    </row>
    <row r="75" spans="1:43" ht="13.5" customHeight="1" x14ac:dyDescent="0.2">
      <c r="A75" s="148" t="s">
        <v>96</v>
      </c>
      <c r="B75" s="102" t="s">
        <v>141</v>
      </c>
      <c r="C75" s="154">
        <f t="shared" ref="C75:AC75" si="17">IF(ISTEXT(C9),0,C9)+IF(ISTEXT(C31),0,C31*25)+IF(ISTEXT(C53),0,C53*298)</f>
        <v>979.37902390104784</v>
      </c>
      <c r="D75" s="154">
        <f t="shared" si="17"/>
        <v>972.70399826427581</v>
      </c>
      <c r="E75" s="154">
        <f t="shared" si="17"/>
        <v>959.81305261280852</v>
      </c>
      <c r="F75" s="154">
        <f t="shared" si="17"/>
        <v>957.66769413515533</v>
      </c>
      <c r="G75" s="154">
        <f t="shared" si="17"/>
        <v>940.08713870946565</v>
      </c>
      <c r="H75" s="154">
        <f t="shared" si="17"/>
        <v>897.59639408082126</v>
      </c>
      <c r="I75" s="154">
        <f t="shared" si="17"/>
        <v>928.59570996109028</v>
      </c>
      <c r="J75" s="154">
        <f t="shared" si="17"/>
        <v>932.55069191243922</v>
      </c>
      <c r="K75" s="154">
        <f t="shared" si="17"/>
        <v>901.8261317694778</v>
      </c>
      <c r="L75" s="154">
        <f t="shared" si="17"/>
        <v>870.11472929374327</v>
      </c>
      <c r="M75" s="154">
        <f t="shared" si="17"/>
        <v>853.94494926348943</v>
      </c>
      <c r="N75" s="154">
        <f t="shared" si="17"/>
        <v>841.61591569209577</v>
      </c>
      <c r="O75" s="154">
        <f t="shared" si="17"/>
        <v>835.28784673562006</v>
      </c>
      <c r="P75" s="154">
        <f t="shared" si="17"/>
        <v>829.16186115109849</v>
      </c>
      <c r="Q75" s="154">
        <f t="shared" si="17"/>
        <v>825.03351605869216</v>
      </c>
      <c r="R75" s="154">
        <f t="shared" si="17"/>
        <v>840.13136090589433</v>
      </c>
      <c r="S75" s="154">
        <f t="shared" si="17"/>
        <v>862.01321829960511</v>
      </c>
      <c r="T75" s="154">
        <f t="shared" si="17"/>
        <v>836.01232728940568</v>
      </c>
      <c r="U75" s="154">
        <f t="shared" si="17"/>
        <v>845.70868356695496</v>
      </c>
      <c r="V75" s="154">
        <f t="shared" si="17"/>
        <v>823.22387711516899</v>
      </c>
      <c r="W75" s="154">
        <f t="shared" si="17"/>
        <v>804.91654753271564</v>
      </c>
      <c r="X75" s="154">
        <f t="shared" si="17"/>
        <v>814.81828022369564</v>
      </c>
      <c r="Y75" s="154">
        <f t="shared" si="17"/>
        <v>831.67800060779246</v>
      </c>
      <c r="Z75" s="154">
        <f t="shared" si="17"/>
        <v>831.25889595065735</v>
      </c>
      <c r="AA75" s="154">
        <f t="shared" si="17"/>
        <v>1008.0611625196334</v>
      </c>
      <c r="AB75" s="154">
        <f t="shared" si="17"/>
        <v>873.08187242621932</v>
      </c>
      <c r="AC75" s="154">
        <f t="shared" si="17"/>
        <v>797.90100527207687</v>
      </c>
      <c r="AD75" s="154">
        <f t="shared" ref="AD75:AQ75" si="18">IF(ISTEXT(AD9),0,AD9)+IF(ISTEXT(AD31),0,AD31*25)+IF(ISTEXT(AD53),0,AD53*298)</f>
        <v>763.00715070883064</v>
      </c>
      <c r="AE75" s="154">
        <f t="shared" si="18"/>
        <v>743.75938583485163</v>
      </c>
      <c r="AF75" s="154">
        <f t="shared" si="18"/>
        <v>1022.7130364622261</v>
      </c>
      <c r="AG75" s="154">
        <f t="shared" si="18"/>
        <v>716.95551550151163</v>
      </c>
      <c r="AH75" s="154">
        <f t="shared" si="18"/>
        <v>412.04025355334943</v>
      </c>
      <c r="AI75" s="154">
        <f t="shared" si="18"/>
        <v>718.09852910939196</v>
      </c>
      <c r="AJ75" s="154">
        <f t="shared" si="18"/>
        <v>725.66675269756843</v>
      </c>
      <c r="AK75" s="154">
        <f t="shared" si="18"/>
        <v>720.28257688762017</v>
      </c>
      <c r="AL75" s="154">
        <f t="shared" si="18"/>
        <v>720.49202381621626</v>
      </c>
      <c r="AM75" s="154">
        <f t="shared" si="18"/>
        <v>722.36414137658767</v>
      </c>
      <c r="AN75" s="154">
        <f t="shared" si="18"/>
        <v>721.49867736747569</v>
      </c>
      <c r="AO75" s="154">
        <f t="shared" si="18"/>
        <v>721.81988035812253</v>
      </c>
      <c r="AP75" s="154">
        <f t="shared" si="18"/>
        <v>721.71301676422206</v>
      </c>
      <c r="AQ75" s="154">
        <f t="shared" si="18"/>
        <v>721.9757928860073</v>
      </c>
    </row>
    <row r="76" spans="1:43" ht="13.5" customHeight="1" x14ac:dyDescent="0.2">
      <c r="A76" s="148" t="s">
        <v>97</v>
      </c>
      <c r="B76" s="102" t="s">
        <v>142</v>
      </c>
      <c r="C76" s="154">
        <f t="shared" ref="C76:AC76" si="19">IF(ISTEXT(C10),0,C10)+IF(ISTEXT(C32),0,C32*25)+IF(ISTEXT(C54),0,C54*298)</f>
        <v>913.7572518351941</v>
      </c>
      <c r="D76" s="154">
        <f t="shared" si="19"/>
        <v>907.76156982764087</v>
      </c>
      <c r="E76" s="154">
        <f t="shared" si="19"/>
        <v>895.54996780289423</v>
      </c>
      <c r="F76" s="154">
        <f t="shared" si="19"/>
        <v>894.08395295439811</v>
      </c>
      <c r="G76" s="154">
        <f t="shared" si="19"/>
        <v>877.18274115791814</v>
      </c>
      <c r="H76" s="154">
        <f t="shared" si="19"/>
        <v>835.37134015599815</v>
      </c>
      <c r="I76" s="154">
        <f t="shared" si="19"/>
        <v>867.04999966549144</v>
      </c>
      <c r="J76" s="154">
        <f t="shared" si="19"/>
        <v>871.68432524606487</v>
      </c>
      <c r="K76" s="154">
        <f t="shared" si="19"/>
        <v>841.63910872973145</v>
      </c>
      <c r="L76" s="154">
        <f t="shared" si="19"/>
        <v>810.6070498832247</v>
      </c>
      <c r="M76" s="154">
        <f t="shared" si="19"/>
        <v>795.11661348219548</v>
      </c>
      <c r="N76" s="154">
        <f t="shared" si="19"/>
        <v>783.47207841235002</v>
      </c>
      <c r="O76" s="154">
        <f t="shared" si="19"/>
        <v>777.82850795985939</v>
      </c>
      <c r="P76" s="154">
        <f t="shared" si="19"/>
        <v>772.38702087695935</v>
      </c>
      <c r="Q76" s="154">
        <f t="shared" si="19"/>
        <v>768.94317428863792</v>
      </c>
      <c r="R76" s="154">
        <f t="shared" si="19"/>
        <v>738.3646591392727</v>
      </c>
      <c r="S76" s="154">
        <f t="shared" si="19"/>
        <v>760.76466995264332</v>
      </c>
      <c r="T76" s="154">
        <f t="shared" si="19"/>
        <v>734.65652518793399</v>
      </c>
      <c r="U76" s="154">
        <f t="shared" si="19"/>
        <v>743.02017332051003</v>
      </c>
      <c r="V76" s="154">
        <f t="shared" si="19"/>
        <v>720.52302093801404</v>
      </c>
      <c r="W76" s="154">
        <f t="shared" si="19"/>
        <v>701.471800207054</v>
      </c>
      <c r="X76" s="154">
        <f t="shared" si="19"/>
        <v>710.88228783249394</v>
      </c>
      <c r="Y76" s="154">
        <f t="shared" si="19"/>
        <v>720.71784246205391</v>
      </c>
      <c r="Z76" s="154">
        <f t="shared" si="19"/>
        <v>769.86514837158734</v>
      </c>
      <c r="AA76" s="154">
        <f t="shared" si="19"/>
        <v>755.81401865933401</v>
      </c>
      <c r="AB76" s="154">
        <f t="shared" si="19"/>
        <v>623.7615507557872</v>
      </c>
      <c r="AC76" s="154">
        <f t="shared" si="19"/>
        <v>678.15507172834725</v>
      </c>
      <c r="AD76" s="154">
        <f t="shared" ref="AD76:AQ76" si="20">IF(ISTEXT(AD10),0,AD10)+IF(ISTEXT(AD32),0,AD32*25)+IF(ISTEXT(AD54),0,AD54*298)</f>
        <v>665.91453939266728</v>
      </c>
      <c r="AE76" s="154">
        <f t="shared" si="20"/>
        <v>704.70279452623834</v>
      </c>
      <c r="AF76" s="154">
        <f t="shared" si="20"/>
        <v>983.58482306406995</v>
      </c>
      <c r="AG76" s="154">
        <f t="shared" si="20"/>
        <v>677.38130695863526</v>
      </c>
      <c r="AH76" s="154">
        <f t="shared" si="20"/>
        <v>372.11906500026532</v>
      </c>
      <c r="AI76" s="154">
        <f t="shared" si="20"/>
        <v>677.98651561957195</v>
      </c>
      <c r="AJ76" s="154">
        <f t="shared" si="20"/>
        <v>685.3639142710125</v>
      </c>
      <c r="AK76" s="154">
        <f t="shared" si="20"/>
        <v>679.78891352432845</v>
      </c>
      <c r="AL76" s="154">
        <f t="shared" si="20"/>
        <v>679.41677595074589</v>
      </c>
      <c r="AM76" s="154">
        <f t="shared" si="20"/>
        <v>680.70730900893898</v>
      </c>
      <c r="AN76" s="154">
        <f t="shared" si="20"/>
        <v>679.26026049764857</v>
      </c>
      <c r="AO76" s="154">
        <f t="shared" si="20"/>
        <v>678.99987898611698</v>
      </c>
      <c r="AP76" s="154">
        <f t="shared" si="20"/>
        <v>678.31143089003808</v>
      </c>
      <c r="AQ76" s="154">
        <f t="shared" si="20"/>
        <v>677.93038222783503</v>
      </c>
    </row>
    <row r="77" spans="1:43" ht="13.5" customHeight="1" x14ac:dyDescent="0.2">
      <c r="A77" s="148" t="s">
        <v>98</v>
      </c>
      <c r="B77" s="102" t="s">
        <v>143</v>
      </c>
      <c r="C77" s="154">
        <f t="shared" ref="C77:AC77" si="21">IF(ISTEXT(C11),0,C11)+IF(ISTEXT(C33),0,C33*25)+IF(ISTEXT(C55),0,C55*298)</f>
        <v>2.3518305140535598</v>
      </c>
      <c r="D77" s="154">
        <f t="shared" si="21"/>
        <v>2.4168229168350899</v>
      </c>
      <c r="E77" s="154">
        <f t="shared" si="21"/>
        <v>2.4818153196144199</v>
      </c>
      <c r="F77" s="154">
        <f t="shared" si="21"/>
        <v>2.54680772235709</v>
      </c>
      <c r="G77" s="154">
        <f t="shared" si="21"/>
        <v>2.6118001251474201</v>
      </c>
      <c r="H77" s="154">
        <f t="shared" si="21"/>
        <v>2.67679252792309</v>
      </c>
      <c r="I77" s="154">
        <f t="shared" si="21"/>
        <v>2.7417849306987598</v>
      </c>
      <c r="J77" s="154">
        <f t="shared" si="21"/>
        <v>2.8067773334744199</v>
      </c>
      <c r="K77" s="154">
        <f t="shared" si="21"/>
        <v>2.8717697362464198</v>
      </c>
      <c r="L77" s="154">
        <f t="shared" si="21"/>
        <v>2.9367621390184198</v>
      </c>
      <c r="M77" s="154">
        <f t="shared" si="21"/>
        <v>3.0017545417940901</v>
      </c>
      <c r="N77" s="154">
        <f t="shared" si="21"/>
        <v>3.0615920697457599</v>
      </c>
      <c r="O77" s="154">
        <f t="shared" si="21"/>
        <v>3.12142959766076</v>
      </c>
      <c r="P77" s="154">
        <f t="shared" si="21"/>
        <v>3.1812671255390899</v>
      </c>
      <c r="Q77" s="154">
        <f t="shared" si="21"/>
        <v>3.2411046534540899</v>
      </c>
      <c r="R77" s="154">
        <f t="shared" si="21"/>
        <v>49.661800682021635</v>
      </c>
      <c r="S77" s="154">
        <f t="shared" si="21"/>
        <v>49.887983291861651</v>
      </c>
      <c r="T77" s="154">
        <f t="shared" si="21"/>
        <v>50.739573078271647</v>
      </c>
      <c r="U77" s="154">
        <f t="shared" si="21"/>
        <v>52.816617255244978</v>
      </c>
      <c r="V77" s="154">
        <f t="shared" si="21"/>
        <v>53.573299215454981</v>
      </c>
      <c r="W77" s="154">
        <f t="shared" si="21"/>
        <v>54.957666229961646</v>
      </c>
      <c r="X77" s="154">
        <f t="shared" si="21"/>
        <v>56.860635849501648</v>
      </c>
      <c r="Y77" s="154">
        <f t="shared" si="21"/>
        <v>61.941895476938484</v>
      </c>
      <c r="Z77" s="154">
        <f t="shared" si="21"/>
        <v>10.267753012770012</v>
      </c>
      <c r="AA77" s="154">
        <f t="shared" si="21"/>
        <v>202.71484191499934</v>
      </c>
      <c r="AB77" s="154">
        <f t="shared" si="21"/>
        <v>203.1924194983321</v>
      </c>
      <c r="AC77" s="154">
        <f t="shared" si="21"/>
        <v>78.900421977329543</v>
      </c>
      <c r="AD77" s="154">
        <f t="shared" ref="AD77:AQ77" si="22">IF(ISTEXT(AD11),0,AD11)+IF(ISTEXT(AD33),0,AD33*25)+IF(ISTEXT(AD55),0,AD55*298)</f>
        <v>51.733581589763382</v>
      </c>
      <c r="AE77" s="154">
        <f t="shared" si="22"/>
        <v>39.056591308613257</v>
      </c>
      <c r="AF77" s="154">
        <f t="shared" si="22"/>
        <v>39.128213398156134</v>
      </c>
      <c r="AG77" s="154">
        <f t="shared" si="22"/>
        <v>39.574208542876342</v>
      </c>
      <c r="AH77" s="154">
        <f t="shared" si="22"/>
        <v>39.921188553084114</v>
      </c>
      <c r="AI77" s="154">
        <f t="shared" si="22"/>
        <v>40.112013489819986</v>
      </c>
      <c r="AJ77" s="154">
        <f t="shared" si="22"/>
        <v>40.302838426555873</v>
      </c>
      <c r="AK77" s="154">
        <f t="shared" si="22"/>
        <v>40.493663363291745</v>
      </c>
      <c r="AL77" s="154">
        <f t="shared" si="22"/>
        <v>41.075247865470189</v>
      </c>
      <c r="AM77" s="154">
        <f t="shared" si="22"/>
        <v>41.656832367648626</v>
      </c>
      <c r="AN77" s="154">
        <f t="shared" si="22"/>
        <v>42.23841686982707</v>
      </c>
      <c r="AO77" s="154">
        <f t="shared" si="22"/>
        <v>42.820001372005514</v>
      </c>
      <c r="AP77" s="154">
        <f t="shared" si="22"/>
        <v>43.401585874183951</v>
      </c>
      <c r="AQ77" s="154">
        <f t="shared" si="22"/>
        <v>44.045410658172251</v>
      </c>
    </row>
    <row r="78" spans="1:43" ht="13.5" customHeight="1" x14ac:dyDescent="0.2">
      <c r="A78" s="148" t="s">
        <v>99</v>
      </c>
      <c r="B78" s="102" t="s">
        <v>144</v>
      </c>
      <c r="C78" s="154">
        <f t="shared" ref="C78:AC78" si="23">IF(ISTEXT(C12),0,C12)+IF(ISTEXT(C34),0,C34*25)+IF(ISTEXT(C56),0,C56*298)</f>
        <v>102.50965679887157</v>
      </c>
      <c r="D78" s="154">
        <f t="shared" si="23"/>
        <v>94.590740994949897</v>
      </c>
      <c r="E78" s="154">
        <f t="shared" si="23"/>
        <v>94.591531857669921</v>
      </c>
      <c r="F78" s="154">
        <f t="shared" si="23"/>
        <v>82.504349387081561</v>
      </c>
      <c r="G78" s="154">
        <f t="shared" si="23"/>
        <v>79.170526916468233</v>
      </c>
      <c r="H78" s="154">
        <f t="shared" si="23"/>
        <v>75.41987777921689</v>
      </c>
      <c r="I78" s="154">
        <f t="shared" si="23"/>
        <v>90.218015308578558</v>
      </c>
      <c r="J78" s="154">
        <f t="shared" si="23"/>
        <v>111.89379283811526</v>
      </c>
      <c r="K78" s="154">
        <f t="shared" si="23"/>
        <v>92.720557034105241</v>
      </c>
      <c r="L78" s="154">
        <f t="shared" si="23"/>
        <v>75.839867896725238</v>
      </c>
      <c r="M78" s="154">
        <f t="shared" si="23"/>
        <v>75.007005426261884</v>
      </c>
      <c r="N78" s="154">
        <f t="shared" si="23"/>
        <v>83.752592629425891</v>
      </c>
      <c r="O78" s="154">
        <f t="shared" si="23"/>
        <v>94.373899832843577</v>
      </c>
      <c r="P78" s="154">
        <f t="shared" si="23"/>
        <v>90.197860369377565</v>
      </c>
      <c r="Q78" s="154">
        <f t="shared" si="23"/>
        <v>97.067727572791568</v>
      </c>
      <c r="R78" s="154">
        <f t="shared" si="23"/>
        <v>115.41698024645758</v>
      </c>
      <c r="S78" s="154">
        <f t="shared" si="23"/>
        <v>119.00225433985759</v>
      </c>
      <c r="T78" s="154">
        <f t="shared" si="23"/>
        <v>100.63543434087424</v>
      </c>
      <c r="U78" s="154">
        <f t="shared" si="23"/>
        <v>82.486659020757557</v>
      </c>
      <c r="V78" s="154">
        <f t="shared" si="23"/>
        <v>97.432853498524238</v>
      </c>
      <c r="W78" s="154">
        <f t="shared" si="23"/>
        <v>90.446076133207569</v>
      </c>
      <c r="X78" s="154">
        <f t="shared" si="23"/>
        <v>98.454426428107567</v>
      </c>
      <c r="Y78" s="154">
        <f t="shared" si="23"/>
        <v>80.427163148747113</v>
      </c>
      <c r="Z78" s="154">
        <f t="shared" si="23"/>
        <v>52.886351175700348</v>
      </c>
      <c r="AA78" s="154">
        <f t="shared" si="23"/>
        <v>61.515117340450281</v>
      </c>
      <c r="AB78" s="154">
        <f t="shared" si="23"/>
        <v>55.820654749281609</v>
      </c>
      <c r="AC78" s="154">
        <f t="shared" si="23"/>
        <v>56.613949571161619</v>
      </c>
      <c r="AD78" s="154">
        <f t="shared" ref="AD78:AQ78" si="24">IF(ISTEXT(AD12),0,AD12)+IF(ISTEXT(AD34),0,AD34*25)+IF(ISTEXT(AD56),0,AD56*298)</f>
        <v>46.187502753378276</v>
      </c>
      <c r="AE78" s="154">
        <f t="shared" si="24"/>
        <v>60.037827036834351</v>
      </c>
      <c r="AF78" s="154">
        <f t="shared" si="24"/>
        <v>61.118897448212913</v>
      </c>
      <c r="AG78" s="154">
        <f t="shared" si="24"/>
        <v>62.826585567439913</v>
      </c>
      <c r="AH78" s="154">
        <f t="shared" si="24"/>
        <v>62.887783440876696</v>
      </c>
      <c r="AI78" s="154">
        <f t="shared" si="24"/>
        <v>65.426079123175938</v>
      </c>
      <c r="AJ78" s="154">
        <f t="shared" si="24"/>
        <v>64.856031636358182</v>
      </c>
      <c r="AK78" s="154">
        <f t="shared" si="24"/>
        <v>67.878067186207076</v>
      </c>
      <c r="AL78" s="154">
        <f t="shared" si="24"/>
        <v>69.573322736055999</v>
      </c>
      <c r="AM78" s="154">
        <f t="shared" si="24"/>
        <v>71.268578285904908</v>
      </c>
      <c r="AN78" s="154">
        <f t="shared" si="24"/>
        <v>72.963833835753817</v>
      </c>
      <c r="AO78" s="154">
        <f t="shared" si="24"/>
        <v>74.659089385602726</v>
      </c>
      <c r="AP78" s="154">
        <f t="shared" si="24"/>
        <v>45.092344935451642</v>
      </c>
      <c r="AQ78" s="154">
        <f t="shared" si="24"/>
        <v>46.787600485300565</v>
      </c>
    </row>
    <row r="79" spans="1:43" ht="13.5" customHeight="1" x14ac:dyDescent="0.2">
      <c r="A79" s="148" t="s">
        <v>100</v>
      </c>
      <c r="B79" s="102" t="s">
        <v>145</v>
      </c>
      <c r="C79" s="154">
        <f t="shared" ref="C79:AC79" si="25">IF(ISTEXT(C13),0,C13)+IF(ISTEXT(C35),0,C35*25)+IF(ISTEXT(C57),0,C57*298)</f>
        <v>99.542520000000096</v>
      </c>
      <c r="D79" s="154">
        <f t="shared" si="25"/>
        <v>91.205986666666746</v>
      </c>
      <c r="E79" s="154">
        <f t="shared" si="25"/>
        <v>90.789160000000081</v>
      </c>
      <c r="F79" s="154">
        <f t="shared" si="25"/>
        <v>78.284360000000063</v>
      </c>
      <c r="G79" s="154">
        <f t="shared" si="25"/>
        <v>74.532920000000075</v>
      </c>
      <c r="H79" s="154">
        <f t="shared" si="25"/>
        <v>70.364653333333393</v>
      </c>
      <c r="I79" s="154">
        <f t="shared" si="25"/>
        <v>84.745173333333412</v>
      </c>
      <c r="J79" s="154">
        <f t="shared" si="25"/>
        <v>106.00333333333343</v>
      </c>
      <c r="K79" s="154">
        <f t="shared" si="25"/>
        <v>86.412480000000073</v>
      </c>
      <c r="L79" s="154">
        <f t="shared" si="25"/>
        <v>69.114173333333397</v>
      </c>
      <c r="M79" s="154">
        <f t="shared" si="25"/>
        <v>67.863693333333401</v>
      </c>
      <c r="N79" s="154">
        <f t="shared" si="25"/>
        <v>76.200226666666737</v>
      </c>
      <c r="O79" s="154">
        <f t="shared" si="25"/>
        <v>86.412480000000073</v>
      </c>
      <c r="P79" s="154">
        <f t="shared" si="25"/>
        <v>81.82738666666674</v>
      </c>
      <c r="Q79" s="154">
        <f t="shared" si="25"/>
        <v>88.288200000000074</v>
      </c>
      <c r="R79" s="154">
        <f t="shared" si="25"/>
        <v>83.703106666666741</v>
      </c>
      <c r="S79" s="154">
        <f t="shared" si="25"/>
        <v>86.412480000000073</v>
      </c>
      <c r="T79" s="154">
        <f t="shared" si="25"/>
        <v>66.821626666666731</v>
      </c>
      <c r="U79" s="154">
        <f t="shared" si="25"/>
        <v>46.605533333333383</v>
      </c>
      <c r="V79" s="154">
        <f t="shared" si="25"/>
        <v>60.36081333333339</v>
      </c>
      <c r="W79" s="154">
        <f t="shared" si="25"/>
        <v>52.078274721000049</v>
      </c>
      <c r="X79" s="154">
        <f t="shared" si="25"/>
        <v>58.068266666666723</v>
      </c>
      <c r="Y79" s="154">
        <f t="shared" si="25"/>
        <v>48.064426666666712</v>
      </c>
      <c r="Z79" s="154">
        <f t="shared" si="25"/>
        <v>40.308986666666698</v>
      </c>
      <c r="AA79" s="154">
        <f t="shared" si="25"/>
        <v>48.228693333333382</v>
      </c>
      <c r="AB79" s="154">
        <f t="shared" si="25"/>
        <v>40.72581333333337</v>
      </c>
      <c r="AC79" s="154">
        <f t="shared" si="25"/>
        <v>42.184706666666713</v>
      </c>
      <c r="AD79" s="154">
        <f t="shared" ref="AD79:AQ79" si="26">IF(ISTEXT(AD13),0,AD13)+IF(ISTEXT(AD35),0,AD35*25)+IF(ISTEXT(AD57),0,AD57*298)</f>
        <v>30.51356000000003</v>
      </c>
      <c r="AE79" s="154">
        <f t="shared" si="26"/>
        <v>40.251692733761601</v>
      </c>
      <c r="AF79" s="154">
        <f t="shared" si="26"/>
        <v>40.251692733761601</v>
      </c>
      <c r="AG79" s="154">
        <f t="shared" si="26"/>
        <v>40.251692733761601</v>
      </c>
      <c r="AH79" s="154">
        <f t="shared" si="26"/>
        <v>40.251692733761601</v>
      </c>
      <c r="AI79" s="154">
        <f t="shared" si="26"/>
        <v>40.251692733761601</v>
      </c>
      <c r="AJ79" s="154">
        <f t="shared" si="26"/>
        <v>40.251692733761601</v>
      </c>
      <c r="AK79" s="154">
        <f t="shared" si="26"/>
        <v>40.251692733761601</v>
      </c>
      <c r="AL79" s="154">
        <f t="shared" si="26"/>
        <v>40.251692733761601</v>
      </c>
      <c r="AM79" s="154">
        <f t="shared" si="26"/>
        <v>40.251692733761601</v>
      </c>
      <c r="AN79" s="154">
        <f t="shared" si="26"/>
        <v>40.251692733761601</v>
      </c>
      <c r="AO79" s="154">
        <f t="shared" si="26"/>
        <v>40.251692733761601</v>
      </c>
      <c r="AP79" s="154">
        <f t="shared" si="26"/>
        <v>8.9896927337615988</v>
      </c>
      <c r="AQ79" s="154">
        <f t="shared" si="26"/>
        <v>8.9896927337615988</v>
      </c>
    </row>
    <row r="80" spans="1:43" ht="13.5" customHeight="1" x14ac:dyDescent="0.2">
      <c r="A80" s="148" t="s">
        <v>101</v>
      </c>
      <c r="B80" s="102" t="s">
        <v>146</v>
      </c>
      <c r="C80" s="154">
        <f t="shared" ref="C80:AC80" si="27">IF(ISTEXT(C14),0,C14)+IF(ISTEXT(C36),0,C36*25)+IF(ISTEXT(C58),0,C58*298)</f>
        <v>1.0074135589173301</v>
      </c>
      <c r="D80" s="154">
        <f t="shared" si="27"/>
        <v>1.014144852204</v>
      </c>
      <c r="E80" s="154">
        <f t="shared" si="27"/>
        <v>1.0208761454906701</v>
      </c>
      <c r="F80" s="154">
        <f t="shared" si="27"/>
        <v>1.02760743877733</v>
      </c>
      <c r="G80" s="154">
        <f t="shared" si="27"/>
        <v>1.0343387320640001</v>
      </c>
      <c r="H80" s="154">
        <f t="shared" si="27"/>
        <v>1.0410700253543299</v>
      </c>
      <c r="I80" s="154">
        <f t="shared" si="27"/>
        <v>1.047801318641</v>
      </c>
      <c r="J80" s="154">
        <f t="shared" si="27"/>
        <v>1.0545326119276699</v>
      </c>
      <c r="K80" s="154">
        <f t="shared" si="27"/>
        <v>1.061263905251</v>
      </c>
      <c r="L80" s="154">
        <f t="shared" si="27"/>
        <v>1.0679951985376701</v>
      </c>
      <c r="M80" s="154">
        <f t="shared" si="27"/>
        <v>1.07472649182433</v>
      </c>
      <c r="N80" s="154">
        <f t="shared" si="27"/>
        <v>1.072894125655</v>
      </c>
      <c r="O80" s="154">
        <f t="shared" si="27"/>
        <v>1.0710617594893299</v>
      </c>
      <c r="P80" s="154">
        <f t="shared" si="27"/>
        <v>1.0692293933566701</v>
      </c>
      <c r="Q80" s="154">
        <f t="shared" si="27"/>
        <v>1.0673970271873301</v>
      </c>
      <c r="R80" s="154">
        <f t="shared" si="27"/>
        <v>23.08061380793669</v>
      </c>
      <c r="S80" s="154">
        <f t="shared" si="27"/>
        <v>23.03538534150335</v>
      </c>
      <c r="T80" s="154">
        <f t="shared" si="27"/>
        <v>23.338289449603351</v>
      </c>
      <c r="U80" s="154">
        <f t="shared" si="27"/>
        <v>24.48447823657002</v>
      </c>
      <c r="V80" s="154">
        <f t="shared" si="27"/>
        <v>24.754263487836688</v>
      </c>
      <c r="W80" s="154">
        <f t="shared" si="27"/>
        <v>25.12889550860336</v>
      </c>
      <c r="X80" s="154">
        <f t="shared" si="27"/>
        <v>26.226124631336688</v>
      </c>
      <c r="Y80" s="154">
        <f t="shared" si="27"/>
        <v>17.124800547476251</v>
      </c>
      <c r="Z80" s="154">
        <f t="shared" si="27"/>
        <v>-2.4101961741445899</v>
      </c>
      <c r="AA80" s="154">
        <f t="shared" si="27"/>
        <v>-2.40568734631134</v>
      </c>
      <c r="AB80" s="154">
        <f t="shared" si="27"/>
        <v>-0.98135390298000003</v>
      </c>
      <c r="AC80" s="154">
        <f t="shared" si="27"/>
        <v>-1.8296386901833299</v>
      </c>
      <c r="AD80" s="154">
        <f t="shared" ref="AD80:AQ80" si="28">IF(ISTEXT(AD14),0,AD14)+IF(ISTEXT(AD36),0,AD36*25)+IF(ISTEXT(AD58),0,AD58*298)</f>
        <v>-0.63800284129999996</v>
      </c>
      <c r="AE80" s="154">
        <f t="shared" si="28"/>
        <v>19.78613430307275</v>
      </c>
      <c r="AF80" s="154">
        <f t="shared" si="28"/>
        <v>20.867204714451319</v>
      </c>
      <c r="AG80" s="154">
        <f t="shared" si="28"/>
        <v>22.574892833678316</v>
      </c>
      <c r="AH80" s="154">
        <f t="shared" si="28"/>
        <v>22.636090707115098</v>
      </c>
      <c r="AI80" s="154">
        <f t="shared" si="28"/>
        <v>25.174386389414337</v>
      </c>
      <c r="AJ80" s="154">
        <f t="shared" si="28"/>
        <v>24.604338902596588</v>
      </c>
      <c r="AK80" s="154">
        <f t="shared" si="28"/>
        <v>27.626374452445489</v>
      </c>
      <c r="AL80" s="154">
        <f t="shared" si="28"/>
        <v>29.321630002294409</v>
      </c>
      <c r="AM80" s="154">
        <f t="shared" si="28"/>
        <v>31.016885552143311</v>
      </c>
      <c r="AN80" s="154">
        <f t="shared" si="28"/>
        <v>32.712141101992223</v>
      </c>
      <c r="AO80" s="154">
        <f t="shared" si="28"/>
        <v>34.407396651841132</v>
      </c>
      <c r="AP80" s="154">
        <f t="shared" si="28"/>
        <v>36.102652201690042</v>
      </c>
      <c r="AQ80" s="154">
        <f t="shared" si="28"/>
        <v>37.797907751538958</v>
      </c>
    </row>
    <row r="81" spans="1:43" ht="13.5" customHeight="1" x14ac:dyDescent="0.2">
      <c r="A81" s="148" t="s">
        <v>102</v>
      </c>
      <c r="B81" s="102" t="s">
        <v>147</v>
      </c>
      <c r="C81" s="154">
        <f t="shared" ref="C81:AC81" si="29">IF(ISTEXT(C15),0,C15)+IF(ISTEXT(C37),0,C37*25)+IF(ISTEXT(C59),0,C59*298)</f>
        <v>16.766468496644301</v>
      </c>
      <c r="D81" s="154">
        <f t="shared" si="29"/>
        <v>17.683011785315379</v>
      </c>
      <c r="E81" s="154">
        <f t="shared" si="29"/>
        <v>18.599555073913809</v>
      </c>
      <c r="F81" s="154">
        <f t="shared" si="29"/>
        <v>19.516098362551851</v>
      </c>
      <c r="G81" s="154">
        <f t="shared" si="29"/>
        <v>20.432641651522228</v>
      </c>
      <c r="H81" s="154">
        <f t="shared" si="29"/>
        <v>21.349184940117919</v>
      </c>
      <c r="I81" s="154">
        <f t="shared" si="29"/>
        <v>22.265728228618489</v>
      </c>
      <c r="J81" s="154">
        <f t="shared" si="29"/>
        <v>23.182271517515531</v>
      </c>
      <c r="K81" s="154">
        <f t="shared" si="29"/>
        <v>24.098814806012218</v>
      </c>
      <c r="L81" s="154">
        <f t="shared" si="29"/>
        <v>25.015358094505928</v>
      </c>
      <c r="M81" s="154">
        <f t="shared" si="29"/>
        <v>25.93190138340595</v>
      </c>
      <c r="N81" s="154">
        <f t="shared" si="29"/>
        <v>26.798577102521151</v>
      </c>
      <c r="O81" s="154">
        <f t="shared" si="29"/>
        <v>27.665252821988862</v>
      </c>
      <c r="P81" s="154">
        <f t="shared" si="29"/>
        <v>28.53192854149621</v>
      </c>
      <c r="Q81" s="154">
        <f t="shared" si="29"/>
        <v>29.39860426063392</v>
      </c>
      <c r="R81" s="154">
        <f t="shared" si="29"/>
        <v>51.134283438312231</v>
      </c>
      <c r="S81" s="154">
        <f t="shared" si="29"/>
        <v>53.016668711572059</v>
      </c>
      <c r="T81" s="154">
        <f t="shared" si="29"/>
        <v>55.118353185641659</v>
      </c>
      <c r="U81" s="154">
        <f t="shared" si="29"/>
        <v>57.649743583107771</v>
      </c>
      <c r="V81" s="154">
        <f t="shared" si="29"/>
        <v>59.718148601047602</v>
      </c>
      <c r="W81" s="154">
        <f t="shared" si="29"/>
        <v>61.968135867043863</v>
      </c>
      <c r="X81" s="154">
        <f t="shared" si="29"/>
        <v>64.399971280516993</v>
      </c>
      <c r="Y81" s="154">
        <f t="shared" si="29"/>
        <v>128.53531828362819</v>
      </c>
      <c r="Z81" s="154">
        <f t="shared" si="29"/>
        <v>84.759722218513474</v>
      </c>
      <c r="AA81" s="154">
        <f t="shared" si="29"/>
        <v>43.680119128674612</v>
      </c>
      <c r="AB81" s="154">
        <f t="shared" si="29"/>
        <v>63.20448878545789</v>
      </c>
      <c r="AC81" s="154">
        <f t="shared" si="29"/>
        <v>134.57962958592023</v>
      </c>
      <c r="AD81" s="154">
        <f t="shared" ref="AD81:AQ81" si="30">IF(ISTEXT(AD15),0,AD15)+IF(ISTEXT(AD37),0,AD37*25)+IF(ISTEXT(AD59),0,AD59*298)</f>
        <v>72.588998515476561</v>
      </c>
      <c r="AE81" s="154">
        <f t="shared" si="30"/>
        <v>78.157081594123596</v>
      </c>
      <c r="AF81" s="154">
        <f t="shared" si="30"/>
        <v>79.718512351268913</v>
      </c>
      <c r="AG81" s="154">
        <f t="shared" si="30"/>
        <v>81.279943108414244</v>
      </c>
      <c r="AH81" s="154">
        <f t="shared" si="30"/>
        <v>76.86619336630757</v>
      </c>
      <c r="AI81" s="154">
        <f t="shared" si="30"/>
        <v>78.427624123452887</v>
      </c>
      <c r="AJ81" s="154">
        <f t="shared" si="30"/>
        <v>79.989054880598218</v>
      </c>
      <c r="AK81" s="154">
        <f t="shared" si="30"/>
        <v>81.550485637743549</v>
      </c>
      <c r="AL81" s="154">
        <f t="shared" si="30"/>
        <v>83.111916394888837</v>
      </c>
      <c r="AM81" s="154">
        <f t="shared" si="30"/>
        <v>84.673347152034154</v>
      </c>
      <c r="AN81" s="154">
        <f t="shared" si="30"/>
        <v>86.234777909179513</v>
      </c>
      <c r="AO81" s="154">
        <f t="shared" si="30"/>
        <v>87.796208666324802</v>
      </c>
      <c r="AP81" s="154">
        <f t="shared" si="30"/>
        <v>89.357639423470133</v>
      </c>
      <c r="AQ81" s="154">
        <f t="shared" si="30"/>
        <v>90.919070180615449</v>
      </c>
    </row>
    <row r="82" spans="1:43" ht="13.5" customHeight="1" x14ac:dyDescent="0.2">
      <c r="A82" s="148" t="s">
        <v>103</v>
      </c>
      <c r="B82" s="102" t="s">
        <v>148</v>
      </c>
      <c r="C82" s="154">
        <f t="shared" ref="C82:AC82" si="31">IF(ISTEXT(C16),0,C16)+IF(ISTEXT(C38),0,C38*25)+IF(ISTEXT(C60),0,C60*298)</f>
        <v>0</v>
      </c>
      <c r="D82" s="154">
        <f t="shared" si="31"/>
        <v>0</v>
      </c>
      <c r="E82" s="154">
        <f t="shared" si="31"/>
        <v>0</v>
      </c>
      <c r="F82" s="154">
        <f t="shared" si="31"/>
        <v>0</v>
      </c>
      <c r="G82" s="154">
        <f t="shared" si="31"/>
        <v>0</v>
      </c>
      <c r="H82" s="154">
        <f t="shared" si="31"/>
        <v>0</v>
      </c>
      <c r="I82" s="154">
        <f t="shared" si="31"/>
        <v>0</v>
      </c>
      <c r="J82" s="154">
        <f t="shared" si="31"/>
        <v>0</v>
      </c>
      <c r="K82" s="154">
        <f t="shared" si="31"/>
        <v>0</v>
      </c>
      <c r="L82" s="154">
        <f t="shared" si="31"/>
        <v>0</v>
      </c>
      <c r="M82" s="154">
        <f t="shared" si="31"/>
        <v>0</v>
      </c>
      <c r="N82" s="154">
        <f t="shared" si="31"/>
        <v>0</v>
      </c>
      <c r="O82" s="154">
        <f t="shared" si="31"/>
        <v>0</v>
      </c>
      <c r="P82" s="154">
        <f t="shared" si="31"/>
        <v>0</v>
      </c>
      <c r="Q82" s="154">
        <f t="shared" si="31"/>
        <v>0</v>
      </c>
      <c r="R82" s="154">
        <f t="shared" si="31"/>
        <v>0</v>
      </c>
      <c r="S82" s="154">
        <f t="shared" si="31"/>
        <v>0</v>
      </c>
      <c r="T82" s="154">
        <f t="shared" si="31"/>
        <v>0</v>
      </c>
      <c r="U82" s="154">
        <f t="shared" si="31"/>
        <v>0</v>
      </c>
      <c r="V82" s="154">
        <f t="shared" si="31"/>
        <v>0</v>
      </c>
      <c r="W82" s="154">
        <f t="shared" si="31"/>
        <v>0</v>
      </c>
      <c r="X82" s="154">
        <f t="shared" si="31"/>
        <v>0</v>
      </c>
      <c r="Y82" s="154">
        <f t="shared" si="31"/>
        <v>0</v>
      </c>
      <c r="Z82" s="154">
        <f t="shared" si="31"/>
        <v>0</v>
      </c>
      <c r="AA82" s="154">
        <f t="shared" si="31"/>
        <v>0</v>
      </c>
      <c r="AB82" s="154">
        <f t="shared" si="31"/>
        <v>0</v>
      </c>
      <c r="AC82" s="154">
        <f t="shared" si="31"/>
        <v>0</v>
      </c>
      <c r="AD82" s="154">
        <f t="shared" ref="AD82:AQ82" si="32">IF(ISTEXT(AD16),0,AD16)+IF(ISTEXT(AD38),0,AD38*25)+IF(ISTEXT(AD60),0,AD60*298)</f>
        <v>0</v>
      </c>
      <c r="AE82" s="154">
        <f t="shared" si="32"/>
        <v>0</v>
      </c>
      <c r="AF82" s="154">
        <f t="shared" si="32"/>
        <v>0</v>
      </c>
      <c r="AG82" s="154">
        <f t="shared" si="32"/>
        <v>0</v>
      </c>
      <c r="AH82" s="154">
        <f t="shared" si="32"/>
        <v>0</v>
      </c>
      <c r="AI82" s="154">
        <f t="shared" si="32"/>
        <v>0</v>
      </c>
      <c r="AJ82" s="154">
        <f t="shared" si="32"/>
        <v>0</v>
      </c>
      <c r="AK82" s="154">
        <f t="shared" si="32"/>
        <v>0</v>
      </c>
      <c r="AL82" s="154">
        <f t="shared" si="32"/>
        <v>0</v>
      </c>
      <c r="AM82" s="154">
        <f t="shared" si="32"/>
        <v>0</v>
      </c>
      <c r="AN82" s="154">
        <f t="shared" si="32"/>
        <v>0</v>
      </c>
      <c r="AO82" s="154">
        <f t="shared" si="32"/>
        <v>0</v>
      </c>
      <c r="AP82" s="154">
        <f t="shared" si="32"/>
        <v>0</v>
      </c>
      <c r="AQ82" s="154">
        <f t="shared" si="32"/>
        <v>0</v>
      </c>
    </row>
    <row r="83" spans="1:43" ht="13.5" customHeight="1" x14ac:dyDescent="0.2">
      <c r="A83" s="148" t="s">
        <v>104</v>
      </c>
      <c r="B83" s="102" t="s">
        <v>149</v>
      </c>
      <c r="C83" s="154">
        <f t="shared" ref="C83:AC83" si="33">IF(ISTEXT(C17),0,C17)+IF(ISTEXT(C39),0,C39*25)+IF(ISTEXT(C61),0,C61*298)</f>
        <v>16.766468496644301</v>
      </c>
      <c r="D83" s="154">
        <f t="shared" si="33"/>
        <v>17.683011785315379</v>
      </c>
      <c r="E83" s="154">
        <f t="shared" si="33"/>
        <v>18.599555073913809</v>
      </c>
      <c r="F83" s="154">
        <f t="shared" si="33"/>
        <v>19.516098362551851</v>
      </c>
      <c r="G83" s="154">
        <f t="shared" si="33"/>
        <v>20.432641651522228</v>
      </c>
      <c r="H83" s="154">
        <f t="shared" si="33"/>
        <v>21.349184940117919</v>
      </c>
      <c r="I83" s="154">
        <f t="shared" si="33"/>
        <v>22.265728228618489</v>
      </c>
      <c r="J83" s="154">
        <f t="shared" si="33"/>
        <v>23.182271517515531</v>
      </c>
      <c r="K83" s="154">
        <f t="shared" si="33"/>
        <v>24.098814806012218</v>
      </c>
      <c r="L83" s="154">
        <f t="shared" si="33"/>
        <v>25.015358094505928</v>
      </c>
      <c r="M83" s="154">
        <f t="shared" si="33"/>
        <v>25.93190138340595</v>
      </c>
      <c r="N83" s="154">
        <f t="shared" si="33"/>
        <v>26.798577102521151</v>
      </c>
      <c r="O83" s="154">
        <f t="shared" si="33"/>
        <v>27.665252821988862</v>
      </c>
      <c r="P83" s="154">
        <f t="shared" si="33"/>
        <v>28.53192854149621</v>
      </c>
      <c r="Q83" s="154">
        <f t="shared" si="33"/>
        <v>29.39860426063392</v>
      </c>
      <c r="R83" s="154">
        <f t="shared" si="33"/>
        <v>51.134283438312231</v>
      </c>
      <c r="S83" s="154">
        <f t="shared" si="33"/>
        <v>53.016668711572059</v>
      </c>
      <c r="T83" s="154">
        <f t="shared" si="33"/>
        <v>55.118353185641659</v>
      </c>
      <c r="U83" s="154">
        <f t="shared" si="33"/>
        <v>57.649743583107771</v>
      </c>
      <c r="V83" s="154">
        <f t="shared" si="33"/>
        <v>59.718148601047602</v>
      </c>
      <c r="W83" s="154">
        <f t="shared" si="33"/>
        <v>61.968135867043863</v>
      </c>
      <c r="X83" s="154">
        <f t="shared" si="33"/>
        <v>64.399971280516993</v>
      </c>
      <c r="Y83" s="154">
        <f t="shared" si="33"/>
        <v>128.53531828362819</v>
      </c>
      <c r="Z83" s="154">
        <f t="shared" si="33"/>
        <v>84.759722218513474</v>
      </c>
      <c r="AA83" s="154">
        <f t="shared" si="33"/>
        <v>43.680119128674612</v>
      </c>
      <c r="AB83" s="154">
        <f t="shared" si="33"/>
        <v>63.20448878545789</v>
      </c>
      <c r="AC83" s="154">
        <f t="shared" si="33"/>
        <v>134.57962958592023</v>
      </c>
      <c r="AD83" s="154">
        <f t="shared" ref="AD83:AQ83" si="34">IF(ISTEXT(AD17),0,AD17)+IF(ISTEXT(AD39),0,AD39*25)+IF(ISTEXT(AD61),0,AD61*298)</f>
        <v>72.588998515476561</v>
      </c>
      <c r="AE83" s="154">
        <f t="shared" si="34"/>
        <v>78.157081594123596</v>
      </c>
      <c r="AF83" s="154">
        <f t="shared" si="34"/>
        <v>79.718512351268913</v>
      </c>
      <c r="AG83" s="154">
        <f t="shared" si="34"/>
        <v>81.279943108414244</v>
      </c>
      <c r="AH83" s="154">
        <f t="shared" si="34"/>
        <v>76.86619336630757</v>
      </c>
      <c r="AI83" s="154">
        <f t="shared" si="34"/>
        <v>78.427624123452887</v>
      </c>
      <c r="AJ83" s="154">
        <f t="shared" si="34"/>
        <v>79.989054880598218</v>
      </c>
      <c r="AK83" s="154">
        <f t="shared" si="34"/>
        <v>81.550485637743549</v>
      </c>
      <c r="AL83" s="154">
        <f t="shared" si="34"/>
        <v>83.111916394888837</v>
      </c>
      <c r="AM83" s="154">
        <f t="shared" si="34"/>
        <v>84.673347152034154</v>
      </c>
      <c r="AN83" s="154">
        <f t="shared" si="34"/>
        <v>86.234777909179513</v>
      </c>
      <c r="AO83" s="154">
        <f t="shared" si="34"/>
        <v>87.796208666324802</v>
      </c>
      <c r="AP83" s="154">
        <f t="shared" si="34"/>
        <v>89.357639423470133</v>
      </c>
      <c r="AQ83" s="154">
        <f t="shared" si="34"/>
        <v>90.919070180615449</v>
      </c>
    </row>
    <row r="84" spans="1:43" ht="13.5" customHeight="1" x14ac:dyDescent="0.2">
      <c r="A84" s="148" t="s">
        <v>105</v>
      </c>
      <c r="B84" s="102" t="s">
        <v>150</v>
      </c>
      <c r="C84" s="154">
        <f t="shared" ref="C84:AC84" si="35">IF(ISTEXT(C18),0,C18)+IF(ISTEXT(C40),0,C40*25)+IF(ISTEXT(C62),0,C62*298)</f>
        <v>0</v>
      </c>
      <c r="D84" s="154">
        <f t="shared" si="35"/>
        <v>0</v>
      </c>
      <c r="E84" s="154">
        <f t="shared" si="35"/>
        <v>0</v>
      </c>
      <c r="F84" s="154">
        <f t="shared" si="35"/>
        <v>0</v>
      </c>
      <c r="G84" s="154">
        <f t="shared" si="35"/>
        <v>0</v>
      </c>
      <c r="H84" s="154">
        <f t="shared" si="35"/>
        <v>0</v>
      </c>
      <c r="I84" s="154">
        <f t="shared" si="35"/>
        <v>0</v>
      </c>
      <c r="J84" s="154">
        <f t="shared" si="35"/>
        <v>0</v>
      </c>
      <c r="K84" s="154">
        <f t="shared" si="35"/>
        <v>0</v>
      </c>
      <c r="L84" s="154">
        <f t="shared" si="35"/>
        <v>0</v>
      </c>
      <c r="M84" s="154">
        <f t="shared" si="35"/>
        <v>0</v>
      </c>
      <c r="N84" s="154">
        <f t="shared" si="35"/>
        <v>0</v>
      </c>
      <c r="O84" s="154">
        <f t="shared" si="35"/>
        <v>0</v>
      </c>
      <c r="P84" s="154">
        <f t="shared" si="35"/>
        <v>0</v>
      </c>
      <c r="Q84" s="154">
        <f t="shared" si="35"/>
        <v>0</v>
      </c>
      <c r="R84" s="154">
        <f t="shared" si="35"/>
        <v>0</v>
      </c>
      <c r="S84" s="154">
        <f t="shared" si="35"/>
        <v>0</v>
      </c>
      <c r="T84" s="154">
        <f t="shared" si="35"/>
        <v>0</v>
      </c>
      <c r="U84" s="154">
        <f t="shared" si="35"/>
        <v>0</v>
      </c>
      <c r="V84" s="154">
        <f t="shared" si="35"/>
        <v>0</v>
      </c>
      <c r="W84" s="154">
        <f t="shared" si="35"/>
        <v>0</v>
      </c>
      <c r="X84" s="154">
        <f t="shared" si="35"/>
        <v>0</v>
      </c>
      <c r="Y84" s="154">
        <f t="shared" si="35"/>
        <v>0</v>
      </c>
      <c r="Z84" s="154">
        <f t="shared" si="35"/>
        <v>0</v>
      </c>
      <c r="AA84" s="154">
        <f t="shared" si="35"/>
        <v>0</v>
      </c>
      <c r="AB84" s="154">
        <f t="shared" si="35"/>
        <v>0</v>
      </c>
      <c r="AC84" s="154">
        <f t="shared" si="35"/>
        <v>0</v>
      </c>
      <c r="AD84" s="154">
        <f t="shared" ref="AD84:AQ84" si="36">IF(ISTEXT(AD18),0,AD18)+IF(ISTEXT(AD40),0,AD40*25)+IF(ISTEXT(AD62),0,AD62*298)</f>
        <v>0</v>
      </c>
      <c r="AE84" s="154">
        <f t="shared" si="36"/>
        <v>0</v>
      </c>
      <c r="AF84" s="154">
        <f t="shared" si="36"/>
        <v>0</v>
      </c>
      <c r="AG84" s="154">
        <f t="shared" si="36"/>
        <v>0</v>
      </c>
      <c r="AH84" s="154">
        <f t="shared" si="36"/>
        <v>0</v>
      </c>
      <c r="AI84" s="154">
        <f t="shared" si="36"/>
        <v>0</v>
      </c>
      <c r="AJ84" s="154">
        <f t="shared" si="36"/>
        <v>0</v>
      </c>
      <c r="AK84" s="154">
        <f t="shared" si="36"/>
        <v>0</v>
      </c>
      <c r="AL84" s="154">
        <f t="shared" si="36"/>
        <v>0</v>
      </c>
      <c r="AM84" s="154">
        <f t="shared" si="36"/>
        <v>0</v>
      </c>
      <c r="AN84" s="154">
        <f t="shared" si="36"/>
        <v>0</v>
      </c>
      <c r="AO84" s="154">
        <f t="shared" si="36"/>
        <v>0</v>
      </c>
      <c r="AP84" s="154">
        <f t="shared" si="36"/>
        <v>0</v>
      </c>
      <c r="AQ84" s="154">
        <f t="shared" si="36"/>
        <v>0</v>
      </c>
    </row>
    <row r="85" spans="1:43" ht="13.5" customHeight="1" x14ac:dyDescent="0.2">
      <c r="A85" s="148" t="s">
        <v>106</v>
      </c>
      <c r="B85" s="102" t="s">
        <v>151</v>
      </c>
      <c r="C85" s="154">
        <f t="shared" ref="C85:AC85" si="37">IF(ISTEXT(C19),0,C19)+IF(ISTEXT(C41),0,C41*25)+IF(ISTEXT(C63),0,C63*298)</f>
        <v>0</v>
      </c>
      <c r="D85" s="154">
        <f t="shared" si="37"/>
        <v>0</v>
      </c>
      <c r="E85" s="154">
        <f t="shared" si="37"/>
        <v>0</v>
      </c>
      <c r="F85" s="154">
        <f t="shared" si="37"/>
        <v>0</v>
      </c>
      <c r="G85" s="154">
        <f t="shared" si="37"/>
        <v>0</v>
      </c>
      <c r="H85" s="154">
        <f t="shared" si="37"/>
        <v>0</v>
      </c>
      <c r="I85" s="154">
        <f t="shared" si="37"/>
        <v>0</v>
      </c>
      <c r="J85" s="154">
        <f t="shared" si="37"/>
        <v>0</v>
      </c>
      <c r="K85" s="154">
        <f t="shared" si="37"/>
        <v>0</v>
      </c>
      <c r="L85" s="154">
        <f t="shared" si="37"/>
        <v>0</v>
      </c>
      <c r="M85" s="154">
        <f t="shared" si="37"/>
        <v>0</v>
      </c>
      <c r="N85" s="154">
        <f t="shared" si="37"/>
        <v>0</v>
      </c>
      <c r="O85" s="154">
        <f t="shared" si="37"/>
        <v>0</v>
      </c>
      <c r="P85" s="154">
        <f t="shared" si="37"/>
        <v>0</v>
      </c>
      <c r="Q85" s="154">
        <f t="shared" si="37"/>
        <v>0</v>
      </c>
      <c r="R85" s="154">
        <f t="shared" si="37"/>
        <v>0</v>
      </c>
      <c r="S85" s="154">
        <f t="shared" si="37"/>
        <v>0</v>
      </c>
      <c r="T85" s="154">
        <f t="shared" si="37"/>
        <v>0</v>
      </c>
      <c r="U85" s="154">
        <f t="shared" si="37"/>
        <v>0</v>
      </c>
      <c r="V85" s="154">
        <f t="shared" si="37"/>
        <v>0</v>
      </c>
      <c r="W85" s="154">
        <f t="shared" si="37"/>
        <v>0</v>
      </c>
      <c r="X85" s="154">
        <f t="shared" si="37"/>
        <v>0</v>
      </c>
      <c r="Y85" s="154">
        <f t="shared" si="37"/>
        <v>0</v>
      </c>
      <c r="Z85" s="154">
        <f t="shared" si="37"/>
        <v>0</v>
      </c>
      <c r="AA85" s="154">
        <f t="shared" si="37"/>
        <v>0</v>
      </c>
      <c r="AB85" s="154">
        <f t="shared" si="37"/>
        <v>0</v>
      </c>
      <c r="AC85" s="154">
        <f t="shared" si="37"/>
        <v>0</v>
      </c>
      <c r="AD85" s="154">
        <f t="shared" ref="AD85:AQ85" si="38">IF(ISTEXT(AD19),0,AD19)+IF(ISTEXT(AD41),0,AD41*25)+IF(ISTEXT(AD63),0,AD63*298)</f>
        <v>0</v>
      </c>
      <c r="AE85" s="154">
        <f t="shared" si="38"/>
        <v>0</v>
      </c>
      <c r="AF85" s="154">
        <f t="shared" si="38"/>
        <v>0</v>
      </c>
      <c r="AG85" s="154">
        <f t="shared" si="38"/>
        <v>0</v>
      </c>
      <c r="AH85" s="154">
        <f t="shared" si="38"/>
        <v>0</v>
      </c>
      <c r="AI85" s="154">
        <f t="shared" si="38"/>
        <v>0</v>
      </c>
      <c r="AJ85" s="154">
        <f t="shared" si="38"/>
        <v>0</v>
      </c>
      <c r="AK85" s="154">
        <f t="shared" si="38"/>
        <v>0</v>
      </c>
      <c r="AL85" s="154">
        <f t="shared" si="38"/>
        <v>0</v>
      </c>
      <c r="AM85" s="154">
        <f t="shared" si="38"/>
        <v>0</v>
      </c>
      <c r="AN85" s="154">
        <f t="shared" si="38"/>
        <v>0</v>
      </c>
      <c r="AO85" s="154">
        <f t="shared" si="38"/>
        <v>0</v>
      </c>
      <c r="AP85" s="154">
        <f t="shared" si="38"/>
        <v>0</v>
      </c>
      <c r="AQ85" s="154">
        <f t="shared" si="38"/>
        <v>0</v>
      </c>
    </row>
    <row r="86" spans="1:43" ht="13.5" customHeight="1" x14ac:dyDescent="0.2">
      <c r="A86" s="148" t="s">
        <v>107</v>
      </c>
      <c r="B86" s="102" t="s">
        <v>152</v>
      </c>
      <c r="C86" s="154">
        <f t="shared" ref="C86:AC86" si="39">IF(ISTEXT(C20),0,C20)+IF(ISTEXT(C42),0,C42*25)+IF(ISTEXT(C64),0,C64*298)</f>
        <v>0</v>
      </c>
      <c r="D86" s="154">
        <f t="shared" si="39"/>
        <v>0</v>
      </c>
      <c r="E86" s="154">
        <f t="shared" si="39"/>
        <v>0</v>
      </c>
      <c r="F86" s="154">
        <f t="shared" si="39"/>
        <v>0</v>
      </c>
      <c r="G86" s="154">
        <f t="shared" si="39"/>
        <v>0</v>
      </c>
      <c r="H86" s="154">
        <f t="shared" si="39"/>
        <v>0</v>
      </c>
      <c r="I86" s="154">
        <f t="shared" si="39"/>
        <v>0</v>
      </c>
      <c r="J86" s="154">
        <f t="shared" si="39"/>
        <v>0</v>
      </c>
      <c r="K86" s="154">
        <f t="shared" si="39"/>
        <v>0</v>
      </c>
      <c r="L86" s="154">
        <f t="shared" si="39"/>
        <v>0</v>
      </c>
      <c r="M86" s="154">
        <f t="shared" si="39"/>
        <v>0</v>
      </c>
      <c r="N86" s="154">
        <f t="shared" si="39"/>
        <v>0</v>
      </c>
      <c r="O86" s="154">
        <f t="shared" si="39"/>
        <v>0</v>
      </c>
      <c r="P86" s="154">
        <f t="shared" si="39"/>
        <v>0</v>
      </c>
      <c r="Q86" s="154">
        <f t="shared" si="39"/>
        <v>0</v>
      </c>
      <c r="R86" s="154">
        <f t="shared" si="39"/>
        <v>0</v>
      </c>
      <c r="S86" s="154">
        <f t="shared" si="39"/>
        <v>0</v>
      </c>
      <c r="T86" s="154">
        <f t="shared" si="39"/>
        <v>0</v>
      </c>
      <c r="U86" s="154">
        <f t="shared" si="39"/>
        <v>0</v>
      </c>
      <c r="V86" s="154">
        <f t="shared" si="39"/>
        <v>0</v>
      </c>
      <c r="W86" s="154">
        <f t="shared" si="39"/>
        <v>0</v>
      </c>
      <c r="X86" s="154">
        <f t="shared" si="39"/>
        <v>0</v>
      </c>
      <c r="Y86" s="154">
        <f t="shared" si="39"/>
        <v>0</v>
      </c>
      <c r="Z86" s="154">
        <f t="shared" si="39"/>
        <v>0</v>
      </c>
      <c r="AA86" s="154">
        <f t="shared" si="39"/>
        <v>0</v>
      </c>
      <c r="AB86" s="154">
        <f t="shared" si="39"/>
        <v>0</v>
      </c>
      <c r="AC86" s="154">
        <f t="shared" si="39"/>
        <v>0</v>
      </c>
      <c r="AD86" s="154">
        <f t="shared" ref="AD86:AQ86" si="40">IF(ISTEXT(AD20),0,AD20)+IF(ISTEXT(AD42),0,AD42*25)+IF(ISTEXT(AD64),0,AD64*298)</f>
        <v>0</v>
      </c>
      <c r="AE86" s="154">
        <f t="shared" si="40"/>
        <v>0</v>
      </c>
      <c r="AF86" s="154">
        <f t="shared" si="40"/>
        <v>0</v>
      </c>
      <c r="AG86" s="154">
        <f t="shared" si="40"/>
        <v>0</v>
      </c>
      <c r="AH86" s="154">
        <f t="shared" si="40"/>
        <v>0</v>
      </c>
      <c r="AI86" s="154">
        <f t="shared" si="40"/>
        <v>0</v>
      </c>
      <c r="AJ86" s="154">
        <f t="shared" si="40"/>
        <v>0</v>
      </c>
      <c r="AK86" s="154">
        <f t="shared" si="40"/>
        <v>0</v>
      </c>
      <c r="AL86" s="154">
        <f t="shared" si="40"/>
        <v>0</v>
      </c>
      <c r="AM86" s="154">
        <f t="shared" si="40"/>
        <v>0</v>
      </c>
      <c r="AN86" s="154">
        <f t="shared" si="40"/>
        <v>0</v>
      </c>
      <c r="AO86" s="154">
        <f t="shared" si="40"/>
        <v>0</v>
      </c>
      <c r="AP86" s="154">
        <f t="shared" si="40"/>
        <v>0</v>
      </c>
      <c r="AQ86" s="154">
        <f t="shared" si="40"/>
        <v>0</v>
      </c>
    </row>
    <row r="87" spans="1:43" s="70" customFormat="1" ht="13.5" customHeight="1" x14ac:dyDescent="0.2">
      <c r="A87" s="149" t="s">
        <v>108</v>
      </c>
      <c r="B87" s="149" t="s">
        <v>153</v>
      </c>
      <c r="C87" s="154">
        <f t="shared" ref="C87:AC87" si="41">IF(ISTEXT(C21),0,C21)+IF(ISTEXT(C43),0,C43*25)+IF(ISTEXT(C65),0,C65*298)</f>
        <v>-2.38249026614</v>
      </c>
      <c r="D87" s="154">
        <f t="shared" si="41"/>
        <v>122.997736758</v>
      </c>
      <c r="E87" s="154">
        <f t="shared" si="41"/>
        <v>-51.281381552900001</v>
      </c>
      <c r="F87" s="154">
        <f t="shared" si="41"/>
        <v>-265.43123267329997</v>
      </c>
      <c r="G87" s="154">
        <f t="shared" si="41"/>
        <v>-152.59539586759999</v>
      </c>
      <c r="H87" s="154">
        <f t="shared" si="41"/>
        <v>-116.04897640279999</v>
      </c>
      <c r="I87" s="154">
        <f t="shared" si="41"/>
        <v>-134.6903788427</v>
      </c>
      <c r="J87" s="154">
        <f t="shared" si="41"/>
        <v>-26.423706109499999</v>
      </c>
      <c r="K87" s="154">
        <f t="shared" si="41"/>
        <v>105.81301718349999</v>
      </c>
      <c r="L87" s="154">
        <f t="shared" si="41"/>
        <v>244.7318530949</v>
      </c>
      <c r="M87" s="154">
        <f t="shared" si="41"/>
        <v>25.805254087200002</v>
      </c>
      <c r="N87" s="154">
        <f t="shared" si="41"/>
        <v>152.56049262600001</v>
      </c>
      <c r="O87" s="154">
        <f t="shared" si="41"/>
        <v>174.26529273700001</v>
      </c>
      <c r="P87" s="154">
        <f t="shared" si="41"/>
        <v>107.625738345</v>
      </c>
      <c r="Q87" s="154">
        <f t="shared" si="41"/>
        <v>127.04053257290001</v>
      </c>
      <c r="R87" s="154">
        <f t="shared" si="41"/>
        <v>97.964561687200003</v>
      </c>
      <c r="S87" s="154">
        <f t="shared" si="41"/>
        <v>65.050311030299994</v>
      </c>
      <c r="T87" s="154">
        <f t="shared" si="41"/>
        <v>39.152025767600001</v>
      </c>
      <c r="U87" s="154">
        <f t="shared" si="41"/>
        <v>-74.957821208200002</v>
      </c>
      <c r="V87" s="154">
        <f t="shared" si="41"/>
        <v>-41.040548303000001</v>
      </c>
      <c r="W87" s="154">
        <f t="shared" si="41"/>
        <v>-71.930971081600006</v>
      </c>
      <c r="X87" s="154">
        <f t="shared" si="41"/>
        <v>-96.276240206330002</v>
      </c>
      <c r="Y87" s="154">
        <f t="shared" si="41"/>
        <v>-67.344634092280003</v>
      </c>
      <c r="Z87" s="154">
        <f t="shared" si="41"/>
        <v>-86.924519282259993</v>
      </c>
      <c r="AA87" s="154">
        <f t="shared" si="41"/>
        <v>-146.44609112517</v>
      </c>
      <c r="AB87" s="154">
        <f t="shared" si="41"/>
        <v>-171.46133007991</v>
      </c>
      <c r="AC87" s="154">
        <f t="shared" si="41"/>
        <v>-173.90153086398999</v>
      </c>
      <c r="AD87" s="154">
        <f t="shared" ref="AD87:AQ87" si="42">IF(ISTEXT(AD21),0,AD21)+IF(ISTEXT(AD43),0,AD43*25)+IF(ISTEXT(AD65),0,AD65*298)</f>
        <v>-162.4</v>
      </c>
      <c r="AE87" s="203">
        <f t="shared" si="42"/>
        <v>-70.165269996018338</v>
      </c>
      <c r="AF87" s="203">
        <f t="shared" si="42"/>
        <v>-69.538282779332874</v>
      </c>
      <c r="AG87" s="203">
        <f t="shared" si="42"/>
        <v>-93.302529328742054</v>
      </c>
      <c r="AH87" s="203">
        <f t="shared" si="42"/>
        <v>-93.64698889101777</v>
      </c>
      <c r="AI87" s="203">
        <f t="shared" si="42"/>
        <v>-94.219801851425572</v>
      </c>
      <c r="AJ87" s="203">
        <f t="shared" si="42"/>
        <v>-95.017912751234903</v>
      </c>
      <c r="AK87" s="203">
        <f t="shared" si="42"/>
        <v>-96.037582524860696</v>
      </c>
      <c r="AL87" s="203">
        <f t="shared" si="42"/>
        <v>-97.274628617000829</v>
      </c>
      <c r="AM87" s="203">
        <f t="shared" si="42"/>
        <v>-98.724593744353569</v>
      </c>
      <c r="AN87" s="203">
        <f t="shared" si="42"/>
        <v>-100.38286422826178</v>
      </c>
      <c r="AO87" s="203">
        <f t="shared" si="42"/>
        <v>-102.24475269472484</v>
      </c>
      <c r="AP87" s="203">
        <f t="shared" si="42"/>
        <v>-104.30555560376432</v>
      </c>
      <c r="AQ87" s="203">
        <f t="shared" si="42"/>
        <v>-106.56059300517143</v>
      </c>
    </row>
    <row r="88" spans="1:43" ht="13.5" customHeight="1" x14ac:dyDescent="0.2">
      <c r="A88" s="148" t="s">
        <v>116</v>
      </c>
      <c r="B88" s="102" t="s">
        <v>154</v>
      </c>
      <c r="C88" s="154">
        <f t="shared" ref="C88:AC88" si="43">IF(ISTEXT(C22),0,C22)+IF(ISTEXT(C44),0,C44*25)+IF(ISTEXT(C66),0,C66*298)</f>
        <v>0</v>
      </c>
      <c r="D88" s="154">
        <f t="shared" si="43"/>
        <v>0</v>
      </c>
      <c r="E88" s="154">
        <f t="shared" si="43"/>
        <v>0</v>
      </c>
      <c r="F88" s="154">
        <f t="shared" si="43"/>
        <v>0</v>
      </c>
      <c r="G88" s="154">
        <f t="shared" si="43"/>
        <v>0</v>
      </c>
      <c r="H88" s="154">
        <f t="shared" si="43"/>
        <v>0</v>
      </c>
      <c r="I88" s="154">
        <f t="shared" si="43"/>
        <v>0</v>
      </c>
      <c r="J88" s="154">
        <f t="shared" si="43"/>
        <v>0</v>
      </c>
      <c r="K88" s="154">
        <f t="shared" si="43"/>
        <v>0</v>
      </c>
      <c r="L88" s="154">
        <f t="shared" si="43"/>
        <v>0</v>
      </c>
      <c r="M88" s="154">
        <f t="shared" si="43"/>
        <v>0</v>
      </c>
      <c r="N88" s="154">
        <f t="shared" si="43"/>
        <v>0</v>
      </c>
      <c r="O88" s="154">
        <f t="shared" si="43"/>
        <v>0</v>
      </c>
      <c r="P88" s="154">
        <f t="shared" si="43"/>
        <v>0</v>
      </c>
      <c r="Q88" s="154">
        <f t="shared" si="43"/>
        <v>0</v>
      </c>
      <c r="R88" s="154">
        <f t="shared" si="43"/>
        <v>0</v>
      </c>
      <c r="S88" s="154">
        <f t="shared" si="43"/>
        <v>0</v>
      </c>
      <c r="T88" s="154">
        <f t="shared" si="43"/>
        <v>0</v>
      </c>
      <c r="U88" s="154">
        <f t="shared" si="43"/>
        <v>0</v>
      </c>
      <c r="V88" s="154">
        <f t="shared" si="43"/>
        <v>0</v>
      </c>
      <c r="W88" s="154">
        <f t="shared" si="43"/>
        <v>0</v>
      </c>
      <c r="X88" s="154">
        <f t="shared" si="43"/>
        <v>0</v>
      </c>
      <c r="Y88" s="154">
        <f t="shared" si="43"/>
        <v>0</v>
      </c>
      <c r="Z88" s="154">
        <f t="shared" si="43"/>
        <v>0</v>
      </c>
      <c r="AA88" s="154">
        <f t="shared" si="43"/>
        <v>0</v>
      </c>
      <c r="AB88" s="154">
        <f t="shared" si="43"/>
        <v>0</v>
      </c>
      <c r="AC88" s="154">
        <f t="shared" si="43"/>
        <v>0</v>
      </c>
      <c r="AD88" s="154">
        <f t="shared" ref="AD88:AQ88" si="44">IF(ISTEXT(AD22),0,AD22)+IF(ISTEXT(AD44),0,AD44*25)+IF(ISTEXT(AD66),0,AD66*298)</f>
        <v>0</v>
      </c>
      <c r="AE88" s="154">
        <f t="shared" si="44"/>
        <v>0</v>
      </c>
      <c r="AF88" s="154">
        <f t="shared" si="44"/>
        <v>0</v>
      </c>
      <c r="AG88" s="154">
        <f t="shared" si="44"/>
        <v>0</v>
      </c>
      <c r="AH88" s="154">
        <f t="shared" si="44"/>
        <v>0</v>
      </c>
      <c r="AI88" s="154">
        <f t="shared" si="44"/>
        <v>0</v>
      </c>
      <c r="AJ88" s="154">
        <f t="shared" si="44"/>
        <v>0</v>
      </c>
      <c r="AK88" s="154">
        <f t="shared" si="44"/>
        <v>0</v>
      </c>
      <c r="AL88" s="154">
        <f t="shared" si="44"/>
        <v>0</v>
      </c>
      <c r="AM88" s="154">
        <f t="shared" si="44"/>
        <v>0</v>
      </c>
      <c r="AN88" s="154">
        <f t="shared" si="44"/>
        <v>0</v>
      </c>
      <c r="AO88" s="154">
        <f t="shared" si="44"/>
        <v>0</v>
      </c>
      <c r="AP88" s="154">
        <f t="shared" si="44"/>
        <v>0</v>
      </c>
      <c r="AQ88" s="154">
        <f t="shared" si="44"/>
        <v>0</v>
      </c>
    </row>
    <row r="89" spans="1:43" ht="13.5" customHeight="1" x14ac:dyDescent="0.2"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</row>
    <row r="90" spans="1:43" ht="13.5" customHeight="1" x14ac:dyDescent="0.2"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F897482D-9563-4F8D-8C0A-D4904B09C2FB}"/>
</file>

<file path=customXml/itemProps2.xml><?xml version="1.0" encoding="utf-8"?>
<ds:datastoreItem xmlns:ds="http://schemas.openxmlformats.org/officeDocument/2006/customXml" ds:itemID="{A6542719-61E1-4AC5-A026-7570209EE6E5}"/>
</file>

<file path=customXml/itemProps3.xml><?xml version="1.0" encoding="utf-8"?>
<ds:datastoreItem xmlns:ds="http://schemas.openxmlformats.org/officeDocument/2006/customXml" ds:itemID="{27904AA0-0240-4CE6-860F-84B445A29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CO2</vt:lpstr>
      <vt:lpstr>CH4</vt:lpstr>
      <vt:lpstr>N2O</vt:lpstr>
      <vt:lpstr>HFCs</vt:lpstr>
      <vt:lpstr>PFCs</vt:lpstr>
      <vt:lpstr>SF6</vt:lpstr>
      <vt:lpstr>CO2-ækv</vt:lpstr>
      <vt:lpstr>Indirekte CO2</vt:lpstr>
      <vt:lpstr>LULUCF konvention</vt:lpstr>
      <vt:lpstr>KP-LULUCF incl kendte effekter</vt:lpstr>
      <vt:lpstr>CO2 ETS</vt:lpstr>
    </vt:vector>
  </TitlesOfParts>
  <Company>Aarhus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Plejdrup</dc:creator>
  <cp:lastModifiedBy>Morten Boje Blarke</cp:lastModifiedBy>
  <dcterms:created xsi:type="dcterms:W3CDTF">2014-09-30T09:00:58Z</dcterms:created>
  <dcterms:modified xsi:type="dcterms:W3CDTF">2020-01-22T09:28:15Z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