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83.xml" ContentType="application/vnd.openxmlformats-officedocument.drawingml.chart+xml"/>
  <Override PartName="/xl/charts/chart82.xml" ContentType="application/vnd.openxmlformats-officedocument.drawingml.chart+xml"/>
  <Override PartName="/xl/charts/chart81.xml" ContentType="application/vnd.openxmlformats-officedocument.drawingml.chart+xml"/>
  <Override PartName="/xl/charts/chart80.xml" ContentType="application/vnd.openxmlformats-officedocument.drawingml.chart+xml"/>
  <Override PartName="/xl/charts/chart79.xml" ContentType="application/vnd.openxmlformats-officedocument.drawingml.chart+xml"/>
  <Override PartName="/xl/charts/chart78.xml" ContentType="application/vnd.openxmlformats-officedocument.drawingml.chart+xml"/>
  <Override PartName="/xl/charts/chart77.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drawings/drawing6.xml" ContentType="application/vnd.openxmlformats-officedocument.drawing+xml"/>
  <Override PartName="/xl/charts/chart92.xml" ContentType="application/vnd.openxmlformats-officedocument.drawingml.chart+xml"/>
  <Override PartName="/xl/charts/chart91.xml" ContentType="application/vnd.openxmlformats-officedocument.drawingml.chart+xml"/>
  <Override PartName="/xl/charts/chart90.xml" ContentType="application/vnd.openxmlformats-officedocument.drawingml.chart+xml"/>
  <Override PartName="/xl/charts/chart89.xml" ContentType="application/vnd.openxmlformats-officedocument.drawingml.chart+xml"/>
  <Override PartName="/xl/charts/chart88.xml" ContentType="application/vnd.openxmlformats-officedocument.drawingml.chart+xml"/>
  <Override PartName="/xl/charts/chart87.xml" ContentType="application/vnd.openxmlformats-officedocument.drawingml.chart+xml"/>
  <Override PartName="/xl/charts/chart76.xml" ContentType="application/vnd.openxmlformats-officedocument.drawingml.chart+xml"/>
  <Override PartName="/xl/charts/chart75.xml" ContentType="application/vnd.openxmlformats-officedocument.drawingml.chart+xml"/>
  <Override PartName="/xl/charts/chart74.xml" ContentType="application/vnd.openxmlformats-officedocument.drawingml.chart+xml"/>
  <Override PartName="/xl/charts/chart63.xml" ContentType="application/vnd.openxmlformats-officedocument.drawingml.chart+xml"/>
  <Override PartName="/xl/charts/chart62.xml" ContentType="application/vnd.openxmlformats-officedocument.drawingml.chart+xml"/>
  <Override PartName="/xl/charts/chart61.xml" ContentType="application/vnd.openxmlformats-officedocument.drawingml.chart+xml"/>
  <Override PartName="/xl/charts/chart60.xml" ContentType="application/vnd.openxmlformats-officedocument.drawingml.chart+xml"/>
  <Override PartName="/xl/charts/chart59.xml" ContentType="application/vnd.openxmlformats-officedocument.drawingml.chart+xml"/>
  <Override PartName="/xl/worksheets/sheet1.xml" ContentType="application/vnd.openxmlformats-officedocument.spreadsheetml.workshee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73.xml" ContentType="application/vnd.openxmlformats-officedocument.drawingml.chart+xml"/>
  <Override PartName="/xl/charts/chart72.xml" ContentType="application/vnd.openxmlformats-officedocument.drawingml.chart+xml"/>
  <Override PartName="/xl/charts/chart71.xml" ContentType="application/vnd.openxmlformats-officedocument.drawingml.chart+xml"/>
  <Override PartName="/xl/charts/chart70.xml" ContentType="application/vnd.openxmlformats-officedocument.drawingml.chart+xml"/>
  <Override PartName="/xl/charts/chart69.xml" ContentType="application/vnd.openxmlformats-officedocument.drawingml.chart+xml"/>
  <Override PartName="/xl/charts/chart68.xml" ContentType="application/vnd.openxmlformats-officedocument.drawingml.chart+xml"/>
  <Override PartName="/xl/charts/chart67.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worksheets/sheet2.xml" ContentType="application/vnd.openxmlformats-officedocument.spreadsheetml.worksheet+xml"/>
  <Override PartName="/xl/drawings/drawing7.xml" ContentType="application/vnd.openxmlformats-officedocument.drawing+xml"/>
  <Override PartName="/xl/charts/chart99.xml" ContentType="application/vnd.openxmlformats-officedocument.drawingml.chart+xml"/>
  <Override PartName="/xl/charts/chart98.xml" ContentType="application/vnd.openxmlformats-officedocument.drawingml.chart+xml"/>
  <Override PartName="/xl/charts/chart97.xml" ContentType="application/vnd.openxmlformats-officedocument.drawingml.chart+xml"/>
  <Override PartName="/xl/charts/chart96.xml" ContentType="application/vnd.openxmlformats-officedocument.drawingml.chart+xml"/>
  <Override PartName="/xl/charts/chart95.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worksheets/sheet3.xml" ContentType="application/vnd.openxmlformats-officedocument.spreadsheetml.worksheet+xml"/>
  <Override PartName="/xl/drawings/drawing8.xml" ContentType="application/vnd.openxmlformats-officedocument.drawing+xml"/>
  <Override PartName="/xl/drawings/drawing5.xml" ContentType="application/vnd.openxmlformats-officedocument.drawing+xml"/>
  <Override PartName="/xl/charts/chart58.xml" ContentType="application/vnd.openxmlformats-officedocument.drawingml.chart+xml"/>
  <Override PartName="/xl/worksheets/sheet5.xml" ContentType="application/vnd.openxmlformats-officedocument.spreadsheetml.worksheet+xml"/>
  <Override PartName="/xl/charts/chart18.xml" ContentType="application/vnd.openxmlformats-officedocument.drawingml.chart+xml"/>
  <Override PartName="/xl/charts/chart17.xml" ContentType="application/vnd.openxmlformats-officedocument.drawingml.chart+xml"/>
  <Override PartName="/xl/charts/chart16.xml" ContentType="application/vnd.openxmlformats-officedocument.drawingml.chart+xml"/>
  <Override PartName="/xl/charts/chart15.xml" ContentType="application/vnd.openxmlformats-officedocument.drawingml.chart+xml"/>
  <Override PartName="/xl/charts/chart14.xml" ContentType="application/vnd.openxmlformats-officedocument.drawingml.chart+xml"/>
  <Override PartName="/xl/charts/chart13.xml" ContentType="application/vnd.openxmlformats-officedocument.drawingml.chart+xml"/>
  <Override PartName="/xl/charts/chart12.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8.xml" ContentType="application/vnd.openxmlformats-officedocument.drawingml.chart+xml"/>
  <Override PartName="/xl/charts/chart27.xml" ContentType="application/vnd.openxmlformats-officedocument.drawingml.chart+xml"/>
  <Override PartName="/xl/charts/chart57.xml" ContentType="application/vnd.openxmlformats-officedocument.drawingml.chart+xml"/>
  <Override PartName="/xl/charts/chart25.xml" ContentType="application/vnd.openxmlformats-officedocument.drawingml.chart+xml"/>
  <Override PartName="/xl/charts/chart24.xml" ContentType="application/vnd.openxmlformats-officedocument.drawingml.chart+xml"/>
  <Override PartName="/xl/charts/chart23.xml" ContentType="application/vnd.openxmlformats-officedocument.drawingml.chart+xml"/>
  <Override PartName="/xl/charts/chart22.xml" ContentType="application/vnd.openxmlformats-officedocument.drawingml.chart+xml"/>
  <Override PartName="/xl/charts/chart11.xml" ContentType="application/vnd.openxmlformats-officedocument.drawingml.chart+xml"/>
  <Override PartName="/xl/charts/chart10.xml" ContentType="application/vnd.openxmlformats-officedocument.drawingml.chart+xml"/>
  <Override PartName="/xl/charts/chart9.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8.xml" ContentType="application/vnd.openxmlformats-officedocument.drawingml.chart+xml"/>
  <Override PartName="/xl/charts/chart7.xml" ContentType="application/vnd.openxmlformats-officedocument.drawingml.chart+xml"/>
  <Override PartName="/xl/charts/chart6.xml" ContentType="application/vnd.openxmlformats-officedocument.drawingml.chart+xml"/>
  <Override PartName="/xl/charts/chart5.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charts/chart2.xml" ContentType="application/vnd.openxmlformats-officedocument.drawingml.chart+xml"/>
  <Override PartName="/xl/charts/chart29.xml" ContentType="application/vnd.openxmlformats-officedocument.drawingml.chart+xml"/>
  <Override PartName="/xl/charts/chart26.xml" ContentType="application/vnd.openxmlformats-officedocument.drawingml.chart+xml"/>
  <Override PartName="/xl/charts/chart30.xml" ContentType="application/vnd.openxmlformats-officedocument.drawingml.chart+xml"/>
  <Override PartName="/xl/charts/chart46.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45.xml" ContentType="application/vnd.openxmlformats-officedocument.drawingml.chart+xml"/>
  <Override PartName="/xl/charts/chart44.xml" ContentType="application/vnd.openxmlformats-officedocument.drawingml.chart+xml"/>
  <Override PartName="/xl/charts/chart4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xml"/>
  <Override PartName="/xl/charts/chart47.xml" ContentType="application/vnd.openxmlformats-officedocument.drawingml.chart+xml"/>
  <Override PartName="/xl/charts/chart50.xml" ContentType="application/vnd.openxmlformats-officedocument.drawingml.chart+xml"/>
  <Override PartName="/xl/charts/chart49.xml" ContentType="application/vnd.openxmlformats-officedocument.drawingml.chart+xml"/>
  <Override PartName="/xl/theme/themeOverride2.xml" ContentType="application/vnd.openxmlformats-officedocument.themeOverride+xml"/>
  <Override PartName="/xl/charts/chart48.xml" ContentType="application/vnd.openxmlformats-officedocument.drawingml.chart+xml"/>
  <Override PartName="/xl/theme/themeOverride1.xml" ContentType="application/vnd.openxmlformats-officedocument.themeOverride+xml"/>
  <Override PartName="/xl/charts/chart42.xml" ContentType="application/vnd.openxmlformats-officedocument.drawingml.chart+xml"/>
  <Override PartName="/xl/charts/chart41.xml" ContentType="application/vnd.openxmlformats-officedocument.drawingml.chart+xml"/>
  <Override PartName="/xl/charts/chart40.xml" ContentType="application/vnd.openxmlformats-officedocument.drawingml.chart+xml"/>
  <Override PartName="/xl/charts/chart34.xml" ContentType="application/vnd.openxmlformats-officedocument.drawingml.chart+xml"/>
  <Override PartName="/xl/drawings/drawing2.xml" ContentType="application/vnd.openxmlformats-officedocument.drawing+xml"/>
  <Override PartName="/xl/charts/chart56.xml" ContentType="application/vnd.openxmlformats-officedocument.drawingml.chart+xml"/>
  <Override PartName="/xl/charts/chart33.xml" ContentType="application/vnd.openxmlformats-officedocument.drawingml.chart+xml"/>
  <Override PartName="/xl/charts/chart32.xml" ContentType="application/vnd.openxmlformats-officedocument.drawingml.chart+xml"/>
  <Override PartName="/xl/charts/chart31.xml" ContentType="application/vnd.openxmlformats-officedocument.drawingml.chart+xml"/>
  <Override PartName="/xl/charts/chart35.xml" ContentType="application/vnd.openxmlformats-officedocument.drawingml.chart+xml"/>
  <Override PartName="/xl/charts/chart55.xml" ContentType="application/vnd.openxmlformats-officedocument.drawingml.chart+xml"/>
  <Override PartName="/xl/charts/chart37.xml" ContentType="application/vnd.openxmlformats-officedocument.drawingml.chart+xml"/>
  <Override PartName="/xl/charts/chart54.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3.xml" ContentType="application/vnd.openxmlformats-officedocument.drawing+xml"/>
  <Override PartName="/xl/charts/chart36.xml" ContentType="application/vnd.openxmlformats-officedocument.drawingml.chart+xml"/>
  <Override PartName="/xl/comments1.xml" ContentType="application/vnd.openxmlformats-officedocument.spreadsheetml.comments+xml"/>
  <Override PartName="/xl/externalLinks/externalLink1.xml" ContentType="application/vnd.openxmlformats-officedocument.spreadsheetml.externalLink+xml"/>
  <Override PartName="/docProps/core.xml" ContentType="application/vnd.openxmlformats-package.core-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280" yWindow="45" windowWidth="14490" windowHeight="11700" tabRatio="641"/>
  </bookViews>
  <sheets>
    <sheet name="Hovedpublikation" sheetId="13" r:id="rId1"/>
    <sheet name="A - Modelsetup" sheetId="4" r:id="rId2"/>
    <sheet name="B - Brændsels- og kvotepriser" sheetId="14" r:id="rId3"/>
    <sheet name="C - Husholdninger og Erhverv" sheetId="6" r:id="rId4"/>
    <sheet name="D - Transport" sheetId="17" r:id="rId5"/>
    <sheet name="E - El og Fjernvarme" sheetId="8" r:id="rId6"/>
    <sheet name="F - Fremskrivning af elpris" sheetId="15" r:id="rId7"/>
    <sheet name="G - Udledning af drivhusgasser" sheetId="10" r:id="rId8"/>
    <sheet name="H - Indvinding i Nordsøen" sheetId="11" r:id="rId9"/>
    <sheet name="I - Tabeller" sheetId="12" r:id="rId10"/>
  </sheets>
  <externalReferences>
    <externalReference r:id="rId11"/>
  </externalReferences>
  <definedNames>
    <definedName name="_ftn1" localSheetId="5">'E - El og Fjernvarme'!#REF!</definedName>
    <definedName name="_ftn10" localSheetId="5">'E - El og Fjernvarme'!$B$125</definedName>
    <definedName name="_ftn11" localSheetId="5">'E - El og Fjernvarme'!$B$126</definedName>
    <definedName name="_ftn12" localSheetId="5">'E - El og Fjernvarme'!$B$127</definedName>
    <definedName name="_ftn13" localSheetId="5">'E - El og Fjernvarme'!$B$128</definedName>
    <definedName name="_ftn14" localSheetId="5">'E - El og Fjernvarme'!$B$129</definedName>
    <definedName name="_ftn15" localSheetId="5">'E - El og Fjernvarme'!$B$130</definedName>
    <definedName name="_ftn16" localSheetId="5">'E - El og Fjernvarme'!$B$131</definedName>
    <definedName name="_ftn17" localSheetId="5">'E - El og Fjernvarme'!$B$132</definedName>
    <definedName name="_ftn18" localSheetId="5">'E - El og Fjernvarme'!$B$133</definedName>
    <definedName name="_ftn19" localSheetId="5">'E - El og Fjernvarme'!$B$134</definedName>
    <definedName name="_ftn2" localSheetId="5">'E - El og Fjernvarme'!#REF!</definedName>
    <definedName name="_ftn20" localSheetId="5">'E - El og Fjernvarme'!$B$135</definedName>
    <definedName name="_ftn21" localSheetId="5">'E - El og Fjernvarme'!$B$136</definedName>
    <definedName name="_ftn3" localSheetId="5">'E - El og Fjernvarme'!$A$925</definedName>
    <definedName name="_ftn4" localSheetId="5">'E - El og Fjernvarme'!#REF!</definedName>
    <definedName name="_ftn5" localSheetId="5">'E - El og Fjernvarme'!#REF!</definedName>
    <definedName name="_ftn6" localSheetId="5">'E - El og Fjernvarme'!#REF!</definedName>
    <definedName name="_ftn7" localSheetId="5">'E - El og Fjernvarme'!#REF!</definedName>
    <definedName name="_ftn8" localSheetId="5">'E - El og Fjernvarme'!$B$123</definedName>
    <definedName name="_ftn9" localSheetId="5">'E - El og Fjernvarme'!$B$124</definedName>
    <definedName name="_ftnref1" localSheetId="5">'E - El og Fjernvarme'!$C$6</definedName>
    <definedName name="_ftnref10" localSheetId="5">'E - El og Fjernvarme'!$E$77</definedName>
    <definedName name="_ftnref11" localSheetId="5">'E - El og Fjernvarme'!#REF!</definedName>
    <definedName name="_ftnref12" localSheetId="5">'E - El og Fjernvarme'!#REF!</definedName>
    <definedName name="_ftnref13" localSheetId="5">'E - El og Fjernvarme'!$E$120</definedName>
    <definedName name="_ftnref14" localSheetId="5">'E - El og Fjernvarme'!$E$82</definedName>
    <definedName name="_ftnref15" localSheetId="5">'E - El og Fjernvarme'!$C$84</definedName>
    <definedName name="_ftnref16" localSheetId="5">'E - El og Fjernvarme'!$C$86</definedName>
    <definedName name="_ftnref17" localSheetId="5">'E - El og Fjernvarme'!$E$86</definedName>
    <definedName name="_ftnref18" localSheetId="5">'E - El og Fjernvarme'!$C$89</definedName>
    <definedName name="_ftnref19" localSheetId="5">'E - El og Fjernvarme'!$E$90</definedName>
    <definedName name="_ftnref2" localSheetId="5">'E - El og Fjernvarme'!$C$11</definedName>
    <definedName name="_ftnref3" localSheetId="5">'E - El og Fjernvarme'!$C$15</definedName>
    <definedName name="_ftnref4" localSheetId="5">'E - El og Fjernvarme'!$D$26</definedName>
    <definedName name="_ftnref5" localSheetId="5">'E - El og Fjernvarme'!#REF!</definedName>
    <definedName name="_ftnref6" localSheetId="5">'E - El og Fjernvarme'!$E$27</definedName>
    <definedName name="_ftnref7" localSheetId="5">'E - El og Fjernvarme'!$D$63</definedName>
    <definedName name="_ftnref8" localSheetId="5">'E - El og Fjernvarme'!$D$68</definedName>
    <definedName name="_ftnref9" localSheetId="5">'E - El og Fjernvarme'!$E$75</definedName>
    <definedName name="OutputType">[1]General!$H$29</definedName>
  </definedNames>
  <calcPr calcId="145621"/>
</workbook>
</file>

<file path=xl/calcChain.xml><?xml version="1.0" encoding="utf-8"?>
<calcChain xmlns="http://schemas.openxmlformats.org/spreadsheetml/2006/main">
  <c r="N112" i="10" l="1"/>
  <c r="M111" i="10"/>
  <c r="M109" i="10"/>
  <c r="M112" i="10"/>
  <c r="L112" i="10"/>
  <c r="K112" i="10"/>
  <c r="N111" i="10"/>
  <c r="L111" i="10"/>
  <c r="K111" i="10"/>
  <c r="N109" i="10"/>
  <c r="L109" i="10"/>
  <c r="K109" i="10"/>
  <c r="N107" i="10"/>
  <c r="M107" i="10"/>
  <c r="L107" i="10"/>
  <c r="K107" i="10"/>
  <c r="N106" i="10"/>
  <c r="M106" i="10"/>
  <c r="L106" i="10"/>
  <c r="K106" i="10"/>
  <c r="N105" i="10"/>
  <c r="M105" i="10"/>
  <c r="L105" i="10"/>
  <c r="K105" i="10"/>
  <c r="N104" i="10"/>
  <c r="M104" i="10"/>
  <c r="L104" i="10"/>
  <c r="K104" i="10"/>
  <c r="N103" i="10"/>
  <c r="M103" i="10"/>
  <c r="L103" i="10"/>
  <c r="K103" i="10"/>
  <c r="N102" i="10"/>
  <c r="M102" i="10"/>
  <c r="L102" i="10"/>
  <c r="K102" i="10"/>
  <c r="N101" i="10"/>
  <c r="M101" i="10"/>
  <c r="L101" i="10"/>
  <c r="K101" i="10"/>
  <c r="N83" i="10"/>
  <c r="M83" i="10"/>
  <c r="L83" i="10"/>
  <c r="K83" i="10"/>
  <c r="N82" i="10"/>
  <c r="M82" i="10"/>
  <c r="L82" i="10"/>
  <c r="K82" i="10"/>
  <c r="N81" i="10"/>
  <c r="M81" i="10"/>
  <c r="L81" i="10"/>
  <c r="K81" i="10"/>
  <c r="N80" i="10"/>
  <c r="M80" i="10"/>
  <c r="L80" i="10"/>
  <c r="K80" i="10"/>
  <c r="N79" i="10"/>
  <c r="M79" i="10"/>
  <c r="L79" i="10"/>
  <c r="K79" i="10"/>
  <c r="N78" i="10"/>
  <c r="M78" i="10"/>
  <c r="L78" i="10"/>
  <c r="K78" i="10"/>
  <c r="N77" i="10"/>
  <c r="M77" i="10"/>
  <c r="L77" i="10"/>
  <c r="K77" i="10"/>
  <c r="N76" i="10"/>
  <c r="M76" i="10"/>
  <c r="L76" i="10"/>
  <c r="N75" i="10"/>
  <c r="M75" i="10"/>
  <c r="L75" i="10"/>
  <c r="K75" i="10"/>
  <c r="G69" i="10" l="1"/>
  <c r="F69" i="10"/>
  <c r="E69" i="10"/>
  <c r="D69" i="10"/>
  <c r="C69" i="10"/>
  <c r="G68" i="10"/>
  <c r="F68" i="10"/>
  <c r="E68" i="10"/>
  <c r="D68" i="10"/>
  <c r="C68" i="10"/>
  <c r="G67" i="10"/>
  <c r="F67" i="10"/>
  <c r="E67" i="10"/>
  <c r="D67" i="10"/>
  <c r="C67" i="10"/>
  <c r="G66" i="10"/>
  <c r="F66" i="10"/>
  <c r="E66" i="10"/>
  <c r="D66" i="10"/>
  <c r="C66" i="10"/>
  <c r="G65" i="10"/>
  <c r="F65" i="10"/>
  <c r="E65" i="10"/>
  <c r="D65" i="10"/>
  <c r="C65" i="10"/>
  <c r="B222" i="17" l="1"/>
  <c r="C222" i="17"/>
  <c r="D222" i="17"/>
  <c r="E222" i="17"/>
  <c r="F222" i="17"/>
  <c r="G222" i="17"/>
  <c r="H222" i="17"/>
  <c r="I222" i="17"/>
  <c r="J222" i="17"/>
  <c r="K222" i="17"/>
  <c r="L222" i="17"/>
  <c r="M222" i="17"/>
  <c r="N222" i="17"/>
  <c r="O222" i="17"/>
  <c r="P222" i="17"/>
  <c r="Q222" i="17"/>
  <c r="R222" i="17"/>
  <c r="S222" i="17"/>
  <c r="T222" i="17"/>
  <c r="U222" i="17"/>
  <c r="V222" i="17"/>
  <c r="B330" i="17"/>
  <c r="C330" i="17"/>
  <c r="D330" i="17"/>
  <c r="E330" i="17"/>
  <c r="F330" i="17"/>
  <c r="G330" i="17"/>
  <c r="H330" i="17"/>
  <c r="I330" i="17"/>
  <c r="J330" i="17"/>
  <c r="K330" i="17"/>
  <c r="L330" i="17"/>
  <c r="M330" i="17"/>
  <c r="N330" i="17"/>
  <c r="O330" i="17"/>
  <c r="P330" i="17"/>
  <c r="Q330" i="17"/>
  <c r="R330" i="17"/>
  <c r="S330" i="17"/>
  <c r="T330" i="17"/>
  <c r="U330" i="17"/>
  <c r="V330" i="17"/>
  <c r="I561" i="13" l="1"/>
  <c r="H561" i="13"/>
  <c r="G561" i="13"/>
  <c r="F561" i="13"/>
  <c r="E561" i="13"/>
  <c r="D561" i="13"/>
  <c r="I560" i="13"/>
  <c r="H560" i="13"/>
  <c r="G560" i="13"/>
  <c r="F560" i="13"/>
  <c r="E560" i="13"/>
  <c r="D560" i="13"/>
  <c r="I559" i="13"/>
  <c r="H559" i="13"/>
  <c r="G559" i="13"/>
  <c r="F559" i="13"/>
  <c r="E559" i="13"/>
  <c r="D559" i="13"/>
  <c r="I558" i="13"/>
  <c r="H558" i="13"/>
  <c r="G558" i="13"/>
  <c r="F558" i="13"/>
  <c r="E558" i="13"/>
  <c r="D558" i="13"/>
  <c r="I557" i="13"/>
  <c r="H557" i="13"/>
  <c r="G557" i="13"/>
  <c r="F557" i="13"/>
  <c r="E557" i="13"/>
  <c r="D557" i="13"/>
  <c r="J510" i="13"/>
  <c r="J509" i="13"/>
  <c r="J508" i="13"/>
  <c r="H510" i="13"/>
  <c r="H509" i="13"/>
  <c r="H508" i="13"/>
  <c r="F510" i="13"/>
  <c r="F509" i="13"/>
  <c r="F508" i="13"/>
  <c r="I510" i="13"/>
  <c r="I509" i="13"/>
  <c r="I508" i="13"/>
  <c r="G510" i="13"/>
  <c r="G509" i="13"/>
  <c r="G508" i="13"/>
  <c r="E510" i="13"/>
  <c r="D510" i="13"/>
  <c r="E509" i="13"/>
  <c r="D509" i="13"/>
  <c r="E508" i="13"/>
  <c r="D508" i="13"/>
  <c r="I507" i="13"/>
  <c r="I506" i="13"/>
  <c r="J507" i="13"/>
  <c r="H507" i="13"/>
  <c r="G507" i="13"/>
  <c r="F507" i="13"/>
  <c r="E507" i="13"/>
  <c r="D507" i="13"/>
  <c r="J506" i="13"/>
  <c r="H506" i="13"/>
  <c r="G506" i="13"/>
  <c r="F506" i="13"/>
  <c r="E506" i="13"/>
  <c r="D506" i="13"/>
  <c r="B93" i="15" l="1"/>
  <c r="D90" i="15" s="1"/>
  <c r="B82" i="15"/>
  <c r="G15" i="15"/>
  <c r="G14" i="15"/>
  <c r="B84" i="15" l="1"/>
  <c r="B86" i="15"/>
  <c r="B80" i="15"/>
  <c r="B88" i="15"/>
  <c r="E80" i="15"/>
  <c r="E82" i="15"/>
  <c r="E84" i="15"/>
  <c r="E86" i="15"/>
  <c r="E88" i="15"/>
  <c r="B79" i="15"/>
  <c r="B81" i="15"/>
  <c r="B83" i="15"/>
  <c r="B85" i="15"/>
  <c r="B87" i="15"/>
  <c r="E89" i="15"/>
  <c r="E79" i="15"/>
  <c r="E81" i="15"/>
  <c r="E83" i="15"/>
  <c r="E85" i="15"/>
  <c r="E87" i="15"/>
  <c r="E90" i="15"/>
  <c r="C79" i="15"/>
  <c r="C81" i="15"/>
  <c r="C83" i="15"/>
  <c r="C85" i="15"/>
  <c r="C87" i="15"/>
  <c r="C88" i="15"/>
  <c r="C89" i="15"/>
  <c r="C90" i="15"/>
  <c r="B89" i="15"/>
  <c r="B90" i="15"/>
  <c r="C80" i="15"/>
  <c r="C82" i="15"/>
  <c r="C84" i="15"/>
  <c r="C86" i="15"/>
  <c r="D79" i="15"/>
  <c r="D80" i="15"/>
  <c r="D81" i="15"/>
  <c r="D82" i="15"/>
  <c r="D83" i="15"/>
  <c r="D84" i="15"/>
  <c r="D85" i="15"/>
  <c r="D86" i="15"/>
  <c r="D87" i="15"/>
  <c r="D88" i="15"/>
  <c r="D89" i="15"/>
  <c r="S117" i="12" l="1"/>
  <c r="S116" i="12"/>
  <c r="S115" i="12"/>
  <c r="S113" i="12"/>
  <c r="S112" i="12"/>
  <c r="S111" i="12"/>
  <c r="S109" i="12"/>
  <c r="S108" i="12"/>
  <c r="S107" i="12"/>
  <c r="AA97" i="12"/>
  <c r="X97" i="12"/>
  <c r="W97" i="12"/>
  <c r="K84" i="12"/>
  <c r="J84" i="12"/>
  <c r="K83" i="12"/>
  <c r="J83" i="12"/>
  <c r="K82" i="12"/>
  <c r="J82" i="12"/>
  <c r="K81" i="12"/>
  <c r="J81" i="12"/>
  <c r="K80" i="12"/>
  <c r="J80" i="12"/>
  <c r="K79" i="12"/>
  <c r="J79" i="12"/>
  <c r="K78" i="12"/>
  <c r="J78" i="12"/>
  <c r="K77" i="12"/>
  <c r="J77" i="12"/>
  <c r="K76" i="12"/>
  <c r="J76" i="12"/>
  <c r="K75" i="12"/>
  <c r="J75" i="12"/>
  <c r="I75" i="12"/>
  <c r="I76" i="12" s="1"/>
  <c r="I77" i="12" s="1"/>
  <c r="I78" i="12" s="1"/>
  <c r="I79" i="12" s="1"/>
  <c r="I80" i="12" s="1"/>
  <c r="I81" i="12" s="1"/>
  <c r="I82" i="12" s="1"/>
  <c r="I83" i="12" s="1"/>
  <c r="I84" i="12" s="1"/>
  <c r="K74" i="12"/>
  <c r="J74" i="12"/>
  <c r="O66" i="12"/>
  <c r="N66" i="12"/>
  <c r="O65" i="12"/>
  <c r="N65" i="12"/>
  <c r="O64" i="12"/>
  <c r="N64" i="12"/>
  <c r="O63" i="12"/>
  <c r="N63" i="12"/>
  <c r="O62" i="12"/>
  <c r="N62" i="12"/>
  <c r="O61" i="12"/>
  <c r="N61" i="12"/>
  <c r="O60" i="12"/>
  <c r="N60" i="12"/>
  <c r="O59" i="12"/>
  <c r="N59" i="12"/>
  <c r="O58" i="12"/>
  <c r="N58" i="12"/>
  <c r="O57" i="12"/>
  <c r="N57" i="12"/>
  <c r="M57" i="12"/>
  <c r="M58" i="12" s="1"/>
  <c r="M59" i="12" s="1"/>
  <c r="M60" i="12" s="1"/>
  <c r="M61" i="12" s="1"/>
  <c r="M62" i="12" s="1"/>
  <c r="M63" i="12" s="1"/>
  <c r="M64" i="12" s="1"/>
  <c r="M65" i="12" s="1"/>
  <c r="M66" i="12" s="1"/>
  <c r="O56" i="12"/>
  <c r="N56" i="12"/>
  <c r="W51" i="12"/>
  <c r="U51" i="12"/>
  <c r="T51" i="12"/>
  <c r="S51" i="12"/>
  <c r="V51" i="12"/>
  <c r="R51" i="12"/>
  <c r="V50" i="12"/>
  <c r="U50" i="12"/>
  <c r="T50" i="12"/>
  <c r="R50" i="12"/>
  <c r="W50" i="12"/>
  <c r="S50" i="12"/>
  <c r="W49" i="12"/>
  <c r="V49" i="12"/>
  <c r="U49" i="12"/>
  <c r="S49" i="12"/>
  <c r="R49" i="12"/>
  <c r="T49" i="12"/>
  <c r="W48" i="12"/>
  <c r="V48" i="12"/>
  <c r="T48" i="12"/>
  <c r="S48" i="12"/>
  <c r="R48" i="12"/>
  <c r="U48" i="12"/>
  <c r="W47" i="12"/>
  <c r="U47" i="12"/>
  <c r="T47" i="12"/>
  <c r="S47" i="12"/>
  <c r="V47" i="12"/>
  <c r="R47" i="12"/>
  <c r="V46" i="12"/>
  <c r="U46" i="12"/>
  <c r="T46" i="12"/>
  <c r="R46" i="12"/>
  <c r="W46" i="12"/>
  <c r="S46" i="12"/>
  <c r="W45" i="12"/>
  <c r="V45" i="12"/>
  <c r="U45" i="12"/>
  <c r="S45" i="12"/>
  <c r="R45" i="12"/>
  <c r="T45" i="12"/>
  <c r="W44" i="12"/>
  <c r="V44" i="12"/>
  <c r="T44" i="12"/>
  <c r="S44" i="12"/>
  <c r="R44" i="12"/>
  <c r="U44" i="12"/>
  <c r="W43" i="12"/>
  <c r="U43" i="12"/>
  <c r="T43" i="12"/>
  <c r="S43" i="12"/>
  <c r="V43" i="12"/>
  <c r="R43" i="12"/>
  <c r="V42" i="12"/>
  <c r="U42" i="12"/>
  <c r="T42" i="12"/>
  <c r="R42" i="12"/>
  <c r="W42" i="12"/>
  <c r="S42" i="12"/>
  <c r="Q42" i="12"/>
  <c r="Q43" i="12" s="1"/>
  <c r="Q44" i="12" s="1"/>
  <c r="Q45" i="12" s="1"/>
  <c r="Q46" i="12" s="1"/>
  <c r="Q47" i="12" s="1"/>
  <c r="Q48" i="12" s="1"/>
  <c r="Q49" i="12" s="1"/>
  <c r="Q50" i="12" s="1"/>
  <c r="Q51" i="12" s="1"/>
  <c r="U41" i="12"/>
  <c r="T41" i="12"/>
  <c r="W41" i="12"/>
  <c r="V41" i="12"/>
  <c r="S41" i="12"/>
  <c r="R41" i="12"/>
  <c r="W24" i="12"/>
  <c r="AA24" i="12"/>
  <c r="V24" i="12"/>
  <c r="Z24" i="12"/>
  <c r="Y25" i="12"/>
  <c r="AC25" i="12"/>
  <c r="W26" i="12"/>
  <c r="AA26" i="12"/>
  <c r="V26" i="12"/>
  <c r="Z26" i="12"/>
  <c r="AC27" i="12"/>
  <c r="X27" i="12"/>
  <c r="AB27" i="12"/>
  <c r="W28" i="12"/>
  <c r="AA28" i="12"/>
  <c r="V28" i="12"/>
  <c r="Z28" i="12"/>
  <c r="AC29" i="12"/>
  <c r="X29" i="12"/>
  <c r="AB29" i="12"/>
  <c r="W30" i="12"/>
  <c r="AA30" i="12"/>
  <c r="V30" i="12"/>
  <c r="Z30" i="12"/>
  <c r="AC31" i="12"/>
  <c r="X31" i="12"/>
  <c r="AB31" i="12"/>
  <c r="W32" i="12"/>
  <c r="AA32" i="12"/>
  <c r="V32" i="12"/>
  <c r="Z32" i="12"/>
  <c r="AC33" i="12"/>
  <c r="X33" i="12"/>
  <c r="AB33" i="12"/>
  <c r="AA33" i="12"/>
  <c r="Z33" i="12"/>
  <c r="W33" i="12"/>
  <c r="V33" i="12"/>
  <c r="Y33" i="12"/>
  <c r="AC32" i="12"/>
  <c r="Y32" i="12"/>
  <c r="AB32" i="12"/>
  <c r="X32" i="12"/>
  <c r="Y31" i="12"/>
  <c r="AA31" i="12"/>
  <c r="Z31" i="12"/>
  <c r="W31" i="12"/>
  <c r="V31" i="12"/>
  <c r="AB30" i="12"/>
  <c r="X30" i="12"/>
  <c r="AC30" i="12"/>
  <c r="Y30" i="12"/>
  <c r="AA29" i="12"/>
  <c r="Z29" i="12"/>
  <c r="W29" i="12"/>
  <c r="V29" i="12"/>
  <c r="Y29" i="12"/>
  <c r="AC28" i="12"/>
  <c r="Y28" i="12"/>
  <c r="AB28" i="12"/>
  <c r="X28" i="12"/>
  <c r="Y27" i="12"/>
  <c r="AA27" i="12"/>
  <c r="Z27" i="12"/>
  <c r="W27" i="12"/>
  <c r="V27" i="12"/>
  <c r="AB26" i="12"/>
  <c r="X26" i="12"/>
  <c r="AC26" i="12"/>
  <c r="Y26" i="12"/>
  <c r="AA25" i="12"/>
  <c r="Z25" i="12"/>
  <c r="W25" i="12"/>
  <c r="V25" i="12"/>
  <c r="AB25" i="12"/>
  <c r="X25" i="12"/>
  <c r="AC24" i="12"/>
  <c r="Y24" i="12"/>
  <c r="AB24" i="12"/>
  <c r="X24" i="12"/>
  <c r="U24" i="12"/>
  <c r="U25" i="12" s="1"/>
  <c r="U26" i="12" s="1"/>
  <c r="U27" i="12" s="1"/>
  <c r="U28" i="12" s="1"/>
  <c r="U29" i="12" s="1"/>
  <c r="U30" i="12" s="1"/>
  <c r="U31" i="12" s="1"/>
  <c r="U32" i="12" s="1"/>
  <c r="U33" i="12" s="1"/>
  <c r="AC23" i="12"/>
  <c r="AB23" i="12"/>
  <c r="AA23" i="12"/>
  <c r="Z23" i="12"/>
  <c r="Y23" i="12"/>
  <c r="X23" i="12"/>
  <c r="W23" i="12"/>
  <c r="V23" i="12"/>
  <c r="W18" i="12"/>
  <c r="V18" i="12"/>
  <c r="U18" i="12"/>
  <c r="T18" i="12"/>
  <c r="S18" i="12"/>
  <c r="R18" i="12"/>
  <c r="W17" i="12"/>
  <c r="V17" i="12"/>
  <c r="U17" i="12"/>
  <c r="T17" i="12"/>
  <c r="S17" i="12"/>
  <c r="R17" i="12"/>
  <c r="W16" i="12"/>
  <c r="V16" i="12"/>
  <c r="U16" i="12"/>
  <c r="T16" i="12"/>
  <c r="S16" i="12"/>
  <c r="R16" i="12"/>
  <c r="W15" i="12"/>
  <c r="V15" i="12"/>
  <c r="U15" i="12"/>
  <c r="T15" i="12"/>
  <c r="S15" i="12"/>
  <c r="R15" i="12"/>
  <c r="W14" i="12"/>
  <c r="V14" i="12"/>
  <c r="U14" i="12"/>
  <c r="T14" i="12"/>
  <c r="S14" i="12"/>
  <c r="R14" i="12"/>
  <c r="W13" i="12"/>
  <c r="V13" i="12"/>
  <c r="U13" i="12"/>
  <c r="T13" i="12"/>
  <c r="S13" i="12"/>
  <c r="R13" i="12"/>
  <c r="W12" i="12"/>
  <c r="V12" i="12"/>
  <c r="U12" i="12"/>
  <c r="T12" i="12"/>
  <c r="S12" i="12"/>
  <c r="R12" i="12"/>
  <c r="W11" i="12"/>
  <c r="V11" i="12"/>
  <c r="U11" i="12"/>
  <c r="T11" i="12"/>
  <c r="S11" i="12"/>
  <c r="R11" i="12"/>
  <c r="W10" i="12"/>
  <c r="V10" i="12"/>
  <c r="U10" i="12"/>
  <c r="T10" i="12"/>
  <c r="S10" i="12"/>
  <c r="R10" i="12"/>
  <c r="W9" i="12"/>
  <c r="V9" i="12"/>
  <c r="U9" i="12"/>
  <c r="T9" i="12"/>
  <c r="S9" i="12"/>
  <c r="R9" i="12"/>
  <c r="Q9" i="12"/>
  <c r="Q10" i="12" s="1"/>
  <c r="Q11" i="12" s="1"/>
  <c r="Q12" i="12" s="1"/>
  <c r="Q13" i="12" s="1"/>
  <c r="Q14" i="12" s="1"/>
  <c r="Q15" i="12" s="1"/>
  <c r="Q16" i="12" s="1"/>
  <c r="Q17" i="12" s="1"/>
  <c r="Q18" i="12" s="1"/>
  <c r="W8" i="12"/>
  <c r="V8" i="12"/>
  <c r="U8" i="12"/>
  <c r="T8" i="12"/>
  <c r="S8" i="12"/>
  <c r="R8" i="12"/>
  <c r="R117" i="12" l="1"/>
  <c r="Q117" i="12"/>
  <c r="R116" i="12"/>
  <c r="Q116" i="12"/>
  <c r="R110" i="12"/>
  <c r="Q109" i="12"/>
  <c r="Q113" i="12"/>
  <c r="S110" i="12"/>
  <c r="S114" i="12"/>
  <c r="Y97" i="12"/>
  <c r="Z97" i="12"/>
  <c r="W98" i="12"/>
  <c r="Y90" i="12"/>
  <c r="Z94" i="12"/>
  <c r="AA98" i="12"/>
  <c r="X91" i="12"/>
  <c r="Y95" i="12"/>
  <c r="Z99" i="12"/>
  <c r="W92" i="12"/>
  <c r="W96" i="12"/>
  <c r="Y96" i="12"/>
  <c r="AA92" i="12"/>
  <c r="AA96" i="12"/>
  <c r="R112" i="12" l="1"/>
  <c r="Q112" i="12"/>
  <c r="R108" i="12"/>
  <c r="Q108" i="12"/>
  <c r="Q115" i="12"/>
  <c r="R115" i="12"/>
  <c r="Q114" i="12"/>
  <c r="Q110" i="12"/>
  <c r="R111" i="12"/>
  <c r="Q111" i="12"/>
  <c r="R114" i="12"/>
  <c r="R113" i="12"/>
  <c r="Q107" i="12"/>
  <c r="R107" i="12"/>
  <c r="R109" i="12"/>
  <c r="Y93" i="12"/>
  <c r="W93" i="12"/>
  <c r="X96" i="12"/>
  <c r="AA89" i="12"/>
  <c r="Y89" i="12"/>
  <c r="W89" i="12"/>
  <c r="AA99" i="12"/>
  <c r="Z95" i="12"/>
  <c r="Y91" i="12"/>
  <c r="W99" i="12"/>
  <c r="AA94" i="12"/>
  <c r="Z90" i="12"/>
  <c r="X98" i="12"/>
  <c r="W94" i="12"/>
  <c r="X92" i="12"/>
  <c r="Z93" i="12"/>
  <c r="X93" i="12"/>
  <c r="Y92" i="12"/>
  <c r="AA95" i="12"/>
  <c r="Z91" i="12"/>
  <c r="X99" i="12"/>
  <c r="W95" i="12"/>
  <c r="AA90" i="12"/>
  <c r="Y98" i="12"/>
  <c r="X94" i="12"/>
  <c r="W90" i="12"/>
  <c r="Z96" i="12"/>
  <c r="AA93" i="12"/>
  <c r="Z89" i="12"/>
  <c r="X89" i="12"/>
  <c r="AA91" i="12"/>
  <c r="Y99" i="12"/>
  <c r="X95" i="12"/>
  <c r="W91" i="12"/>
  <c r="Z98" i="12"/>
  <c r="Y94" i="12"/>
  <c r="X90" i="12"/>
  <c r="Z92" i="12"/>
</calcChain>
</file>

<file path=xl/comments1.xml><?xml version="1.0" encoding="utf-8"?>
<comments xmlns="http://schemas.openxmlformats.org/spreadsheetml/2006/main">
  <authors>
    <author>Iben Moll Rasmusen</author>
  </authors>
  <commentList>
    <comment ref="F246" authorId="0">
      <text>
        <r>
          <rPr>
            <b/>
            <sz val="9"/>
            <color rgb="FF000000"/>
            <rFont val="Tahoma"/>
            <family val="2"/>
          </rPr>
          <t>Iben Moll Rasmusen:</t>
        </r>
        <r>
          <rPr>
            <sz val="9"/>
            <color rgb="FF000000"/>
            <rFont val="Tahoma"/>
            <family val="2"/>
          </rPr>
          <t xml:space="preserve">
Inkl. bioolie og biogas.</t>
        </r>
      </text>
    </comment>
    <comment ref="F260" authorId="0">
      <text>
        <r>
          <rPr>
            <b/>
            <sz val="9"/>
            <color rgb="FF000000"/>
            <rFont val="Tahoma"/>
            <family val="2"/>
          </rPr>
          <t>Iben Moll Rasmusen:</t>
        </r>
        <r>
          <rPr>
            <sz val="9"/>
            <color rgb="FF000000"/>
            <rFont val="Tahoma"/>
            <family val="2"/>
          </rPr>
          <t xml:space="preserve">
Inkl. bioolie og biogas.</t>
        </r>
      </text>
    </comment>
    <comment ref="F274" authorId="0">
      <text>
        <r>
          <rPr>
            <b/>
            <sz val="9"/>
            <color rgb="FF000000"/>
            <rFont val="Tahoma"/>
            <family val="2"/>
          </rPr>
          <t>Iben Moll Rasmusen:</t>
        </r>
        <r>
          <rPr>
            <sz val="9"/>
            <color rgb="FF000000"/>
            <rFont val="Tahoma"/>
            <family val="2"/>
          </rPr>
          <t xml:space="preserve">
Inkl. bioolie og biogas.</t>
        </r>
      </text>
    </comment>
    <comment ref="F288" authorId="0">
      <text>
        <r>
          <rPr>
            <b/>
            <sz val="9"/>
            <color rgb="FF000000"/>
            <rFont val="Tahoma"/>
            <family val="2"/>
          </rPr>
          <t>Iben Moll Rasmusen:</t>
        </r>
        <r>
          <rPr>
            <sz val="9"/>
            <color rgb="FF000000"/>
            <rFont val="Tahoma"/>
            <family val="2"/>
          </rPr>
          <t xml:space="preserve">
Inkl. bioolie og biogas.</t>
        </r>
      </text>
    </comment>
    <comment ref="F302" authorId="0">
      <text>
        <r>
          <rPr>
            <b/>
            <sz val="9"/>
            <color rgb="FF000000"/>
            <rFont val="Tahoma"/>
            <family val="2"/>
          </rPr>
          <t>Iben Moll Rasmusen:</t>
        </r>
        <r>
          <rPr>
            <sz val="9"/>
            <color rgb="FF000000"/>
            <rFont val="Tahoma"/>
            <family val="2"/>
          </rPr>
          <t xml:space="preserve">
Inkl. bioolie og biogas.</t>
        </r>
      </text>
    </comment>
    <comment ref="F317" authorId="0">
      <text>
        <r>
          <rPr>
            <b/>
            <sz val="9"/>
            <color rgb="FF000000"/>
            <rFont val="Tahoma"/>
            <family val="2"/>
          </rPr>
          <t>Iben Moll Rasmusen:</t>
        </r>
        <r>
          <rPr>
            <sz val="9"/>
            <color rgb="FF000000"/>
            <rFont val="Tahoma"/>
            <family val="2"/>
          </rPr>
          <t xml:space="preserve">
Inkl. bioolie og biogas.</t>
        </r>
      </text>
    </comment>
    <comment ref="F331" authorId="0">
      <text>
        <r>
          <rPr>
            <b/>
            <sz val="9"/>
            <color rgb="FF000000"/>
            <rFont val="Tahoma"/>
            <family val="2"/>
          </rPr>
          <t>Iben Moll Rasmusen:</t>
        </r>
        <r>
          <rPr>
            <sz val="9"/>
            <color rgb="FF000000"/>
            <rFont val="Tahoma"/>
            <family val="2"/>
          </rPr>
          <t xml:space="preserve">
Inkl. bioolie og biogas.</t>
        </r>
      </text>
    </comment>
    <comment ref="F345" authorId="0">
      <text>
        <r>
          <rPr>
            <b/>
            <sz val="9"/>
            <color rgb="FF000000"/>
            <rFont val="Tahoma"/>
            <family val="2"/>
          </rPr>
          <t>Iben Moll Rasmusen:</t>
        </r>
        <r>
          <rPr>
            <sz val="9"/>
            <color rgb="FF000000"/>
            <rFont val="Tahoma"/>
            <family val="2"/>
          </rPr>
          <t xml:space="preserve">
Inkl. bioolie og biogas.</t>
        </r>
      </text>
    </comment>
    <comment ref="F359" authorId="0">
      <text>
        <r>
          <rPr>
            <b/>
            <sz val="9"/>
            <color rgb="FF000000"/>
            <rFont val="Tahoma"/>
            <family val="2"/>
          </rPr>
          <t>Iben Moll Rasmusen:</t>
        </r>
        <r>
          <rPr>
            <sz val="9"/>
            <color rgb="FF000000"/>
            <rFont val="Tahoma"/>
            <family val="2"/>
          </rPr>
          <t xml:space="preserve">
Inkl. bioolie og biogas.</t>
        </r>
      </text>
    </comment>
    <comment ref="F373" authorId="0">
      <text>
        <r>
          <rPr>
            <b/>
            <sz val="9"/>
            <color rgb="FF000000"/>
            <rFont val="Tahoma"/>
            <family val="2"/>
          </rPr>
          <t>Iben Moll Rasmusen:</t>
        </r>
        <r>
          <rPr>
            <sz val="9"/>
            <color rgb="FF000000"/>
            <rFont val="Tahoma"/>
            <family val="2"/>
          </rPr>
          <t xml:space="preserve">
Inkl. bioolie og biogas.</t>
        </r>
      </text>
    </comment>
  </commentList>
</comments>
</file>

<file path=xl/comments2.xml><?xml version="1.0" encoding="utf-8"?>
<comments xmlns="http://schemas.openxmlformats.org/spreadsheetml/2006/main">
  <authors>
    <author>Iben Moll Rasmusen</author>
    <author>Sigurd Lauge Pedersen</author>
  </authors>
  <commentList>
    <comment ref="B13" authorId="0">
      <text>
        <r>
          <rPr>
            <b/>
            <sz val="9"/>
            <color indexed="81"/>
            <rFont val="Tahoma"/>
            <family val="2"/>
          </rPr>
          <t>Iben Moll Rasmusen:</t>
        </r>
        <r>
          <rPr>
            <sz val="9"/>
            <color indexed="81"/>
            <rFont val="Tahoma"/>
            <family val="2"/>
          </rPr>
          <t xml:space="preserve">
Til og med 10/11-15.</t>
        </r>
      </text>
    </comment>
    <comment ref="C13" authorId="0">
      <text>
        <r>
          <rPr>
            <b/>
            <sz val="9"/>
            <color indexed="81"/>
            <rFont val="Tahoma"/>
            <family val="2"/>
          </rPr>
          <t>Iben Moll Rasmusen:</t>
        </r>
        <r>
          <rPr>
            <sz val="9"/>
            <color indexed="81"/>
            <rFont val="Tahoma"/>
            <family val="2"/>
          </rPr>
          <t xml:space="preserve">
Til og med 10/11-15.</t>
        </r>
      </text>
    </comment>
    <comment ref="D13" authorId="0">
      <text>
        <r>
          <rPr>
            <b/>
            <sz val="9"/>
            <color indexed="81"/>
            <rFont val="Tahoma"/>
            <family val="2"/>
          </rPr>
          <t>Iben Moll Rasmusen:</t>
        </r>
        <r>
          <rPr>
            <sz val="9"/>
            <color indexed="81"/>
            <rFont val="Tahoma"/>
            <family val="2"/>
          </rPr>
          <t xml:space="preserve">
Til og med 10/11-15.</t>
        </r>
      </text>
    </comment>
    <comment ref="E13" authorId="0">
      <text>
        <r>
          <rPr>
            <b/>
            <sz val="9"/>
            <color indexed="81"/>
            <rFont val="Tahoma"/>
            <family val="2"/>
          </rPr>
          <t>Iben Moll Rasmusen:</t>
        </r>
        <r>
          <rPr>
            <sz val="9"/>
            <color indexed="81"/>
            <rFont val="Tahoma"/>
            <family val="2"/>
          </rPr>
          <t xml:space="preserve">
Til og med 10/11-15.</t>
        </r>
      </text>
    </comment>
    <comment ref="F13" authorId="0">
      <text>
        <r>
          <rPr>
            <b/>
            <sz val="9"/>
            <color indexed="81"/>
            <rFont val="Tahoma"/>
            <family val="2"/>
          </rPr>
          <t>Iben Moll Rasmusen:</t>
        </r>
        <r>
          <rPr>
            <sz val="9"/>
            <color indexed="81"/>
            <rFont val="Tahoma"/>
            <family val="2"/>
          </rPr>
          <t xml:space="preserve">
Til og med 10/11-15.</t>
        </r>
      </text>
    </comment>
    <comment ref="G14" authorId="1">
      <text>
        <r>
          <rPr>
            <b/>
            <sz val="9"/>
            <color indexed="81"/>
            <rFont val="Tahoma"/>
            <family val="2"/>
          </rPr>
          <t>Nasdaq 11-09-2015</t>
        </r>
      </text>
    </comment>
    <comment ref="G15" authorId="1">
      <text>
        <r>
          <rPr>
            <b/>
            <sz val="9"/>
            <color indexed="81"/>
            <rFont val="Tahoma"/>
            <family val="2"/>
          </rPr>
          <t>Nasdaq 11-09-2015.</t>
        </r>
      </text>
    </comment>
  </commentList>
</comments>
</file>

<file path=xl/comments3.xml><?xml version="1.0" encoding="utf-8"?>
<comments xmlns="http://schemas.openxmlformats.org/spreadsheetml/2006/main">
  <authors>
    <author>Tage Duer</author>
  </authors>
  <commentList>
    <comment ref="D13" authorId="0">
      <text>
        <r>
          <rPr>
            <b/>
            <sz val="9"/>
            <color indexed="81"/>
            <rFont val="Tahoma"/>
            <family val="2"/>
          </rPr>
          <t>Tage Duer:</t>
        </r>
        <r>
          <rPr>
            <sz val="9"/>
            <color indexed="81"/>
            <rFont val="Tahoma"/>
            <family val="2"/>
          </rPr>
          <t xml:space="preserve">
Statistik</t>
        </r>
      </text>
    </comment>
  </commentList>
</comments>
</file>

<file path=xl/sharedStrings.xml><?xml version="1.0" encoding="utf-8"?>
<sst xmlns="http://schemas.openxmlformats.org/spreadsheetml/2006/main" count="1991" uniqueCount="829">
  <si>
    <t>Hovedpublikation</t>
  </si>
  <si>
    <t>A - Modelsetup</t>
  </si>
  <si>
    <t>B - Brændsels- og kvotepriser</t>
  </si>
  <si>
    <t>C - Husholdninger og Erhverv</t>
  </si>
  <si>
    <t>D - Transport</t>
  </si>
  <si>
    <t>E - El og Fjernvarme</t>
  </si>
  <si>
    <t>F - Fremskrivning af elpris</t>
  </si>
  <si>
    <t>G - Udledning af drivhusgasser</t>
  </si>
  <si>
    <t>H - Indvinding i Nordsøen</t>
  </si>
  <si>
    <t>I - Tabeller</t>
  </si>
  <si>
    <t>Østdanmark</t>
  </si>
  <si>
    <t>Vestdanmark</t>
  </si>
  <si>
    <t>Elkapacitet til rådighed (MW)</t>
  </si>
  <si>
    <t>2025 og frem</t>
  </si>
  <si>
    <t>[1] Kapacitet i udgangspunktet er baseret på data fra Energistyrelsens Energiproducenttælling 2014.</t>
  </si>
  <si>
    <t>[2] Reduktion er fastsat for årene 2015-2020 samt 2025. For perioden 2021-2024 er der anvendt interpolerede tal.</t>
  </si>
  <si>
    <t>Reduktion i kapacitet ift. 2014 [1],[2]</t>
  </si>
  <si>
    <t>Horns Rev 1</t>
  </si>
  <si>
    <t>Nysted</t>
  </si>
  <si>
    <t>Horns Rev 2</t>
  </si>
  <si>
    <t>Rødsand 2</t>
  </si>
  <si>
    <t>Anholt</t>
  </si>
  <si>
    <t>Øvrig eksisterende</t>
  </si>
  <si>
    <t>MW</t>
  </si>
  <si>
    <t>Nedre</t>
  </si>
  <si>
    <t>Central</t>
  </si>
  <si>
    <t>Øvre</t>
  </si>
  <si>
    <t>TWh</t>
  </si>
  <si>
    <t>Før 2008</t>
  </si>
  <si>
    <t>2008-2013</t>
  </si>
  <si>
    <t>2014-2019</t>
  </si>
  <si>
    <t>2020 og frem</t>
  </si>
  <si>
    <t>DK-East</t>
  </si>
  <si>
    <t>DK-West</t>
  </si>
  <si>
    <t>&lt; 10 kW</t>
  </si>
  <si>
    <t>10-25 kW</t>
  </si>
  <si>
    <t>Forløb A</t>
  </si>
  <si>
    <t>Forløb B</t>
  </si>
  <si>
    <t>Kul</t>
  </si>
  <si>
    <t>Brunkul</t>
  </si>
  <si>
    <t>Olie</t>
  </si>
  <si>
    <t>Naturgas</t>
  </si>
  <si>
    <t>Biomasse</t>
  </si>
  <si>
    <t>Affald</t>
  </si>
  <si>
    <t>Uran</t>
  </si>
  <si>
    <t>Vind</t>
  </si>
  <si>
    <t>Vand</t>
  </si>
  <si>
    <t>Sol</t>
  </si>
  <si>
    <t>Industri</t>
  </si>
  <si>
    <t>Elkapacitet i Norge (Slowest Progress) 
fordelt efter brændsel (MW)</t>
  </si>
  <si>
    <t>Elkapacitet i Sverige (Slowest Progress) 
fordelt efter brændsel (MW)</t>
  </si>
  <si>
    <t>Elkapacitet i Finland (Slowest Progress) 
fordelt efter brændsel (MW)</t>
  </si>
  <si>
    <t>Elkapacitet i Tyskland (Slowest Progress) 
fordelt efter brændsel (MW)</t>
  </si>
  <si>
    <t>Elkapacitet i Holland (Slowest Progress) 
fordelt efter brændsel (MW)</t>
  </si>
  <si>
    <t>Norge</t>
  </si>
  <si>
    <t>Sverige</t>
  </si>
  <si>
    <t>Finland</t>
  </si>
  <si>
    <t>Tyskland</t>
  </si>
  <si>
    <t>Holland</t>
  </si>
  <si>
    <t>Slowest Progress</t>
  </si>
  <si>
    <t>National Green Transition</t>
  </si>
  <si>
    <t>Elkapacitet i Norge (National Green Transition) 
fordelt efter brændsel (MW)</t>
  </si>
  <si>
    <t>Elkapacitet i Sverige (National Green Transition) 
fordelt efter brændsel (MW)</t>
  </si>
  <si>
    <t>Elkapacitet i Finland (National Green Transition) 
fordelt efter brændsel (MW)</t>
  </si>
  <si>
    <t>Elkapacitet i Tyskland (National Green Transition) 
fordelt efter brændsel (MW)</t>
  </si>
  <si>
    <t>Elkapacitet i Holland (National Green Transition) 
fordelt efter brændsel (MW)</t>
  </si>
  <si>
    <t>Figur 19, side 27</t>
  </si>
  <si>
    <t>Energisektor</t>
  </si>
  <si>
    <t>Transport</t>
  </si>
  <si>
    <t>Landbrug</t>
  </si>
  <si>
    <t>Øvrig</t>
  </si>
  <si>
    <t>Udledning Basisår</t>
  </si>
  <si>
    <t>Tabel 3, side 28</t>
  </si>
  <si>
    <t>A</t>
  </si>
  <si>
    <t>B</t>
  </si>
  <si>
    <t>Energi</t>
  </si>
  <si>
    <t>Samlet</t>
  </si>
  <si>
    <t>Figur 20, side 28</t>
  </si>
  <si>
    <t>Energisektoren</t>
  </si>
  <si>
    <t>Tabel 4, side 29</t>
  </si>
  <si>
    <t>Højere udledninger</t>
  </si>
  <si>
    <t>Lavere udledninger</t>
  </si>
  <si>
    <t>Udledninger i 2020 (mio. t CO2e)</t>
  </si>
  <si>
    <t>Tabel 5, side 29</t>
  </si>
  <si>
    <t>Basisår (1990)</t>
  </si>
  <si>
    <t>LULUCF-bidrag</t>
  </si>
  <si>
    <t>Forventede udledninger 2020</t>
  </si>
  <si>
    <t>Reduktion ifht 1990</t>
  </si>
  <si>
    <t>Udledninger inkl. LULUCF effekt</t>
  </si>
  <si>
    <t>Reduktion ifht 1990 inkl. LULUCF</t>
  </si>
  <si>
    <t>Sidste års fremskrivning</t>
  </si>
  <si>
    <t>Forløb FM</t>
  </si>
  <si>
    <t>A+følsomhed</t>
  </si>
  <si>
    <t>B+følsomhed</t>
  </si>
  <si>
    <t>Figur 21, side 30</t>
  </si>
  <si>
    <t>Reduktionssti</t>
  </si>
  <si>
    <t>Høj følsomhed</t>
  </si>
  <si>
    <t>Lav følsomhed</t>
  </si>
  <si>
    <t>Følsomhed</t>
  </si>
  <si>
    <t>Figur 9, side 11</t>
  </si>
  <si>
    <t>Kul og koks</t>
  </si>
  <si>
    <t>Naturgas og bygas</t>
  </si>
  <si>
    <t>Træ</t>
  </si>
  <si>
    <t>Brænde og halm</t>
  </si>
  <si>
    <t>Solvarme</t>
  </si>
  <si>
    <t>Varmepumper</t>
  </si>
  <si>
    <t>Direkte el</t>
  </si>
  <si>
    <t>Fjernvarme</t>
  </si>
  <si>
    <t>Figur 8, side 11</t>
  </si>
  <si>
    <t>Figur 10, side 15</t>
  </si>
  <si>
    <t>Figur 11, side 16</t>
  </si>
  <si>
    <t>Figur 1, side 11</t>
  </si>
  <si>
    <t>Samlet BNP</t>
  </si>
  <si>
    <t>Service</t>
  </si>
  <si>
    <t>Offentlig service</t>
  </si>
  <si>
    <t>Byggeri</t>
  </si>
  <si>
    <t>Figur 5, side 12</t>
  </si>
  <si>
    <t>Figur 1, side 15</t>
  </si>
  <si>
    <t>VE</t>
  </si>
  <si>
    <t>El</t>
  </si>
  <si>
    <t>Bygas</t>
  </si>
  <si>
    <t>Bygge- og anlægsvirksomheder</t>
  </si>
  <si>
    <t>Figur 2, side 15</t>
  </si>
  <si>
    <t>Privat service</t>
  </si>
  <si>
    <t>Figur 3, side 18</t>
  </si>
  <si>
    <t>Brænde, Halm</t>
  </si>
  <si>
    <t>Træpiller, Biogas, Bygas, Petroleum</t>
  </si>
  <si>
    <t>LPG, Fyringsolie: lille fyr. Træ: stort fyr??</t>
  </si>
  <si>
    <t>Naturgas: stort fyr</t>
  </si>
  <si>
    <t>Elvarme</t>
  </si>
  <si>
    <t>Figur 4, side 18</t>
  </si>
  <si>
    <t>Nettoenergiforbrug</t>
  </si>
  <si>
    <t>Figur 4, side 19</t>
  </si>
  <si>
    <t>Energiforbrug til opvarmning fordelt på brændsler, el og fjernvarme</t>
  </si>
  <si>
    <t>Kul &amp; Koks</t>
  </si>
  <si>
    <t>Biomasse &amp; biogas</t>
  </si>
  <si>
    <t>Figur 5, side 20</t>
  </si>
  <si>
    <t>Lejligheder</t>
  </si>
  <si>
    <t>Parcelhuse</t>
  </si>
  <si>
    <t>Fritidshuse</t>
  </si>
  <si>
    <t>Figur 6, side 21</t>
  </si>
  <si>
    <t>Ingen figurer</t>
  </si>
  <si>
    <t>Elapparater, høj CO2-kvotepris</t>
  </si>
  <si>
    <t>Elapparater, lav CO2-kvotepris</t>
  </si>
  <si>
    <t>Naturgas og Bygas</t>
  </si>
  <si>
    <t>Landbrug &amp; Byggeri</t>
  </si>
  <si>
    <t>Tabel 1, side 7</t>
  </si>
  <si>
    <t>Tabel 2, side 8</t>
  </si>
  <si>
    <t>Tabel 3 og 4, side 9</t>
  </si>
  <si>
    <t>Tabel 5, side 10</t>
  </si>
  <si>
    <t>Skøn over fordeling</t>
  </si>
  <si>
    <t>PJ</t>
  </si>
  <si>
    <t>Erhvervene i alt</t>
  </si>
  <si>
    <t xml:space="preserve">   - heraf el</t>
  </si>
  <si>
    <t xml:space="preserve">   - heraf øvrig</t>
  </si>
  <si>
    <t>Husholdninger i alt</t>
  </si>
  <si>
    <t>Akkumulerede effektiviseringer</t>
  </si>
  <si>
    <t>PJ/år</t>
  </si>
  <si>
    <t>Akkumuleret PJ</t>
  </si>
  <si>
    <t>2016-2020</t>
  </si>
  <si>
    <t>Nye bygninger</t>
  </si>
  <si>
    <t>2015-2020</t>
  </si>
  <si>
    <t>Eksisterende bygninger</t>
  </si>
  <si>
    <t>Akkumuleret i 2020</t>
  </si>
  <si>
    <t>Ecodesign + mærkning</t>
  </si>
  <si>
    <t>Figur 1, side 3</t>
  </si>
  <si>
    <t>Tabel 1, side 3</t>
  </si>
  <si>
    <t>Fiur 2, side 5</t>
  </si>
  <si>
    <t>Figuer 3 side 5</t>
  </si>
  <si>
    <t>Tabel 2, side 6</t>
  </si>
  <si>
    <t>Tabel 3, side 6</t>
  </si>
  <si>
    <t>Tabel 4, side 7</t>
  </si>
  <si>
    <t>Tabel 5, side 8</t>
  </si>
  <si>
    <t>Tabel 6, side 9</t>
  </si>
  <si>
    <t>Figur 4, side 10</t>
  </si>
  <si>
    <t>Figur 5, side 10</t>
  </si>
  <si>
    <t>Figur 6, side 11</t>
  </si>
  <si>
    <t>Figur 7, side 12</t>
  </si>
  <si>
    <t>Figur 8, side 12</t>
  </si>
  <si>
    <t>Tabel 8, side 13</t>
  </si>
  <si>
    <t>Figur 9, side 13</t>
  </si>
  <si>
    <t>Figur 10, side 14</t>
  </si>
  <si>
    <t>Figur 11, side 14</t>
  </si>
  <si>
    <t>Tabel 9, side 15</t>
  </si>
  <si>
    <t>Tabel 10, side 15</t>
  </si>
  <si>
    <t>Tabel 11, side 16</t>
  </si>
  <si>
    <t>Tabel 12, side 16</t>
  </si>
  <si>
    <t>Tabel 13, side 17</t>
  </si>
  <si>
    <t>Figur 12, side 17</t>
  </si>
  <si>
    <t>BNP relateret</t>
  </si>
  <si>
    <t>Projekt relateret</t>
  </si>
  <si>
    <t>Personbiler</t>
  </si>
  <si>
    <t>2010 -
2020</t>
  </si>
  <si>
    <t>2020 -
2030</t>
  </si>
  <si>
    <t>Varebiler</t>
  </si>
  <si>
    <t>Lastbiler</t>
  </si>
  <si>
    <t>Busser</t>
  </si>
  <si>
    <t>BF2014</t>
  </si>
  <si>
    <t>BF2015</t>
  </si>
  <si>
    <t>2010-2020</t>
  </si>
  <si>
    <t>2020-2030</t>
  </si>
  <si>
    <t>g CO2/km</t>
  </si>
  <si>
    <t>EU-norm krav</t>
  </si>
  <si>
    <t>Bilparken som helhed</t>
  </si>
  <si>
    <t>Faktisk,årets salg</t>
  </si>
  <si>
    <t>Testtal, 
årets salg</t>
  </si>
  <si>
    <t>ENS - CO2 høj</t>
  </si>
  <si>
    <t>ENS - CO2 Lav</t>
  </si>
  <si>
    <t>FM kvotepris</t>
  </si>
  <si>
    <t xml:space="preserve">2015 DKK/Ton </t>
  </si>
  <si>
    <t>Træflis Decentral</t>
  </si>
  <si>
    <t>Træpiller Central</t>
  </si>
  <si>
    <t xml:space="preserve">Halm </t>
  </si>
  <si>
    <t>2015 DKK/GJ</t>
  </si>
  <si>
    <t>Gasolie</t>
  </si>
  <si>
    <t xml:space="preserve">Fuelolie </t>
  </si>
  <si>
    <t xml:space="preserve">Kul </t>
  </si>
  <si>
    <t>Gas</t>
  </si>
  <si>
    <t>ENS olie</t>
  </si>
  <si>
    <t>FM olie</t>
  </si>
  <si>
    <t>El fra nettet</t>
  </si>
  <si>
    <t>Fuelolie</t>
  </si>
  <si>
    <t>Fyringsolie</t>
  </si>
  <si>
    <t>Koks</t>
  </si>
  <si>
    <t>LPG</t>
  </si>
  <si>
    <t>Stenkul</t>
  </si>
  <si>
    <t>Andet biomassebaseret brændsel</t>
  </si>
  <si>
    <t>Biogas</t>
  </si>
  <si>
    <t>Flis</t>
  </si>
  <si>
    <t>Halm</t>
  </si>
  <si>
    <t>Solceller</t>
  </si>
  <si>
    <t>Træpiller</t>
  </si>
  <si>
    <t>Varmepumpe omgivelser (uden drivenergi)</t>
  </si>
  <si>
    <t>El til varmepumpe (beregnet)</t>
  </si>
  <si>
    <t>Tabeller side 1</t>
  </si>
  <si>
    <t xml:space="preserve">Total </t>
  </si>
  <si>
    <t>Affald (fossilt)</t>
  </si>
  <si>
    <t>Bruttoenergiforbrug Forløb A</t>
  </si>
  <si>
    <t>Bruttoenergiforbrug Forløb B</t>
  </si>
  <si>
    <t>Bruttoenergiforbrug</t>
  </si>
  <si>
    <t>Resultater er korrigeret for elhandel og angivet for interval mellem Forløb A og Forløb B</t>
  </si>
  <si>
    <t>VE i bruttoenergiforbrug</t>
  </si>
  <si>
    <t>VE Total</t>
  </si>
  <si>
    <t>Affald (VE-del)</t>
  </si>
  <si>
    <t>Fast biomasse</t>
  </si>
  <si>
    <t>Biobrændsler</t>
  </si>
  <si>
    <t>Andet</t>
  </si>
  <si>
    <t>Tabeller side 2</t>
  </si>
  <si>
    <t>Endeligt energiforbrug</t>
  </si>
  <si>
    <t>I alt</t>
  </si>
  <si>
    <t>Ikke-energiformål</t>
  </si>
  <si>
    <t>Produktionserhverv</t>
  </si>
  <si>
    <t>Servicevirksomheder</t>
  </si>
  <si>
    <t>Husholdninger</t>
  </si>
  <si>
    <t>Resultater er angivet for interval mellem Forløb A og Forløb B</t>
  </si>
  <si>
    <t>VE i bruttoenergiforbrug Forløb A</t>
  </si>
  <si>
    <t>VE i bruttoenergiforbrug Forløb B</t>
  </si>
  <si>
    <t>Endeligt energiforbrug Forløb B</t>
  </si>
  <si>
    <t>Endeligt energiforbrug Forløb A</t>
  </si>
  <si>
    <t>VE-andele</t>
  </si>
  <si>
    <t>Pct.</t>
  </si>
  <si>
    <t>Brutto (DK)</t>
  </si>
  <si>
    <t>Endeligt (EU)</t>
  </si>
  <si>
    <t>Resultater er korrigeret for elhandel og angivet for interval mellem Forløb A og Forløb B, tal i parentes dækker Forløb FM</t>
  </si>
  <si>
    <t>VE-andele Forløb A</t>
  </si>
  <si>
    <t>VE-andele Forløb B</t>
  </si>
  <si>
    <t>VE-andele Forløb FM</t>
  </si>
  <si>
    <t>Tabeller side 3</t>
  </si>
  <si>
    <t>Gennemsnitlige CO2-udledninger fra el og fjernvarme</t>
  </si>
  <si>
    <t>CO2 kg/MWh</t>
  </si>
  <si>
    <t>Resultater er for danks produktion ab værk, ikke korrigeret for elhandel og angivet for interval mellem Forløb A og Forløb B</t>
  </si>
  <si>
    <t>Gennemsnitlige CO2-udledninger fra el og fjernvarme Forløb A</t>
  </si>
  <si>
    <t>Gennemsnitlige CO2-udledninger fra el og fjernvarme Forløb B</t>
  </si>
  <si>
    <t>Klimagasudledninger</t>
  </si>
  <si>
    <r>
      <t>Mio ton CO</t>
    </r>
    <r>
      <rPr>
        <b/>
        <vertAlign val="subscript"/>
        <sz val="11"/>
        <color rgb="FFFFFFFF"/>
        <rFont val="Calibri"/>
        <family val="2"/>
        <scheme val="minor"/>
      </rPr>
      <t>2</t>
    </r>
    <r>
      <rPr>
        <b/>
        <sz val="11"/>
        <color rgb="FFFFFFFF"/>
        <rFont val="Calibri"/>
        <family val="2"/>
        <scheme val="minor"/>
      </rPr>
      <t>e.</t>
    </r>
  </si>
  <si>
    <t>Energi- og forsyningssektor</t>
  </si>
  <si>
    <t>Øvrige</t>
  </si>
  <si>
    <t>Mio ton CO2e.</t>
  </si>
  <si>
    <t>Klimagasudledninger Forløb FM</t>
  </si>
  <si>
    <t>Klimagasudledninger Forløb B</t>
  </si>
  <si>
    <t>Klimagasudledninger Forløb A</t>
  </si>
  <si>
    <t>Tabel side 4</t>
  </si>
  <si>
    <t>Klimagasudledninger fordelt på kvote og ikke-kvote</t>
  </si>
  <si>
    <t>Kvote</t>
  </si>
  <si>
    <t>Ikke-kvote</t>
  </si>
  <si>
    <t>Klimagasudledninger fordelt på kvote og ikke-kvote Forløb A</t>
  </si>
  <si>
    <t>Klimagasudledninger fordelt på kvote og ikke-kvote Forløb B</t>
  </si>
  <si>
    <t>Klimagasudledninger fordelt på kvote og ikke-kvote Forløb FM</t>
  </si>
  <si>
    <t>VE i elforbruget</t>
  </si>
  <si>
    <t>- heraf vindkraft</t>
  </si>
  <si>
    <t>- heraf øvrig VE</t>
  </si>
  <si>
    <t>VE i fjernvarmeforbruget</t>
  </si>
  <si>
    <t>78-85</t>
  </si>
  <si>
    <t>80-95</t>
  </si>
  <si>
    <t>53-59</t>
  </si>
  <si>
    <t>53-65</t>
  </si>
  <si>
    <t>24-26</t>
  </si>
  <si>
    <t>28-29</t>
  </si>
  <si>
    <t>64-66</t>
  </si>
  <si>
    <t>68-70</t>
  </si>
  <si>
    <t>Kraftvarme</t>
  </si>
  <si>
    <t>Kondens</t>
  </si>
  <si>
    <t>Vindkraft</t>
  </si>
  <si>
    <t>Vandkraft</t>
  </si>
  <si>
    <t>Elforbrug</t>
  </si>
  <si>
    <t>h</t>
  </si>
  <si>
    <t>Kedler</t>
  </si>
  <si>
    <t>Elektricitet</t>
  </si>
  <si>
    <t>Overskudsvarme</t>
  </si>
  <si>
    <t>Træflis</t>
  </si>
  <si>
    <t>Træaffald</t>
  </si>
  <si>
    <t>Bioolie</t>
  </si>
  <si>
    <t>kg/MWh</t>
  </si>
  <si>
    <t>Vandår</t>
  </si>
  <si>
    <t>Tørår</t>
  </si>
  <si>
    <t>Vådår</t>
  </si>
  <si>
    <t>Spotpris, øre/kWh</t>
  </si>
  <si>
    <t>Elimport, TWh</t>
  </si>
  <si>
    <t>Kraftvarme el, TWh</t>
  </si>
  <si>
    <t>Kondens el, TWh</t>
  </si>
  <si>
    <t>VE el, TWh</t>
  </si>
  <si>
    <t>VE fjernvarme, PJ</t>
  </si>
  <si>
    <t>Importkorrigeret CO2</t>
  </si>
  <si>
    <t>Vindår</t>
  </si>
  <si>
    <t>Dårligt vindår</t>
  </si>
  <si>
    <t>Godt vindår</t>
  </si>
  <si>
    <t>Vind el, TWh</t>
  </si>
  <si>
    <t>Vindandel af elforbrug, Pct.</t>
  </si>
  <si>
    <t xml:space="preserve">BF2015 </t>
  </si>
  <si>
    <t>Biomassepris</t>
  </si>
  <si>
    <t>(-25%)</t>
  </si>
  <si>
    <t>(+25%)</t>
  </si>
  <si>
    <t>Mindre biomassekapacitet</t>
  </si>
  <si>
    <t>Færre solceller</t>
  </si>
  <si>
    <t>(ca. 1.100 MW)</t>
  </si>
  <si>
    <t>(ca. 1.800 MW)</t>
  </si>
  <si>
    <t>Flere solceller</t>
  </si>
  <si>
    <t>(ca. 4.100 MW)</t>
  </si>
  <si>
    <t>BF2015
Forløb A</t>
  </si>
  <si>
    <t>Øget elforbrug</t>
  </si>
  <si>
    <t>(+ 2 TWh)</t>
  </si>
  <si>
    <t>Navn</t>
  </si>
  <si>
    <t>Elområde</t>
  </si>
  <si>
    <t>Første år</t>
  </si>
  <si>
    <t>Indfasning</t>
  </si>
  <si>
    <t>Sidste år</t>
  </si>
  <si>
    <t>Udfasning</t>
  </si>
  <si>
    <t>Kap. (MW)</t>
  </si>
  <si>
    <t>Fuldlasttimer (h)</t>
  </si>
  <si>
    <t>Vindeby</t>
  </si>
  <si>
    <t>Middelgrunden</t>
  </si>
  <si>
    <t>AvedøreHolme_2009</t>
  </si>
  <si>
    <t>AvedøreHolme_2011</t>
  </si>
  <si>
    <t>Rødsand2</t>
  </si>
  <si>
    <t>KriegersFlak_2019</t>
  </si>
  <si>
    <t>KriegersFlak_2020</t>
  </si>
  <si>
    <t>KriegersFlak_2021</t>
  </si>
  <si>
    <t>Kystnære_DKØ</t>
  </si>
  <si>
    <t>Kystnære_DKØ_Forsøg</t>
  </si>
  <si>
    <t>ÅbenDør_DKØ_2018</t>
  </si>
  <si>
    <t>ÅbenDør_DKØ_2019</t>
  </si>
  <si>
    <t>ÅbenDør_DKØ_2020</t>
  </si>
  <si>
    <t>ÅbenDør_DKØ_2021</t>
  </si>
  <si>
    <t>ÅbenDør_DKØ_2022</t>
  </si>
  <si>
    <t>ÅbenDør_DKØ_2023</t>
  </si>
  <si>
    <t>ÅbenDør_DKØ_2024</t>
  </si>
  <si>
    <t>ÅbenDør_DKØ_2025</t>
  </si>
  <si>
    <t>TunøKnob</t>
  </si>
  <si>
    <t>HornsRev1</t>
  </si>
  <si>
    <t>Rønland</t>
  </si>
  <si>
    <t>Samsø</t>
  </si>
  <si>
    <t>Frederikshavn</t>
  </si>
  <si>
    <t>HornsRev2</t>
  </si>
  <si>
    <t>Sprogø</t>
  </si>
  <si>
    <t>Anholt_2012</t>
  </si>
  <si>
    <t>Anholt_2013</t>
  </si>
  <si>
    <t>HornsRev3_2017</t>
  </si>
  <si>
    <t>HornsRev3_2018</t>
  </si>
  <si>
    <t>HornsRev3_2019</t>
  </si>
  <si>
    <t>Kystnære_DKV</t>
  </si>
  <si>
    <t>Kystnære_DKV_Forsøg</t>
  </si>
  <si>
    <t>ÅbenDør_DKV_2018</t>
  </si>
  <si>
    <t>ÅbenDør_DKV_2019</t>
  </si>
  <si>
    <t>ÅbenDør_DKV_2020</t>
  </si>
  <si>
    <t>ÅbenDør_DKV_2021</t>
  </si>
  <si>
    <t>ÅbenDør_DKV_2022</t>
  </si>
  <si>
    <t>ÅbenDør_DKV_2023</t>
  </si>
  <si>
    <t>ÅbenDør_DKV_2024</t>
  </si>
  <si>
    <t>ÅbenDør_DKV_2025</t>
  </si>
  <si>
    <t>Technology</t>
  </si>
  <si>
    <t>Description</t>
  </si>
  <si>
    <t>Faste omk.</t>
  </si>
  <si>
    <t>(Mio. kr./MW/år)</t>
  </si>
  <si>
    <t>Variable omk.</t>
  </si>
  <si>
    <t>(kr./MWh)</t>
  </si>
  <si>
    <t>HY</t>
  </si>
  <si>
    <t>Hydroelectric turbine generator</t>
  </si>
  <si>
    <t>WTG</t>
  </si>
  <si>
    <t>Wind turbine generator</t>
  </si>
  <si>
    <t>WTG/O</t>
  </si>
  <si>
    <t>Wind turbine generators located offshore</t>
  </si>
  <si>
    <t>PV</t>
  </si>
  <si>
    <t>Photovoltaic cells</t>
  </si>
  <si>
    <t>FC</t>
  </si>
  <si>
    <t>Fuel cell</t>
  </si>
  <si>
    <t>IC/C</t>
  </si>
  <si>
    <t>Internal combustion engine in combined-cycle</t>
  </si>
  <si>
    <t>ST</t>
  </si>
  <si>
    <t>Steam turbine</t>
  </si>
  <si>
    <t>BWR</t>
  </si>
  <si>
    <t>Boiling Water Reactor</t>
  </si>
  <si>
    <t>PWR</t>
  </si>
  <si>
    <t>Pressurized Water Reactor</t>
  </si>
  <si>
    <t>VVER</t>
  </si>
  <si>
    <t>Russian type reactor</t>
  </si>
  <si>
    <t>ST/C</t>
  </si>
  <si>
    <t>Steam turbine in combined-cycle</t>
  </si>
  <si>
    <t>ST/C_Waste</t>
  </si>
  <si>
    <t>GT/C</t>
  </si>
  <si>
    <t>Gas turbine in combined-cycle</t>
  </si>
  <si>
    <t>IC</t>
  </si>
  <si>
    <t>Internal combustion (reciprocating engine or diesel engine)</t>
  </si>
  <si>
    <t>GTCC</t>
  </si>
  <si>
    <t>Combined-cycle</t>
  </si>
  <si>
    <t>IC/S</t>
  </si>
  <si>
    <t>Internal combustion engine with steam sendout</t>
  </si>
  <si>
    <t>ST/S</t>
  </si>
  <si>
    <t>Steam turbine with steam sendout</t>
  </si>
  <si>
    <t>ST/H</t>
  </si>
  <si>
    <t>Steam turbine with heat sendout</t>
  </si>
  <si>
    <t>ST/H_flis</t>
  </si>
  <si>
    <t>ST/H_halm</t>
  </si>
  <si>
    <t>ST/H_Waste</t>
  </si>
  <si>
    <t>GT/S</t>
  </si>
  <si>
    <t>Gas turbine with steam sendout</t>
  </si>
  <si>
    <t>GT/H</t>
  </si>
  <si>
    <t>Gas turbine with heat recovery</t>
  </si>
  <si>
    <t>NGKV_NL</t>
  </si>
  <si>
    <t>Naturgaskraftvarme i Holland</t>
  </si>
  <si>
    <t>RSE</t>
  </si>
  <si>
    <t>Reciprocating steam engine</t>
  </si>
  <si>
    <t>GT</t>
  </si>
  <si>
    <t>Gas/combustion turbine</t>
  </si>
  <si>
    <t>IC/H</t>
  </si>
  <si>
    <t>Internal combustion engine with heat recovery</t>
  </si>
  <si>
    <t>WTank</t>
  </si>
  <si>
    <t>Water storage tank</t>
  </si>
  <si>
    <t>BoilerW</t>
  </si>
  <si>
    <t>Waste boiler</t>
  </si>
  <si>
    <t>BoilerB</t>
  </si>
  <si>
    <t>Biomass boiler</t>
  </si>
  <si>
    <t>BoilerPellets</t>
  </si>
  <si>
    <t>Biomass boiler (wood pellets)</t>
  </si>
  <si>
    <t>BoilerStraw</t>
  </si>
  <si>
    <t>Biomass boiler (straw)</t>
  </si>
  <si>
    <t>BoilerWoodchips</t>
  </si>
  <si>
    <t>Biomass boiler (woodchips)</t>
  </si>
  <si>
    <t>Boiler</t>
  </si>
  <si>
    <t>Heat boiler</t>
  </si>
  <si>
    <t>BoilerNG</t>
  </si>
  <si>
    <t>Heat boiler (natural gas)</t>
  </si>
  <si>
    <t>BoilerGO</t>
  </si>
  <si>
    <t>Heat boiler (gas oil)</t>
  </si>
  <si>
    <t>BoilerFO</t>
  </si>
  <si>
    <t>Heat boiler (fuel oil)</t>
  </si>
  <si>
    <t>ICHP</t>
  </si>
  <si>
    <t>Industrial CHP</t>
  </si>
  <si>
    <t>IHeat</t>
  </si>
  <si>
    <t>Industrial surplus heat</t>
  </si>
  <si>
    <t>GeoTherm_ElHP</t>
  </si>
  <si>
    <t>Geothermal plant with electric heat pump</t>
  </si>
  <si>
    <t>GeoTherm_AbsHP</t>
  </si>
  <si>
    <t>Geothermal plant with absorption heat pump</t>
  </si>
  <si>
    <t>SolarHeat</t>
  </si>
  <si>
    <t>Solar heater</t>
  </si>
  <si>
    <t>EH</t>
  </si>
  <si>
    <t>Electrical heater</t>
  </si>
  <si>
    <t>HP</t>
  </si>
  <si>
    <t>Heat pump (electric)</t>
  </si>
  <si>
    <t>Forbindelse</t>
  </si>
  <si>
    <t>Fra</t>
  </si>
  <si>
    <t>Til</t>
  </si>
  <si>
    <t>Eksport kap.</t>
  </si>
  <si>
    <t>(MW)</t>
  </si>
  <si>
    <t>Import kap.</t>
  </si>
  <si>
    <t>Udetid</t>
  </si>
  <si>
    <t>Årlig udveksling (TWh)</t>
  </si>
  <si>
    <t>Øresund</t>
  </si>
  <si>
    <t>Sweden</t>
  </si>
  <si>
    <t>-</t>
  </si>
  <si>
    <t>Hasle-Borrby</t>
  </si>
  <si>
    <t>Storebælt</t>
  </si>
  <si>
    <t>Skagerrak1-3</t>
  </si>
  <si>
    <t>Norway</t>
  </si>
  <si>
    <t>Skagerrak4 (2015-2019)</t>
  </si>
  <si>
    <t>Skagerrak4 (fra 2020)</t>
  </si>
  <si>
    <t>Kontiskan1-2</t>
  </si>
  <si>
    <t>Norge-Sverige</t>
  </si>
  <si>
    <t>Norge-Finland</t>
  </si>
  <si>
    <t>NordLink (fra 2020)</t>
  </si>
  <si>
    <t>Germany</t>
  </si>
  <si>
    <t>NSN (fra 2021)</t>
  </si>
  <si>
    <t>GB</t>
  </si>
  <si>
    <t>11,00 [1]</t>
  </si>
  <si>
    <t>Sverige-Finland</t>
  </si>
  <si>
    <t>Kontek</t>
  </si>
  <si>
    <t>Tyskland-KriegersFlak (fra 2019)</t>
  </si>
  <si>
    <t>Tyskland-Vestdanmark (2019-2020)</t>
  </si>
  <si>
    <t>Tyskland-Vestdanmark (fra 2021)</t>
  </si>
  <si>
    <t>Tyskland-Sverige</t>
  </si>
  <si>
    <t>Tyskland-Holland*</t>
  </si>
  <si>
    <t>Tyskland-Polen*</t>
  </si>
  <si>
    <t>Poland</t>
  </si>
  <si>
    <t>6,39 h, [4]</t>
  </si>
  <si>
    <t>Tyskland-Tjekkiet*</t>
  </si>
  <si>
    <t>CzechRepublic</t>
  </si>
  <si>
    <t>-5,37 h, [4]</t>
  </si>
  <si>
    <t>Tyskland-Schweiz*</t>
  </si>
  <si>
    <t>Switzerland</t>
  </si>
  <si>
    <t>9,29 h</t>
  </si>
  <si>
    <t>Tyskland-Belgien (fra 2020)*</t>
  </si>
  <si>
    <t>Belgium</t>
  </si>
  <si>
    <t>1,00 [2]</t>
  </si>
  <si>
    <t>Tyskland-Østrig*</t>
  </si>
  <si>
    <t>Austria</t>
  </si>
  <si>
    <t>9,09 h</t>
  </si>
  <si>
    <t>Tyskland-Luxemborg*</t>
  </si>
  <si>
    <t>Luxemburg</t>
  </si>
  <si>
    <t>4,58 h</t>
  </si>
  <si>
    <t>Tyskland-Frankrig*</t>
  </si>
  <si>
    <t>France</t>
  </si>
  <si>
    <t>-13,24 h</t>
  </si>
  <si>
    <t>COBRAcable (fra 2020)</t>
  </si>
  <si>
    <t>NorNed</t>
  </si>
  <si>
    <t>Holland-England*</t>
  </si>
  <si>
    <t>5,79 h</t>
  </si>
  <si>
    <t>Holland-Belgium*</t>
  </si>
  <si>
    <t>3,85 h</t>
  </si>
  <si>
    <t>Rusland-Norge</t>
  </si>
  <si>
    <t>Russia</t>
  </si>
  <si>
    <t>0,18 h</t>
  </si>
  <si>
    <t>Rusland-Finland</t>
  </si>
  <si>
    <t>4,00 h,[5]</t>
  </si>
  <si>
    <t>Estlink1+2</t>
  </si>
  <si>
    <t>Estonia</t>
  </si>
  <si>
    <t>-2,55 h</t>
  </si>
  <si>
    <t>SweLit (fra 2016)</t>
  </si>
  <si>
    <t>Lithuania</t>
  </si>
  <si>
    <t>-0,50 [3]</t>
  </si>
  <si>
    <t>Stärnö-Slupsk</t>
  </si>
  <si>
    <t>-2,24 h</t>
  </si>
  <si>
    <t>NorthConnect (fra 2024[58])</t>
  </si>
  <si>
    <t>[58] Medtages kun i kørsler med ”National Green Transition” for udlandet.</t>
  </si>
  <si>
    <t>[59] Pga. interne flaskehalse i Tyskland er både eksport- og importkapacitet nedjusteret kraftigt til og med 2018.</t>
  </si>
  <si>
    <t>[60] Medtages kun i kørsler med ”National Green Transition” for udlandet.</t>
  </si>
  <si>
    <t>Tyskland-Sverige (fra 2023[60])</t>
  </si>
  <si>
    <t>Tyskland-Vestdanmark (til og med 2018)[59]</t>
  </si>
  <si>
    <t xml:space="preserve">* Data stammer fra ENTSO-E Transparency Platform og er også anvendt i ”Konsensusanalyse 2015” med deltagelse af blandt andre Energistyrelsen, Energinet.dk og Dansk Energi. </t>
  </si>
  <si>
    <t>-: Modelleres i RAMSES.</t>
  </si>
  <si>
    <t xml:space="preserve">h: Historiske middelværdier 2010-2015. </t>
  </si>
  <si>
    <t xml:space="preserve">[1]: England er højprisområde, så en stor eksport er antaget fra Norge til England, svarende til en skønnet kapacitetsudnyttelse på ca. 90 %. </t>
  </si>
  <si>
    <t>[2]: Da elektricitet strømmer fra Holland til Belgien, antages dette også at være tilfældet mellem Tyskland og Belgien.</t>
  </si>
  <si>
    <t>[3]: Strømmen antages at gå ud af Norden, da forbindelsen bl.a. bygges for at sikre forsyningssikkerheden i fraværet af Ignalina kernekraftværk.</t>
  </si>
  <si>
    <t xml:space="preserve">[4]: En del af disse tal skyldes loopflows, hvor Tyskland bruger nettene i Polen og Tjekkiet til at sende strøm fra Nordtyskland til Sydtyskland. Disse loopflows ventes at aftage når det tyske net er forstærket med Südlink omkring 2033. Det antages at eksporten til Polen falder lige så meget som importen fra Tjekkiet. </t>
  </si>
  <si>
    <t>[5]: Den finske import fra Rusland antages reduceret med 2 TWh, når kernekraftværket Olkiluoto 3 går i drift (2019) og yderligere 2 TWh fra 2023. Dette er i overensstemmelse med den finske politik om at gøre landet uafhængigt af russisk elimport.</t>
  </si>
  <si>
    <t>Nasdaq 2015-11-07 (2016-2025)</t>
  </si>
  <si>
    <t>Områdepris 2016-2018</t>
  </si>
  <si>
    <t>Systempris+2018-områdetillæg 2019-2025</t>
  </si>
  <si>
    <t>kr./MWh (2015-priser)</t>
  </si>
  <si>
    <t>DK-Vest</t>
  </si>
  <si>
    <t>DK-Øst</t>
  </si>
  <si>
    <t>Forløb A: Slowest Progress, Lav CO2</t>
  </si>
  <si>
    <t>Kulmarginal</t>
  </si>
  <si>
    <t>Forløb B: National Green Transition, Høj CO2</t>
  </si>
  <si>
    <t>Forløb FM: Slowest Progress, FM CO2</t>
  </si>
  <si>
    <t>Historie + Futures</t>
  </si>
  <si>
    <t>Historiske + Futures priser</t>
  </si>
  <si>
    <t>Figur 3-9 + Tabel 1</t>
  </si>
  <si>
    <t>Fossile brændsler</t>
  </si>
  <si>
    <t>Vedvarende energi</t>
  </si>
  <si>
    <t>Erhverv</t>
  </si>
  <si>
    <t>Basis</t>
  </si>
  <si>
    <t>+25%</t>
  </si>
  <si>
    <t>EU-mål</t>
  </si>
  <si>
    <t>Mio. ton CO2e</t>
  </si>
  <si>
    <t>Faktiske emissioner 1990 korrigeret for f-gasser (basisår 1995), Mio. ton CO2e:</t>
  </si>
  <si>
    <t>78-85 (79)</t>
  </si>
  <si>
    <t>80-95 (84)</t>
  </si>
  <si>
    <t>53-59 (54)</t>
  </si>
  <si>
    <t>53-65 (57)</t>
  </si>
  <si>
    <t>24-26 (25)</t>
  </si>
  <si>
    <t>28-29 (28)</t>
  </si>
  <si>
    <t>Forløb A, MW</t>
  </si>
  <si>
    <t>Forløb B, MW</t>
  </si>
  <si>
    <t>Forløb A, TWh</t>
  </si>
  <si>
    <t>Forløb B, TWh</t>
  </si>
  <si>
    <t>Årlig vækst i transportarbejde</t>
  </si>
  <si>
    <t>Kilde:</t>
  </si>
  <si>
    <t>http://theicct.org/sites/default/files/publications/ICCT_LaboratoryToRoad_2015_Report_English.pdf</t>
  </si>
  <si>
    <t>...</t>
  </si>
  <si>
    <t>Udskiftningstakt</t>
  </si>
  <si>
    <t>7.7%</t>
  </si>
  <si>
    <t>6.1%</t>
  </si>
  <si>
    <t>5.1%</t>
  </si>
  <si>
    <t>6.9%</t>
  </si>
  <si>
    <t>7.3%</t>
  </si>
  <si>
    <t>7.4%</t>
  </si>
  <si>
    <t>6.6%</t>
  </si>
  <si>
    <t>Benzin</t>
  </si>
  <si>
    <t>Diesel</t>
  </si>
  <si>
    <t>Motorcykler, mv.</t>
  </si>
  <si>
    <t>2015 - 2019</t>
  </si>
  <si>
    <t>2020 - 2025</t>
  </si>
  <si>
    <t>Standard</t>
  </si>
  <si>
    <t>E5</t>
  </si>
  <si>
    <t>E10</t>
  </si>
  <si>
    <t>%vol.</t>
  </si>
  <si>
    <t>%energi</t>
  </si>
  <si>
    <t>B7</t>
  </si>
  <si>
    <t>Samlet (personbiler)</t>
  </si>
  <si>
    <t>Udvikling 2013 til 2030</t>
  </si>
  <si>
    <t>Togtype</t>
  </si>
  <si>
    <t>Drivmiddel</t>
  </si>
  <si>
    <t>Togkm (mio.)</t>
  </si>
  <si>
    <t>Togkm</t>
  </si>
  <si>
    <t>%</t>
  </si>
  <si>
    <t>(mio.)</t>
  </si>
  <si>
    <t>Fjern- og regionaltog</t>
  </si>
  <si>
    <t>S-tog</t>
  </si>
  <si>
    <t>Metro</t>
  </si>
  <si>
    <t>Andre tog (lokal baner mv.)</t>
  </si>
  <si>
    <t>Letbaner</t>
  </si>
  <si>
    <t>Godstog</t>
  </si>
  <si>
    <t xml:space="preserve">I alt </t>
  </si>
  <si>
    <t>Vejtransport</t>
  </si>
  <si>
    <t>Banetransport</t>
  </si>
  <si>
    <t>Indenrigsluftfart</t>
  </si>
  <si>
    <t>Udenrigsluftfart</t>
  </si>
  <si>
    <t>Søfart</t>
  </si>
  <si>
    <t>Forsvaret</t>
  </si>
  <si>
    <t>Biobrændstoffer</t>
  </si>
  <si>
    <t>Flybrændstof</t>
  </si>
  <si>
    <t>Tabel 7, side 11</t>
  </si>
  <si>
    <t> Samlet</t>
  </si>
  <si>
    <t>Motorcykler</t>
  </si>
  <si>
    <t>Vejtransportens energiforbrug fordelt efter drivmiddel</t>
  </si>
  <si>
    <t>Index</t>
  </si>
  <si>
    <t>Energiforbrug (TJ)</t>
  </si>
  <si>
    <t>JP1 og JP4</t>
  </si>
  <si>
    <t>Flyvebenzin</t>
  </si>
  <si>
    <t xml:space="preserve">Udenrigs i alt </t>
  </si>
  <si>
    <t>Jernbane</t>
  </si>
  <si>
    <t>IndenrigsSøfart</t>
  </si>
  <si>
    <t>Forsvar</t>
  </si>
  <si>
    <t>Samlet vækst i transportarbejde pr. år</t>
  </si>
  <si>
    <t>Lav vækst</t>
  </si>
  <si>
    <t>Høj vækst</t>
  </si>
  <si>
    <t>2015 - 2020</t>
  </si>
  <si>
    <t>2020 -2025</t>
  </si>
  <si>
    <t>Samlet vejtransport</t>
  </si>
  <si>
    <t>Antaget BNP-vækst</t>
  </si>
  <si>
    <t> PJ</t>
  </si>
  <si>
    <t>Samlet transport</t>
  </si>
  <si>
    <t>Forskel ift. basis</t>
  </si>
  <si>
    <t>Gennemsnit, hele bilparken</t>
  </si>
  <si>
    <t>gCO2/km</t>
  </si>
  <si>
    <t>Lav effektivitet</t>
  </si>
  <si>
    <t>Høj effektivitet</t>
  </si>
  <si>
    <t>Høj effektivisering</t>
  </si>
  <si>
    <t>Lav effektivisering</t>
  </si>
  <si>
    <t>Højt forløb</t>
  </si>
  <si>
    <t>Lavt forløb</t>
  </si>
  <si>
    <t>Høj udvikling</t>
  </si>
  <si>
    <t>Lav udvikling</t>
  </si>
  <si>
    <t>Vejtransportens energiforbrug (PJ)</t>
  </si>
  <si>
    <t>Køretøjstype</t>
  </si>
  <si>
    <t>Naturgas/biogas</t>
  </si>
  <si>
    <t>~0</t>
  </si>
  <si>
    <t>Brint</t>
  </si>
  <si>
    <t>Busser og lastbiler (antal)</t>
  </si>
  <si>
    <t>Personbiler (antal)</t>
  </si>
  <si>
    <t>Transportsektorens samlede energiforbrug</t>
  </si>
  <si>
    <t>Energiforbrug/km</t>
  </si>
  <si>
    <t>Kørte km</t>
  </si>
  <si>
    <t>Figur 3, side 7</t>
  </si>
  <si>
    <t>Figur 4, side 7</t>
  </si>
  <si>
    <t>Figur 6, side 9</t>
  </si>
  <si>
    <t>Figur 7, side 9</t>
  </si>
  <si>
    <t>Figur 13, side 18</t>
  </si>
  <si>
    <t>Figur 14, side 19</t>
  </si>
  <si>
    <t>Tabel 1, side 19</t>
  </si>
  <si>
    <t>Tabel 2, side 22</t>
  </si>
  <si>
    <t>Figur 15, side 23</t>
  </si>
  <si>
    <t>Figur 16, side 23</t>
  </si>
  <si>
    <t>Figur 18, side 25</t>
  </si>
  <si>
    <t>Figur 17, side 24</t>
  </si>
  <si>
    <t>Salgsgas</t>
  </si>
  <si>
    <t>Fuel</t>
  </si>
  <si>
    <t>Flare</t>
  </si>
  <si>
    <t>Produktion</t>
  </si>
  <si>
    <t>Forbrug</t>
  </si>
  <si>
    <t>Prognose</t>
  </si>
  <si>
    <t>mio. m3</t>
  </si>
  <si>
    <t>mia. Nm3</t>
  </si>
  <si>
    <t>Felter og</t>
  </si>
  <si>
    <t>Ny tek-</t>
  </si>
  <si>
    <t>Nye fund</t>
  </si>
  <si>
    <t>fund</t>
  </si>
  <si>
    <t>nologi</t>
  </si>
  <si>
    <t>Bemærk: Figuren er ekskl. affald</t>
  </si>
  <si>
    <t>Reduktion i forhold til 1990, pct</t>
  </si>
  <si>
    <t>1990, mio. ton CO2e</t>
  </si>
  <si>
    <t>2005, mio. ton CO2e</t>
  </si>
  <si>
    <t>2013, mio. ton CO2e</t>
  </si>
  <si>
    <t>2020, mio. ton CO2e</t>
  </si>
  <si>
    <t>Reduktion i forhold til 1990</t>
  </si>
  <si>
    <t>Udledninger i alt</t>
  </si>
  <si>
    <t>Reduktion ifht 1990, pct</t>
  </si>
  <si>
    <t>Forventede udledninger i 2020, inkl. LULUCF-bidrag</t>
  </si>
  <si>
    <t>Reduktion i forhold til 1990 inkl. LULUCF-bidrag, pct.</t>
  </si>
  <si>
    <t>Forløb A, B, FM inkl. følsomheder</t>
  </si>
  <si>
    <t>Figur 1, side 6</t>
  </si>
  <si>
    <t>Tabel 2, side 7</t>
  </si>
  <si>
    <t>Tabel 3, side 8</t>
  </si>
  <si>
    <t>Tabel 4, side 10</t>
  </si>
  <si>
    <t>Figur 3, side 9</t>
  </si>
  <si>
    <t>Figur 1 og 2, side 2</t>
  </si>
  <si>
    <t>Figur 1+2 side 6 samt Figur 5, side 8</t>
  </si>
  <si>
    <t>Tabel 2, side 6-7</t>
  </si>
  <si>
    <t>Figur 1, side 7</t>
  </si>
  <si>
    <t>Figur 2, side 8</t>
  </si>
  <si>
    <t>Figur 3 og 4, side 9</t>
  </si>
  <si>
    <t>Figur 6, side 10</t>
  </si>
  <si>
    <t>Figur 7, side 12 og Figur 8 side 13</t>
  </si>
  <si>
    <t>Tabel 4, side 12</t>
  </si>
  <si>
    <t>Figur 12, side 16</t>
  </si>
  <si>
    <t>Figur 13-17, side 17-18</t>
  </si>
  <si>
    <t>Figur 19, side 20</t>
  </si>
  <si>
    <t>Tabel 7, side 24</t>
  </si>
  <si>
    <t>Figur 20, side 24</t>
  </si>
  <si>
    <t>Figur 21, side 25</t>
  </si>
  <si>
    <t>Figur 22, side 25</t>
  </si>
  <si>
    <t>Figur 23, side 26</t>
  </si>
  <si>
    <t>Figur 24, side 26</t>
  </si>
  <si>
    <t>Figur 25, side 27</t>
  </si>
  <si>
    <t>Tabel 8+9, side 27-28</t>
  </si>
  <si>
    <t>Figur 26, side 29</t>
  </si>
  <si>
    <t>Tabel 10+11, side 29</t>
  </si>
  <si>
    <t>Tabel 12+13, side 30</t>
  </si>
  <si>
    <t>Tabel 14+15, side 31</t>
  </si>
  <si>
    <t>Tabel 16+17, side 32</t>
  </si>
  <si>
    <t>Tabel 18+19, side 33</t>
  </si>
  <si>
    <t>Bilag 1, side 34</t>
  </si>
  <si>
    <t>Bilag 2, side 35-36</t>
  </si>
  <si>
    <t>Bilag 3, side 37-38</t>
  </si>
  <si>
    <t>Figur 3-5, side 4-6</t>
  </si>
  <si>
    <t>Priser for brændsler anvendt i Basisfremskrivning 2015</t>
  </si>
  <si>
    <t>Priser for brændsler ab danske kraftværker anvendt i Basisfremskrivningen 2015</t>
  </si>
  <si>
    <t>Priser for biomasse anvendt i Basisfremskrivningen 2015</t>
  </si>
  <si>
    <r>
      <t>Priser for CO</t>
    </r>
    <r>
      <rPr>
        <b/>
        <vertAlign val="subscript"/>
        <sz val="11"/>
        <color theme="1"/>
        <rFont val="Calibri"/>
        <family val="2"/>
        <scheme val="minor"/>
      </rPr>
      <t>2</t>
    </r>
    <r>
      <rPr>
        <b/>
        <sz val="11"/>
        <color theme="1"/>
        <rFont val="Calibri"/>
        <family val="2"/>
        <scheme val="minor"/>
      </rPr>
      <t>-kvoter  anvendt i Basisfremskrivningen 2015 (Kr./ton)</t>
    </r>
  </si>
  <si>
    <t>Priser anvendt i Basisfremskrivningen 2015. I 2015 priser. Kr./GJ</t>
  </si>
  <si>
    <t>side 3, GWP for lattergas og metan</t>
  </si>
  <si>
    <t>GWP</t>
  </si>
  <si>
    <t>Metan</t>
  </si>
  <si>
    <t>lattergas</t>
  </si>
  <si>
    <t>Tabel 1, side 4</t>
  </si>
  <si>
    <t>Malkekvæg</t>
  </si>
  <si>
    <t>1000 dyr</t>
  </si>
  <si>
    <t>Svin</t>
  </si>
  <si>
    <t>- Søer</t>
  </si>
  <si>
    <t>mio. dyr</t>
  </si>
  <si>
    <t>- Smågrise</t>
  </si>
  <si>
    <t>- Slagtesvin</t>
  </si>
  <si>
    <t>Tabel 2, side 2</t>
  </si>
  <si>
    <t>Udviklingen i mælkeydelse pr. ko</t>
  </si>
  <si>
    <t>Mælkeydelse</t>
  </si>
  <si>
    <t>kg mælk/ko/år</t>
  </si>
  <si>
    <t>Tabel 3, side 5</t>
  </si>
  <si>
    <t>Andel af produktion med miljøteknologi, pct. af produktion</t>
  </si>
  <si>
    <t>Forsuring i stald</t>
  </si>
  <si>
    <t>Kvæg</t>
  </si>
  <si>
    <t>- Malkekvæg</t>
  </si>
  <si>
    <t>- Opdræt 6 mdr. -kælv</t>
  </si>
  <si>
    <t>Svin*</t>
  </si>
  <si>
    <t>Forsuring i tank</t>
  </si>
  <si>
    <t>Luftrensning</t>
  </si>
  <si>
    <t>* Gælder både årssøer, smågrise og slagtesvin</t>
  </si>
  <si>
    <t>Resultater fordel på sektorer</t>
  </si>
  <si>
    <t>2020 følsomhed, max</t>
  </si>
  <si>
    <t>2020 følsomhed min</t>
  </si>
  <si>
    <t>FM</t>
  </si>
  <si>
    <t>Tabel 5, side 7</t>
  </si>
  <si>
    <t>Ikke-kvoteomfattede udledninger, opdelt på sektorer, i 2005 og 2020</t>
  </si>
  <si>
    <t>Reduktion</t>
  </si>
  <si>
    <t>Reduktion pct</t>
  </si>
  <si>
    <t>Forsyningssektor</t>
  </si>
  <si>
    <t>Transport Vej</t>
  </si>
  <si>
    <t>Fremstilling inkl. Byggeri</t>
  </si>
  <si>
    <t>Tjenester</t>
  </si>
  <si>
    <t>Affald og spildevand</t>
  </si>
  <si>
    <t>Tabel 6, side 8</t>
  </si>
  <si>
    <t>Forventet udviklingen i jordenes udledninger og opgørelsesbidrag</t>
  </si>
  <si>
    <t>Udledninger</t>
  </si>
  <si>
    <t>Opgørelse</t>
  </si>
  <si>
    <t>Tabel 7, side 10</t>
  </si>
  <si>
    <t>BF14</t>
  </si>
  <si>
    <t>BF15</t>
  </si>
  <si>
    <t>Forskel mio. ton</t>
  </si>
  <si>
    <t>Forskel, pct</t>
  </si>
  <si>
    <t>Kvoteomfattet</t>
  </si>
  <si>
    <t>Ikke-kvoteomfattet</t>
  </si>
  <si>
    <t>Følsomhedsanalyserne på energiområdet, transport og landbrug, mio. ton CO2e. For energiområdet dækker følsomhedsanalysen over følsomheder på erhverv og el - og fjernvarme.</t>
  </si>
  <si>
    <t>Energiområdet</t>
  </si>
  <si>
    <t>Centralt skøn</t>
  </si>
  <si>
    <t>Høj følsomhed (lægges på A)</t>
  </si>
  <si>
    <t>Forskel A og B</t>
  </si>
  <si>
    <t>Forløb B - lav følsomhed</t>
  </si>
  <si>
    <t>Centralt skøn - lav følsomhed</t>
  </si>
  <si>
    <t>Følsomhed høj - max på Forløb A</t>
  </si>
  <si>
    <t>Følsomhed høj</t>
  </si>
  <si>
    <t>Følsomhed lav - Min på forløb B</t>
  </si>
  <si>
    <t>Følsomhed lav</t>
  </si>
  <si>
    <t>2020 følsomhed</t>
  </si>
  <si>
    <t>Reduktion, pct.</t>
  </si>
  <si>
    <t>Handel og service</t>
  </si>
  <si>
    <t xml:space="preserve">Forskellene mellem BF2014 og BF2015 fordelt på sektorer og samlet. </t>
  </si>
  <si>
    <t>Der er sammenlignet mellem det høje kvoteprisforløb i BF2014 og forløb A i BF2015 og det lave kvoteprisforløb i BF 2014 og forløb B i BF2015.</t>
  </si>
  <si>
    <t>El- og fjernvarmesektor</t>
  </si>
  <si>
    <t>Udledninger, mio. ton CO2e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</si>
</sst>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64" formatCode="0.0"/>
    <numFmt numFmtId="165" formatCode="#,##0.0"/>
    <numFmt numFmtId="166" formatCode="_ * #,##0_ ;_ * \-#,##0_ ;_ * &quot;-&quot;??_ ;_ @_ "/>
    <numFmt numFmtId="167" formatCode="0.0000"/>
    <numFmt numFmtId="168" formatCode="#,##0.00;[Red]\-#,##0.00;\ &quot; &quot;"/>
    <numFmt numFmtId="169" formatCode="0.000"/>
    <numFmt numFmtId="170" formatCode="_(* #,##0.00_);_(* \(#,##0.00\);_(* &quot;-&quot;??_);_(@_)"/>
  </numFmts>
  <fonts count="49" x14ac:knownFonts="1">
    <font>
      <sz val="11"/>
      <color theme="1"/>
      <name val="Calibri"/>
      <family val="2"/>
      <scheme val="minor"/>
    </font>
    <font>
      <b/>
      <sz val="11"/>
      <color theme="1"/>
      <name val="Calibri"/>
      <family val="2"/>
      <scheme val="minor"/>
    </font>
    <font>
      <b/>
      <sz val="15"/>
      <color theme="1"/>
      <name val="Calibri"/>
      <family val="2"/>
      <scheme val="minor"/>
    </font>
    <font>
      <b/>
      <sz val="15"/>
      <color theme="0"/>
      <name val="Calibri"/>
      <family val="2"/>
      <scheme val="minor"/>
    </font>
    <font>
      <b/>
      <sz val="13"/>
      <color theme="1"/>
      <name val="Calibri"/>
      <family val="2"/>
      <scheme val="minor"/>
    </font>
    <font>
      <sz val="15"/>
      <color theme="0"/>
      <name val="Calibri"/>
      <family val="2"/>
      <scheme val="minor"/>
    </font>
    <font>
      <b/>
      <sz val="13"/>
      <name val="Calibri"/>
      <family val="2"/>
      <scheme val="minor"/>
    </font>
    <font>
      <i/>
      <sz val="11"/>
      <color rgb="FFFF0000"/>
      <name val="Calibri"/>
      <family val="2"/>
      <scheme val="minor"/>
    </font>
    <font>
      <sz val="11"/>
      <color rgb="FF0070C0"/>
      <name val="Calibri"/>
      <family val="2"/>
      <scheme val="minor"/>
    </font>
    <font>
      <sz val="10"/>
      <name val="Helv"/>
    </font>
    <font>
      <b/>
      <sz val="11"/>
      <name val="Calibri"/>
      <family val="2"/>
    </font>
    <font>
      <sz val="11"/>
      <name val="Calibri"/>
      <family val="2"/>
    </font>
    <font>
      <b/>
      <sz val="9"/>
      <color rgb="FF000000"/>
      <name val="Tahoma"/>
      <family val="2"/>
    </font>
    <font>
      <sz val="9"/>
      <color rgb="FF000000"/>
      <name val="Tahoma"/>
      <family val="2"/>
    </font>
    <font>
      <sz val="11"/>
      <color rgb="FF0070C0"/>
      <name val="Calibri"/>
      <family val="2"/>
    </font>
    <font>
      <sz val="11"/>
      <color theme="1"/>
      <name val="Calibri"/>
      <family val="2"/>
      <scheme val="minor"/>
    </font>
    <font>
      <sz val="11"/>
      <color rgb="FFFF0000"/>
      <name val="Calibri"/>
      <family val="2"/>
      <scheme val="minor"/>
    </font>
    <font>
      <sz val="9"/>
      <color indexed="81"/>
      <name val="Tahoma"/>
      <family val="2"/>
    </font>
    <font>
      <b/>
      <sz val="9"/>
      <color indexed="81"/>
      <name val="Tahoma"/>
      <family val="2"/>
    </font>
    <font>
      <b/>
      <sz val="14"/>
      <color theme="1"/>
      <name val="Calibri"/>
      <family val="2"/>
      <scheme val="minor"/>
    </font>
    <font>
      <sz val="11"/>
      <name val="Calibri"/>
      <family val="2"/>
      <scheme val="minor"/>
    </font>
    <font>
      <sz val="10"/>
      <name val="Arial"/>
      <family val="2"/>
    </font>
    <font>
      <sz val="12"/>
      <color theme="1"/>
      <name val="Calibri"/>
      <family val="2"/>
      <scheme val="minor"/>
    </font>
    <font>
      <i/>
      <sz val="11"/>
      <color theme="1"/>
      <name val="Calibri"/>
      <family val="2"/>
      <scheme val="minor"/>
    </font>
    <font>
      <sz val="11"/>
      <color theme="1"/>
      <name val="Calibri"/>
      <family val="2"/>
    </font>
    <font>
      <b/>
      <sz val="11"/>
      <color theme="1"/>
      <name val="Calibri"/>
      <family val="2"/>
    </font>
    <font>
      <sz val="10"/>
      <name val="Courier"/>
      <family val="3"/>
    </font>
    <font>
      <b/>
      <sz val="11"/>
      <color indexed="8"/>
      <name val="Calibri"/>
      <family val="2"/>
    </font>
    <font>
      <b/>
      <sz val="10"/>
      <name val="Arial"/>
      <family val="2"/>
    </font>
    <font>
      <b/>
      <sz val="11"/>
      <color rgb="FFFFFFFF"/>
      <name val="Calibri"/>
      <family val="2"/>
      <scheme val="minor"/>
    </font>
    <font>
      <sz val="11"/>
      <color rgb="FF000000"/>
      <name val="Calibri"/>
      <family val="2"/>
      <scheme val="minor"/>
    </font>
    <font>
      <b/>
      <vertAlign val="subscript"/>
      <sz val="11"/>
      <color rgb="FFFFFFFF"/>
      <name val="Calibri"/>
      <family val="2"/>
      <scheme val="minor"/>
    </font>
    <font>
      <b/>
      <sz val="11"/>
      <color rgb="FF000000"/>
      <name val="Calibri"/>
      <family val="2"/>
    </font>
    <font>
      <b/>
      <sz val="11"/>
      <name val="Calibri"/>
      <family val="2"/>
      <scheme val="minor"/>
    </font>
    <font>
      <i/>
      <sz val="11"/>
      <color theme="5"/>
      <name val="Calibri"/>
      <family val="2"/>
      <scheme val="minor"/>
    </font>
    <font>
      <b/>
      <sz val="11"/>
      <color rgb="FF000000"/>
      <name val="Calibri"/>
      <family val="2"/>
      <scheme val="minor"/>
    </font>
    <font>
      <u/>
      <sz val="11"/>
      <color theme="10"/>
      <name val="Calibri"/>
      <family val="2"/>
      <scheme val="minor"/>
    </font>
    <font>
      <i/>
      <sz val="11"/>
      <color rgb="FF000000"/>
      <name val="Calibri"/>
      <family val="2"/>
      <scheme val="minor"/>
    </font>
    <font>
      <b/>
      <sz val="8"/>
      <color rgb="FF00707D"/>
      <name val="Calibri"/>
      <family val="2"/>
      <scheme val="minor"/>
    </font>
    <font>
      <b/>
      <sz val="10"/>
      <color theme="1"/>
      <name val="Calibri"/>
      <family val="2"/>
      <scheme val="minor"/>
    </font>
    <font>
      <b/>
      <sz val="11"/>
      <color rgb="FF0070C0"/>
      <name val="Calibri"/>
      <family val="2"/>
      <scheme val="minor"/>
    </font>
    <font>
      <sz val="12"/>
      <color rgb="FF0070C0"/>
      <name val="Calibri"/>
      <family val="2"/>
      <scheme val="minor"/>
    </font>
    <font>
      <i/>
      <sz val="11"/>
      <color rgb="FF0070C0"/>
      <name val="Calibri"/>
      <family val="2"/>
      <scheme val="minor"/>
    </font>
    <font>
      <b/>
      <vertAlign val="subscript"/>
      <sz val="11"/>
      <color theme="1"/>
      <name val="Calibri"/>
      <family val="2"/>
      <scheme val="minor"/>
    </font>
    <font>
      <sz val="11"/>
      <color theme="0"/>
      <name val="Calibri"/>
      <family val="2"/>
      <scheme val="minor"/>
    </font>
    <font>
      <sz val="10"/>
      <color theme="1"/>
      <name val="Arial"/>
      <family val="2"/>
    </font>
    <font>
      <sz val="6"/>
      <color theme="1"/>
      <name val="Arial"/>
      <family val="2"/>
    </font>
    <font>
      <b/>
      <sz val="7"/>
      <color theme="1"/>
      <name val="Arial"/>
      <family val="2"/>
    </font>
    <font>
      <sz val="11"/>
      <color theme="4"/>
      <name val="Calibri"/>
      <family val="2"/>
      <scheme val="minor"/>
    </font>
  </fonts>
  <fills count="17">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4F81BD"/>
        <bgColor indexed="64"/>
      </patternFill>
    </fill>
    <fill>
      <patternFill patternType="solid">
        <fgColor rgb="FFFFFFFF"/>
        <bgColor indexed="64"/>
      </patternFill>
    </fill>
    <fill>
      <patternFill patternType="solid">
        <fgColor theme="0" tint="-0.249977111117893"/>
        <bgColor indexed="64"/>
      </patternFill>
    </fill>
    <fill>
      <patternFill patternType="solid">
        <fgColor theme="8"/>
        <bgColor indexed="64"/>
      </patternFill>
    </fill>
    <fill>
      <patternFill patternType="solid">
        <fgColor theme="8"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rgb="FF4F81BD"/>
      </left>
      <right/>
      <top style="medium">
        <color rgb="FF4F81BD"/>
      </top>
      <bottom/>
      <diagonal/>
    </border>
    <border>
      <left/>
      <right/>
      <top style="medium">
        <color rgb="FF4F81BD"/>
      </top>
      <bottom/>
      <diagonal/>
    </border>
    <border>
      <left/>
      <right style="medium">
        <color rgb="FF4F81BD"/>
      </right>
      <top style="medium">
        <color rgb="FF4F81BD"/>
      </top>
      <bottom/>
      <diagonal/>
    </border>
    <border>
      <left style="medium">
        <color rgb="FF4F81BD"/>
      </left>
      <right/>
      <top style="medium">
        <color rgb="FF4F81BD"/>
      </top>
      <bottom style="medium">
        <color rgb="FF4F81BD"/>
      </bottom>
      <diagonal/>
    </border>
    <border>
      <left/>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4F81BD"/>
      </left>
      <right/>
      <top/>
      <bottom/>
      <diagonal/>
    </border>
    <border>
      <left/>
      <right style="medium">
        <color rgb="FF4F81BD"/>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rgb="FF000000"/>
      </bottom>
      <diagonal/>
    </border>
    <border>
      <left style="medium">
        <color indexed="64"/>
      </left>
      <right/>
      <top style="medium">
        <color rgb="FF000000"/>
      </top>
      <bottom/>
      <diagonal/>
    </border>
    <border>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style="medium">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rgb="FF000000"/>
      </left>
      <right/>
      <top style="medium">
        <color indexed="64"/>
      </top>
      <bottom/>
      <diagonal/>
    </border>
    <border>
      <left style="medium">
        <color indexed="64"/>
      </left>
      <right style="medium">
        <color indexed="64"/>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s>
  <cellStyleXfs count="14">
    <xf numFmtId="0" fontId="0" fillId="0" borderId="0"/>
    <xf numFmtId="0" fontId="9" fillId="0" borderId="0"/>
    <xf numFmtId="9" fontId="15" fillId="0" borderId="0" applyFont="0" applyFill="0" applyBorder="0" applyAlignment="0" applyProtection="0"/>
    <xf numFmtId="43" fontId="15" fillId="0" borderId="0" applyFont="0" applyFill="0" applyBorder="0" applyAlignment="0" applyProtection="0"/>
    <xf numFmtId="0" fontId="21" fillId="0" borderId="0"/>
    <xf numFmtId="9" fontId="21" fillId="0" borderId="0" applyFill="0" applyBorder="0" applyAlignment="0" applyProtection="0"/>
    <xf numFmtId="0" fontId="26" fillId="0" borderId="0">
      <alignment vertical="top"/>
    </xf>
    <xf numFmtId="9" fontId="21" fillId="0" borderId="0" applyFont="0" applyFill="0" applyBorder="0" applyAlignment="0" applyProtection="0"/>
    <xf numFmtId="0" fontId="15" fillId="0" borderId="0"/>
    <xf numFmtId="0" fontId="21" fillId="0" borderId="0"/>
    <xf numFmtId="0" fontId="36" fillId="0" borderId="0" applyNumberFormat="0" applyFill="0" applyBorder="0" applyAlignment="0" applyProtection="0"/>
    <xf numFmtId="0" fontId="21" fillId="0" borderId="0"/>
    <xf numFmtId="170" fontId="21" fillId="0" borderId="0" applyFont="0" applyFill="0" applyBorder="0" applyAlignment="0" applyProtection="0"/>
    <xf numFmtId="0" fontId="15" fillId="0" borderId="0"/>
  </cellStyleXfs>
  <cellXfs count="567">
    <xf numFmtId="0" fontId="0" fillId="0" borderId="0" xfId="0"/>
    <xf numFmtId="0" fontId="3" fillId="2" borderId="0" xfId="0" applyFont="1" applyFill="1"/>
    <xf numFmtId="0" fontId="4" fillId="6" borderId="0" xfId="0" applyFont="1" applyFill="1"/>
    <xf numFmtId="0" fontId="5" fillId="3" borderId="0" xfId="0" applyFont="1" applyFill="1"/>
    <xf numFmtId="0" fontId="3" fillId="3" borderId="0" xfId="0" applyFont="1" applyFill="1"/>
    <xf numFmtId="0" fontId="6" fillId="7" borderId="0" xfId="0" applyFont="1" applyFill="1"/>
    <xf numFmtId="0" fontId="2" fillId="4" borderId="0" xfId="0" applyFont="1" applyFill="1"/>
    <xf numFmtId="0" fontId="4" fillId="8" borderId="0" xfId="0" applyFont="1" applyFill="1"/>
    <xf numFmtId="0" fontId="3" fillId="5" borderId="0" xfId="0" applyFont="1" applyFill="1"/>
    <xf numFmtId="0" fontId="4" fillId="9" borderId="0" xfId="0" applyFont="1" applyFill="1"/>
    <xf numFmtId="0" fontId="0" fillId="0" borderId="0" xfId="0" applyAlignment="1">
      <alignment horizontal="left"/>
    </xf>
    <xf numFmtId="0" fontId="0" fillId="0" borderId="1" xfId="0" applyBorder="1" applyAlignment="1">
      <alignment horizontal="left"/>
    </xf>
    <xf numFmtId="0" fontId="0" fillId="0" borderId="1" xfId="0" applyBorder="1" applyAlignment="1">
      <alignment horizontal="center"/>
    </xf>
    <xf numFmtId="0" fontId="0" fillId="0" borderId="1" xfId="0" applyBorder="1"/>
    <xf numFmtId="1" fontId="0" fillId="0" borderId="1" xfId="0" applyNumberFormat="1" applyBorder="1" applyAlignment="1">
      <alignment horizontal="center"/>
    </xf>
    <xf numFmtId="0" fontId="7" fillId="0" borderId="0" xfId="0" applyFont="1"/>
    <xf numFmtId="3" fontId="0" fillId="0" borderId="0" xfId="0" applyNumberFormat="1"/>
    <xf numFmtId="3" fontId="8" fillId="0" borderId="1" xfId="0" applyNumberFormat="1" applyFont="1" applyBorder="1" applyAlignment="1">
      <alignment horizontal="center"/>
    </xf>
    <xf numFmtId="4" fontId="8" fillId="0" borderId="1" xfId="0" applyNumberFormat="1" applyFont="1" applyBorder="1" applyAlignment="1">
      <alignment horizontal="center"/>
    </xf>
    <xf numFmtId="0" fontId="1" fillId="0" borderId="0" xfId="0" applyFont="1"/>
    <xf numFmtId="164" fontId="8" fillId="0" borderId="1" xfId="0" applyNumberFormat="1"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xf>
    <xf numFmtId="1" fontId="8" fillId="0" borderId="1" xfId="0" applyNumberFormat="1" applyFont="1" applyBorder="1" applyAlignment="1">
      <alignment horizontal="center"/>
    </xf>
    <xf numFmtId="0" fontId="10" fillId="0" borderId="0" xfId="0" applyFont="1" applyFill="1" applyBorder="1" applyAlignment="1">
      <alignment horizontal="left"/>
    </xf>
    <xf numFmtId="0" fontId="11" fillId="0" borderId="0" xfId="0" applyFont="1" applyFill="1" applyBorder="1" applyAlignment="1">
      <alignment horizontal="center"/>
    </xf>
    <xf numFmtId="0" fontId="11" fillId="0" borderId="1" xfId="0" applyNumberFormat="1" applyFont="1" applyFill="1" applyBorder="1" applyAlignment="1">
      <alignment horizontal="left"/>
    </xf>
    <xf numFmtId="3" fontId="14" fillId="0" borderId="1" xfId="0" applyNumberFormat="1" applyFont="1" applyFill="1" applyBorder="1" applyAlignment="1">
      <alignment horizontal="center"/>
    </xf>
    <xf numFmtId="164" fontId="14" fillId="0" borderId="1" xfId="0" applyNumberFormat="1" applyFont="1" applyFill="1" applyBorder="1" applyAlignment="1">
      <alignment horizontal="center"/>
    </xf>
    <xf numFmtId="0" fontId="0" fillId="0" borderId="0" xfId="0" applyFont="1" applyFill="1"/>
    <xf numFmtId="0" fontId="0" fillId="0" borderId="0" xfId="0" applyFill="1"/>
    <xf numFmtId="0" fontId="1" fillId="0" borderId="0" xfId="0" applyFont="1" applyFill="1"/>
    <xf numFmtId="9" fontId="0" fillId="0" borderId="0" xfId="2" applyFont="1"/>
    <xf numFmtId="164" fontId="0" fillId="0" borderId="0" xfId="0" applyNumberFormat="1"/>
    <xf numFmtId="0" fontId="0" fillId="10" borderId="0" xfId="0" applyFill="1"/>
    <xf numFmtId="0" fontId="19" fillId="10" borderId="0" xfId="0" applyFont="1" applyFill="1"/>
    <xf numFmtId="164" fontId="0" fillId="0" borderId="0" xfId="0" applyNumberFormat="1" applyFill="1"/>
    <xf numFmtId="0" fontId="20" fillId="0" borderId="0" xfId="0" applyFont="1"/>
    <xf numFmtId="0" fontId="20" fillId="0" borderId="0" xfId="4" applyFont="1"/>
    <xf numFmtId="9" fontId="20" fillId="0" borderId="0" xfId="4" applyNumberFormat="1" applyFont="1"/>
    <xf numFmtId="2" fontId="0" fillId="0" borderId="0" xfId="0" applyNumberFormat="1"/>
    <xf numFmtId="9" fontId="0" fillId="0" borderId="0" xfId="0" applyNumberFormat="1"/>
    <xf numFmtId="0" fontId="22" fillId="0" borderId="0" xfId="0" applyFont="1" applyFill="1"/>
    <xf numFmtId="1" fontId="0" fillId="0" borderId="0" xfId="0" applyNumberFormat="1"/>
    <xf numFmtId="0" fontId="7" fillId="0" borderId="0" xfId="0" applyFont="1" applyFill="1"/>
    <xf numFmtId="166" fontId="20" fillId="0" borderId="0" xfId="3" applyNumberFormat="1" applyFont="1"/>
    <xf numFmtId="0" fontId="7" fillId="0" borderId="0" xfId="4" applyFont="1"/>
    <xf numFmtId="0" fontId="4" fillId="0" borderId="0" xfId="0" applyFont="1" applyFill="1"/>
    <xf numFmtId="2" fontId="24" fillId="11" borderId="0" xfId="0" applyNumberFormat="1" applyFont="1" applyFill="1" applyBorder="1" applyAlignment="1" applyProtection="1">
      <alignment horizontal="right"/>
    </xf>
    <xf numFmtId="0" fontId="0" fillId="0" borderId="17" xfId="0" applyBorder="1"/>
    <xf numFmtId="0" fontId="0" fillId="0" borderId="9" xfId="0" applyBorder="1"/>
    <xf numFmtId="0" fontId="21" fillId="0" borderId="17" xfId="0" applyFont="1" applyBorder="1"/>
    <xf numFmtId="0" fontId="27" fillId="0" borderId="17" xfId="6" applyFont="1" applyBorder="1" applyAlignment="1"/>
    <xf numFmtId="0" fontId="27" fillId="0" borderId="9" xfId="6" applyFont="1" applyBorder="1" applyAlignment="1"/>
    <xf numFmtId="0" fontId="28" fillId="0" borderId="1" xfId="0" applyFont="1" applyBorder="1"/>
    <xf numFmtId="0" fontId="29" fillId="12" borderId="18" xfId="0" applyFont="1" applyFill="1" applyBorder="1" applyAlignment="1">
      <alignment vertical="center"/>
    </xf>
    <xf numFmtId="0" fontId="29" fillId="12" borderId="19" xfId="0" applyFont="1" applyFill="1" applyBorder="1" applyAlignment="1">
      <alignment horizontal="center" vertical="center"/>
    </xf>
    <xf numFmtId="0" fontId="29" fillId="12" borderId="19" xfId="0" applyFont="1" applyFill="1" applyBorder="1" applyAlignment="1">
      <alignment horizontal="center" vertical="center" wrapText="1"/>
    </xf>
    <xf numFmtId="0" fontId="29" fillId="12" borderId="20" xfId="0" applyFont="1" applyFill="1" applyBorder="1" applyAlignment="1">
      <alignment horizontal="center" vertical="center" wrapText="1"/>
    </xf>
    <xf numFmtId="0" fontId="1" fillId="0" borderId="21" xfId="0" applyFont="1" applyBorder="1" applyAlignment="1">
      <alignment vertical="center"/>
    </xf>
    <xf numFmtId="0" fontId="1" fillId="0" borderId="24" xfId="0" applyFont="1" applyBorder="1" applyAlignment="1">
      <alignment vertical="center"/>
    </xf>
    <xf numFmtId="1" fontId="30" fillId="0" borderId="0" xfId="0" applyNumberFormat="1" applyFont="1" applyAlignment="1">
      <alignment horizontal="center" vertical="center"/>
    </xf>
    <xf numFmtId="1" fontId="30" fillId="0" borderId="25" xfId="0" applyNumberFormat="1" applyFont="1" applyBorder="1" applyAlignment="1">
      <alignment horizontal="center" vertical="center" wrapText="1"/>
    </xf>
    <xf numFmtId="1" fontId="30" fillId="0" borderId="22" xfId="0" applyNumberFormat="1" applyFont="1" applyBorder="1" applyAlignment="1">
      <alignment horizontal="center" vertical="center"/>
    </xf>
    <xf numFmtId="1" fontId="30" fillId="0" borderId="23" xfId="0" applyNumberFormat="1" applyFont="1" applyBorder="1" applyAlignment="1">
      <alignment horizontal="center" vertical="center" wrapText="1"/>
    </xf>
    <xf numFmtId="1" fontId="1" fillId="0" borderId="21" xfId="0" applyNumberFormat="1" applyFont="1" applyBorder="1" applyAlignment="1">
      <alignment vertical="center"/>
    </xf>
    <xf numFmtId="1" fontId="1" fillId="0" borderId="24" xfId="0" applyNumberFormat="1" applyFont="1" applyBorder="1" applyAlignment="1">
      <alignment vertical="center"/>
    </xf>
    <xf numFmtId="167" fontId="0" fillId="0" borderId="0" xfId="0" applyNumberFormat="1"/>
    <xf numFmtId="0" fontId="0" fillId="0" borderId="0" xfId="0" applyFill="1" applyBorder="1"/>
    <xf numFmtId="0" fontId="1" fillId="0" borderId="1" xfId="0" applyFont="1" applyBorder="1"/>
    <xf numFmtId="0" fontId="32" fillId="0" borderId="1" xfId="0" applyFont="1" applyFill="1" applyBorder="1"/>
    <xf numFmtId="0" fontId="32" fillId="0" borderId="1" xfId="0" applyFont="1" applyFill="1" applyBorder="1" applyAlignment="1">
      <alignment horizontal="center"/>
    </xf>
    <xf numFmtId="0" fontId="24" fillId="0" borderId="1" xfId="0" applyFont="1" applyFill="1" applyBorder="1"/>
    <xf numFmtId="0" fontId="24" fillId="0" borderId="1" xfId="0" quotePrefix="1" applyFont="1" applyFill="1" applyBorder="1"/>
    <xf numFmtId="1" fontId="14" fillId="0" borderId="1" xfId="0" applyNumberFormat="1" applyFont="1" applyFill="1" applyBorder="1" applyAlignment="1">
      <alignment horizontal="center"/>
    </xf>
    <xf numFmtId="9" fontId="14" fillId="0" borderId="1" xfId="0" applyNumberFormat="1" applyFont="1" applyFill="1" applyBorder="1" applyAlignment="1">
      <alignment horizontal="center"/>
    </xf>
    <xf numFmtId="0" fontId="1" fillId="0" borderId="1" xfId="0" applyFont="1" applyBorder="1" applyAlignment="1">
      <alignment horizontal="center" vertical="top" wrapText="1"/>
    </xf>
    <xf numFmtId="0" fontId="32" fillId="0" borderId="1" xfId="0" applyFont="1" applyFill="1" applyBorder="1" applyAlignment="1">
      <alignment horizontal="center" vertical="top" wrapText="1"/>
    </xf>
    <xf numFmtId="0" fontId="24" fillId="0" borderId="1" xfId="0" applyFont="1" applyFill="1" applyBorder="1" applyAlignment="1">
      <alignment horizontal="left"/>
    </xf>
    <xf numFmtId="0" fontId="25" fillId="0" borderId="1" xfId="0" applyFont="1" applyFill="1" applyBorder="1"/>
    <xf numFmtId="3" fontId="10" fillId="0" borderId="1" xfId="0" applyNumberFormat="1" applyFont="1" applyFill="1" applyBorder="1" applyAlignment="1">
      <alignment horizontal="left"/>
    </xf>
    <xf numFmtId="0" fontId="10" fillId="0" borderId="1" xfId="0" applyFont="1" applyFill="1" applyBorder="1" applyAlignment="1">
      <alignment horizontal="center"/>
    </xf>
    <xf numFmtId="0" fontId="1" fillId="0" borderId="1" xfId="0" applyFont="1" applyBorder="1" applyAlignment="1">
      <alignment horizontal="center" wrapText="1"/>
    </xf>
    <xf numFmtId="164" fontId="8" fillId="0" borderId="0" xfId="0" applyNumberFormat="1" applyFont="1" applyAlignment="1">
      <alignment horizontal="center"/>
    </xf>
    <xf numFmtId="9" fontId="8" fillId="0" borderId="1" xfId="0" applyNumberFormat="1" applyFont="1" applyBorder="1" applyAlignment="1">
      <alignment horizontal="center"/>
    </xf>
    <xf numFmtId="9" fontId="1" fillId="0" borderId="1" xfId="0" applyNumberFormat="1" applyFont="1" applyBorder="1" applyAlignment="1">
      <alignment horizontal="center"/>
    </xf>
    <xf numFmtId="0" fontId="8" fillId="0" borderId="1" xfId="0" applyFont="1" applyBorder="1" applyAlignment="1">
      <alignment horizontal="center"/>
    </xf>
    <xf numFmtId="2" fontId="8" fillId="0" borderId="1" xfId="0" applyNumberFormat="1" applyFont="1" applyBorder="1" applyAlignment="1">
      <alignment horizontal="center"/>
    </xf>
    <xf numFmtId="0" fontId="0" fillId="0" borderId="0" xfId="0" applyBorder="1"/>
    <xf numFmtId="0" fontId="0" fillId="0" borderId="0" xfId="0" applyFont="1" applyAlignment="1">
      <alignment vertical="center"/>
    </xf>
    <xf numFmtId="0" fontId="4" fillId="0" borderId="0" xfId="0" applyFont="1"/>
    <xf numFmtId="1" fontId="8" fillId="0" borderId="1" xfId="8" applyNumberFormat="1" applyFont="1" applyBorder="1" applyAlignment="1">
      <alignment horizontal="center"/>
    </xf>
    <xf numFmtId="1" fontId="16" fillId="0" borderId="1" xfId="8" applyNumberFormat="1" applyFont="1" applyBorder="1" applyAlignment="1">
      <alignment horizontal="center"/>
    </xf>
    <xf numFmtId="9" fontId="0" fillId="0" borderId="1" xfId="2" applyFont="1" applyBorder="1" applyAlignment="1">
      <alignment horizontal="center"/>
    </xf>
    <xf numFmtId="0" fontId="0" fillId="0" borderId="1" xfId="0" applyBorder="1" applyAlignment="1">
      <alignment horizontal="right"/>
    </xf>
    <xf numFmtId="0" fontId="0" fillId="0" borderId="0" xfId="0" applyAlignment="1">
      <alignment horizontal="center"/>
    </xf>
    <xf numFmtId="0" fontId="1" fillId="0" borderId="0" xfId="0" applyFont="1" applyAlignment="1">
      <alignment horizontal="left"/>
    </xf>
    <xf numFmtId="165" fontId="8" fillId="0" borderId="1" xfId="0" applyNumberFormat="1" applyFont="1" applyBorder="1" applyAlignment="1">
      <alignment horizontal="center"/>
    </xf>
    <xf numFmtId="2" fontId="0" fillId="0" borderId="1" xfId="0" applyNumberFormat="1" applyBorder="1"/>
    <xf numFmtId="0" fontId="20" fillId="0" borderId="1" xfId="4" applyFont="1" applyBorder="1" applyAlignment="1">
      <alignment horizontal="left"/>
    </xf>
    <xf numFmtId="0" fontId="33" fillId="0" borderId="1" xfId="4" applyFont="1" applyBorder="1" applyAlignment="1">
      <alignment horizontal="left"/>
    </xf>
    <xf numFmtId="0" fontId="33" fillId="0" borderId="1" xfId="4" applyFont="1" applyBorder="1" applyAlignment="1">
      <alignment horizontal="center"/>
    </xf>
    <xf numFmtId="0" fontId="8" fillId="0" borderId="1" xfId="4" applyFont="1" applyBorder="1" applyAlignment="1">
      <alignment horizontal="center"/>
    </xf>
    <xf numFmtId="9" fontId="0" fillId="0" borderId="1" xfId="0" applyNumberFormat="1" applyBorder="1" applyAlignment="1">
      <alignment horizontal="left"/>
    </xf>
    <xf numFmtId="0" fontId="0" fillId="0" borderId="1" xfId="0" quotePrefix="1" applyBorder="1"/>
    <xf numFmtId="1" fontId="8" fillId="0" borderId="1" xfId="0" applyNumberFormat="1" applyFont="1" applyFill="1" applyBorder="1" applyAlignment="1">
      <alignment horizontal="center"/>
    </xf>
    <xf numFmtId="0" fontId="20" fillId="0" borderId="1" xfId="4" applyFont="1" applyBorder="1" applyAlignment="1">
      <alignment horizontal="center"/>
    </xf>
    <xf numFmtId="9" fontId="8" fillId="0" borderId="1" xfId="4" applyNumberFormat="1" applyFont="1" applyBorder="1" applyAlignment="1">
      <alignment horizontal="center"/>
    </xf>
    <xf numFmtId="164" fontId="8" fillId="0" borderId="1" xfId="4" applyNumberFormat="1" applyFont="1" applyBorder="1" applyAlignment="1">
      <alignment horizontal="center"/>
    </xf>
    <xf numFmtId="0" fontId="34" fillId="0" borderId="0" xfId="0" applyFont="1"/>
    <xf numFmtId="0" fontId="0" fillId="0" borderId="0" xfId="0" applyFont="1"/>
    <xf numFmtId="0" fontId="34" fillId="0" borderId="0" xfId="0" applyFont="1" applyFill="1"/>
    <xf numFmtId="0" fontId="23" fillId="0" borderId="0" xfId="0" applyFont="1" applyFill="1"/>
    <xf numFmtId="0" fontId="23" fillId="0" borderId="26" xfId="0" applyFont="1" applyFill="1" applyBorder="1"/>
    <xf numFmtId="0" fontId="0" fillId="0" borderId="27" xfId="0" applyFont="1" applyFill="1" applyBorder="1"/>
    <xf numFmtId="0" fontId="1" fillId="0" borderId="28" xfId="0" applyFont="1" applyFill="1" applyBorder="1"/>
    <xf numFmtId="0" fontId="0" fillId="0" borderId="13" xfId="0" applyFont="1" applyFill="1" applyBorder="1"/>
    <xf numFmtId="0" fontId="35" fillId="0" borderId="6" xfId="0" applyFont="1" applyBorder="1" applyAlignment="1">
      <alignment horizontal="center" vertical="center" wrapText="1"/>
    </xf>
    <xf numFmtId="0" fontId="35" fillId="0" borderId="8" xfId="0" applyFont="1" applyBorder="1" applyAlignment="1">
      <alignment vertical="center"/>
    </xf>
    <xf numFmtId="0" fontId="0" fillId="0" borderId="15" xfId="0" applyFont="1" applyBorder="1"/>
    <xf numFmtId="0" fontId="0" fillId="0" borderId="16" xfId="0" applyFont="1" applyBorder="1"/>
    <xf numFmtId="164" fontId="0" fillId="0" borderId="16" xfId="0" applyNumberFormat="1" applyFont="1" applyBorder="1"/>
    <xf numFmtId="0" fontId="0" fillId="0" borderId="12" xfId="0" applyFont="1" applyBorder="1"/>
    <xf numFmtId="0" fontId="0" fillId="9" borderId="0" xfId="0" applyFont="1" applyFill="1"/>
    <xf numFmtId="0" fontId="36" fillId="0" borderId="0" xfId="10" applyFont="1"/>
    <xf numFmtId="0" fontId="0" fillId="0" borderId="3" xfId="0" applyFont="1" applyBorder="1" applyAlignment="1">
      <alignment vertical="center"/>
    </xf>
    <xf numFmtId="0" fontId="1" fillId="0" borderId="30" xfId="0" applyFont="1" applyBorder="1" applyAlignment="1">
      <alignment horizontal="center" vertical="center"/>
    </xf>
    <xf numFmtId="0" fontId="1" fillId="0" borderId="3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vertical="center"/>
    </xf>
    <xf numFmtId="0" fontId="0" fillId="0" borderId="31" xfId="0" applyFont="1" applyBorder="1" applyAlignment="1">
      <alignment horizontal="center" vertical="center"/>
    </xf>
    <xf numFmtId="0" fontId="0" fillId="0" borderId="31" xfId="0" applyFont="1" applyBorder="1" applyAlignment="1">
      <alignment horizontal="center" vertical="center" wrapText="1"/>
    </xf>
    <xf numFmtId="0" fontId="0" fillId="0" borderId="30" xfId="0" applyFont="1" applyBorder="1" applyAlignment="1">
      <alignment vertical="center"/>
    </xf>
    <xf numFmtId="0" fontId="35" fillId="0" borderId="30" xfId="0" applyFont="1" applyBorder="1" applyAlignment="1">
      <alignment horizontal="center" vertical="center"/>
    </xf>
    <xf numFmtId="0" fontId="35" fillId="0" borderId="7" xfId="0" applyFont="1" applyBorder="1" applyAlignment="1">
      <alignment horizontal="center" vertical="center"/>
    </xf>
    <xf numFmtId="0" fontId="30" fillId="0" borderId="0" xfId="0" applyFont="1" applyAlignment="1">
      <alignment vertical="center"/>
    </xf>
    <xf numFmtId="0" fontId="30" fillId="0" borderId="31" xfId="0" applyFont="1" applyBorder="1" applyAlignment="1">
      <alignment vertical="center"/>
    </xf>
    <xf numFmtId="0" fontId="35" fillId="0" borderId="30" xfId="0" applyFont="1" applyBorder="1" applyAlignment="1">
      <alignment vertical="center"/>
    </xf>
    <xf numFmtId="0" fontId="35" fillId="10" borderId="30" xfId="0" applyFont="1" applyFill="1" applyBorder="1" applyAlignment="1">
      <alignment horizontal="right" vertical="center"/>
    </xf>
    <xf numFmtId="0" fontId="35" fillId="0" borderId="30" xfId="0" applyFont="1" applyBorder="1" applyAlignment="1">
      <alignment horizontal="right" vertical="center"/>
    </xf>
    <xf numFmtId="0" fontId="1" fillId="0" borderId="0" xfId="0" applyFont="1" applyAlignment="1">
      <alignment vertical="center"/>
    </xf>
    <xf numFmtId="0" fontId="1" fillId="0" borderId="31" xfId="0" applyFont="1" applyBorder="1" applyAlignment="1">
      <alignment vertical="center"/>
    </xf>
    <xf numFmtId="0" fontId="1" fillId="0" borderId="17" xfId="0" applyFont="1" applyFill="1" applyBorder="1"/>
    <xf numFmtId="0" fontId="1" fillId="0" borderId="9" xfId="0" applyFont="1" applyFill="1" applyBorder="1"/>
    <xf numFmtId="0" fontId="1" fillId="0" borderId="10" xfId="0" applyFont="1" applyFill="1" applyBorder="1"/>
    <xf numFmtId="0" fontId="33" fillId="0" borderId="39" xfId="0" applyFont="1" applyFill="1" applyBorder="1"/>
    <xf numFmtId="0" fontId="33" fillId="0" borderId="17" xfId="0" applyFont="1" applyFill="1" applyBorder="1"/>
    <xf numFmtId="0" fontId="33" fillId="0" borderId="0" xfId="0" applyFont="1" applyFill="1" applyBorder="1"/>
    <xf numFmtId="0" fontId="23" fillId="0" borderId="17" xfId="0" applyFont="1" applyBorder="1"/>
    <xf numFmtId="0" fontId="1" fillId="0" borderId="9" xfId="0" applyFont="1" applyBorder="1"/>
    <xf numFmtId="0" fontId="1" fillId="0" borderId="10" xfId="0" applyFont="1" applyBorder="1"/>
    <xf numFmtId="0" fontId="1" fillId="0" borderId="39" xfId="0" applyFont="1" applyBorder="1"/>
    <xf numFmtId="0" fontId="1" fillId="0" borderId="17" xfId="0" applyFont="1" applyBorder="1"/>
    <xf numFmtId="0" fontId="0" fillId="0" borderId="26" xfId="0" applyFont="1" applyBorder="1"/>
    <xf numFmtId="0" fontId="0" fillId="0" borderId="39" xfId="0" applyFont="1" applyBorder="1"/>
    <xf numFmtId="0" fontId="0" fillId="0" borderId="29" xfId="0" applyFont="1" applyBorder="1"/>
    <xf numFmtId="0" fontId="35" fillId="0" borderId="3" xfId="0" applyFont="1" applyBorder="1" applyAlignment="1">
      <alignment vertical="center"/>
    </xf>
    <xf numFmtId="0" fontId="0" fillId="0" borderId="30" xfId="0" applyFont="1" applyBorder="1"/>
    <xf numFmtId="0" fontId="0" fillId="0" borderId="7" xfId="0" applyFont="1" applyBorder="1"/>
    <xf numFmtId="0" fontId="35" fillId="0" borderId="6" xfId="0" applyFont="1" applyBorder="1" applyAlignment="1">
      <alignment vertical="center"/>
    </xf>
    <xf numFmtId="0" fontId="35" fillId="0" borderId="31" xfId="0" applyFont="1" applyBorder="1" applyAlignment="1">
      <alignment horizontal="right" vertical="center"/>
    </xf>
    <xf numFmtId="0" fontId="35" fillId="0" borderId="6" xfId="0" applyFont="1" applyBorder="1" applyAlignment="1">
      <alignment horizontal="right" vertical="center"/>
    </xf>
    <xf numFmtId="0" fontId="30" fillId="0" borderId="4" xfId="0" applyFont="1" applyBorder="1" applyAlignment="1">
      <alignment vertical="center"/>
    </xf>
    <xf numFmtId="0" fontId="30" fillId="0" borderId="5" xfId="0" applyFont="1" applyBorder="1" applyAlignment="1">
      <alignment vertical="center"/>
    </xf>
    <xf numFmtId="0" fontId="37" fillId="0" borderId="2" xfId="0" applyFont="1" applyBorder="1" applyAlignment="1">
      <alignment vertical="center"/>
    </xf>
    <xf numFmtId="0" fontId="37" fillId="0" borderId="35" xfId="0" applyFont="1" applyBorder="1" applyAlignment="1">
      <alignment vertical="center"/>
    </xf>
    <xf numFmtId="0" fontId="37" fillId="0" borderId="6" xfId="0" applyFont="1" applyBorder="1" applyAlignment="1">
      <alignment vertical="center"/>
    </xf>
    <xf numFmtId="0" fontId="4" fillId="0" borderId="0" xfId="0" applyFont="1" applyFill="1" applyBorder="1"/>
    <xf numFmtId="168" fontId="8" fillId="0" borderId="0" xfId="0" applyNumberFormat="1" applyFont="1" applyFill="1" applyBorder="1"/>
    <xf numFmtId="2" fontId="0" fillId="0" borderId="0" xfId="0" applyNumberFormat="1" applyFont="1" applyFill="1" applyBorder="1"/>
    <xf numFmtId="0" fontId="0" fillId="0" borderId="39" xfId="0" applyFont="1" applyFill="1" applyBorder="1"/>
    <xf numFmtId="0" fontId="34" fillId="0" borderId="0" xfId="0" quotePrefix="1" applyFont="1"/>
    <xf numFmtId="0" fontId="30" fillId="0" borderId="6" xfId="0" applyFont="1" applyBorder="1" applyAlignment="1">
      <alignment horizontal="center" vertical="center" wrapText="1"/>
    </xf>
    <xf numFmtId="0" fontId="30" fillId="0" borderId="8" xfId="0" applyFont="1" applyBorder="1" applyAlignment="1">
      <alignment vertical="center"/>
    </xf>
    <xf numFmtId="0" fontId="30" fillId="0" borderId="36"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35" xfId="0" applyFont="1" applyBorder="1" applyAlignment="1">
      <alignment horizontal="center" vertical="center" wrapText="1"/>
    </xf>
    <xf numFmtId="0" fontId="30" fillId="0" borderId="36" xfId="0" applyFont="1" applyBorder="1" applyAlignment="1">
      <alignment vertical="center"/>
    </xf>
    <xf numFmtId="0" fontId="30" fillId="0" borderId="40" xfId="0" applyFont="1" applyBorder="1" applyAlignment="1">
      <alignment vertical="center"/>
    </xf>
    <xf numFmtId="0" fontId="37" fillId="0" borderId="32" xfId="0" applyFont="1" applyBorder="1" applyAlignment="1">
      <alignment vertical="center" wrapText="1"/>
    </xf>
    <xf numFmtId="0" fontId="35" fillId="0" borderId="31" xfId="0" applyFont="1" applyBorder="1" applyAlignment="1">
      <alignment horizontal="center" vertical="center" wrapText="1"/>
    </xf>
    <xf numFmtId="0" fontId="30" fillId="0" borderId="38" xfId="0" applyFont="1" applyBorder="1" applyAlignment="1">
      <alignment horizontal="right" vertical="center"/>
    </xf>
    <xf numFmtId="0" fontId="30" fillId="0" borderId="32" xfId="0" applyFont="1" applyBorder="1" applyAlignment="1">
      <alignment horizontal="right" vertical="center"/>
    </xf>
    <xf numFmtId="0" fontId="38" fillId="0" borderId="0" xfId="0" applyFont="1" applyAlignment="1">
      <alignment vertical="center"/>
    </xf>
    <xf numFmtId="0" fontId="30" fillId="0" borderId="2" xfId="0" applyFont="1" applyBorder="1" applyAlignment="1">
      <alignment vertical="center"/>
    </xf>
    <xf numFmtId="0" fontId="0" fillId="0" borderId="36" xfId="0" applyFont="1" applyBorder="1" applyAlignment="1">
      <alignment vertical="center" wrapText="1"/>
    </xf>
    <xf numFmtId="0" fontId="0" fillId="0" borderId="35" xfId="0" applyFont="1" applyBorder="1" applyAlignment="1">
      <alignment vertical="center" wrapText="1"/>
    </xf>
    <xf numFmtId="0" fontId="0" fillId="0" borderId="0" xfId="0" applyFont="1" applyAlignment="1">
      <alignment wrapText="1"/>
    </xf>
    <xf numFmtId="164" fontId="0" fillId="0" borderId="0" xfId="0" applyNumberFormat="1" applyFont="1"/>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0" xfId="0" applyFont="1" applyBorder="1" applyAlignment="1">
      <alignment horizontal="center" vertical="center"/>
    </xf>
    <xf numFmtId="0" fontId="0" fillId="0" borderId="11" xfId="0" applyFont="1" applyBorder="1" applyAlignment="1">
      <alignment horizontal="center" vertical="center"/>
    </xf>
    <xf numFmtId="0" fontId="39" fillId="0" borderId="1" xfId="0" applyFont="1" applyBorder="1" applyAlignment="1">
      <alignment vertical="center" wrapText="1"/>
    </xf>
    <xf numFmtId="0" fontId="0" fillId="0" borderId="17" xfId="0" applyFont="1" applyFill="1" applyBorder="1"/>
    <xf numFmtId="0" fontId="33" fillId="0" borderId="9" xfId="3" applyNumberFormat="1" applyFont="1" applyFill="1" applyBorder="1"/>
    <xf numFmtId="0" fontId="33" fillId="0" borderId="10" xfId="3" applyNumberFormat="1" applyFont="1" applyFill="1" applyBorder="1"/>
    <xf numFmtId="0" fontId="33" fillId="0" borderId="26" xfId="0" applyFont="1" applyFill="1" applyBorder="1"/>
    <xf numFmtId="0" fontId="33" fillId="0" borderId="29" xfId="0" applyFont="1" applyFill="1" applyBorder="1"/>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26" xfId="0" applyBorder="1"/>
    <xf numFmtId="0" fontId="0" fillId="0" borderId="29" xfId="0" applyBorder="1"/>
    <xf numFmtId="0" fontId="0" fillId="0" borderId="39" xfId="0" applyBorder="1"/>
    <xf numFmtId="2" fontId="0" fillId="0" borderId="26" xfId="0" applyNumberFormat="1" applyBorder="1"/>
    <xf numFmtId="2" fontId="0" fillId="0" borderId="39" xfId="0" applyNumberFormat="1" applyBorder="1"/>
    <xf numFmtId="2" fontId="22" fillId="0" borderId="39" xfId="0" applyNumberFormat="1" applyFont="1" applyFill="1" applyBorder="1"/>
    <xf numFmtId="2" fontId="0" fillId="0" borderId="29" xfId="0" applyNumberFormat="1" applyBorder="1"/>
    <xf numFmtId="0" fontId="1" fillId="0" borderId="9" xfId="0" applyFont="1" applyBorder="1" applyAlignment="1">
      <alignment horizontal="right" vertical="center"/>
    </xf>
    <xf numFmtId="0" fontId="1" fillId="0" borderId="10" xfId="0" applyFont="1" applyBorder="1" applyAlignment="1">
      <alignment horizontal="right" vertical="center"/>
    </xf>
    <xf numFmtId="0" fontId="1" fillId="0" borderId="26" xfId="0" applyFont="1" applyBorder="1"/>
    <xf numFmtId="0" fontId="1" fillId="0" borderId="39" xfId="0" applyFont="1" applyFill="1" applyBorder="1"/>
    <xf numFmtId="0" fontId="1" fillId="0" borderId="29" xfId="0" applyFont="1" applyBorder="1"/>
    <xf numFmtId="0" fontId="1" fillId="0" borderId="0" xfId="0" applyFont="1" applyBorder="1"/>
    <xf numFmtId="0" fontId="0" fillId="5" borderId="0" xfId="0" applyFill="1"/>
    <xf numFmtId="0" fontId="0" fillId="0" borderId="0" xfId="0"/>
    <xf numFmtId="0" fontId="3" fillId="5" borderId="0" xfId="0" applyFont="1" applyFill="1"/>
    <xf numFmtId="0" fontId="4" fillId="9" borderId="0" xfId="0" applyFont="1" applyFill="1"/>
    <xf numFmtId="0" fontId="0" fillId="0" borderId="26" xfId="0" applyBorder="1" applyAlignment="1">
      <alignment horizontal="center"/>
    </xf>
    <xf numFmtId="0" fontId="0" fillId="0" borderId="28" xfId="0" applyBorder="1" applyAlignment="1">
      <alignment horizontal="center"/>
    </xf>
    <xf numFmtId="0" fontId="0" fillId="0" borderId="39" xfId="0" applyBorder="1" applyAlignment="1">
      <alignment horizontal="center"/>
    </xf>
    <xf numFmtId="0" fontId="0" fillId="0" borderId="11" xfId="0" applyBorder="1" applyAlignment="1">
      <alignment horizontal="center"/>
    </xf>
    <xf numFmtId="0" fontId="0" fillId="0" borderId="29" xfId="0" applyBorder="1" applyAlignment="1">
      <alignment horizontal="center"/>
    </xf>
    <xf numFmtId="0" fontId="0" fillId="0" borderId="14" xfId="0" applyBorder="1" applyAlignment="1">
      <alignment horizontal="center"/>
    </xf>
    <xf numFmtId="0" fontId="0" fillId="0" borderId="15" xfId="0" applyBorder="1"/>
    <xf numFmtId="0" fontId="0" fillId="0" borderId="16" xfId="0" applyBorder="1"/>
    <xf numFmtId="0" fontId="0" fillId="0" borderId="12" xfId="0" applyBorder="1"/>
    <xf numFmtId="0" fontId="0" fillId="0" borderId="15" xfId="0" applyBorder="1" applyAlignment="1">
      <alignment horizontal="center"/>
    </xf>
    <xf numFmtId="0" fontId="0" fillId="0" borderId="16" xfId="0" applyBorder="1" applyAlignment="1">
      <alignment horizontal="center"/>
    </xf>
    <xf numFmtId="0" fontId="0" fillId="0" borderId="12" xfId="0" applyBorder="1" applyAlignment="1">
      <alignment horizontal="center"/>
    </xf>
    <xf numFmtId="0" fontId="0" fillId="0" borderId="0" xfId="0" applyBorder="1" applyAlignment="1">
      <alignment horizontal="center"/>
    </xf>
    <xf numFmtId="0" fontId="0" fillId="0" borderId="27" xfId="0" applyBorder="1" applyAlignment="1">
      <alignment horizontal="center"/>
    </xf>
    <xf numFmtId="0" fontId="0" fillId="0" borderId="13" xfId="0" applyBorder="1" applyAlignment="1">
      <alignment horizontal="center"/>
    </xf>
    <xf numFmtId="0" fontId="0" fillId="9" borderId="0" xfId="0" applyFill="1"/>
    <xf numFmtId="0" fontId="35" fillId="0" borderId="2" xfId="0" applyFont="1" applyBorder="1" applyAlignment="1">
      <alignment horizontal="center" vertical="center"/>
    </xf>
    <xf numFmtId="0" fontId="35" fillId="0" borderId="36" xfId="0" applyFont="1" applyBorder="1" applyAlignment="1">
      <alignment horizontal="center" vertical="center"/>
    </xf>
    <xf numFmtId="0" fontId="30" fillId="0" borderId="31" xfId="0" applyFont="1" applyBorder="1" applyAlignment="1">
      <alignment horizontal="center" vertical="center" wrapText="1"/>
    </xf>
    <xf numFmtId="0" fontId="37" fillId="0" borderId="8" xfId="0" applyFont="1" applyBorder="1" applyAlignment="1">
      <alignment vertical="center"/>
    </xf>
    <xf numFmtId="0" fontId="20" fillId="0" borderId="1" xfId="4" applyFont="1" applyBorder="1"/>
    <xf numFmtId="0" fontId="33" fillId="0" borderId="1" xfId="4" applyFont="1" applyBorder="1"/>
    <xf numFmtId="2" fontId="0" fillId="0" borderId="1" xfId="0" applyNumberFormat="1" applyFill="1" applyBorder="1"/>
    <xf numFmtId="164" fontId="0" fillId="0" borderId="1" xfId="0" applyNumberFormat="1" applyBorder="1"/>
    <xf numFmtId="164" fontId="20" fillId="0" borderId="0" xfId="4" applyNumberFormat="1" applyFont="1"/>
    <xf numFmtId="0" fontId="1" fillId="0" borderId="1" xfId="0" applyFont="1" applyFill="1" applyBorder="1"/>
    <xf numFmtId="0" fontId="0" fillId="0" borderId="1" xfId="0" applyFont="1" applyFill="1" applyBorder="1"/>
    <xf numFmtId="164" fontId="0" fillId="0" borderId="0" xfId="0" applyNumberFormat="1" applyFont="1" applyFill="1"/>
    <xf numFmtId="9" fontId="0" fillId="0" borderId="1" xfId="2" applyFont="1" applyBorder="1"/>
    <xf numFmtId="164" fontId="0" fillId="0" borderId="1" xfId="0" applyNumberFormat="1" applyBorder="1" applyAlignment="1">
      <alignment horizontal="right"/>
    </xf>
    <xf numFmtId="0" fontId="1" fillId="0" borderId="1" xfId="0" applyFont="1" applyBorder="1" applyAlignment="1">
      <alignment wrapText="1"/>
    </xf>
    <xf numFmtId="164" fontId="0" fillId="0" borderId="1" xfId="0" applyNumberFormat="1" applyBorder="1" applyAlignment="1">
      <alignment wrapText="1"/>
    </xf>
    <xf numFmtId="9" fontId="0" fillId="0" borderId="1" xfId="0" applyNumberFormat="1" applyBorder="1" applyAlignment="1">
      <alignment wrapText="1"/>
    </xf>
    <xf numFmtId="0" fontId="1" fillId="0" borderId="1" xfId="0" applyNumberFormat="1" applyFont="1" applyBorder="1"/>
    <xf numFmtId="0" fontId="1" fillId="0" borderId="1" xfId="0" applyFont="1" applyBorder="1" applyAlignment="1">
      <alignment horizontal="right"/>
    </xf>
    <xf numFmtId="0" fontId="25" fillId="11" borderId="1" xfId="0" applyFont="1" applyFill="1" applyBorder="1" applyAlignment="1">
      <alignment horizontal="left" wrapText="1"/>
    </xf>
    <xf numFmtId="1" fontId="10" fillId="11" borderId="1" xfId="0" applyNumberFormat="1" applyFont="1" applyFill="1" applyBorder="1" applyAlignment="1" applyProtection="1">
      <alignment horizontal="right"/>
    </xf>
    <xf numFmtId="1" fontId="10" fillId="11" borderId="1" xfId="0" applyNumberFormat="1" applyFont="1" applyFill="1" applyBorder="1" applyAlignment="1">
      <alignment horizontal="right"/>
    </xf>
    <xf numFmtId="0" fontId="1" fillId="0" borderId="1" xfId="0" applyFont="1" applyBorder="1" applyAlignment="1">
      <alignment horizontal="right" vertical="center"/>
    </xf>
    <xf numFmtId="0" fontId="23" fillId="0" borderId="17" xfId="0" applyFont="1" applyBorder="1" applyAlignment="1">
      <alignment wrapText="1"/>
    </xf>
    <xf numFmtId="0" fontId="0" fillId="0" borderId="32" xfId="0" applyFont="1" applyBorder="1" applyAlignment="1">
      <alignment vertical="center" wrapText="1"/>
    </xf>
    <xf numFmtId="0" fontId="0" fillId="0" borderId="7" xfId="0" applyFont="1" applyBorder="1" applyAlignment="1">
      <alignment vertical="center" wrapText="1"/>
    </xf>
    <xf numFmtId="0" fontId="0" fillId="0" borderId="44" xfId="0" applyFont="1" applyBorder="1" applyAlignment="1">
      <alignment vertical="center" wrapText="1"/>
    </xf>
    <xf numFmtId="0" fontId="0" fillId="0" borderId="12" xfId="0" applyFont="1" applyBorder="1" applyAlignment="1">
      <alignment horizontal="left"/>
    </xf>
    <xf numFmtId="0" fontId="0" fillId="0" borderId="16" xfId="0" applyFont="1" applyBorder="1" applyAlignment="1">
      <alignment horizontal="left"/>
    </xf>
    <xf numFmtId="0" fontId="0" fillId="0" borderId="1" xfId="0" applyFont="1" applyFill="1" applyBorder="1" applyAlignment="1">
      <alignment horizontal="center" wrapText="1"/>
    </xf>
    <xf numFmtId="0" fontId="0" fillId="0" borderId="10" xfId="0" applyFont="1" applyBorder="1" applyAlignment="1">
      <alignment horizontal="center" wrapText="1"/>
    </xf>
    <xf numFmtId="0" fontId="0" fillId="0" borderId="9" xfId="0" applyFont="1" applyBorder="1" applyAlignment="1">
      <alignment horizontal="center" wrapText="1"/>
    </xf>
    <xf numFmtId="0" fontId="0" fillId="0" borderId="1" xfId="0" applyFont="1" applyBorder="1" applyAlignment="1">
      <alignment horizontal="left"/>
    </xf>
    <xf numFmtId="0" fontId="35" fillId="0" borderId="4" xfId="0" applyFont="1" applyBorder="1" applyAlignment="1">
      <alignment vertical="center"/>
    </xf>
    <xf numFmtId="0" fontId="35" fillId="0" borderId="2" xfId="0" applyFont="1" applyBorder="1" applyAlignment="1">
      <alignment vertical="center"/>
    </xf>
    <xf numFmtId="0" fontId="35" fillId="0" borderId="7" xfId="0" applyFont="1" applyBorder="1" applyAlignment="1">
      <alignment horizontal="center" vertical="center" wrapText="1"/>
    </xf>
    <xf numFmtId="0" fontId="35" fillId="0" borderId="47" xfId="0" applyFont="1" applyBorder="1" applyAlignment="1">
      <alignment horizontal="center" vertical="center" wrapText="1"/>
    </xf>
    <xf numFmtId="0" fontId="0" fillId="0" borderId="4" xfId="0" applyFont="1" applyBorder="1"/>
    <xf numFmtId="0" fontId="0" fillId="0" borderId="2" xfId="0" applyFont="1" applyBorder="1"/>
    <xf numFmtId="0" fontId="1" fillId="0" borderId="27" xfId="0" applyFont="1" applyFill="1" applyBorder="1"/>
    <xf numFmtId="0" fontId="35" fillId="13" borderId="30" xfId="0" applyFont="1" applyFill="1" applyBorder="1" applyAlignment="1">
      <alignment vertical="center"/>
    </xf>
    <xf numFmtId="0" fontId="35" fillId="13" borderId="30" xfId="0" applyFont="1" applyFill="1" applyBorder="1" applyAlignment="1">
      <alignment horizontal="right" vertical="center"/>
    </xf>
    <xf numFmtId="0" fontId="35" fillId="13" borderId="31" xfId="0" applyFont="1" applyFill="1" applyBorder="1" applyAlignment="1">
      <alignment vertical="center"/>
    </xf>
    <xf numFmtId="0" fontId="35" fillId="0" borderId="43" xfId="0" applyFont="1" applyBorder="1" applyAlignment="1">
      <alignment vertical="center" wrapText="1"/>
    </xf>
    <xf numFmtId="0" fontId="35" fillId="0" borderId="35" xfId="0" applyFont="1" applyBorder="1" applyAlignment="1">
      <alignment vertical="center"/>
    </xf>
    <xf numFmtId="0" fontId="35" fillId="0" borderId="4" xfId="0" applyFont="1" applyBorder="1" applyAlignment="1">
      <alignment horizontal="center" vertical="center"/>
    </xf>
    <xf numFmtId="0" fontId="35" fillId="0" borderId="8" xfId="0" applyFont="1" applyBorder="1" applyAlignment="1">
      <alignment horizontal="center" vertical="center"/>
    </xf>
    <xf numFmtId="0" fontId="35" fillId="0" borderId="7" xfId="0" applyFont="1" applyBorder="1" applyAlignment="1">
      <alignment vertical="center"/>
    </xf>
    <xf numFmtId="0" fontId="35" fillId="0" borderId="0" xfId="0" applyFont="1" applyAlignment="1">
      <alignment vertical="center"/>
    </xf>
    <xf numFmtId="0" fontId="35" fillId="0" borderId="31" xfId="0" applyFont="1" applyBorder="1" applyAlignment="1">
      <alignment vertical="center"/>
    </xf>
    <xf numFmtId="0" fontId="40" fillId="0" borderId="1" xfId="4" applyFont="1" applyBorder="1" applyAlignment="1">
      <alignment horizontal="center"/>
    </xf>
    <xf numFmtId="166" fontId="8" fillId="0" borderId="1" xfId="3" applyNumberFormat="1" applyFont="1" applyBorder="1"/>
    <xf numFmtId="9" fontId="8" fillId="0" borderId="1" xfId="4" applyNumberFormat="1" applyFont="1" applyBorder="1"/>
    <xf numFmtId="1" fontId="8" fillId="0" borderId="1" xfId="4" applyNumberFormat="1" applyFont="1" applyBorder="1"/>
    <xf numFmtId="164" fontId="8" fillId="0" borderId="9" xfId="0" applyNumberFormat="1" applyFont="1" applyBorder="1"/>
    <xf numFmtId="4" fontId="8" fillId="0" borderId="9" xfId="0" applyNumberFormat="1" applyFont="1" applyBorder="1"/>
    <xf numFmtId="4" fontId="8" fillId="0" borderId="10" xfId="0" applyNumberFormat="1" applyFont="1" applyBorder="1"/>
    <xf numFmtId="4" fontId="8" fillId="0" borderId="27" xfId="0" applyNumberFormat="1" applyFont="1" applyFill="1" applyBorder="1"/>
    <xf numFmtId="4" fontId="8" fillId="0" borderId="28" xfId="0" applyNumberFormat="1" applyFont="1" applyFill="1" applyBorder="1"/>
    <xf numFmtId="4" fontId="8" fillId="0" borderId="0" xfId="0" applyNumberFormat="1" applyFont="1" applyFill="1" applyBorder="1"/>
    <xf numFmtId="4" fontId="8" fillId="0" borderId="11" xfId="0" applyNumberFormat="1" applyFont="1" applyFill="1" applyBorder="1"/>
    <xf numFmtId="4" fontId="8" fillId="0" borderId="13" xfId="0" applyNumberFormat="1" applyFont="1" applyFill="1" applyBorder="1"/>
    <xf numFmtId="4" fontId="8" fillId="0" borderId="14" xfId="0" applyNumberFormat="1" applyFont="1" applyFill="1" applyBorder="1"/>
    <xf numFmtId="4" fontId="40" fillId="0" borderId="9" xfId="0" applyNumberFormat="1" applyFont="1" applyFill="1" applyBorder="1"/>
    <xf numFmtId="4" fontId="40" fillId="0" borderId="10" xfId="0" applyNumberFormat="1" applyFont="1" applyFill="1" applyBorder="1"/>
    <xf numFmtId="0" fontId="8" fillId="0" borderId="27" xfId="0" applyFont="1" applyBorder="1"/>
    <xf numFmtId="164" fontId="8" fillId="0" borderId="27" xfId="0" applyNumberFormat="1" applyFont="1" applyBorder="1"/>
    <xf numFmtId="164" fontId="8" fillId="0" borderId="28" xfId="0" applyNumberFormat="1" applyFont="1" applyBorder="1"/>
    <xf numFmtId="0" fontId="8" fillId="0" borderId="0" xfId="0" applyFont="1" applyBorder="1"/>
    <xf numFmtId="164" fontId="8" fillId="0" borderId="0" xfId="0" applyNumberFormat="1" applyFont="1" applyBorder="1"/>
    <xf numFmtId="164" fontId="8" fillId="0" borderId="11" xfId="0" applyNumberFormat="1" applyFont="1" applyBorder="1"/>
    <xf numFmtId="0" fontId="8" fillId="0" borderId="13" xfId="0" applyFont="1" applyBorder="1"/>
    <xf numFmtId="164" fontId="8" fillId="0" borderId="13" xfId="0" applyNumberFormat="1" applyFont="1" applyBorder="1"/>
    <xf numFmtId="164" fontId="8" fillId="0" borderId="14" xfId="0" applyNumberFormat="1" applyFont="1" applyBorder="1"/>
    <xf numFmtId="3"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64" fontId="8" fillId="0" borderId="1" xfId="0" applyNumberFormat="1" applyFont="1" applyBorder="1"/>
    <xf numFmtId="164" fontId="8" fillId="0" borderId="1" xfId="0" applyNumberFormat="1" applyFont="1" applyFill="1" applyBorder="1"/>
    <xf numFmtId="164" fontId="8" fillId="0" borderId="0" xfId="0" applyNumberFormat="1" applyFont="1" applyFill="1"/>
    <xf numFmtId="9" fontId="8" fillId="0" borderId="1" xfId="2" applyFont="1" applyBorder="1"/>
    <xf numFmtId="164" fontId="8" fillId="0" borderId="1" xfId="0" applyNumberFormat="1" applyFont="1" applyBorder="1" applyAlignment="1">
      <alignment wrapText="1"/>
    </xf>
    <xf numFmtId="9" fontId="8" fillId="0" borderId="1" xfId="2" applyNumberFormat="1" applyFont="1" applyBorder="1"/>
    <xf numFmtId="165" fontId="8" fillId="0" borderId="1" xfId="0" applyNumberFormat="1" applyFont="1" applyBorder="1"/>
    <xf numFmtId="1" fontId="14" fillId="11" borderId="1" xfId="0" applyNumberFormat="1" applyFont="1" applyFill="1" applyBorder="1" applyAlignment="1" applyProtection="1">
      <alignment horizontal="right"/>
    </xf>
    <xf numFmtId="1" fontId="14" fillId="11" borderId="1" xfId="0" applyNumberFormat="1" applyFont="1" applyFill="1" applyBorder="1" applyAlignment="1">
      <alignment horizontal="right"/>
    </xf>
    <xf numFmtId="1" fontId="8" fillId="0" borderId="1" xfId="0" applyNumberFormat="1" applyFont="1" applyBorder="1"/>
    <xf numFmtId="1" fontId="8" fillId="11" borderId="1" xfId="3" applyNumberFormat="1" applyFont="1" applyFill="1" applyBorder="1"/>
    <xf numFmtId="0" fontId="8" fillId="0" borderId="1" xfId="0" applyFont="1" applyBorder="1"/>
    <xf numFmtId="2" fontId="8" fillId="0" borderId="1" xfId="0" applyNumberFormat="1" applyFont="1" applyBorder="1"/>
    <xf numFmtId="3" fontId="8" fillId="0" borderId="1" xfId="0" applyNumberFormat="1" applyFont="1" applyBorder="1"/>
    <xf numFmtId="9" fontId="8" fillId="0" borderId="27" xfId="0" applyNumberFormat="1" applyFont="1" applyBorder="1"/>
    <xf numFmtId="9" fontId="8" fillId="0" borderId="28" xfId="0" applyNumberFormat="1" applyFont="1" applyBorder="1"/>
    <xf numFmtId="9" fontId="8" fillId="0" borderId="0" xfId="0" applyNumberFormat="1" applyFont="1" applyBorder="1"/>
    <xf numFmtId="9" fontId="8" fillId="0" borderId="11" xfId="0" applyNumberFormat="1" applyFont="1" applyBorder="1"/>
    <xf numFmtId="9" fontId="41" fillId="0" borderId="0" xfId="0" applyNumberFormat="1" applyFont="1" applyFill="1" applyBorder="1"/>
    <xf numFmtId="9" fontId="41" fillId="0" borderId="11" xfId="0" applyNumberFormat="1" applyFont="1" applyFill="1" applyBorder="1"/>
    <xf numFmtId="9" fontId="8" fillId="0" borderId="13" xfId="0" applyNumberFormat="1" applyFont="1" applyBorder="1"/>
    <xf numFmtId="9" fontId="8" fillId="0" borderId="14" xfId="0" applyNumberFormat="1" applyFont="1" applyBorder="1"/>
    <xf numFmtId="1" fontId="8" fillId="0" borderId="27" xfId="0" applyNumberFormat="1" applyFont="1" applyBorder="1"/>
    <xf numFmtId="1" fontId="8" fillId="0" borderId="28" xfId="0" applyNumberFormat="1" applyFont="1" applyBorder="1"/>
    <xf numFmtId="1" fontId="8" fillId="0" borderId="0" xfId="0" applyNumberFormat="1" applyFont="1" applyBorder="1"/>
    <xf numFmtId="1" fontId="8" fillId="0" borderId="11" xfId="0" applyNumberFormat="1" applyFont="1" applyBorder="1"/>
    <xf numFmtId="1" fontId="8" fillId="0" borderId="0" xfId="0" applyNumberFormat="1" applyFont="1" applyFill="1" applyBorder="1"/>
    <xf numFmtId="1" fontId="8" fillId="0" borderId="11" xfId="0" applyNumberFormat="1" applyFont="1" applyFill="1" applyBorder="1"/>
    <xf numFmtId="1" fontId="8" fillId="0" borderId="13" xfId="0" applyNumberFormat="1" applyFont="1" applyBorder="1"/>
    <xf numFmtId="1" fontId="8" fillId="0" borderId="14" xfId="0" applyNumberFormat="1" applyFont="1" applyBorder="1"/>
    <xf numFmtId="1" fontId="8" fillId="0" borderId="28" xfId="3" applyNumberFormat="1" applyFont="1" applyBorder="1"/>
    <xf numFmtId="1" fontId="8" fillId="0" borderId="11" xfId="3" applyNumberFormat="1" applyFont="1" applyBorder="1"/>
    <xf numFmtId="1" fontId="8" fillId="0" borderId="14" xfId="3" applyNumberFormat="1" applyFont="1" applyBorder="1"/>
    <xf numFmtId="10" fontId="8" fillId="0" borderId="27" xfId="2" applyNumberFormat="1" applyFont="1" applyFill="1" applyBorder="1"/>
    <xf numFmtId="10" fontId="8" fillId="0" borderId="28" xfId="2" applyNumberFormat="1" applyFont="1" applyFill="1" applyBorder="1"/>
    <xf numFmtId="10" fontId="8" fillId="0" borderId="13" xfId="2" applyNumberFormat="1" applyFont="1" applyFill="1" applyBorder="1"/>
    <xf numFmtId="10" fontId="8" fillId="0" borderId="14" xfId="2" applyNumberFormat="1" applyFont="1" applyFill="1" applyBorder="1"/>
    <xf numFmtId="10" fontId="8" fillId="0" borderId="46" xfId="0" applyNumberFormat="1" applyFont="1" applyBorder="1" applyAlignment="1">
      <alignment horizontal="center" vertical="center"/>
    </xf>
    <xf numFmtId="10" fontId="8" fillId="0" borderId="5" xfId="0" applyNumberFormat="1" applyFont="1" applyBorder="1" applyAlignment="1">
      <alignment horizontal="center" vertical="center"/>
    </xf>
    <xf numFmtId="10" fontId="8" fillId="0" borderId="5" xfId="0" applyNumberFormat="1" applyFont="1" applyBorder="1" applyAlignment="1">
      <alignment horizontal="center" vertical="center" wrapText="1"/>
    </xf>
    <xf numFmtId="10" fontId="8" fillId="0" borderId="45" xfId="0" applyNumberFormat="1" applyFont="1" applyBorder="1" applyAlignment="1">
      <alignment horizontal="center" vertical="center"/>
    </xf>
    <xf numFmtId="10" fontId="8" fillId="0" borderId="6" xfId="0" applyNumberFormat="1" applyFont="1" applyBorder="1" applyAlignment="1">
      <alignment horizontal="center" vertical="center"/>
    </xf>
    <xf numFmtId="10" fontId="8" fillId="0" borderId="6" xfId="0" applyNumberFormat="1" applyFont="1" applyBorder="1" applyAlignment="1">
      <alignment horizontal="center" vertical="center" wrapText="1"/>
    </xf>
    <xf numFmtId="164" fontId="8" fillId="0" borderId="0" xfId="0" applyNumberFormat="1" applyFont="1" applyFill="1" applyBorder="1" applyAlignment="1">
      <alignment horizontal="center"/>
    </xf>
    <xf numFmtId="164" fontId="8" fillId="0" borderId="0" xfId="0" applyNumberFormat="1" applyFont="1" applyBorder="1" applyAlignment="1">
      <alignment horizontal="center"/>
    </xf>
    <xf numFmtId="164" fontId="8" fillId="0" borderId="11" xfId="0" applyNumberFormat="1" applyFont="1" applyBorder="1" applyAlignment="1">
      <alignment horizontal="center"/>
    </xf>
    <xf numFmtId="2" fontId="8" fillId="0" borderId="0" xfId="0" applyNumberFormat="1" applyFont="1" applyFill="1" applyBorder="1" applyAlignment="1">
      <alignment horizontal="center"/>
    </xf>
    <xf numFmtId="164" fontId="8" fillId="0" borderId="13" xfId="0" applyNumberFormat="1" applyFont="1" applyBorder="1" applyAlignment="1">
      <alignment horizontal="center"/>
    </xf>
    <xf numFmtId="164" fontId="8" fillId="0" borderId="14" xfId="0" applyNumberFormat="1" applyFont="1" applyBorder="1" applyAlignment="1">
      <alignment horizontal="center"/>
    </xf>
    <xf numFmtId="164" fontId="8" fillId="0" borderId="16" xfId="0" applyNumberFormat="1" applyFont="1" applyBorder="1"/>
    <xf numFmtId="0" fontId="8" fillId="0" borderId="31" xfId="0" applyFont="1" applyBorder="1" applyAlignment="1">
      <alignment horizontal="center" vertical="center"/>
    </xf>
    <xf numFmtId="0" fontId="8" fillId="0" borderId="31" xfId="0" applyFont="1" applyBorder="1" applyAlignment="1">
      <alignment horizontal="center" vertical="center" wrapText="1"/>
    </xf>
    <xf numFmtId="0" fontId="8" fillId="0" borderId="6" xfId="0" applyFont="1" applyBorder="1" applyAlignment="1">
      <alignment horizontal="center" vertical="center" wrapText="1"/>
    </xf>
    <xf numFmtId="9" fontId="8" fillId="0" borderId="6" xfId="0" applyNumberFormat="1" applyFont="1" applyBorder="1" applyAlignment="1">
      <alignment vertical="center" wrapText="1"/>
    </xf>
    <xf numFmtId="0" fontId="8" fillId="0" borderId="0" xfId="0" applyFont="1" applyAlignment="1">
      <alignment horizontal="center" vertical="center"/>
    </xf>
    <xf numFmtId="0" fontId="8" fillId="0" borderId="5" xfId="0" applyFont="1" applyBorder="1" applyAlignment="1">
      <alignment horizontal="center" vertical="center"/>
    </xf>
    <xf numFmtId="10" fontId="8" fillId="0" borderId="0" xfId="0" applyNumberFormat="1" applyFont="1" applyAlignment="1">
      <alignment horizontal="center" vertical="center"/>
    </xf>
    <xf numFmtId="10" fontId="8" fillId="0" borderId="31" xfId="0" applyNumberFormat="1" applyFont="1" applyBorder="1" applyAlignment="1">
      <alignment horizontal="center" vertical="center"/>
    </xf>
    <xf numFmtId="0" fontId="8" fillId="0" borderId="4" xfId="0" applyFont="1" applyBorder="1" applyAlignment="1">
      <alignment horizontal="center" vertical="center"/>
    </xf>
    <xf numFmtId="9" fontId="8" fillId="0" borderId="5" xfId="0" applyNumberFormat="1" applyFont="1" applyBorder="1" applyAlignment="1">
      <alignment horizontal="center" vertical="center"/>
    </xf>
    <xf numFmtId="0" fontId="40" fillId="0" borderId="30" xfId="0" applyFont="1" applyBorder="1" applyAlignment="1">
      <alignment horizontal="center" vertical="center"/>
    </xf>
    <xf numFmtId="0" fontId="40" fillId="0" borderId="3" xfId="0" applyFont="1" applyBorder="1" applyAlignment="1">
      <alignment horizontal="center" vertical="center"/>
    </xf>
    <xf numFmtId="9" fontId="8" fillId="0" borderId="7" xfId="0" applyNumberFormat="1" applyFont="1" applyBorder="1" applyAlignment="1">
      <alignment horizontal="center" vertical="center"/>
    </xf>
    <xf numFmtId="0" fontId="40" fillId="0" borderId="4" xfId="0" applyFont="1" applyBorder="1" applyAlignment="1">
      <alignment horizontal="center" vertical="center"/>
    </xf>
    <xf numFmtId="0" fontId="40" fillId="0" borderId="8" xfId="0" applyFont="1" applyBorder="1" applyAlignment="1">
      <alignment horizontal="center" vertical="center"/>
    </xf>
    <xf numFmtId="9" fontId="8" fillId="0" borderId="6" xfId="0" applyNumberFormat="1" applyFont="1" applyBorder="1" applyAlignment="1">
      <alignment horizontal="center" vertical="center"/>
    </xf>
    <xf numFmtId="0" fontId="8" fillId="10" borderId="0" xfId="0" applyFont="1" applyFill="1" applyAlignment="1">
      <alignment horizontal="right" vertical="center"/>
    </xf>
    <xf numFmtId="0" fontId="8" fillId="0" borderId="0" xfId="0" applyFont="1" applyAlignment="1">
      <alignment horizontal="right" vertical="center"/>
    </xf>
    <xf numFmtId="0" fontId="8" fillId="10" borderId="31" xfId="0" applyFont="1" applyFill="1" applyBorder="1" applyAlignment="1">
      <alignment horizontal="right" vertical="center"/>
    </xf>
    <xf numFmtId="0" fontId="8" fillId="0" borderId="31" xfId="0" applyFont="1" applyBorder="1" applyAlignment="1">
      <alignment horizontal="right" vertical="center"/>
    </xf>
    <xf numFmtId="0" fontId="40" fillId="10" borderId="31" xfId="0" applyFont="1" applyFill="1" applyBorder="1" applyAlignment="1">
      <alignment horizontal="right" vertical="center"/>
    </xf>
    <xf numFmtId="0" fontId="40" fillId="0" borderId="31" xfId="0" applyFont="1" applyBorder="1" applyAlignment="1">
      <alignment horizontal="right" vertical="center"/>
    </xf>
    <xf numFmtId="165" fontId="8" fillId="0" borderId="0" xfId="0" applyNumberFormat="1" applyFont="1" applyFill="1" applyBorder="1"/>
    <xf numFmtId="165" fontId="8" fillId="0" borderId="11" xfId="0" applyNumberFormat="1" applyFont="1" applyFill="1" applyBorder="1"/>
    <xf numFmtId="165" fontId="40" fillId="0" borderId="9" xfId="0" applyNumberFormat="1" applyFont="1" applyFill="1" applyBorder="1"/>
    <xf numFmtId="165" fontId="40" fillId="0" borderId="10" xfId="0" applyNumberFormat="1" applyFont="1" applyFill="1" applyBorder="1"/>
    <xf numFmtId="0" fontId="8" fillId="13" borderId="31" xfId="0" applyFont="1" applyFill="1" applyBorder="1" applyAlignment="1">
      <alignment horizontal="right" vertical="center"/>
    </xf>
    <xf numFmtId="164" fontId="8" fillId="0" borderId="0" xfId="0" applyNumberFormat="1" applyFont="1" applyFill="1" applyBorder="1"/>
    <xf numFmtId="164" fontId="8" fillId="0" borderId="11" xfId="0" applyNumberFormat="1" applyFont="1" applyFill="1" applyBorder="1"/>
    <xf numFmtId="164" fontId="8" fillId="0" borderId="10" xfId="0" applyNumberFormat="1" applyFont="1" applyBorder="1"/>
    <xf numFmtId="2" fontId="8" fillId="0" borderId="0" xfId="0" applyNumberFormat="1" applyFont="1" applyBorder="1"/>
    <xf numFmtId="2" fontId="8" fillId="0" borderId="11" xfId="0" applyNumberFormat="1" applyFont="1" applyBorder="1"/>
    <xf numFmtId="2" fontId="40" fillId="0" borderId="9" xfId="0" applyNumberFormat="1" applyFont="1" applyBorder="1"/>
    <xf numFmtId="2" fontId="40" fillId="0" borderId="10" xfId="0" applyNumberFormat="1" applyFont="1" applyBorder="1"/>
    <xf numFmtId="3" fontId="8" fillId="0" borderId="0" xfId="0" applyNumberFormat="1" applyFont="1" applyAlignment="1">
      <alignment horizontal="right" vertical="center"/>
    </xf>
    <xf numFmtId="3" fontId="8" fillId="0" borderId="5" xfId="0" applyNumberFormat="1" applyFont="1" applyBorder="1" applyAlignment="1">
      <alignment horizontal="right" vertical="center"/>
    </xf>
    <xf numFmtId="0" fontId="8" fillId="0" borderId="5" xfId="0" applyFont="1" applyBorder="1" applyAlignment="1">
      <alignment horizontal="right" vertical="center"/>
    </xf>
    <xf numFmtId="3" fontId="42" fillId="0" borderId="36" xfId="0" applyNumberFormat="1" applyFont="1" applyBorder="1" applyAlignment="1">
      <alignment horizontal="right" vertical="center"/>
    </xf>
    <xf numFmtId="3" fontId="42" fillId="0" borderId="35" xfId="0" applyNumberFormat="1" applyFont="1" applyBorder="1" applyAlignment="1">
      <alignment horizontal="right" vertical="center"/>
    </xf>
    <xf numFmtId="3" fontId="42" fillId="0" borderId="31" xfId="0" applyNumberFormat="1" applyFont="1" applyBorder="1" applyAlignment="1">
      <alignment horizontal="right" vertical="center"/>
    </xf>
    <xf numFmtId="3" fontId="42" fillId="0" borderId="6" xfId="0" applyNumberFormat="1" applyFont="1" applyBorder="1" applyAlignment="1">
      <alignment horizontal="right" vertical="center"/>
    </xf>
    <xf numFmtId="3" fontId="40" fillId="0" borderId="31" xfId="0" applyNumberFormat="1" applyFont="1" applyBorder="1" applyAlignment="1">
      <alignment horizontal="right" vertical="center"/>
    </xf>
    <xf numFmtId="3" fontId="40" fillId="0" borderId="6" xfId="0" applyNumberFormat="1" applyFont="1" applyBorder="1" applyAlignment="1">
      <alignment horizontal="right" vertical="center"/>
    </xf>
    <xf numFmtId="4" fontId="8" fillId="0" borderId="0" xfId="0" applyNumberFormat="1" applyFont="1" applyBorder="1"/>
    <xf numFmtId="4" fontId="8" fillId="0" borderId="11" xfId="0" applyNumberFormat="1" applyFont="1" applyBorder="1"/>
    <xf numFmtId="4" fontId="40" fillId="0" borderId="9" xfId="0" applyNumberFormat="1" applyFont="1" applyBorder="1"/>
    <xf numFmtId="4" fontId="40" fillId="0" borderId="10" xfId="0" applyNumberFormat="1" applyFont="1" applyBorder="1"/>
    <xf numFmtId="2" fontId="8" fillId="0" borderId="0" xfId="0" applyNumberFormat="1" applyFont="1" applyFill="1" applyBorder="1"/>
    <xf numFmtId="2" fontId="8" fillId="0" borderId="11" xfId="0" applyNumberFormat="1" applyFont="1" applyFill="1" applyBorder="1"/>
    <xf numFmtId="2" fontId="40" fillId="0" borderId="9" xfId="0" applyNumberFormat="1" applyFont="1" applyFill="1" applyBorder="1"/>
    <xf numFmtId="2" fontId="40" fillId="0" borderId="10" xfId="0" applyNumberFormat="1" applyFont="1" applyFill="1" applyBorder="1"/>
    <xf numFmtId="10" fontId="8" fillId="0" borderId="4" xfId="0" applyNumberFormat="1" applyFont="1" applyBorder="1" applyAlignment="1">
      <alignment horizontal="center" vertical="center"/>
    </xf>
    <xf numFmtId="10" fontId="40" fillId="0" borderId="3" xfId="0" applyNumberFormat="1" applyFont="1" applyBorder="1" applyAlignment="1">
      <alignment horizontal="center" vertical="center"/>
    </xf>
    <xf numFmtId="10" fontId="40" fillId="0" borderId="7" xfId="0" applyNumberFormat="1" applyFont="1" applyBorder="1" applyAlignment="1">
      <alignment horizontal="center" vertical="center"/>
    </xf>
    <xf numFmtId="10" fontId="40" fillId="0" borderId="30" xfId="0" applyNumberFormat="1" applyFont="1" applyBorder="1" applyAlignment="1">
      <alignment horizontal="center" vertical="center"/>
    </xf>
    <xf numFmtId="10" fontId="8" fillId="0" borderId="8" xfId="0" applyNumberFormat="1" applyFont="1" applyBorder="1" applyAlignment="1">
      <alignment horizontal="center" vertical="center"/>
    </xf>
    <xf numFmtId="0" fontId="8" fillId="0" borderId="36" xfId="0" applyFont="1" applyBorder="1" applyAlignment="1">
      <alignment horizontal="center" vertical="center"/>
    </xf>
    <xf numFmtId="0" fontId="8" fillId="0" borderId="35" xfId="0" applyFont="1" applyBorder="1" applyAlignment="1">
      <alignment horizontal="center" vertical="center"/>
    </xf>
    <xf numFmtId="0" fontId="8" fillId="0" borderId="6" xfId="0" applyFont="1" applyBorder="1" applyAlignment="1">
      <alignment horizontal="center" vertical="center"/>
    </xf>
    <xf numFmtId="0" fontId="8" fillId="0" borderId="31" xfId="0" applyFont="1" applyBorder="1" applyAlignment="1">
      <alignment vertical="center"/>
    </xf>
    <xf numFmtId="0" fontId="8" fillId="0" borderId="6" xfId="0" applyFont="1" applyBorder="1" applyAlignment="1">
      <alignment vertical="center"/>
    </xf>
    <xf numFmtId="0" fontId="8" fillId="0" borderId="0" xfId="0" applyFont="1" applyAlignment="1">
      <alignment vertical="center"/>
    </xf>
    <xf numFmtId="164" fontId="8" fillId="0" borderId="0" xfId="0" applyNumberFormat="1" applyFont="1" applyBorder="1" applyAlignment="1">
      <alignment horizontal="center" vertical="center"/>
    </xf>
    <xf numFmtId="164" fontId="8" fillId="0" borderId="11" xfId="0" applyNumberFormat="1" applyFont="1" applyBorder="1" applyAlignment="1">
      <alignment horizontal="center" vertical="center"/>
    </xf>
    <xf numFmtId="164" fontId="8" fillId="0" borderId="13" xfId="0" applyNumberFormat="1" applyFont="1" applyBorder="1" applyAlignment="1">
      <alignment horizontal="center" vertical="center"/>
    </xf>
    <xf numFmtId="164" fontId="8" fillId="0" borderId="14" xfId="0" applyNumberFormat="1" applyFont="1" applyBorder="1" applyAlignment="1">
      <alignment horizontal="center" vertical="center"/>
    </xf>
    <xf numFmtId="164" fontId="8" fillId="0" borderId="26" xfId="0" applyNumberFormat="1" applyFont="1" applyBorder="1"/>
    <xf numFmtId="0" fontId="8" fillId="0" borderId="28" xfId="0" applyFont="1" applyBorder="1"/>
    <xf numFmtId="0" fontId="8" fillId="0" borderId="26" xfId="0" applyFont="1" applyBorder="1"/>
    <xf numFmtId="164" fontId="8" fillId="0" borderId="39" xfId="0" applyNumberFormat="1" applyFont="1" applyBorder="1"/>
    <xf numFmtId="0" fontId="8" fillId="0" borderId="11" xfId="0" applyFont="1" applyBorder="1"/>
    <xf numFmtId="0" fontId="8" fillId="0" borderId="39" xfId="0" applyFont="1" applyBorder="1"/>
    <xf numFmtId="169" fontId="8" fillId="0" borderId="39" xfId="0" applyNumberFormat="1" applyFont="1" applyBorder="1"/>
    <xf numFmtId="0" fontId="8" fillId="0" borderId="29" xfId="0" applyFont="1" applyBorder="1"/>
    <xf numFmtId="164" fontId="8" fillId="0" borderId="29" xfId="0" applyNumberFormat="1" applyFont="1" applyBorder="1"/>
    <xf numFmtId="169" fontId="8" fillId="0" borderId="11" xfId="0" applyNumberFormat="1" applyFont="1" applyBorder="1"/>
    <xf numFmtId="3" fontId="8" fillId="0" borderId="22" xfId="0" applyNumberFormat="1" applyFont="1" applyBorder="1" applyAlignment="1">
      <alignment horizontal="center" vertical="center"/>
    </xf>
    <xf numFmtId="3" fontId="8" fillId="0" borderId="23" xfId="0" applyNumberFormat="1" applyFont="1" applyBorder="1" applyAlignment="1">
      <alignment horizontal="center" vertical="center" wrapText="1"/>
    </xf>
    <xf numFmtId="1" fontId="8" fillId="0" borderId="0" xfId="0" applyNumberFormat="1" applyFont="1" applyAlignment="1">
      <alignment horizontal="center" vertical="center"/>
    </xf>
    <xf numFmtId="1" fontId="8" fillId="0" borderId="25" xfId="0" applyNumberFormat="1" applyFont="1" applyBorder="1" applyAlignment="1">
      <alignment horizontal="center" vertical="center" wrapText="1"/>
    </xf>
    <xf numFmtId="1" fontId="8" fillId="0" borderId="22" xfId="0" applyNumberFormat="1" applyFont="1" applyBorder="1" applyAlignment="1">
      <alignment horizontal="center" vertical="center"/>
    </xf>
    <xf numFmtId="1" fontId="8" fillId="0" borderId="23" xfId="0" applyNumberFormat="1" applyFont="1" applyBorder="1" applyAlignment="1">
      <alignment horizontal="center" vertical="center" wrapText="1"/>
    </xf>
    <xf numFmtId="1" fontId="8" fillId="0" borderId="23" xfId="0" applyNumberFormat="1" applyFont="1" applyBorder="1" applyAlignment="1">
      <alignment horizontal="center" vertical="center"/>
    </xf>
    <xf numFmtId="1" fontId="8" fillId="0" borderId="25" xfId="0" applyNumberFormat="1" applyFont="1" applyBorder="1" applyAlignment="1">
      <alignment horizontal="center" vertical="center"/>
    </xf>
    <xf numFmtId="0" fontId="1" fillId="14" borderId="1" xfId="0" applyNumberFormat="1" applyFont="1" applyFill="1" applyBorder="1"/>
    <xf numFmtId="0" fontId="1" fillId="14" borderId="1" xfId="0" applyFont="1" applyFill="1" applyBorder="1"/>
    <xf numFmtId="0" fontId="44" fillId="0" borderId="0" xfId="0" applyFont="1" applyFill="1"/>
    <xf numFmtId="0" fontId="20" fillId="0" borderId="0" xfId="0" applyFont="1" applyFill="1"/>
    <xf numFmtId="0" fontId="33" fillId="9" borderId="0" xfId="0" applyFont="1" applyFill="1"/>
    <xf numFmtId="0" fontId="20" fillId="9" borderId="0" xfId="0" applyFont="1" applyFill="1"/>
    <xf numFmtId="0" fontId="20" fillId="0" borderId="0" xfId="0" applyFont="1" applyFill="1" applyBorder="1"/>
    <xf numFmtId="164" fontId="20" fillId="0" borderId="0" xfId="0" applyNumberFormat="1" applyFont="1" applyFill="1"/>
    <xf numFmtId="9" fontId="16" fillId="0" borderId="0" xfId="2" applyFont="1" applyFill="1"/>
    <xf numFmtId="164" fontId="20" fillId="0" borderId="0" xfId="0" applyNumberFormat="1" applyFont="1" applyFill="1" applyBorder="1"/>
    <xf numFmtId="9" fontId="20" fillId="0" borderId="0" xfId="2" applyFont="1" applyFill="1"/>
    <xf numFmtId="9" fontId="20" fillId="0" borderId="0" xfId="2" applyFont="1" applyFill="1" applyBorder="1"/>
    <xf numFmtId="0" fontId="45" fillId="0" borderId="0" xfId="0" applyFont="1" applyAlignment="1">
      <alignment vertical="center"/>
    </xf>
    <xf numFmtId="0" fontId="46" fillId="0" borderId="0" xfId="0" applyFont="1" applyAlignment="1">
      <alignment vertical="center"/>
    </xf>
    <xf numFmtId="164" fontId="1" fillId="0" borderId="0" xfId="0" applyNumberFormat="1" applyFont="1"/>
    <xf numFmtId="9" fontId="0" fillId="0" borderId="0" xfId="2" applyFont="1" applyFill="1"/>
    <xf numFmtId="0" fontId="19" fillId="0" borderId="0" xfId="0" applyFont="1" applyFill="1"/>
    <xf numFmtId="0" fontId="0" fillId="0" borderId="0" xfId="0" applyFill="1" applyAlignment="1">
      <alignment wrapText="1"/>
    </xf>
    <xf numFmtId="164" fontId="0" fillId="0" borderId="0" xfId="0" applyNumberFormat="1" applyFill="1" applyAlignment="1">
      <alignment wrapText="1"/>
    </xf>
    <xf numFmtId="9" fontId="0" fillId="0" borderId="0" xfId="2" applyNumberFormat="1" applyFont="1" applyFill="1"/>
    <xf numFmtId="165" fontId="0" fillId="0" borderId="0" xfId="0" applyNumberFormat="1" applyFill="1"/>
    <xf numFmtId="2" fontId="0" fillId="0" borderId="0" xfId="0" applyNumberFormat="1" applyFill="1"/>
    <xf numFmtId="2" fontId="0" fillId="0" borderId="0" xfId="0" applyNumberFormat="1" applyFill="1" applyBorder="1"/>
    <xf numFmtId="0" fontId="20" fillId="0" borderId="1" xfId="0" applyFont="1" applyFill="1" applyBorder="1"/>
    <xf numFmtId="0" fontId="20" fillId="0" borderId="1" xfId="0" quotePrefix="1" applyFont="1" applyFill="1" applyBorder="1"/>
    <xf numFmtId="164" fontId="20" fillId="0" borderId="1" xfId="0" applyNumberFormat="1" applyFont="1" applyFill="1" applyBorder="1"/>
    <xf numFmtId="0" fontId="47" fillId="0" borderId="1" xfId="0" applyFont="1" applyFill="1" applyBorder="1" applyAlignment="1">
      <alignment horizontal="right" vertical="center" wrapText="1"/>
    </xf>
    <xf numFmtId="0" fontId="33" fillId="0" borderId="1" xfId="0" applyFont="1" applyFill="1" applyBorder="1"/>
    <xf numFmtId="0" fontId="25" fillId="0" borderId="1" xfId="0" applyFont="1" applyFill="1" applyBorder="1" applyAlignment="1">
      <alignment horizontal="right" vertical="center"/>
    </xf>
    <xf numFmtId="0" fontId="6" fillId="9" borderId="0" xfId="0" applyFont="1" applyFill="1"/>
    <xf numFmtId="164" fontId="0" fillId="0" borderId="0" xfId="0" applyNumberFormat="1" applyBorder="1"/>
    <xf numFmtId="0" fontId="48" fillId="0" borderId="1" xfId="0" applyFont="1" applyFill="1" applyBorder="1"/>
    <xf numFmtId="0" fontId="20" fillId="0" borderId="1" xfId="0" applyFont="1" applyBorder="1"/>
    <xf numFmtId="9" fontId="20" fillId="0" borderId="1" xfId="2" applyFont="1" applyFill="1" applyBorder="1"/>
    <xf numFmtId="164" fontId="0" fillId="0" borderId="1" xfId="0" applyNumberFormat="1" applyFont="1" applyBorder="1"/>
    <xf numFmtId="0" fontId="20" fillId="0" borderId="27" xfId="0" applyFont="1" applyFill="1" applyBorder="1"/>
    <xf numFmtId="164" fontId="20" fillId="0" borderId="27" xfId="0" applyNumberFormat="1" applyFont="1" applyFill="1" applyBorder="1"/>
    <xf numFmtId="9" fontId="20" fillId="0" borderId="27" xfId="2" applyFont="1" applyFill="1" applyBorder="1"/>
    <xf numFmtId="0" fontId="8" fillId="0" borderId="1" xfId="0" applyFont="1" applyFill="1" applyBorder="1"/>
    <xf numFmtId="164" fontId="8" fillId="0" borderId="1" xfId="2" applyNumberFormat="1" applyFont="1" applyBorder="1"/>
    <xf numFmtId="9" fontId="8" fillId="0" borderId="1" xfId="2" applyFont="1" applyFill="1" applyBorder="1"/>
    <xf numFmtId="2" fontId="8" fillId="0" borderId="1" xfId="0" applyNumberFormat="1" applyFont="1" applyFill="1" applyBorder="1"/>
    <xf numFmtId="1" fontId="33" fillId="0" borderId="1" xfId="0" applyNumberFormat="1" applyFont="1" applyBorder="1"/>
    <xf numFmtId="1" fontId="33" fillId="0" borderId="1" xfId="0" applyNumberFormat="1" applyFont="1" applyFill="1" applyBorder="1"/>
    <xf numFmtId="0" fontId="45" fillId="0" borderId="1" xfId="0" applyFont="1" applyBorder="1" applyAlignment="1">
      <alignment vertical="center"/>
    </xf>
    <xf numFmtId="164" fontId="33" fillId="0" borderId="1" xfId="0" applyNumberFormat="1" applyFont="1" applyFill="1" applyBorder="1"/>
    <xf numFmtId="164" fontId="0" fillId="0" borderId="1" xfId="0" applyNumberFormat="1" applyFont="1" applyFill="1" applyBorder="1"/>
    <xf numFmtId="0" fontId="0" fillId="0" borderId="0" xfId="0" applyFont="1" applyFill="1" applyBorder="1"/>
    <xf numFmtId="164" fontId="0" fillId="0" borderId="17" xfId="0" applyNumberFormat="1" applyBorder="1"/>
    <xf numFmtId="164" fontId="0" fillId="0" borderId="17" xfId="0" applyNumberFormat="1" applyFont="1" applyFill="1" applyBorder="1"/>
    <xf numFmtId="164" fontId="0" fillId="0" borderId="39" xfId="0" applyNumberFormat="1" applyFont="1" applyFill="1" applyBorder="1"/>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2" xfId="0" applyBorder="1" applyAlignment="1">
      <alignment horizontal="left" vertical="top" wrapText="1"/>
    </xf>
    <xf numFmtId="0" fontId="1" fillId="0" borderId="17" xfId="0" applyFont="1" applyBorder="1" applyAlignment="1">
      <alignment horizontal="left"/>
    </xf>
    <xf numFmtId="0" fontId="1" fillId="0" borderId="10" xfId="0" applyFont="1" applyBorder="1" applyAlignment="1">
      <alignment horizontal="left"/>
    </xf>
    <xf numFmtId="0" fontId="0" fillId="0" borderId="1" xfId="0" applyBorder="1" applyAlignment="1">
      <alignment horizontal="left" vertical="top" wrapText="1"/>
    </xf>
    <xf numFmtId="0" fontId="0" fillId="0" borderId="15" xfId="0" applyBorder="1" applyAlignment="1">
      <alignment horizontal="left" vertical="top"/>
    </xf>
    <xf numFmtId="0" fontId="0" fillId="0" borderId="12" xfId="0" applyBorder="1" applyAlignment="1">
      <alignment horizontal="left" vertical="top"/>
    </xf>
    <xf numFmtId="0" fontId="0" fillId="0" borderId="1" xfId="0" applyFont="1" applyBorder="1" applyAlignment="1">
      <alignment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2" xfId="0" applyFont="1" applyBorder="1" applyAlignment="1">
      <alignment horizontal="center" vertical="center" wrapText="1"/>
    </xf>
    <xf numFmtId="0" fontId="1" fillId="10" borderId="17" xfId="0" applyNumberFormat="1" applyFont="1" applyFill="1" applyBorder="1" applyAlignment="1">
      <alignment horizontal="left"/>
    </xf>
    <xf numFmtId="0" fontId="1" fillId="10" borderId="9" xfId="0" applyNumberFormat="1" applyFont="1" applyFill="1" applyBorder="1" applyAlignment="1">
      <alignment horizontal="left"/>
    </xf>
    <xf numFmtId="0" fontId="1" fillId="10" borderId="10" xfId="0" applyNumberFormat="1" applyFont="1" applyFill="1" applyBorder="1" applyAlignment="1">
      <alignment horizontal="left"/>
    </xf>
    <xf numFmtId="0" fontId="1" fillId="10" borderId="17" xfId="0" applyFont="1" applyFill="1" applyBorder="1" applyAlignment="1">
      <alignment horizontal="left"/>
    </xf>
    <xf numFmtId="0" fontId="1" fillId="10" borderId="9" xfId="0" applyFont="1" applyFill="1" applyBorder="1" applyAlignment="1">
      <alignment horizontal="left"/>
    </xf>
    <xf numFmtId="0" fontId="1" fillId="10" borderId="10" xfId="0" applyFont="1" applyFill="1" applyBorder="1" applyAlignment="1">
      <alignment horizontal="left"/>
    </xf>
    <xf numFmtId="0" fontId="35" fillId="0" borderId="49" xfId="0" applyFont="1" applyBorder="1" applyAlignment="1">
      <alignment horizontal="center" vertical="center" wrapText="1"/>
    </xf>
    <xf numFmtId="0" fontId="35" fillId="0" borderId="48" xfId="0" applyFont="1" applyBorder="1" applyAlignment="1">
      <alignment horizontal="center" vertical="center" wrapText="1"/>
    </xf>
    <xf numFmtId="0" fontId="0" fillId="0" borderId="26" xfId="0" applyFont="1" applyFill="1" applyBorder="1" applyAlignment="1">
      <alignment horizontal="left" vertical="center"/>
    </xf>
    <xf numFmtId="0" fontId="0" fillId="0" borderId="29" xfId="0" applyFont="1" applyFill="1" applyBorder="1" applyAlignment="1">
      <alignment horizontal="left" vertical="center"/>
    </xf>
    <xf numFmtId="0" fontId="35" fillId="0" borderId="3" xfId="0" applyFont="1" applyBorder="1" applyAlignment="1">
      <alignment horizontal="center" vertical="center" wrapText="1"/>
    </xf>
    <xf numFmtId="10" fontId="8" fillId="0" borderId="36" xfId="0" applyNumberFormat="1" applyFont="1" applyBorder="1" applyAlignment="1">
      <alignment horizontal="center" vertical="center"/>
    </xf>
    <xf numFmtId="10" fontId="8" fillId="0" borderId="35" xfId="0" applyNumberFormat="1" applyFont="1" applyBorder="1" applyAlignment="1">
      <alignment horizontal="center" vertical="center"/>
    </xf>
    <xf numFmtId="0" fontId="30" fillId="0" borderId="2" xfId="0" applyFont="1" applyBorder="1" applyAlignment="1">
      <alignment horizontal="center" vertical="center"/>
    </xf>
    <xf numFmtId="0" fontId="30" fillId="0" borderId="4" xfId="0" applyFont="1" applyBorder="1" applyAlignment="1">
      <alignment horizontal="center" vertical="center"/>
    </xf>
    <xf numFmtId="0" fontId="30" fillId="0" borderId="33" xfId="0" applyFont="1" applyBorder="1" applyAlignment="1">
      <alignment horizontal="center" vertical="center"/>
    </xf>
    <xf numFmtId="0" fontId="30" fillId="0" borderId="34" xfId="0" applyFont="1" applyBorder="1" applyAlignment="1">
      <alignment horizontal="center" vertical="center"/>
    </xf>
    <xf numFmtId="0" fontId="35" fillId="0" borderId="2" xfId="0" applyFont="1" applyBorder="1" applyAlignment="1">
      <alignment horizontal="center" vertical="center"/>
    </xf>
    <xf numFmtId="0" fontId="35" fillId="0" borderId="37" xfId="0" applyFont="1" applyBorder="1" applyAlignment="1">
      <alignment horizontal="center" vertical="center"/>
    </xf>
    <xf numFmtId="0" fontId="35" fillId="0" borderId="4" xfId="0" applyFont="1" applyBorder="1" applyAlignment="1">
      <alignment vertical="center"/>
    </xf>
    <xf numFmtId="0" fontId="35" fillId="0" borderId="8" xfId="0" applyFont="1" applyBorder="1" applyAlignment="1">
      <alignment vertical="center"/>
    </xf>
    <xf numFmtId="0" fontId="35" fillId="0" borderId="5" xfId="0" applyFont="1" applyBorder="1" applyAlignment="1">
      <alignment vertical="center"/>
    </xf>
    <xf numFmtId="0" fontId="35" fillId="0" borderId="6" xfId="0" applyFont="1" applyBorder="1" applyAlignment="1">
      <alignment vertical="center"/>
    </xf>
    <xf numFmtId="0" fontId="35" fillId="0" borderId="38" xfId="0" applyFont="1" applyBorder="1" applyAlignment="1">
      <alignment horizontal="center" vertical="center"/>
    </xf>
    <xf numFmtId="0" fontId="35" fillId="0" borderId="32"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7" fillId="0" borderId="40" xfId="0" applyFont="1" applyBorder="1" applyAlignment="1">
      <alignment vertical="center" wrapText="1"/>
    </xf>
    <xf numFmtId="0" fontId="37" fillId="0" borderId="42" xfId="0" applyFont="1" applyBorder="1" applyAlignment="1">
      <alignment vertical="center" wrapText="1"/>
    </xf>
    <xf numFmtId="0" fontId="35" fillId="0" borderId="41" xfId="0" applyFont="1" applyBorder="1" applyAlignment="1">
      <alignment horizontal="center" vertical="center"/>
    </xf>
    <xf numFmtId="0" fontId="35" fillId="0" borderId="36" xfId="0" applyFont="1" applyBorder="1" applyAlignment="1">
      <alignment horizontal="center" vertical="center"/>
    </xf>
    <xf numFmtId="0" fontId="30" fillId="0" borderId="8" xfId="0" applyFont="1" applyBorder="1" applyAlignment="1">
      <alignment horizontal="center" vertical="center" wrapText="1"/>
    </xf>
    <xf numFmtId="0" fontId="30" fillId="0" borderId="31" xfId="0" applyFont="1" applyBorder="1" applyAlignment="1">
      <alignment horizontal="center" vertical="center" wrapText="1"/>
    </xf>
    <xf numFmtId="0" fontId="37" fillId="0" borderId="2" xfId="0" applyFont="1" applyBorder="1" applyAlignment="1">
      <alignment horizontal="center" vertical="center"/>
    </xf>
    <xf numFmtId="0" fontId="37" fillId="0" borderId="36" xfId="0" applyFont="1" applyBorder="1" applyAlignment="1">
      <alignment horizontal="center" vertical="center"/>
    </xf>
    <xf numFmtId="0" fontId="37" fillId="0" borderId="37" xfId="0" applyFont="1" applyBorder="1" applyAlignment="1">
      <alignment horizontal="center" vertical="center"/>
    </xf>
    <xf numFmtId="10" fontId="8" fillId="0" borderId="0" xfId="0" applyNumberFormat="1" applyFont="1" applyAlignment="1">
      <alignment horizontal="center" vertical="center"/>
    </xf>
    <xf numFmtId="10" fontId="8" fillId="0" borderId="5" xfId="0" applyNumberFormat="1" applyFont="1" applyBorder="1" applyAlignment="1">
      <alignment horizontal="center" vertical="center"/>
    </xf>
    <xf numFmtId="10" fontId="8" fillId="0" borderId="31" xfId="0" applyNumberFormat="1" applyFont="1" applyBorder="1" applyAlignment="1">
      <alignment horizontal="center" vertical="center"/>
    </xf>
    <xf numFmtId="10" fontId="8" fillId="0" borderId="6" xfId="0" applyNumberFormat="1" applyFont="1" applyBorder="1" applyAlignment="1">
      <alignment horizontal="center" vertical="center"/>
    </xf>
    <xf numFmtId="10" fontId="40" fillId="0" borderId="30" xfId="0" applyNumberFormat="1" applyFont="1" applyBorder="1" applyAlignment="1">
      <alignment horizontal="center" vertical="center"/>
    </xf>
    <xf numFmtId="10" fontId="40" fillId="0" borderId="7" xfId="0" applyNumberFormat="1" applyFont="1" applyBorder="1" applyAlignment="1">
      <alignment horizontal="center" vertical="center"/>
    </xf>
    <xf numFmtId="10" fontId="8" fillId="0" borderId="30" xfId="0" applyNumberFormat="1" applyFont="1" applyBorder="1" applyAlignment="1">
      <alignment horizontal="center" vertical="center"/>
    </xf>
    <xf numFmtId="10" fontId="8" fillId="0" borderId="7" xfId="0" applyNumberFormat="1" applyFont="1" applyBorder="1" applyAlignment="1">
      <alignment horizontal="center" vertical="center"/>
    </xf>
    <xf numFmtId="0" fontId="30" fillId="0" borderId="8" xfId="0" applyFont="1" applyBorder="1" applyAlignment="1">
      <alignment horizontal="center" vertical="center"/>
    </xf>
    <xf numFmtId="0" fontId="37" fillId="0" borderId="3" xfId="0" applyFont="1" applyBorder="1" applyAlignment="1">
      <alignment vertical="center"/>
    </xf>
    <xf numFmtId="0" fontId="37" fillId="0" borderId="30" xfId="0" applyFont="1" applyBorder="1" applyAlignment="1">
      <alignment vertical="center"/>
    </xf>
    <xf numFmtId="0" fontId="37" fillId="0" borderId="8" xfId="0" applyFont="1" applyBorder="1" applyAlignment="1">
      <alignment vertical="center"/>
    </xf>
    <xf numFmtId="0" fontId="37" fillId="0" borderId="31" xfId="0" applyFont="1" applyBorder="1" applyAlignment="1">
      <alignment vertical="center"/>
    </xf>
    <xf numFmtId="0" fontId="1" fillId="0" borderId="15" xfId="0" applyFont="1" applyBorder="1" applyAlignment="1">
      <alignment horizontal="left" vertical="top"/>
    </xf>
    <xf numFmtId="0" fontId="1" fillId="0" borderId="12" xfId="0" applyFont="1" applyBorder="1" applyAlignment="1">
      <alignment horizontal="left" vertical="top"/>
    </xf>
    <xf numFmtId="0" fontId="1" fillId="0" borderId="16" xfId="0" applyFont="1" applyBorder="1" applyAlignment="1">
      <alignment horizontal="left" vertical="top"/>
    </xf>
    <xf numFmtId="0" fontId="1" fillId="0" borderId="15" xfId="0" applyFont="1" applyBorder="1" applyAlignment="1">
      <alignment horizontal="center" vertical="top" wrapText="1"/>
    </xf>
    <xf numFmtId="0" fontId="1" fillId="0" borderId="12" xfId="0" applyFont="1" applyBorder="1" applyAlignment="1">
      <alignment horizontal="center" vertical="top" wrapText="1"/>
    </xf>
    <xf numFmtId="0" fontId="1" fillId="0" borderId="15" xfId="0" applyFont="1" applyBorder="1" applyAlignment="1">
      <alignment horizontal="center" wrapText="1"/>
    </xf>
    <xf numFmtId="0" fontId="1" fillId="0" borderId="12" xfId="0" applyFont="1" applyBorder="1" applyAlignment="1">
      <alignment horizontal="center"/>
    </xf>
    <xf numFmtId="0" fontId="2" fillId="15" borderId="0" xfId="0" applyFont="1" applyFill="1"/>
    <xf numFmtId="0" fontId="4" fillId="16" borderId="0" xfId="0" applyFont="1" applyFill="1"/>
    <xf numFmtId="164" fontId="20" fillId="9" borderId="0" xfId="0" applyNumberFormat="1" applyFont="1" applyFill="1"/>
  </cellXfs>
  <cellStyles count="14">
    <cellStyle name="Komma" xfId="3" builtinId="3"/>
    <cellStyle name="Komma 2" xfId="12"/>
    <cellStyle name="Link" xfId="10" builtinId="8"/>
    <cellStyle name="Normal" xfId="0" builtinId="0"/>
    <cellStyle name="Normal 10 2" xfId="9"/>
    <cellStyle name="Normal 2" xfId="4"/>
    <cellStyle name="Normal 2 2" xfId="1"/>
    <cellStyle name="Normal 2 2 2" xfId="13"/>
    <cellStyle name="Normal 3" xfId="11"/>
    <cellStyle name="Normal_Ark1" xfId="6"/>
    <cellStyle name="Normal_ElAreaTimeSeries" xfId="8"/>
    <cellStyle name="Procent" xfId="2" builtinId="5"/>
    <cellStyle name="Procent 16" xfId="7"/>
    <cellStyle name="Pro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47.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8.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50.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Nettoenergiforbrugets fordeling på energikilder</a:t>
            </a:r>
          </a:p>
        </c:rich>
      </c:tx>
      <c:layout/>
      <c:overlay val="1"/>
    </c:title>
    <c:autoTitleDeleted val="0"/>
    <c:plotArea>
      <c:layout>
        <c:manualLayout>
          <c:layoutTarget val="inner"/>
          <c:xMode val="edge"/>
          <c:yMode val="edge"/>
          <c:x val="0.10593285214348207"/>
          <c:y val="0.13473388743073783"/>
          <c:w val="0.57373381452318462"/>
          <c:h val="0.74928623505395164"/>
        </c:manualLayout>
      </c:layout>
      <c:barChart>
        <c:barDir val="col"/>
        <c:grouping val="stacked"/>
        <c:varyColors val="0"/>
        <c:ser>
          <c:idx val="0"/>
          <c:order val="0"/>
          <c:tx>
            <c:strRef>
              <c:f>Hovedpublikation!$A$190</c:f>
              <c:strCache>
                <c:ptCount val="1"/>
                <c:pt idx="0">
                  <c:v>Kul og koks</c:v>
                </c:pt>
              </c:strCache>
            </c:strRef>
          </c:tx>
          <c:invertIfNegative val="0"/>
          <c:cat>
            <c:numRef>
              <c:f>Hovedpublikation!$B$189:$G$189</c:f>
              <c:numCache>
                <c:formatCode>General</c:formatCode>
                <c:ptCount val="6"/>
                <c:pt idx="0">
                  <c:v>2000</c:v>
                </c:pt>
                <c:pt idx="1">
                  <c:v>2005</c:v>
                </c:pt>
                <c:pt idx="2">
                  <c:v>2010</c:v>
                </c:pt>
                <c:pt idx="3">
                  <c:v>2014</c:v>
                </c:pt>
                <c:pt idx="4">
                  <c:v>2020</c:v>
                </c:pt>
                <c:pt idx="5">
                  <c:v>2025</c:v>
                </c:pt>
              </c:numCache>
            </c:numRef>
          </c:cat>
          <c:val>
            <c:numRef>
              <c:f>Hovedpublikation!$B$190:$G$190</c:f>
              <c:numCache>
                <c:formatCode>0%</c:formatCode>
                <c:ptCount val="6"/>
                <c:pt idx="0">
                  <c:v>2.579550515464394E-4</c:v>
                </c:pt>
                <c:pt idx="1">
                  <c:v>4.7763175449195865E-5</c:v>
                </c:pt>
                <c:pt idx="2">
                  <c:v>1.4515348195414857E-4</c:v>
                </c:pt>
                <c:pt idx="3">
                  <c:v>2.3783835231065106E-6</c:v>
                </c:pt>
                <c:pt idx="4">
                  <c:v>1.6609139186001274E-6</c:v>
                </c:pt>
                <c:pt idx="5">
                  <c:v>1.285183529041205E-6</c:v>
                </c:pt>
              </c:numCache>
            </c:numRef>
          </c:val>
        </c:ser>
        <c:ser>
          <c:idx val="1"/>
          <c:order val="1"/>
          <c:tx>
            <c:strRef>
              <c:f>Hovedpublikation!$A$191</c:f>
              <c:strCache>
                <c:ptCount val="1"/>
                <c:pt idx="0">
                  <c:v>Olie</c:v>
                </c:pt>
              </c:strCache>
            </c:strRef>
          </c:tx>
          <c:invertIfNegative val="0"/>
          <c:cat>
            <c:numRef>
              <c:f>Hovedpublikation!$B$189:$G$189</c:f>
              <c:numCache>
                <c:formatCode>General</c:formatCode>
                <c:ptCount val="6"/>
                <c:pt idx="0">
                  <c:v>2000</c:v>
                </c:pt>
                <c:pt idx="1">
                  <c:v>2005</c:v>
                </c:pt>
                <c:pt idx="2">
                  <c:v>2010</c:v>
                </c:pt>
                <c:pt idx="3">
                  <c:v>2014</c:v>
                </c:pt>
                <c:pt idx="4">
                  <c:v>2020</c:v>
                </c:pt>
                <c:pt idx="5">
                  <c:v>2025</c:v>
                </c:pt>
              </c:numCache>
            </c:numRef>
          </c:cat>
          <c:val>
            <c:numRef>
              <c:f>Hovedpublikation!$B$191:$G$191</c:f>
              <c:numCache>
                <c:formatCode>0%</c:formatCode>
                <c:ptCount val="6"/>
                <c:pt idx="0">
                  <c:v>0.19421383617113117</c:v>
                </c:pt>
                <c:pt idx="1">
                  <c:v>0.14914028727587283</c:v>
                </c:pt>
                <c:pt idx="2">
                  <c:v>0.10150161886319795</c:v>
                </c:pt>
                <c:pt idx="3">
                  <c:v>6.2110497477169797E-2</c:v>
                </c:pt>
                <c:pt idx="4">
                  <c:v>4.8051200791058193E-2</c:v>
                </c:pt>
                <c:pt idx="5">
                  <c:v>4.1007964799591283E-2</c:v>
                </c:pt>
              </c:numCache>
            </c:numRef>
          </c:val>
        </c:ser>
        <c:ser>
          <c:idx val="2"/>
          <c:order val="2"/>
          <c:tx>
            <c:strRef>
              <c:f>Hovedpublikation!$A$192</c:f>
              <c:strCache>
                <c:ptCount val="1"/>
                <c:pt idx="0">
                  <c:v>Naturgas og bygas</c:v>
                </c:pt>
              </c:strCache>
            </c:strRef>
          </c:tx>
          <c:invertIfNegative val="0"/>
          <c:cat>
            <c:numRef>
              <c:f>Hovedpublikation!$B$189:$G$189</c:f>
              <c:numCache>
                <c:formatCode>General</c:formatCode>
                <c:ptCount val="6"/>
                <c:pt idx="0">
                  <c:v>2000</c:v>
                </c:pt>
                <c:pt idx="1">
                  <c:v>2005</c:v>
                </c:pt>
                <c:pt idx="2">
                  <c:v>2010</c:v>
                </c:pt>
                <c:pt idx="3">
                  <c:v>2014</c:v>
                </c:pt>
                <c:pt idx="4">
                  <c:v>2020</c:v>
                </c:pt>
                <c:pt idx="5">
                  <c:v>2025</c:v>
                </c:pt>
              </c:numCache>
            </c:numRef>
          </c:cat>
          <c:val>
            <c:numRef>
              <c:f>Hovedpublikation!$B$192:$G$192</c:f>
              <c:numCache>
                <c:formatCode>0%</c:formatCode>
                <c:ptCount val="6"/>
                <c:pt idx="0">
                  <c:v>0.18299820428382843</c:v>
                </c:pt>
                <c:pt idx="1">
                  <c:v>0.18601660225910024</c:v>
                </c:pt>
                <c:pt idx="2">
                  <c:v>0.17612384039756118</c:v>
                </c:pt>
                <c:pt idx="3">
                  <c:v>0.17044984428576079</c:v>
                </c:pt>
                <c:pt idx="4">
                  <c:v>0.1517704081482068</c:v>
                </c:pt>
                <c:pt idx="5">
                  <c:v>0.14412832044609694</c:v>
                </c:pt>
              </c:numCache>
            </c:numRef>
          </c:val>
        </c:ser>
        <c:ser>
          <c:idx val="3"/>
          <c:order val="3"/>
          <c:tx>
            <c:strRef>
              <c:f>Hovedpublikation!$A$193</c:f>
              <c:strCache>
                <c:ptCount val="1"/>
                <c:pt idx="0">
                  <c:v>Træ</c:v>
                </c:pt>
              </c:strCache>
            </c:strRef>
          </c:tx>
          <c:invertIfNegative val="0"/>
          <c:cat>
            <c:numRef>
              <c:f>Hovedpublikation!$B$189:$G$189</c:f>
              <c:numCache>
                <c:formatCode>General</c:formatCode>
                <c:ptCount val="6"/>
                <c:pt idx="0">
                  <c:v>2000</c:v>
                </c:pt>
                <c:pt idx="1">
                  <c:v>2005</c:v>
                </c:pt>
                <c:pt idx="2">
                  <c:v>2010</c:v>
                </c:pt>
                <c:pt idx="3">
                  <c:v>2014</c:v>
                </c:pt>
                <c:pt idx="4">
                  <c:v>2020</c:v>
                </c:pt>
                <c:pt idx="5">
                  <c:v>2025</c:v>
                </c:pt>
              </c:numCache>
            </c:numRef>
          </c:cat>
          <c:val>
            <c:numRef>
              <c:f>Hovedpublikation!$B$193:$G$193</c:f>
              <c:numCache>
                <c:formatCode>0%</c:formatCode>
                <c:ptCount val="6"/>
                <c:pt idx="0">
                  <c:v>1.2737623221634806E-2</c:v>
                </c:pt>
                <c:pt idx="1">
                  <c:v>3.7396399037868032E-2</c:v>
                </c:pt>
                <c:pt idx="2">
                  <c:v>5.0121424038936248E-2</c:v>
                </c:pt>
                <c:pt idx="3">
                  <c:v>7.3747326382923847E-2</c:v>
                </c:pt>
                <c:pt idx="4">
                  <c:v>8.428512607759521E-2</c:v>
                </c:pt>
                <c:pt idx="5">
                  <c:v>8.8584514581498172E-2</c:v>
                </c:pt>
              </c:numCache>
            </c:numRef>
          </c:val>
        </c:ser>
        <c:ser>
          <c:idx val="4"/>
          <c:order val="4"/>
          <c:tx>
            <c:strRef>
              <c:f>Hovedpublikation!$A$194</c:f>
              <c:strCache>
                <c:ptCount val="1"/>
                <c:pt idx="0">
                  <c:v>Brænde og halm</c:v>
                </c:pt>
              </c:strCache>
            </c:strRef>
          </c:tx>
          <c:invertIfNegative val="0"/>
          <c:cat>
            <c:numRef>
              <c:f>Hovedpublikation!$B$189:$G$189</c:f>
              <c:numCache>
                <c:formatCode>General</c:formatCode>
                <c:ptCount val="6"/>
                <c:pt idx="0">
                  <c:v>2000</c:v>
                </c:pt>
                <c:pt idx="1">
                  <c:v>2005</c:v>
                </c:pt>
                <c:pt idx="2">
                  <c:v>2010</c:v>
                </c:pt>
                <c:pt idx="3">
                  <c:v>2014</c:v>
                </c:pt>
                <c:pt idx="4">
                  <c:v>2020</c:v>
                </c:pt>
                <c:pt idx="5">
                  <c:v>2025</c:v>
                </c:pt>
              </c:numCache>
            </c:numRef>
          </c:cat>
          <c:val>
            <c:numRef>
              <c:f>Hovedpublikation!$B$194:$G$194</c:f>
              <c:numCache>
                <c:formatCode>0%</c:formatCode>
                <c:ptCount val="6"/>
                <c:pt idx="0">
                  <c:v>7.502428556280305E-2</c:v>
                </c:pt>
                <c:pt idx="1">
                  <c:v>0.1057021369559728</c:v>
                </c:pt>
                <c:pt idx="2">
                  <c:v>0.12632520449420334</c:v>
                </c:pt>
                <c:pt idx="3">
                  <c:v>0.11721606236760584</c:v>
                </c:pt>
                <c:pt idx="4">
                  <c:v>0.11371606236760584</c:v>
                </c:pt>
                <c:pt idx="5">
                  <c:v>0.11121606236760584</c:v>
                </c:pt>
              </c:numCache>
            </c:numRef>
          </c:val>
        </c:ser>
        <c:ser>
          <c:idx val="5"/>
          <c:order val="5"/>
          <c:tx>
            <c:strRef>
              <c:f>Hovedpublikation!$A$195</c:f>
              <c:strCache>
                <c:ptCount val="1"/>
                <c:pt idx="0">
                  <c:v>Solvarme</c:v>
                </c:pt>
              </c:strCache>
            </c:strRef>
          </c:tx>
          <c:invertIfNegative val="0"/>
          <c:cat>
            <c:numRef>
              <c:f>Hovedpublikation!$B$189:$G$189</c:f>
              <c:numCache>
                <c:formatCode>General</c:formatCode>
                <c:ptCount val="6"/>
                <c:pt idx="0">
                  <c:v>2000</c:v>
                </c:pt>
                <c:pt idx="1">
                  <c:v>2005</c:v>
                </c:pt>
                <c:pt idx="2">
                  <c:v>2010</c:v>
                </c:pt>
                <c:pt idx="3">
                  <c:v>2014</c:v>
                </c:pt>
                <c:pt idx="4">
                  <c:v>2020</c:v>
                </c:pt>
                <c:pt idx="5">
                  <c:v>2025</c:v>
                </c:pt>
              </c:numCache>
            </c:numRef>
          </c:cat>
          <c:val>
            <c:numRef>
              <c:f>Hovedpublikation!$B$195:$G$195</c:f>
              <c:numCache>
                <c:formatCode>0%</c:formatCode>
                <c:ptCount val="6"/>
                <c:pt idx="0">
                  <c:v>1.9622870012782098E-3</c:v>
                </c:pt>
                <c:pt idx="1">
                  <c:v>2.2332105102484635E-3</c:v>
                </c:pt>
                <c:pt idx="2">
                  <c:v>3.0669965954521691E-3</c:v>
                </c:pt>
                <c:pt idx="3">
                  <c:v>3.6127204797449892E-3</c:v>
                </c:pt>
                <c:pt idx="4">
                  <c:v>5.0834605139880662E-3</c:v>
                </c:pt>
                <c:pt idx="5">
                  <c:v>6.487926927699744E-3</c:v>
                </c:pt>
              </c:numCache>
            </c:numRef>
          </c:val>
        </c:ser>
        <c:ser>
          <c:idx val="6"/>
          <c:order val="6"/>
          <c:tx>
            <c:strRef>
              <c:f>Hovedpublikation!$A$196</c:f>
              <c:strCache>
                <c:ptCount val="1"/>
                <c:pt idx="0">
                  <c:v>Varmepumper</c:v>
                </c:pt>
              </c:strCache>
            </c:strRef>
          </c:tx>
          <c:invertIfNegative val="0"/>
          <c:cat>
            <c:numRef>
              <c:f>Hovedpublikation!$B$189:$G$189</c:f>
              <c:numCache>
                <c:formatCode>General</c:formatCode>
                <c:ptCount val="6"/>
                <c:pt idx="0">
                  <c:v>2000</c:v>
                </c:pt>
                <c:pt idx="1">
                  <c:v>2005</c:v>
                </c:pt>
                <c:pt idx="2">
                  <c:v>2010</c:v>
                </c:pt>
                <c:pt idx="3">
                  <c:v>2014</c:v>
                </c:pt>
                <c:pt idx="4">
                  <c:v>2020</c:v>
                </c:pt>
                <c:pt idx="5">
                  <c:v>2025</c:v>
                </c:pt>
              </c:numCache>
            </c:numRef>
          </c:cat>
          <c:val>
            <c:numRef>
              <c:f>Hovedpublikation!$B$196:$G$196</c:f>
              <c:numCache>
                <c:formatCode>0%</c:formatCode>
                <c:ptCount val="6"/>
                <c:pt idx="0">
                  <c:v>3.1006617478402679E-2</c:v>
                </c:pt>
                <c:pt idx="1">
                  <c:v>3.2402318721189614E-2</c:v>
                </c:pt>
                <c:pt idx="2">
                  <c:v>4.0063841459847482E-2</c:v>
                </c:pt>
                <c:pt idx="3">
                  <c:v>6.6775729452537944E-2</c:v>
                </c:pt>
                <c:pt idx="4">
                  <c:v>8.9999613478841126E-2</c:v>
                </c:pt>
                <c:pt idx="5">
                  <c:v>0.10219411632988377</c:v>
                </c:pt>
              </c:numCache>
            </c:numRef>
          </c:val>
        </c:ser>
        <c:ser>
          <c:idx val="7"/>
          <c:order val="7"/>
          <c:tx>
            <c:strRef>
              <c:f>Hovedpublikation!$A$197</c:f>
              <c:strCache>
                <c:ptCount val="1"/>
                <c:pt idx="0">
                  <c:v>Direkte el</c:v>
                </c:pt>
              </c:strCache>
            </c:strRef>
          </c:tx>
          <c:invertIfNegative val="0"/>
          <c:cat>
            <c:numRef>
              <c:f>Hovedpublikation!$B$189:$G$189</c:f>
              <c:numCache>
                <c:formatCode>General</c:formatCode>
                <c:ptCount val="6"/>
                <c:pt idx="0">
                  <c:v>2000</c:v>
                </c:pt>
                <c:pt idx="1">
                  <c:v>2005</c:v>
                </c:pt>
                <c:pt idx="2">
                  <c:v>2010</c:v>
                </c:pt>
                <c:pt idx="3">
                  <c:v>2014</c:v>
                </c:pt>
                <c:pt idx="4">
                  <c:v>2020</c:v>
                </c:pt>
                <c:pt idx="5">
                  <c:v>2025</c:v>
                </c:pt>
              </c:numCache>
            </c:numRef>
          </c:cat>
          <c:val>
            <c:numRef>
              <c:f>Hovedpublikation!$B$197:$G$197</c:f>
              <c:numCache>
                <c:formatCode>0%</c:formatCode>
                <c:ptCount val="6"/>
                <c:pt idx="0">
                  <c:v>4.0389484815508039E-2</c:v>
                </c:pt>
                <c:pt idx="1">
                  <c:v>3.07959627559896E-2</c:v>
                </c:pt>
                <c:pt idx="2">
                  <c:v>2.4868702207532817E-2</c:v>
                </c:pt>
                <c:pt idx="3">
                  <c:v>1.4643774244617939E-2</c:v>
                </c:pt>
                <c:pt idx="4">
                  <c:v>1.2712634324853532E-2</c:v>
                </c:pt>
                <c:pt idx="5">
                  <c:v>1.1491214548348632E-2</c:v>
                </c:pt>
              </c:numCache>
            </c:numRef>
          </c:val>
        </c:ser>
        <c:ser>
          <c:idx val="8"/>
          <c:order val="8"/>
          <c:tx>
            <c:strRef>
              <c:f>Hovedpublikation!$A$198</c:f>
              <c:strCache>
                <c:ptCount val="1"/>
                <c:pt idx="0">
                  <c:v>Fjernvarme</c:v>
                </c:pt>
              </c:strCache>
            </c:strRef>
          </c:tx>
          <c:invertIfNegative val="0"/>
          <c:cat>
            <c:numRef>
              <c:f>Hovedpublikation!$B$189:$G$189</c:f>
              <c:numCache>
                <c:formatCode>General</c:formatCode>
                <c:ptCount val="6"/>
                <c:pt idx="0">
                  <c:v>2000</c:v>
                </c:pt>
                <c:pt idx="1">
                  <c:v>2005</c:v>
                </c:pt>
                <c:pt idx="2">
                  <c:v>2010</c:v>
                </c:pt>
                <c:pt idx="3">
                  <c:v>2014</c:v>
                </c:pt>
                <c:pt idx="4">
                  <c:v>2020</c:v>
                </c:pt>
                <c:pt idx="5">
                  <c:v>2025</c:v>
                </c:pt>
              </c:numCache>
            </c:numRef>
          </c:cat>
          <c:val>
            <c:numRef>
              <c:f>Hovedpublikation!$B$198:$G$198</c:f>
              <c:numCache>
                <c:formatCode>0%</c:formatCode>
                <c:ptCount val="6"/>
                <c:pt idx="0">
                  <c:v>0.46140970641386725</c:v>
                </c:pt>
                <c:pt idx="1">
                  <c:v>0.45626531930830905</c:v>
                </c:pt>
                <c:pt idx="2">
                  <c:v>0.47766493986848829</c:v>
                </c:pt>
                <c:pt idx="3">
                  <c:v>0.49138647809206981</c:v>
                </c:pt>
                <c:pt idx="4">
                  <c:v>0.49437983338393265</c:v>
                </c:pt>
                <c:pt idx="5">
                  <c:v>0.49488859481574643</c:v>
                </c:pt>
              </c:numCache>
            </c:numRef>
          </c:val>
        </c:ser>
        <c:dLbls>
          <c:showLegendKey val="0"/>
          <c:showVal val="0"/>
          <c:showCatName val="0"/>
          <c:showSerName val="0"/>
          <c:showPercent val="0"/>
          <c:showBubbleSize val="0"/>
        </c:dLbls>
        <c:gapWidth val="150"/>
        <c:overlap val="100"/>
        <c:axId val="127658624"/>
        <c:axId val="127660416"/>
      </c:barChart>
      <c:catAx>
        <c:axId val="127658624"/>
        <c:scaling>
          <c:orientation val="minMax"/>
        </c:scaling>
        <c:delete val="0"/>
        <c:axPos val="b"/>
        <c:numFmt formatCode="General" sourceLinked="1"/>
        <c:majorTickMark val="out"/>
        <c:minorTickMark val="none"/>
        <c:tickLblPos val="nextTo"/>
        <c:crossAx val="127660416"/>
        <c:crosses val="autoZero"/>
        <c:auto val="1"/>
        <c:lblAlgn val="ctr"/>
        <c:lblOffset val="100"/>
        <c:noMultiLvlLbl val="0"/>
      </c:catAx>
      <c:valAx>
        <c:axId val="127660416"/>
        <c:scaling>
          <c:orientation val="minMax"/>
          <c:max val="1"/>
          <c:min val="0"/>
        </c:scaling>
        <c:delete val="0"/>
        <c:axPos val="l"/>
        <c:majorGridlines/>
        <c:numFmt formatCode="0%" sourceLinked="1"/>
        <c:majorTickMark val="out"/>
        <c:minorTickMark val="none"/>
        <c:tickLblPos val="nextTo"/>
        <c:crossAx val="127658624"/>
        <c:crosses val="autoZero"/>
        <c:crossBetween val="between"/>
      </c:valAx>
    </c:plotArea>
    <c:legend>
      <c:legendPos val="r"/>
      <c:layout>
        <c:manualLayout>
          <c:xMode val="edge"/>
          <c:yMode val="edge"/>
          <c:x val="0.7102222222222222"/>
          <c:y val="0.10417833187518227"/>
          <c:w val="0.27311111111111114"/>
          <c:h val="0.85645815106445022"/>
        </c:manualLayout>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Endeligt energiforbrug i "Forløb A" (PJ)</a:t>
            </a:r>
          </a:p>
        </c:rich>
      </c:tx>
      <c:layout/>
      <c:overlay val="1"/>
    </c:title>
    <c:autoTitleDeleted val="0"/>
    <c:plotArea>
      <c:layout>
        <c:manualLayout>
          <c:layoutTarget val="inner"/>
          <c:xMode val="edge"/>
          <c:yMode val="edge"/>
          <c:x val="8.607174103237096E-2"/>
          <c:y val="0.12547462817147856"/>
          <c:w val="0.87756692913385825"/>
          <c:h val="0.53839895013123373"/>
        </c:manualLayout>
      </c:layout>
      <c:barChart>
        <c:barDir val="col"/>
        <c:grouping val="stacked"/>
        <c:varyColors val="0"/>
        <c:ser>
          <c:idx val="0"/>
          <c:order val="0"/>
          <c:tx>
            <c:strRef>
              <c:f>Hovedpublikation!$C$38</c:f>
              <c:strCache>
                <c:ptCount val="1"/>
                <c:pt idx="0">
                  <c:v>Fossile brændsler</c:v>
                </c:pt>
              </c:strCache>
            </c:strRef>
          </c:tx>
          <c:spPr>
            <a:solidFill>
              <a:schemeClr val="tx1"/>
            </a:solidFill>
            <a:ln>
              <a:solidFill>
                <a:schemeClr val="tx1"/>
              </a:solidFill>
            </a:ln>
          </c:spPr>
          <c:invertIfNegative val="0"/>
          <c:cat>
            <c:multiLvlStrRef>
              <c:f>Hovedpublikation!$A$39:$B$47</c:f>
              <c:multiLvlStrCache>
                <c:ptCount val="9"/>
                <c:lvl>
                  <c:pt idx="0">
                    <c:v>2014</c:v>
                  </c:pt>
                  <c:pt idx="1">
                    <c:v>2020</c:v>
                  </c:pt>
                  <c:pt idx="2">
                    <c:v>2025</c:v>
                  </c:pt>
                  <c:pt idx="3">
                    <c:v>2014</c:v>
                  </c:pt>
                  <c:pt idx="4">
                    <c:v>2020</c:v>
                  </c:pt>
                  <c:pt idx="5">
                    <c:v>2025</c:v>
                  </c:pt>
                  <c:pt idx="6">
                    <c:v>2014</c:v>
                  </c:pt>
                  <c:pt idx="7">
                    <c:v>2020</c:v>
                  </c:pt>
                  <c:pt idx="8">
                    <c:v>2025</c:v>
                  </c:pt>
                </c:lvl>
                <c:lvl>
                  <c:pt idx="0">
                    <c:v>Husholdninger</c:v>
                  </c:pt>
                  <c:pt idx="3">
                    <c:v>Erhverv</c:v>
                  </c:pt>
                  <c:pt idx="6">
                    <c:v>Transport</c:v>
                  </c:pt>
                </c:lvl>
              </c:multiLvlStrCache>
            </c:multiLvlStrRef>
          </c:cat>
          <c:val>
            <c:numRef>
              <c:f>Hovedpublikation!$C$39:$C$47</c:f>
              <c:numCache>
                <c:formatCode>#,##0</c:formatCode>
                <c:ptCount val="9"/>
                <c:pt idx="0">
                  <c:v>36.944332192377203</c:v>
                </c:pt>
                <c:pt idx="1">
                  <c:v>28.435355837591235</c:v>
                </c:pt>
                <c:pt idx="2">
                  <c:v>25.16182494239677</c:v>
                </c:pt>
                <c:pt idx="3">
                  <c:v>82.745180967332047</c:v>
                </c:pt>
                <c:pt idx="4">
                  <c:v>71.700799476650602</c:v>
                </c:pt>
                <c:pt idx="5">
                  <c:v>71.692624423963494</c:v>
                </c:pt>
                <c:pt idx="6">
                  <c:v>197.57144352369266</c:v>
                </c:pt>
                <c:pt idx="7">
                  <c:v>200.0448561254841</c:v>
                </c:pt>
                <c:pt idx="8">
                  <c:v>200.02889333562462</c:v>
                </c:pt>
              </c:numCache>
            </c:numRef>
          </c:val>
        </c:ser>
        <c:ser>
          <c:idx val="1"/>
          <c:order val="1"/>
          <c:tx>
            <c:strRef>
              <c:f>Hovedpublikation!$D$38</c:f>
              <c:strCache>
                <c:ptCount val="1"/>
                <c:pt idx="0">
                  <c:v>Vedvarende energi</c:v>
                </c:pt>
              </c:strCache>
            </c:strRef>
          </c:tx>
          <c:spPr>
            <a:solidFill>
              <a:schemeClr val="accent3"/>
            </a:solidFill>
            <a:ln>
              <a:solidFill>
                <a:schemeClr val="accent3"/>
              </a:solidFill>
            </a:ln>
          </c:spPr>
          <c:invertIfNegative val="0"/>
          <c:cat>
            <c:multiLvlStrRef>
              <c:f>Hovedpublikation!$A$39:$B$47</c:f>
              <c:multiLvlStrCache>
                <c:ptCount val="9"/>
                <c:lvl>
                  <c:pt idx="0">
                    <c:v>2014</c:v>
                  </c:pt>
                  <c:pt idx="1">
                    <c:v>2020</c:v>
                  </c:pt>
                  <c:pt idx="2">
                    <c:v>2025</c:v>
                  </c:pt>
                  <c:pt idx="3">
                    <c:v>2014</c:v>
                  </c:pt>
                  <c:pt idx="4">
                    <c:v>2020</c:v>
                  </c:pt>
                  <c:pt idx="5">
                    <c:v>2025</c:v>
                  </c:pt>
                  <c:pt idx="6">
                    <c:v>2014</c:v>
                  </c:pt>
                  <c:pt idx="7">
                    <c:v>2020</c:v>
                  </c:pt>
                  <c:pt idx="8">
                    <c:v>2025</c:v>
                  </c:pt>
                </c:lvl>
                <c:lvl>
                  <c:pt idx="0">
                    <c:v>Husholdninger</c:v>
                  </c:pt>
                  <c:pt idx="3">
                    <c:v>Erhverv</c:v>
                  </c:pt>
                  <c:pt idx="6">
                    <c:v>Transport</c:v>
                  </c:pt>
                </c:lvl>
              </c:multiLvlStrCache>
            </c:multiLvlStrRef>
          </c:cat>
          <c:val>
            <c:numRef>
              <c:f>Hovedpublikation!$D$39:$D$47</c:f>
              <c:numCache>
                <c:formatCode>#,##0</c:formatCode>
                <c:ptCount val="9"/>
                <c:pt idx="0">
                  <c:v>42.588764489829799</c:v>
                </c:pt>
                <c:pt idx="1">
                  <c:v>47.98979270876697</c:v>
                </c:pt>
                <c:pt idx="2">
                  <c:v>49.938545538995115</c:v>
                </c:pt>
                <c:pt idx="3">
                  <c:v>10.439838503404131</c:v>
                </c:pt>
                <c:pt idx="4">
                  <c:v>19.842509520508738</c:v>
                </c:pt>
                <c:pt idx="5">
                  <c:v>23.063924163924749</c:v>
                </c:pt>
                <c:pt idx="6">
                  <c:v>8.9354866890000011</c:v>
                </c:pt>
                <c:pt idx="7">
                  <c:v>10.44035536203379</c:v>
                </c:pt>
                <c:pt idx="8">
                  <c:v>10.440106444406837</c:v>
                </c:pt>
              </c:numCache>
            </c:numRef>
          </c:val>
        </c:ser>
        <c:ser>
          <c:idx val="2"/>
          <c:order val="2"/>
          <c:tx>
            <c:strRef>
              <c:f>Hovedpublikation!$E$38</c:f>
              <c:strCache>
                <c:ptCount val="1"/>
                <c:pt idx="0">
                  <c:v>El</c:v>
                </c:pt>
              </c:strCache>
            </c:strRef>
          </c:tx>
          <c:spPr>
            <a:solidFill>
              <a:schemeClr val="accent1"/>
            </a:solidFill>
            <a:ln>
              <a:solidFill>
                <a:schemeClr val="accent1"/>
              </a:solidFill>
            </a:ln>
          </c:spPr>
          <c:invertIfNegative val="0"/>
          <c:cat>
            <c:multiLvlStrRef>
              <c:f>Hovedpublikation!$A$39:$B$47</c:f>
              <c:multiLvlStrCache>
                <c:ptCount val="9"/>
                <c:lvl>
                  <c:pt idx="0">
                    <c:v>2014</c:v>
                  </c:pt>
                  <c:pt idx="1">
                    <c:v>2020</c:v>
                  </c:pt>
                  <c:pt idx="2">
                    <c:v>2025</c:v>
                  </c:pt>
                  <c:pt idx="3">
                    <c:v>2014</c:v>
                  </c:pt>
                  <c:pt idx="4">
                    <c:v>2020</c:v>
                  </c:pt>
                  <c:pt idx="5">
                    <c:v>2025</c:v>
                  </c:pt>
                  <c:pt idx="6">
                    <c:v>2014</c:v>
                  </c:pt>
                  <c:pt idx="7">
                    <c:v>2020</c:v>
                  </c:pt>
                  <c:pt idx="8">
                    <c:v>2025</c:v>
                  </c:pt>
                </c:lvl>
                <c:lvl>
                  <c:pt idx="0">
                    <c:v>Husholdninger</c:v>
                  </c:pt>
                  <c:pt idx="3">
                    <c:v>Erhverv</c:v>
                  </c:pt>
                  <c:pt idx="6">
                    <c:v>Transport</c:v>
                  </c:pt>
                </c:lvl>
              </c:multiLvlStrCache>
            </c:multiLvlStrRef>
          </c:cat>
          <c:val>
            <c:numRef>
              <c:f>Hovedpublikation!$E$39:$E$47</c:f>
              <c:numCache>
                <c:formatCode>#,##0</c:formatCode>
                <c:ptCount val="9"/>
                <c:pt idx="0">
                  <c:v>36.908376389116121</c:v>
                </c:pt>
                <c:pt idx="1">
                  <c:v>38.830777260063194</c:v>
                </c:pt>
                <c:pt idx="2">
                  <c:v>40.208716441898957</c:v>
                </c:pt>
                <c:pt idx="3">
                  <c:v>72.697114529316764</c:v>
                </c:pt>
                <c:pt idx="4">
                  <c:v>75.97938808131498</c:v>
                </c:pt>
                <c:pt idx="5">
                  <c:v>80.41016302521632</c:v>
                </c:pt>
                <c:pt idx="6">
                  <c:v>1.38744</c:v>
                </c:pt>
                <c:pt idx="7">
                  <c:v>2.0598430644910581</c:v>
                </c:pt>
                <c:pt idx="8">
                  <c:v>2.7783631893773295</c:v>
                </c:pt>
              </c:numCache>
            </c:numRef>
          </c:val>
        </c:ser>
        <c:ser>
          <c:idx val="3"/>
          <c:order val="3"/>
          <c:tx>
            <c:strRef>
              <c:f>Hovedpublikation!$F$38</c:f>
              <c:strCache>
                <c:ptCount val="1"/>
                <c:pt idx="0">
                  <c:v>Fjernvarme</c:v>
                </c:pt>
              </c:strCache>
            </c:strRef>
          </c:tx>
          <c:spPr>
            <a:solidFill>
              <a:schemeClr val="accent2"/>
            </a:solidFill>
            <a:ln>
              <a:solidFill>
                <a:schemeClr val="accent2"/>
              </a:solidFill>
            </a:ln>
          </c:spPr>
          <c:invertIfNegative val="0"/>
          <c:cat>
            <c:multiLvlStrRef>
              <c:f>Hovedpublikation!$A$39:$B$47</c:f>
              <c:multiLvlStrCache>
                <c:ptCount val="9"/>
                <c:lvl>
                  <c:pt idx="0">
                    <c:v>2014</c:v>
                  </c:pt>
                  <c:pt idx="1">
                    <c:v>2020</c:v>
                  </c:pt>
                  <c:pt idx="2">
                    <c:v>2025</c:v>
                  </c:pt>
                  <c:pt idx="3">
                    <c:v>2014</c:v>
                  </c:pt>
                  <c:pt idx="4">
                    <c:v>2020</c:v>
                  </c:pt>
                  <c:pt idx="5">
                    <c:v>2025</c:v>
                  </c:pt>
                  <c:pt idx="6">
                    <c:v>2014</c:v>
                  </c:pt>
                  <c:pt idx="7">
                    <c:v>2020</c:v>
                  </c:pt>
                  <c:pt idx="8">
                    <c:v>2025</c:v>
                  </c:pt>
                </c:lvl>
                <c:lvl>
                  <c:pt idx="0">
                    <c:v>Husholdninger</c:v>
                  </c:pt>
                  <c:pt idx="3">
                    <c:v>Erhverv</c:v>
                  </c:pt>
                  <c:pt idx="6">
                    <c:v>Transport</c:v>
                  </c:pt>
                </c:lvl>
              </c:multiLvlStrCache>
            </c:multiLvlStrRef>
          </c:cat>
          <c:val>
            <c:numRef>
              <c:f>Hovedpublikation!$F$39:$F$47</c:f>
              <c:numCache>
                <c:formatCode>#,##0</c:formatCode>
                <c:ptCount val="9"/>
                <c:pt idx="0">
                  <c:v>68.704194038441528</c:v>
                </c:pt>
                <c:pt idx="1">
                  <c:v>68.683850836449707</c:v>
                </c:pt>
                <c:pt idx="2">
                  <c:v>69.336746678269648</c:v>
                </c:pt>
                <c:pt idx="3">
                  <c:v>37.149812505174076</c:v>
                </c:pt>
                <c:pt idx="4">
                  <c:v>32.354216597994423</c:v>
                </c:pt>
                <c:pt idx="5">
                  <c:v>32.780056096025177</c:v>
                </c:pt>
                <c:pt idx="6">
                  <c:v>0</c:v>
                </c:pt>
                <c:pt idx="7">
                  <c:v>0</c:v>
                </c:pt>
                <c:pt idx="8">
                  <c:v>0</c:v>
                </c:pt>
              </c:numCache>
            </c:numRef>
          </c:val>
        </c:ser>
        <c:dLbls>
          <c:showLegendKey val="0"/>
          <c:showVal val="0"/>
          <c:showCatName val="0"/>
          <c:showSerName val="0"/>
          <c:showPercent val="0"/>
          <c:showBubbleSize val="0"/>
        </c:dLbls>
        <c:gapWidth val="150"/>
        <c:overlap val="100"/>
        <c:axId val="141019392"/>
        <c:axId val="141029376"/>
      </c:barChart>
      <c:catAx>
        <c:axId val="141019392"/>
        <c:scaling>
          <c:orientation val="minMax"/>
        </c:scaling>
        <c:delete val="0"/>
        <c:axPos val="b"/>
        <c:numFmt formatCode="General" sourceLinked="0"/>
        <c:majorTickMark val="out"/>
        <c:minorTickMark val="none"/>
        <c:tickLblPos val="nextTo"/>
        <c:crossAx val="141029376"/>
        <c:crosses val="autoZero"/>
        <c:auto val="1"/>
        <c:lblAlgn val="ctr"/>
        <c:lblOffset val="100"/>
        <c:noMultiLvlLbl val="0"/>
      </c:catAx>
      <c:valAx>
        <c:axId val="141029376"/>
        <c:scaling>
          <c:orientation val="minMax"/>
        </c:scaling>
        <c:delete val="0"/>
        <c:axPos val="l"/>
        <c:majorGridlines/>
        <c:numFmt formatCode="#,##0" sourceLinked="1"/>
        <c:majorTickMark val="out"/>
        <c:minorTickMark val="none"/>
        <c:tickLblPos val="nextTo"/>
        <c:crossAx val="141019392"/>
        <c:crosses val="autoZero"/>
        <c:crossBetween val="between"/>
      </c:val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Energiområdet</a:t>
            </a:r>
          </a:p>
        </c:rich>
      </c:tx>
      <c:layout/>
      <c:overlay val="0"/>
    </c:title>
    <c:autoTitleDeleted val="0"/>
    <c:plotArea>
      <c:layout/>
      <c:barChart>
        <c:barDir val="col"/>
        <c:grouping val="stacked"/>
        <c:varyColors val="0"/>
        <c:ser>
          <c:idx val="3"/>
          <c:order val="0"/>
          <c:tx>
            <c:strRef>
              <c:f>'G - Udledning af drivhusgasser'!$B$131</c:f>
              <c:strCache>
                <c:ptCount val="1"/>
                <c:pt idx="0">
                  <c:v>Forløb B</c:v>
                </c:pt>
              </c:strCache>
            </c:strRef>
          </c:tx>
          <c:spPr>
            <a:solidFill>
              <a:schemeClr val="accent1"/>
            </a:solidFill>
          </c:spPr>
          <c:invertIfNegative val="0"/>
          <c:cat>
            <c:numRef>
              <c:f>'G - Udledning af drivhusgasser'!$B$127</c:f>
              <c:numCache>
                <c:formatCode>General</c:formatCode>
                <c:ptCount val="1"/>
                <c:pt idx="0">
                  <c:v>2020</c:v>
                </c:pt>
              </c:numCache>
            </c:numRef>
          </c:cat>
          <c:val>
            <c:numRef>
              <c:f>'G - Udledning af drivhusgasser'!$D$131</c:f>
              <c:numCache>
                <c:formatCode>#,#00</c:formatCode>
                <c:ptCount val="1"/>
                <c:pt idx="0">
                  <c:v>8.4790829300513924</c:v>
                </c:pt>
              </c:numCache>
            </c:numRef>
          </c:val>
        </c:ser>
        <c:ser>
          <c:idx val="2"/>
          <c:order val="1"/>
          <c:spPr>
            <a:pattFill prst="dkDnDiag">
              <a:fgClr>
                <a:schemeClr val="tx1"/>
              </a:fgClr>
              <a:bgClr>
                <a:schemeClr val="accent1"/>
              </a:bgClr>
            </a:pattFill>
          </c:spPr>
          <c:invertIfNegative val="0"/>
          <c:cat>
            <c:numRef>
              <c:f>'G - Udledning af drivhusgasser'!$B$127</c:f>
              <c:numCache>
                <c:formatCode>General</c:formatCode>
                <c:ptCount val="1"/>
                <c:pt idx="0">
                  <c:v>2020</c:v>
                </c:pt>
              </c:numCache>
            </c:numRef>
          </c:cat>
          <c:val>
            <c:numRef>
              <c:f>'G - Udledning af drivhusgasser'!$D$130</c:f>
              <c:numCache>
                <c:formatCode>#,#00</c:formatCode>
                <c:ptCount val="1"/>
                <c:pt idx="0">
                  <c:v>1.5964139451211701</c:v>
                </c:pt>
              </c:numCache>
            </c:numRef>
          </c:val>
        </c:ser>
        <c:ser>
          <c:idx val="1"/>
          <c:order val="2"/>
          <c:spPr>
            <a:pattFill prst="dkDnDiag">
              <a:fgClr>
                <a:schemeClr val="tx1"/>
              </a:fgClr>
              <a:bgClr>
                <a:schemeClr val="accent2"/>
              </a:bgClr>
            </a:pattFill>
          </c:spPr>
          <c:invertIfNegative val="0"/>
          <c:cat>
            <c:numRef>
              <c:f>'G - Udledning af drivhusgasser'!$B$127</c:f>
              <c:numCache>
                <c:formatCode>General</c:formatCode>
                <c:ptCount val="1"/>
                <c:pt idx="0">
                  <c:v>2020</c:v>
                </c:pt>
              </c:numCache>
            </c:numRef>
          </c:cat>
          <c:val>
            <c:numRef>
              <c:f>'G - Udledning af drivhusgasser'!$D$129</c:f>
              <c:numCache>
                <c:formatCode>#,#00</c:formatCode>
                <c:ptCount val="1"/>
                <c:pt idx="0">
                  <c:v>0.72507396998005724</c:v>
                </c:pt>
              </c:numCache>
            </c:numRef>
          </c:val>
        </c:ser>
        <c:ser>
          <c:idx val="4"/>
          <c:order val="3"/>
          <c:tx>
            <c:strRef>
              <c:f>'G - Udledning af drivhusgasser'!$B$130</c:f>
              <c:strCache>
                <c:ptCount val="1"/>
                <c:pt idx="0">
                  <c:v>Forløb A</c:v>
                </c:pt>
              </c:strCache>
            </c:strRef>
          </c:tx>
          <c:spPr>
            <a:solidFill>
              <a:schemeClr val="accent2"/>
            </a:solidFill>
          </c:spPr>
          <c:invertIfNegative val="0"/>
          <c:cat>
            <c:numRef>
              <c:f>'G - Udledning af drivhusgasser'!$B$127</c:f>
              <c:numCache>
                <c:formatCode>General</c:formatCode>
                <c:ptCount val="1"/>
                <c:pt idx="0">
                  <c:v>2020</c:v>
                </c:pt>
              </c:numCache>
            </c:numRef>
          </c:cat>
          <c:val>
            <c:numRef>
              <c:f>'G - Udledning af drivhusgasser'!$D$132</c:f>
              <c:numCache>
                <c:formatCode>#,#00</c:formatCode>
                <c:ptCount val="1"/>
              </c:numCache>
            </c:numRef>
          </c:val>
        </c:ser>
        <c:ser>
          <c:idx val="0"/>
          <c:order val="4"/>
          <c:tx>
            <c:strRef>
              <c:f>'G - Udledning af drivhusgasser'!$B$128</c:f>
              <c:strCache>
                <c:ptCount val="1"/>
                <c:pt idx="0">
                  <c:v>Følsomhed</c:v>
                </c:pt>
              </c:strCache>
            </c:strRef>
          </c:tx>
          <c:spPr>
            <a:pattFill prst="dkDnDiag">
              <a:fgClr>
                <a:schemeClr val="tx1"/>
              </a:fgClr>
              <a:bgClr>
                <a:schemeClr val="bg1"/>
              </a:bgClr>
            </a:pattFill>
          </c:spPr>
          <c:invertIfNegative val="0"/>
          <c:cat>
            <c:numRef>
              <c:f>'G - Udledning af drivhusgasser'!$B$127</c:f>
              <c:numCache>
                <c:formatCode>General</c:formatCode>
                <c:ptCount val="1"/>
                <c:pt idx="0">
                  <c:v>2020</c:v>
                </c:pt>
              </c:numCache>
            </c:numRef>
          </c:cat>
          <c:val>
            <c:numRef>
              <c:f>'G - Udledning af drivhusgasser'!$D$128</c:f>
              <c:numCache>
                <c:formatCode>#,#00</c:formatCode>
                <c:ptCount val="1"/>
                <c:pt idx="0">
                  <c:v>2.7413504551215411</c:v>
                </c:pt>
              </c:numCache>
            </c:numRef>
          </c:val>
        </c:ser>
        <c:dLbls>
          <c:showLegendKey val="0"/>
          <c:showVal val="0"/>
          <c:showCatName val="0"/>
          <c:showSerName val="0"/>
          <c:showPercent val="0"/>
          <c:showBubbleSize val="0"/>
        </c:dLbls>
        <c:gapWidth val="150"/>
        <c:overlap val="100"/>
        <c:axId val="148226816"/>
        <c:axId val="148228352"/>
      </c:barChart>
      <c:catAx>
        <c:axId val="148226816"/>
        <c:scaling>
          <c:orientation val="minMax"/>
        </c:scaling>
        <c:delete val="0"/>
        <c:axPos val="b"/>
        <c:numFmt formatCode="General" sourceLinked="1"/>
        <c:majorTickMark val="out"/>
        <c:minorTickMark val="none"/>
        <c:tickLblPos val="nextTo"/>
        <c:crossAx val="148228352"/>
        <c:crosses val="autoZero"/>
        <c:auto val="1"/>
        <c:lblAlgn val="ctr"/>
        <c:lblOffset val="100"/>
        <c:noMultiLvlLbl val="0"/>
      </c:catAx>
      <c:valAx>
        <c:axId val="148228352"/>
        <c:scaling>
          <c:orientation val="minMax"/>
        </c:scaling>
        <c:delete val="0"/>
        <c:axPos val="l"/>
        <c:majorGridlines/>
        <c:numFmt formatCode="0" sourceLinked="0"/>
        <c:majorTickMark val="out"/>
        <c:minorTickMark val="none"/>
        <c:tickLblPos val="nextTo"/>
        <c:crossAx val="148226816"/>
        <c:crosses val="autoZero"/>
        <c:crossBetween val="between"/>
      </c:valAx>
    </c:plotArea>
    <c:legend>
      <c:legendPos val="r"/>
      <c:legendEntry>
        <c:idx val="2"/>
        <c:delete val="1"/>
      </c:legendEntry>
      <c:legendEntry>
        <c:idx val="3"/>
        <c:delete val="1"/>
      </c:legendEntry>
      <c:layout/>
      <c:overlay val="0"/>
    </c:legend>
    <c:plotVisOnly val="1"/>
    <c:dispBlanksAs val="gap"/>
    <c:showDLblsOverMax val="0"/>
  </c:chart>
  <c:spPr>
    <a:noFill/>
    <a:ln>
      <a:noFill/>
    </a:ln>
  </c:sp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Transport</a:t>
            </a:r>
          </a:p>
        </c:rich>
      </c:tx>
      <c:layout/>
      <c:overlay val="0"/>
    </c:title>
    <c:autoTitleDeleted val="0"/>
    <c:plotArea>
      <c:layout/>
      <c:barChart>
        <c:barDir val="col"/>
        <c:grouping val="stacked"/>
        <c:varyColors val="0"/>
        <c:ser>
          <c:idx val="1"/>
          <c:order val="0"/>
          <c:tx>
            <c:strRef>
              <c:f>'G - Udledning af drivhusgasser'!$B$129</c:f>
              <c:strCache>
                <c:ptCount val="1"/>
                <c:pt idx="0">
                  <c:v>Centralt skøn</c:v>
                </c:pt>
              </c:strCache>
            </c:strRef>
          </c:tx>
          <c:spPr>
            <a:solidFill>
              <a:schemeClr val="accent1"/>
            </a:solidFill>
          </c:spPr>
          <c:invertIfNegative val="0"/>
          <c:cat>
            <c:numRef>
              <c:f>'G - Udledning af drivhusgasser'!$G$127:$H$127</c:f>
              <c:numCache>
                <c:formatCode>General</c:formatCode>
                <c:ptCount val="2"/>
                <c:pt idx="0">
                  <c:v>2020</c:v>
                </c:pt>
                <c:pt idx="1">
                  <c:v>2025</c:v>
                </c:pt>
              </c:numCache>
            </c:numRef>
          </c:cat>
          <c:val>
            <c:numRef>
              <c:f>'G - Udledning af drivhusgasser'!$G$129:$H$129</c:f>
              <c:numCache>
                <c:formatCode>#,#00</c:formatCode>
                <c:ptCount val="2"/>
                <c:pt idx="0">
                  <c:v>11.871369443424404</c:v>
                </c:pt>
                <c:pt idx="1">
                  <c:v>11.784021241446842</c:v>
                </c:pt>
              </c:numCache>
            </c:numRef>
          </c:val>
        </c:ser>
        <c:ser>
          <c:idx val="2"/>
          <c:order val="1"/>
          <c:spPr>
            <a:pattFill prst="dkDnDiag">
              <a:fgClr>
                <a:schemeClr val="tx1"/>
              </a:fgClr>
              <a:bgClr>
                <a:schemeClr val="accent1"/>
              </a:bgClr>
            </a:pattFill>
          </c:spPr>
          <c:invertIfNegative val="0"/>
          <c:cat>
            <c:numRef>
              <c:f>'G - Udledning af drivhusgasser'!$G$127:$H$127</c:f>
              <c:numCache>
                <c:formatCode>General</c:formatCode>
                <c:ptCount val="2"/>
                <c:pt idx="0">
                  <c:v>2020</c:v>
                </c:pt>
                <c:pt idx="1">
                  <c:v>2025</c:v>
                </c:pt>
              </c:numCache>
            </c:numRef>
          </c:cat>
          <c:val>
            <c:numRef>
              <c:f>'G - Udledning af drivhusgasser'!$G$130:$H$130</c:f>
              <c:numCache>
                <c:formatCode>#,#00</c:formatCode>
                <c:ptCount val="2"/>
                <c:pt idx="0">
                  <c:v>0.41638864822425969</c:v>
                </c:pt>
                <c:pt idx="1">
                  <c:v>0.81130375322696635</c:v>
                </c:pt>
              </c:numCache>
            </c:numRef>
          </c:val>
        </c:ser>
        <c:ser>
          <c:idx val="3"/>
          <c:order val="2"/>
          <c:tx>
            <c:strRef>
              <c:f>'G - Udledning af drivhusgasser'!$B$128</c:f>
              <c:strCache>
                <c:ptCount val="1"/>
                <c:pt idx="0">
                  <c:v>Følsomhed</c:v>
                </c:pt>
              </c:strCache>
            </c:strRef>
          </c:tx>
          <c:spPr>
            <a:pattFill prst="dkDnDiag">
              <a:fgClr>
                <a:schemeClr val="tx1"/>
              </a:fgClr>
              <a:bgClr>
                <a:schemeClr val="bg1"/>
              </a:bgClr>
            </a:pattFill>
          </c:spPr>
          <c:invertIfNegative val="0"/>
          <c:cat>
            <c:numRef>
              <c:f>'G - Udledning af drivhusgasser'!$G$127:$H$127</c:f>
              <c:numCache>
                <c:formatCode>General</c:formatCode>
                <c:ptCount val="2"/>
                <c:pt idx="0">
                  <c:v>2020</c:v>
                </c:pt>
                <c:pt idx="1">
                  <c:v>2025</c:v>
                </c:pt>
              </c:numCache>
            </c:numRef>
          </c:cat>
          <c:val>
            <c:numRef>
              <c:f>'G - Udledning af drivhusgasser'!$G$131:$H$131</c:f>
              <c:numCache>
                <c:formatCode>#,#00</c:formatCode>
                <c:ptCount val="2"/>
                <c:pt idx="0">
                  <c:v>0.43486150106285459</c:v>
                </c:pt>
                <c:pt idx="1">
                  <c:v>1.1066362367890996</c:v>
                </c:pt>
              </c:numCache>
            </c:numRef>
          </c:val>
        </c:ser>
        <c:dLbls>
          <c:showLegendKey val="0"/>
          <c:showVal val="0"/>
          <c:showCatName val="0"/>
          <c:showSerName val="0"/>
          <c:showPercent val="0"/>
          <c:showBubbleSize val="0"/>
        </c:dLbls>
        <c:gapWidth val="150"/>
        <c:overlap val="100"/>
        <c:axId val="148394752"/>
        <c:axId val="148396288"/>
      </c:barChart>
      <c:catAx>
        <c:axId val="148394752"/>
        <c:scaling>
          <c:orientation val="minMax"/>
        </c:scaling>
        <c:delete val="0"/>
        <c:axPos val="b"/>
        <c:numFmt formatCode="General" sourceLinked="1"/>
        <c:majorTickMark val="out"/>
        <c:minorTickMark val="none"/>
        <c:tickLblPos val="nextTo"/>
        <c:crossAx val="148396288"/>
        <c:crosses val="autoZero"/>
        <c:auto val="1"/>
        <c:lblAlgn val="ctr"/>
        <c:lblOffset val="100"/>
        <c:noMultiLvlLbl val="0"/>
      </c:catAx>
      <c:valAx>
        <c:axId val="148396288"/>
        <c:scaling>
          <c:orientation val="minMax"/>
          <c:max val="16"/>
          <c:min val="0"/>
        </c:scaling>
        <c:delete val="0"/>
        <c:axPos val="l"/>
        <c:majorGridlines/>
        <c:numFmt formatCode="0" sourceLinked="0"/>
        <c:majorTickMark val="out"/>
        <c:minorTickMark val="none"/>
        <c:tickLblPos val="nextTo"/>
        <c:crossAx val="148394752"/>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Landbrug</a:t>
            </a:r>
          </a:p>
        </c:rich>
      </c:tx>
      <c:layout/>
      <c:overlay val="0"/>
    </c:title>
    <c:autoTitleDeleted val="0"/>
    <c:plotArea>
      <c:layout/>
      <c:barChart>
        <c:barDir val="col"/>
        <c:grouping val="stacked"/>
        <c:varyColors val="0"/>
        <c:ser>
          <c:idx val="1"/>
          <c:order val="0"/>
          <c:tx>
            <c:strRef>
              <c:f>'G - Udledning af drivhusgasser'!$B$129</c:f>
              <c:strCache>
                <c:ptCount val="1"/>
                <c:pt idx="0">
                  <c:v>Centralt skøn</c:v>
                </c:pt>
              </c:strCache>
            </c:strRef>
          </c:tx>
          <c:spPr>
            <a:solidFill>
              <a:schemeClr val="accent1"/>
            </a:solidFill>
          </c:spPr>
          <c:invertIfNegative val="0"/>
          <c:cat>
            <c:numRef>
              <c:f>'G - Udledning af drivhusgasser'!$K$127:$L$127</c:f>
              <c:numCache>
                <c:formatCode>General</c:formatCode>
                <c:ptCount val="2"/>
                <c:pt idx="0">
                  <c:v>2020</c:v>
                </c:pt>
                <c:pt idx="1">
                  <c:v>2025</c:v>
                </c:pt>
              </c:numCache>
            </c:numRef>
          </c:cat>
          <c:val>
            <c:numRef>
              <c:f>'G - Udledning af drivhusgasser'!$K$129:$L$129</c:f>
              <c:numCache>
                <c:formatCode>#,#00</c:formatCode>
                <c:ptCount val="2"/>
                <c:pt idx="0">
                  <c:v>11.501917568283419</c:v>
                </c:pt>
                <c:pt idx="1">
                  <c:v>11.358347426055467</c:v>
                </c:pt>
              </c:numCache>
            </c:numRef>
          </c:val>
        </c:ser>
        <c:ser>
          <c:idx val="2"/>
          <c:order val="1"/>
          <c:spPr>
            <a:pattFill prst="dkDnDiag">
              <a:fgClr>
                <a:schemeClr val="tx1"/>
              </a:fgClr>
              <a:bgClr>
                <a:schemeClr val="accent1"/>
              </a:bgClr>
            </a:pattFill>
          </c:spPr>
          <c:invertIfNegative val="0"/>
          <c:cat>
            <c:numRef>
              <c:f>'G - Udledning af drivhusgasser'!$K$127:$L$127</c:f>
              <c:numCache>
                <c:formatCode>General</c:formatCode>
                <c:ptCount val="2"/>
                <c:pt idx="0">
                  <c:v>2020</c:v>
                </c:pt>
                <c:pt idx="1">
                  <c:v>2025</c:v>
                </c:pt>
              </c:numCache>
            </c:numRef>
          </c:cat>
          <c:val>
            <c:numRef>
              <c:f>'G - Udledning af drivhusgasser'!$K$130:$L$130</c:f>
              <c:numCache>
                <c:formatCode>#,#00</c:formatCode>
                <c:ptCount val="2"/>
                <c:pt idx="0">
                  <c:v>0.29086481836747136</c:v>
                </c:pt>
                <c:pt idx="1">
                  <c:v>0.57661319875477535</c:v>
                </c:pt>
              </c:numCache>
            </c:numRef>
          </c:val>
        </c:ser>
        <c:ser>
          <c:idx val="3"/>
          <c:order val="2"/>
          <c:tx>
            <c:strRef>
              <c:f>'G - Udledning af drivhusgasser'!$B$128</c:f>
              <c:strCache>
                <c:ptCount val="1"/>
                <c:pt idx="0">
                  <c:v>Følsomhed</c:v>
                </c:pt>
              </c:strCache>
            </c:strRef>
          </c:tx>
          <c:spPr>
            <a:pattFill prst="dkDnDiag">
              <a:fgClr>
                <a:schemeClr val="tx1"/>
              </a:fgClr>
              <a:bgClr>
                <a:schemeClr val="bg1"/>
              </a:bgClr>
            </a:pattFill>
          </c:spPr>
          <c:invertIfNegative val="0"/>
          <c:cat>
            <c:numRef>
              <c:f>'G - Udledning af drivhusgasser'!$K$127:$L$127</c:f>
              <c:numCache>
                <c:formatCode>General</c:formatCode>
                <c:ptCount val="2"/>
                <c:pt idx="0">
                  <c:v>2020</c:v>
                </c:pt>
                <c:pt idx="1">
                  <c:v>2025</c:v>
                </c:pt>
              </c:numCache>
            </c:numRef>
          </c:cat>
          <c:val>
            <c:numRef>
              <c:f>'G - Udledning af drivhusgasser'!$K$131:$L$131</c:f>
              <c:numCache>
                <c:formatCode>#,#00</c:formatCode>
                <c:ptCount val="2"/>
                <c:pt idx="0">
                  <c:v>0.29086481836747136</c:v>
                </c:pt>
                <c:pt idx="1">
                  <c:v>0.57661319875477535</c:v>
                </c:pt>
              </c:numCache>
            </c:numRef>
          </c:val>
        </c:ser>
        <c:dLbls>
          <c:showLegendKey val="0"/>
          <c:showVal val="0"/>
          <c:showCatName val="0"/>
          <c:showSerName val="0"/>
          <c:showPercent val="0"/>
          <c:showBubbleSize val="0"/>
        </c:dLbls>
        <c:gapWidth val="150"/>
        <c:overlap val="100"/>
        <c:axId val="148430208"/>
        <c:axId val="149030016"/>
      </c:barChart>
      <c:catAx>
        <c:axId val="148430208"/>
        <c:scaling>
          <c:orientation val="minMax"/>
        </c:scaling>
        <c:delete val="0"/>
        <c:axPos val="b"/>
        <c:numFmt formatCode="General" sourceLinked="1"/>
        <c:majorTickMark val="out"/>
        <c:minorTickMark val="none"/>
        <c:tickLblPos val="nextTo"/>
        <c:crossAx val="149030016"/>
        <c:crosses val="autoZero"/>
        <c:auto val="1"/>
        <c:lblAlgn val="ctr"/>
        <c:lblOffset val="100"/>
        <c:noMultiLvlLbl val="0"/>
      </c:catAx>
      <c:valAx>
        <c:axId val="149030016"/>
        <c:scaling>
          <c:orientation val="minMax"/>
          <c:max val="16"/>
          <c:min val="0"/>
        </c:scaling>
        <c:delete val="0"/>
        <c:axPos val="l"/>
        <c:majorGridlines/>
        <c:numFmt formatCode="0" sourceLinked="0"/>
        <c:majorTickMark val="out"/>
        <c:minorTickMark val="none"/>
        <c:tickLblPos val="nextTo"/>
        <c:crossAx val="148430208"/>
        <c:crosses val="autoZero"/>
        <c:crossBetween val="between"/>
      </c:valAx>
    </c:plotArea>
    <c:legend>
      <c:legendPos val="r"/>
      <c:legendEntry>
        <c:idx val="1"/>
        <c:delete val="1"/>
      </c:legendEntry>
      <c:layout/>
      <c:overlay val="0"/>
    </c:legend>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Endeligt energiforbrug i</a:t>
            </a:r>
            <a:r>
              <a:rPr lang="da-DK" baseline="0"/>
              <a:t> "Forløb A"</a:t>
            </a:r>
            <a:r>
              <a:rPr lang="da-DK"/>
              <a:t> (%)</a:t>
            </a:r>
          </a:p>
        </c:rich>
      </c:tx>
      <c:layout/>
      <c:overlay val="1"/>
    </c:title>
    <c:autoTitleDeleted val="0"/>
    <c:plotArea>
      <c:layout>
        <c:manualLayout>
          <c:layoutTarget val="inner"/>
          <c:xMode val="edge"/>
          <c:yMode val="edge"/>
          <c:x val="0.1114884076990376"/>
          <c:y val="0.14399314668999708"/>
          <c:w val="0.85812248468941388"/>
          <c:h val="0.51988043161271513"/>
        </c:manualLayout>
      </c:layout>
      <c:barChart>
        <c:barDir val="col"/>
        <c:grouping val="percentStacked"/>
        <c:varyColors val="0"/>
        <c:ser>
          <c:idx val="0"/>
          <c:order val="0"/>
          <c:tx>
            <c:strRef>
              <c:f>Hovedpublikation!$C$38</c:f>
              <c:strCache>
                <c:ptCount val="1"/>
                <c:pt idx="0">
                  <c:v>Fossile brændsler</c:v>
                </c:pt>
              </c:strCache>
            </c:strRef>
          </c:tx>
          <c:spPr>
            <a:solidFill>
              <a:schemeClr val="tx1"/>
            </a:solidFill>
            <a:ln>
              <a:solidFill>
                <a:schemeClr val="tx1"/>
              </a:solidFill>
            </a:ln>
          </c:spPr>
          <c:invertIfNegative val="0"/>
          <c:cat>
            <c:multiLvlStrRef>
              <c:f>Hovedpublikation!$A$39:$B$47</c:f>
              <c:multiLvlStrCache>
                <c:ptCount val="9"/>
                <c:lvl>
                  <c:pt idx="0">
                    <c:v>2014</c:v>
                  </c:pt>
                  <c:pt idx="1">
                    <c:v>2020</c:v>
                  </c:pt>
                  <c:pt idx="2">
                    <c:v>2025</c:v>
                  </c:pt>
                  <c:pt idx="3">
                    <c:v>2014</c:v>
                  </c:pt>
                  <c:pt idx="4">
                    <c:v>2020</c:v>
                  </c:pt>
                  <c:pt idx="5">
                    <c:v>2025</c:v>
                  </c:pt>
                  <c:pt idx="6">
                    <c:v>2014</c:v>
                  </c:pt>
                  <c:pt idx="7">
                    <c:v>2020</c:v>
                  </c:pt>
                  <c:pt idx="8">
                    <c:v>2025</c:v>
                  </c:pt>
                </c:lvl>
                <c:lvl>
                  <c:pt idx="0">
                    <c:v>Husholdninger</c:v>
                  </c:pt>
                  <c:pt idx="3">
                    <c:v>Erhverv</c:v>
                  </c:pt>
                  <c:pt idx="6">
                    <c:v>Transport</c:v>
                  </c:pt>
                </c:lvl>
              </c:multiLvlStrCache>
            </c:multiLvlStrRef>
          </c:cat>
          <c:val>
            <c:numRef>
              <c:f>Hovedpublikation!$C$39:$C$47</c:f>
              <c:numCache>
                <c:formatCode>#,##0</c:formatCode>
                <c:ptCount val="9"/>
                <c:pt idx="0">
                  <c:v>36.944332192377203</c:v>
                </c:pt>
                <c:pt idx="1">
                  <c:v>28.435355837591235</c:v>
                </c:pt>
                <c:pt idx="2">
                  <c:v>25.16182494239677</c:v>
                </c:pt>
                <c:pt idx="3">
                  <c:v>82.745180967332047</c:v>
                </c:pt>
                <c:pt idx="4">
                  <c:v>71.700799476650602</c:v>
                </c:pt>
                <c:pt idx="5">
                  <c:v>71.692624423963494</c:v>
                </c:pt>
                <c:pt idx="6">
                  <c:v>197.57144352369266</c:v>
                </c:pt>
                <c:pt idx="7">
                  <c:v>200.0448561254841</c:v>
                </c:pt>
                <c:pt idx="8">
                  <c:v>200.02889333562462</c:v>
                </c:pt>
              </c:numCache>
            </c:numRef>
          </c:val>
        </c:ser>
        <c:ser>
          <c:idx val="1"/>
          <c:order val="1"/>
          <c:tx>
            <c:strRef>
              <c:f>Hovedpublikation!$D$38</c:f>
              <c:strCache>
                <c:ptCount val="1"/>
                <c:pt idx="0">
                  <c:v>Vedvarende energi</c:v>
                </c:pt>
              </c:strCache>
            </c:strRef>
          </c:tx>
          <c:spPr>
            <a:solidFill>
              <a:schemeClr val="accent3"/>
            </a:solidFill>
            <a:ln>
              <a:solidFill>
                <a:schemeClr val="accent3"/>
              </a:solidFill>
            </a:ln>
          </c:spPr>
          <c:invertIfNegative val="0"/>
          <c:cat>
            <c:multiLvlStrRef>
              <c:f>Hovedpublikation!$A$39:$B$47</c:f>
              <c:multiLvlStrCache>
                <c:ptCount val="9"/>
                <c:lvl>
                  <c:pt idx="0">
                    <c:v>2014</c:v>
                  </c:pt>
                  <c:pt idx="1">
                    <c:v>2020</c:v>
                  </c:pt>
                  <c:pt idx="2">
                    <c:v>2025</c:v>
                  </c:pt>
                  <c:pt idx="3">
                    <c:v>2014</c:v>
                  </c:pt>
                  <c:pt idx="4">
                    <c:v>2020</c:v>
                  </c:pt>
                  <c:pt idx="5">
                    <c:v>2025</c:v>
                  </c:pt>
                  <c:pt idx="6">
                    <c:v>2014</c:v>
                  </c:pt>
                  <c:pt idx="7">
                    <c:v>2020</c:v>
                  </c:pt>
                  <c:pt idx="8">
                    <c:v>2025</c:v>
                  </c:pt>
                </c:lvl>
                <c:lvl>
                  <c:pt idx="0">
                    <c:v>Husholdninger</c:v>
                  </c:pt>
                  <c:pt idx="3">
                    <c:v>Erhverv</c:v>
                  </c:pt>
                  <c:pt idx="6">
                    <c:v>Transport</c:v>
                  </c:pt>
                </c:lvl>
              </c:multiLvlStrCache>
            </c:multiLvlStrRef>
          </c:cat>
          <c:val>
            <c:numRef>
              <c:f>Hovedpublikation!$D$39:$D$47</c:f>
              <c:numCache>
                <c:formatCode>#,##0</c:formatCode>
                <c:ptCount val="9"/>
                <c:pt idx="0">
                  <c:v>42.588764489829799</c:v>
                </c:pt>
                <c:pt idx="1">
                  <c:v>47.98979270876697</c:v>
                </c:pt>
                <c:pt idx="2">
                  <c:v>49.938545538995115</c:v>
                </c:pt>
                <c:pt idx="3">
                  <c:v>10.439838503404131</c:v>
                </c:pt>
                <c:pt idx="4">
                  <c:v>19.842509520508738</c:v>
                </c:pt>
                <c:pt idx="5">
                  <c:v>23.063924163924749</c:v>
                </c:pt>
                <c:pt idx="6">
                  <c:v>8.9354866890000011</c:v>
                </c:pt>
                <c:pt idx="7">
                  <c:v>10.44035536203379</c:v>
                </c:pt>
                <c:pt idx="8">
                  <c:v>10.440106444406837</c:v>
                </c:pt>
              </c:numCache>
            </c:numRef>
          </c:val>
        </c:ser>
        <c:ser>
          <c:idx val="2"/>
          <c:order val="2"/>
          <c:tx>
            <c:strRef>
              <c:f>Hovedpublikation!$E$38</c:f>
              <c:strCache>
                <c:ptCount val="1"/>
                <c:pt idx="0">
                  <c:v>El</c:v>
                </c:pt>
              </c:strCache>
            </c:strRef>
          </c:tx>
          <c:spPr>
            <a:solidFill>
              <a:schemeClr val="accent1"/>
            </a:solidFill>
            <a:ln>
              <a:solidFill>
                <a:schemeClr val="accent1"/>
              </a:solidFill>
            </a:ln>
          </c:spPr>
          <c:invertIfNegative val="0"/>
          <c:cat>
            <c:multiLvlStrRef>
              <c:f>Hovedpublikation!$A$39:$B$47</c:f>
              <c:multiLvlStrCache>
                <c:ptCount val="9"/>
                <c:lvl>
                  <c:pt idx="0">
                    <c:v>2014</c:v>
                  </c:pt>
                  <c:pt idx="1">
                    <c:v>2020</c:v>
                  </c:pt>
                  <c:pt idx="2">
                    <c:v>2025</c:v>
                  </c:pt>
                  <c:pt idx="3">
                    <c:v>2014</c:v>
                  </c:pt>
                  <c:pt idx="4">
                    <c:v>2020</c:v>
                  </c:pt>
                  <c:pt idx="5">
                    <c:v>2025</c:v>
                  </c:pt>
                  <c:pt idx="6">
                    <c:v>2014</c:v>
                  </c:pt>
                  <c:pt idx="7">
                    <c:v>2020</c:v>
                  </c:pt>
                  <c:pt idx="8">
                    <c:v>2025</c:v>
                  </c:pt>
                </c:lvl>
                <c:lvl>
                  <c:pt idx="0">
                    <c:v>Husholdninger</c:v>
                  </c:pt>
                  <c:pt idx="3">
                    <c:v>Erhverv</c:v>
                  </c:pt>
                  <c:pt idx="6">
                    <c:v>Transport</c:v>
                  </c:pt>
                </c:lvl>
              </c:multiLvlStrCache>
            </c:multiLvlStrRef>
          </c:cat>
          <c:val>
            <c:numRef>
              <c:f>Hovedpublikation!$E$39:$E$47</c:f>
              <c:numCache>
                <c:formatCode>#,##0</c:formatCode>
                <c:ptCount val="9"/>
                <c:pt idx="0">
                  <c:v>36.908376389116121</c:v>
                </c:pt>
                <c:pt idx="1">
                  <c:v>38.830777260063194</c:v>
                </c:pt>
                <c:pt idx="2">
                  <c:v>40.208716441898957</c:v>
                </c:pt>
                <c:pt idx="3">
                  <c:v>72.697114529316764</c:v>
                </c:pt>
                <c:pt idx="4">
                  <c:v>75.97938808131498</c:v>
                </c:pt>
                <c:pt idx="5">
                  <c:v>80.41016302521632</c:v>
                </c:pt>
                <c:pt idx="6">
                  <c:v>1.38744</c:v>
                </c:pt>
                <c:pt idx="7">
                  <c:v>2.0598430644910581</c:v>
                </c:pt>
                <c:pt idx="8">
                  <c:v>2.7783631893773295</c:v>
                </c:pt>
              </c:numCache>
            </c:numRef>
          </c:val>
        </c:ser>
        <c:ser>
          <c:idx val="3"/>
          <c:order val="3"/>
          <c:tx>
            <c:strRef>
              <c:f>Hovedpublikation!$F$38</c:f>
              <c:strCache>
                <c:ptCount val="1"/>
                <c:pt idx="0">
                  <c:v>Fjernvarme</c:v>
                </c:pt>
              </c:strCache>
            </c:strRef>
          </c:tx>
          <c:spPr>
            <a:solidFill>
              <a:schemeClr val="accent2"/>
            </a:solidFill>
            <a:ln>
              <a:solidFill>
                <a:schemeClr val="accent2"/>
              </a:solidFill>
            </a:ln>
          </c:spPr>
          <c:invertIfNegative val="0"/>
          <c:cat>
            <c:multiLvlStrRef>
              <c:f>Hovedpublikation!$A$39:$B$47</c:f>
              <c:multiLvlStrCache>
                <c:ptCount val="9"/>
                <c:lvl>
                  <c:pt idx="0">
                    <c:v>2014</c:v>
                  </c:pt>
                  <c:pt idx="1">
                    <c:v>2020</c:v>
                  </c:pt>
                  <c:pt idx="2">
                    <c:v>2025</c:v>
                  </c:pt>
                  <c:pt idx="3">
                    <c:v>2014</c:v>
                  </c:pt>
                  <c:pt idx="4">
                    <c:v>2020</c:v>
                  </c:pt>
                  <c:pt idx="5">
                    <c:v>2025</c:v>
                  </c:pt>
                  <c:pt idx="6">
                    <c:v>2014</c:v>
                  </c:pt>
                  <c:pt idx="7">
                    <c:v>2020</c:v>
                  </c:pt>
                  <c:pt idx="8">
                    <c:v>2025</c:v>
                  </c:pt>
                </c:lvl>
                <c:lvl>
                  <c:pt idx="0">
                    <c:v>Husholdninger</c:v>
                  </c:pt>
                  <c:pt idx="3">
                    <c:v>Erhverv</c:v>
                  </c:pt>
                  <c:pt idx="6">
                    <c:v>Transport</c:v>
                  </c:pt>
                </c:lvl>
              </c:multiLvlStrCache>
            </c:multiLvlStrRef>
          </c:cat>
          <c:val>
            <c:numRef>
              <c:f>Hovedpublikation!$F$39:$F$47</c:f>
              <c:numCache>
                <c:formatCode>#,##0</c:formatCode>
                <c:ptCount val="9"/>
                <c:pt idx="0">
                  <c:v>68.704194038441528</c:v>
                </c:pt>
                <c:pt idx="1">
                  <c:v>68.683850836449707</c:v>
                </c:pt>
                <c:pt idx="2">
                  <c:v>69.336746678269648</c:v>
                </c:pt>
                <c:pt idx="3">
                  <c:v>37.149812505174076</c:v>
                </c:pt>
                <c:pt idx="4">
                  <c:v>32.354216597994423</c:v>
                </c:pt>
                <c:pt idx="5">
                  <c:v>32.780056096025177</c:v>
                </c:pt>
                <c:pt idx="6">
                  <c:v>0</c:v>
                </c:pt>
                <c:pt idx="7">
                  <c:v>0</c:v>
                </c:pt>
                <c:pt idx="8">
                  <c:v>0</c:v>
                </c:pt>
              </c:numCache>
            </c:numRef>
          </c:val>
        </c:ser>
        <c:dLbls>
          <c:showLegendKey val="0"/>
          <c:showVal val="0"/>
          <c:showCatName val="0"/>
          <c:showSerName val="0"/>
          <c:showPercent val="0"/>
          <c:showBubbleSize val="0"/>
        </c:dLbls>
        <c:gapWidth val="150"/>
        <c:overlap val="100"/>
        <c:axId val="141056256"/>
        <c:axId val="141070336"/>
      </c:barChart>
      <c:catAx>
        <c:axId val="141056256"/>
        <c:scaling>
          <c:orientation val="minMax"/>
        </c:scaling>
        <c:delete val="0"/>
        <c:axPos val="b"/>
        <c:numFmt formatCode="General" sourceLinked="0"/>
        <c:majorTickMark val="out"/>
        <c:minorTickMark val="none"/>
        <c:tickLblPos val="nextTo"/>
        <c:crossAx val="141070336"/>
        <c:crosses val="autoZero"/>
        <c:auto val="1"/>
        <c:lblAlgn val="ctr"/>
        <c:lblOffset val="100"/>
        <c:noMultiLvlLbl val="0"/>
      </c:catAx>
      <c:valAx>
        <c:axId val="141070336"/>
        <c:scaling>
          <c:orientation val="minMax"/>
          <c:max val="1"/>
          <c:min val="0"/>
        </c:scaling>
        <c:delete val="0"/>
        <c:axPos val="l"/>
        <c:majorGridlines/>
        <c:numFmt formatCode="0%" sourceLinked="1"/>
        <c:majorTickMark val="out"/>
        <c:minorTickMark val="none"/>
        <c:tickLblPos val="nextTo"/>
        <c:crossAx val="141056256"/>
        <c:crosses val="autoZero"/>
        <c:crossBetween val="between"/>
        <c:majorUnit val="0.2"/>
      </c:val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VE-andelens følsomhed overfor biomasseprisen i 2020</a:t>
            </a:r>
          </a:p>
        </c:rich>
      </c:tx>
      <c:layout/>
      <c:overlay val="1"/>
    </c:title>
    <c:autoTitleDeleted val="0"/>
    <c:plotArea>
      <c:layout>
        <c:manualLayout>
          <c:layoutTarget val="inner"/>
          <c:xMode val="edge"/>
          <c:yMode val="edge"/>
          <c:x val="9.1849518810148731E-2"/>
          <c:y val="0.13473388743073783"/>
          <c:w val="0.68246916010498693"/>
          <c:h val="0.74928623505395164"/>
        </c:manualLayout>
      </c:layout>
      <c:lineChart>
        <c:grouping val="standard"/>
        <c:varyColors val="0"/>
        <c:ser>
          <c:idx val="0"/>
          <c:order val="0"/>
          <c:tx>
            <c:strRef>
              <c:f>Hovedpublikation!$A$82</c:f>
              <c:strCache>
                <c:ptCount val="1"/>
                <c:pt idx="0">
                  <c:v>Forløb A</c:v>
                </c:pt>
              </c:strCache>
            </c:strRef>
          </c:tx>
          <c:spPr>
            <a:ln w="31750">
              <a:solidFill>
                <a:schemeClr val="accent2"/>
              </a:solidFill>
            </a:ln>
          </c:spPr>
          <c:marker>
            <c:symbol val="none"/>
          </c:marker>
          <c:cat>
            <c:strRef>
              <c:f>Hovedpublikation!$B$81:$D$81</c:f>
              <c:strCache>
                <c:ptCount val="3"/>
                <c:pt idx="0">
                  <c:v>-25%</c:v>
                </c:pt>
                <c:pt idx="1">
                  <c:v>Basis</c:v>
                </c:pt>
                <c:pt idx="2">
                  <c:v>+25%</c:v>
                </c:pt>
              </c:strCache>
            </c:strRef>
          </c:cat>
          <c:val>
            <c:numRef>
              <c:f>Hovedpublikation!$B$82:$D$82</c:f>
              <c:numCache>
                <c:formatCode>0%</c:formatCode>
                <c:ptCount val="3"/>
                <c:pt idx="0">
                  <c:v>0.42923243673954814</c:v>
                </c:pt>
                <c:pt idx="1">
                  <c:v>0.40698255268318229</c:v>
                </c:pt>
                <c:pt idx="2">
                  <c:v>0.37477494659172284</c:v>
                </c:pt>
              </c:numCache>
            </c:numRef>
          </c:val>
          <c:smooth val="0"/>
        </c:ser>
        <c:ser>
          <c:idx val="1"/>
          <c:order val="1"/>
          <c:tx>
            <c:strRef>
              <c:f>Hovedpublikation!$A$83</c:f>
              <c:strCache>
                <c:ptCount val="1"/>
                <c:pt idx="0">
                  <c:v>Forløb B</c:v>
                </c:pt>
              </c:strCache>
            </c:strRef>
          </c:tx>
          <c:spPr>
            <a:ln w="31750">
              <a:solidFill>
                <a:schemeClr val="accent3"/>
              </a:solidFill>
            </a:ln>
          </c:spPr>
          <c:marker>
            <c:symbol val="none"/>
          </c:marker>
          <c:cat>
            <c:strRef>
              <c:f>Hovedpublikation!$B$81:$D$81</c:f>
              <c:strCache>
                <c:ptCount val="3"/>
                <c:pt idx="0">
                  <c:v>-25%</c:v>
                </c:pt>
                <c:pt idx="1">
                  <c:v>Basis</c:v>
                </c:pt>
                <c:pt idx="2">
                  <c:v>+25%</c:v>
                </c:pt>
              </c:strCache>
            </c:strRef>
          </c:cat>
          <c:val>
            <c:numRef>
              <c:f>Hovedpublikation!$B$83:$D$83</c:f>
              <c:numCache>
                <c:formatCode>0%</c:formatCode>
                <c:ptCount val="3"/>
                <c:pt idx="0">
                  <c:v>0.44056843366348436</c:v>
                </c:pt>
                <c:pt idx="1">
                  <c:v>0.42422275919228802</c:v>
                </c:pt>
                <c:pt idx="2">
                  <c:v>0.38968944088270863</c:v>
                </c:pt>
              </c:numCache>
            </c:numRef>
          </c:val>
          <c:smooth val="0"/>
        </c:ser>
        <c:dLbls>
          <c:showLegendKey val="0"/>
          <c:showVal val="0"/>
          <c:showCatName val="0"/>
          <c:showSerName val="0"/>
          <c:showPercent val="0"/>
          <c:showBubbleSize val="0"/>
        </c:dLbls>
        <c:marker val="1"/>
        <c:smooth val="0"/>
        <c:axId val="141091584"/>
        <c:axId val="141093120"/>
      </c:lineChart>
      <c:catAx>
        <c:axId val="141091584"/>
        <c:scaling>
          <c:orientation val="minMax"/>
        </c:scaling>
        <c:delete val="0"/>
        <c:axPos val="b"/>
        <c:numFmt formatCode="General" sourceLinked="0"/>
        <c:majorTickMark val="out"/>
        <c:minorTickMark val="none"/>
        <c:tickLblPos val="nextTo"/>
        <c:crossAx val="141093120"/>
        <c:crosses val="autoZero"/>
        <c:auto val="1"/>
        <c:lblAlgn val="ctr"/>
        <c:lblOffset val="100"/>
        <c:noMultiLvlLbl val="0"/>
      </c:catAx>
      <c:valAx>
        <c:axId val="141093120"/>
        <c:scaling>
          <c:orientation val="minMax"/>
          <c:min val="0"/>
        </c:scaling>
        <c:delete val="0"/>
        <c:axPos val="l"/>
        <c:majorGridlines/>
        <c:numFmt formatCode="0%" sourceLinked="1"/>
        <c:majorTickMark val="out"/>
        <c:minorTickMark val="none"/>
        <c:tickLblPos val="nextTo"/>
        <c:crossAx val="141091584"/>
        <c:crosses val="autoZero"/>
        <c:crossBetween val="between"/>
        <c:majorUnit val="5.000000000000001E-2"/>
      </c:valAx>
    </c:plotArea>
    <c:legend>
      <c:legendPos val="r"/>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VE-andel af det udvidede endelige energiforbrug</a:t>
            </a:r>
          </a:p>
        </c:rich>
      </c:tx>
      <c:layout/>
      <c:overlay val="1"/>
    </c:title>
    <c:autoTitleDeleted val="0"/>
    <c:plotArea>
      <c:layout>
        <c:manualLayout>
          <c:layoutTarget val="inner"/>
          <c:xMode val="edge"/>
          <c:yMode val="edge"/>
          <c:x val="9.1849518810148731E-2"/>
          <c:y val="0.13010425780110821"/>
          <c:w val="0.87759492563429575"/>
          <c:h val="0.60503681831437739"/>
        </c:manualLayout>
      </c:layout>
      <c:barChart>
        <c:barDir val="col"/>
        <c:grouping val="clustered"/>
        <c:varyColors val="0"/>
        <c:ser>
          <c:idx val="0"/>
          <c:order val="0"/>
          <c:tx>
            <c:strRef>
              <c:f>Hovedpublikation!$B$57</c:f>
              <c:strCache>
                <c:ptCount val="1"/>
                <c:pt idx="0">
                  <c:v>EU-mål</c:v>
                </c:pt>
              </c:strCache>
            </c:strRef>
          </c:tx>
          <c:invertIfNegative val="0"/>
          <c:cat>
            <c:numRef>
              <c:f>Hovedpublikation!$A$58:$A$78</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Hovedpublikation!$B$58:$B$78</c:f>
              <c:numCache>
                <c:formatCode>0%</c:formatCode>
                <c:ptCount val="21"/>
                <c:pt idx="0">
                  <c:v>0</c:v>
                </c:pt>
                <c:pt idx="1">
                  <c:v>0</c:v>
                </c:pt>
                <c:pt idx="2">
                  <c:v>0</c:v>
                </c:pt>
                <c:pt idx="3">
                  <c:v>0</c:v>
                </c:pt>
                <c:pt idx="4">
                  <c:v>0</c:v>
                </c:pt>
                <c:pt idx="5">
                  <c:v>0</c:v>
                </c:pt>
                <c:pt idx="6">
                  <c:v>0</c:v>
                </c:pt>
                <c:pt idx="7">
                  <c:v>0</c:v>
                </c:pt>
                <c:pt idx="8">
                  <c:v>0</c:v>
                </c:pt>
                <c:pt idx="9">
                  <c:v>0</c:v>
                </c:pt>
                <c:pt idx="10">
                  <c:v>0</c:v>
                </c:pt>
                <c:pt idx="11">
                  <c:v>0.19600000000000001</c:v>
                </c:pt>
                <c:pt idx="12">
                  <c:v>0.19600000000000001</c:v>
                </c:pt>
                <c:pt idx="13">
                  <c:v>0.20900000000000002</c:v>
                </c:pt>
                <c:pt idx="14">
                  <c:v>0.20900000000000002</c:v>
                </c:pt>
                <c:pt idx="15">
                  <c:v>0.22850000000000001</c:v>
                </c:pt>
                <c:pt idx="16">
                  <c:v>0.22850000000000001</c:v>
                </c:pt>
                <c:pt idx="17">
                  <c:v>0.2545</c:v>
                </c:pt>
                <c:pt idx="18">
                  <c:v>0.2545</c:v>
                </c:pt>
                <c:pt idx="19">
                  <c:v>0</c:v>
                </c:pt>
                <c:pt idx="20">
                  <c:v>0.3</c:v>
                </c:pt>
              </c:numCache>
            </c:numRef>
          </c:val>
        </c:ser>
        <c:dLbls>
          <c:showLegendKey val="0"/>
          <c:showVal val="0"/>
          <c:showCatName val="0"/>
          <c:showSerName val="0"/>
          <c:showPercent val="0"/>
          <c:showBubbleSize val="0"/>
        </c:dLbls>
        <c:gapWidth val="150"/>
        <c:axId val="141218176"/>
        <c:axId val="141219712"/>
      </c:barChart>
      <c:lineChart>
        <c:grouping val="standard"/>
        <c:varyColors val="0"/>
        <c:ser>
          <c:idx val="1"/>
          <c:order val="1"/>
          <c:tx>
            <c:strRef>
              <c:f>Hovedpublikation!$C$57</c:f>
              <c:strCache>
                <c:ptCount val="1"/>
                <c:pt idx="0">
                  <c:v>Forløb A</c:v>
                </c:pt>
              </c:strCache>
            </c:strRef>
          </c:tx>
          <c:spPr>
            <a:ln w="31750"/>
          </c:spPr>
          <c:marker>
            <c:symbol val="none"/>
          </c:marker>
          <c:cat>
            <c:numRef>
              <c:f>Hovedpublikation!$A$58:$A$78</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Hovedpublikation!$C$58:$C$78</c:f>
              <c:numCache>
                <c:formatCode>0%</c:formatCode>
                <c:ptCount val="21"/>
                <c:pt idx="0">
                  <c:v>0.10980000000000001</c:v>
                </c:pt>
                <c:pt idx="1">
                  <c:v>0.1173</c:v>
                </c:pt>
                <c:pt idx="2">
                  <c:v>0.12640000000000001</c:v>
                </c:pt>
                <c:pt idx="3">
                  <c:v>0.13949999999999999</c:v>
                </c:pt>
                <c:pt idx="4">
                  <c:v>0.14899999999999999</c:v>
                </c:pt>
                <c:pt idx="5">
                  <c:v>0.16</c:v>
                </c:pt>
                <c:pt idx="6">
                  <c:v>0.16399999999999998</c:v>
                </c:pt>
                <c:pt idx="7">
                  <c:v>0.17800000000000002</c:v>
                </c:pt>
                <c:pt idx="8">
                  <c:v>0.18600000000000003</c:v>
                </c:pt>
                <c:pt idx="9">
                  <c:v>0.2</c:v>
                </c:pt>
                <c:pt idx="10">
                  <c:v>0.22</c:v>
                </c:pt>
                <c:pt idx="11">
                  <c:v>0.23100000000000001</c:v>
                </c:pt>
                <c:pt idx="12">
                  <c:v>0.25800000000000001</c:v>
                </c:pt>
                <c:pt idx="13">
                  <c:v>0.27200000000000002</c:v>
                </c:pt>
                <c:pt idx="14">
                  <c:v>0.28499999999999998</c:v>
                </c:pt>
                <c:pt idx="15">
                  <c:v>0.30525031580355427</c:v>
                </c:pt>
                <c:pt idx="16">
                  <c:v>0.31073146603699353</c:v>
                </c:pt>
                <c:pt idx="17">
                  <c:v>0.34149333427788603</c:v>
                </c:pt>
                <c:pt idx="18">
                  <c:v>0.35731314595634356</c:v>
                </c:pt>
                <c:pt idx="19">
                  <c:v>0.37217620917774757</c:v>
                </c:pt>
                <c:pt idx="20">
                  <c:v>0.41002098860205888</c:v>
                </c:pt>
              </c:numCache>
            </c:numRef>
          </c:val>
          <c:smooth val="0"/>
        </c:ser>
        <c:ser>
          <c:idx val="2"/>
          <c:order val="2"/>
          <c:tx>
            <c:strRef>
              <c:f>Hovedpublikation!$D$57</c:f>
              <c:strCache>
                <c:ptCount val="1"/>
                <c:pt idx="0">
                  <c:v>Forløb B</c:v>
                </c:pt>
              </c:strCache>
            </c:strRef>
          </c:tx>
          <c:spPr>
            <a:ln w="31750"/>
          </c:spPr>
          <c:marker>
            <c:symbol val="none"/>
          </c:marker>
          <c:cat>
            <c:numRef>
              <c:f>Hovedpublikation!$A$58:$A$78</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Hovedpublikation!$D$58:$D$78</c:f>
              <c:numCache>
                <c:formatCode>0%</c:formatCode>
                <c:ptCount val="21"/>
                <c:pt idx="0">
                  <c:v>0.10980000000000001</c:v>
                </c:pt>
                <c:pt idx="1">
                  <c:v>0.1173</c:v>
                </c:pt>
                <c:pt idx="2">
                  <c:v>0.12640000000000001</c:v>
                </c:pt>
                <c:pt idx="3">
                  <c:v>0.13949999999999999</c:v>
                </c:pt>
                <c:pt idx="4">
                  <c:v>0.14899999999999999</c:v>
                </c:pt>
                <c:pt idx="5">
                  <c:v>0.16</c:v>
                </c:pt>
                <c:pt idx="6">
                  <c:v>0.16399999999999998</c:v>
                </c:pt>
                <c:pt idx="7">
                  <c:v>0.17800000000000002</c:v>
                </c:pt>
                <c:pt idx="8">
                  <c:v>0.18600000000000003</c:v>
                </c:pt>
                <c:pt idx="9">
                  <c:v>0.2</c:v>
                </c:pt>
                <c:pt idx="10">
                  <c:v>0.22</c:v>
                </c:pt>
                <c:pt idx="11">
                  <c:v>0.23100000000000001</c:v>
                </c:pt>
                <c:pt idx="12">
                  <c:v>0.25800000000000001</c:v>
                </c:pt>
                <c:pt idx="13">
                  <c:v>0.27200000000000002</c:v>
                </c:pt>
                <c:pt idx="14">
                  <c:v>0.28499999999999998</c:v>
                </c:pt>
                <c:pt idx="15">
                  <c:v>0.3029535412856556</c:v>
                </c:pt>
                <c:pt idx="16">
                  <c:v>0.31060173915285544</c:v>
                </c:pt>
                <c:pt idx="17">
                  <c:v>0.34473549969449985</c:v>
                </c:pt>
                <c:pt idx="18">
                  <c:v>0.36305121410565289</c:v>
                </c:pt>
                <c:pt idx="19">
                  <c:v>0.38325822748260618</c:v>
                </c:pt>
                <c:pt idx="20">
                  <c:v>0.42422275919228802</c:v>
                </c:pt>
              </c:numCache>
            </c:numRef>
          </c:val>
          <c:smooth val="0"/>
        </c:ser>
        <c:ser>
          <c:idx val="3"/>
          <c:order val="3"/>
          <c:tx>
            <c:strRef>
              <c:f>Hovedpublikation!$E$57</c:f>
              <c:strCache>
                <c:ptCount val="1"/>
                <c:pt idx="0">
                  <c:v>Forløb FM</c:v>
                </c:pt>
              </c:strCache>
            </c:strRef>
          </c:tx>
          <c:spPr>
            <a:ln w="31750"/>
          </c:spPr>
          <c:marker>
            <c:symbol val="none"/>
          </c:marker>
          <c:cat>
            <c:numRef>
              <c:f>Hovedpublikation!$A$58:$A$78</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Hovedpublikation!$E$58:$E$78</c:f>
              <c:numCache>
                <c:formatCode>0%</c:formatCode>
                <c:ptCount val="21"/>
                <c:pt idx="0">
                  <c:v>0.10980000000000001</c:v>
                </c:pt>
                <c:pt idx="1">
                  <c:v>0.1173</c:v>
                </c:pt>
                <c:pt idx="2">
                  <c:v>0.12640000000000001</c:v>
                </c:pt>
                <c:pt idx="3">
                  <c:v>0.13949999999999999</c:v>
                </c:pt>
                <c:pt idx="4">
                  <c:v>0.14899999999999999</c:v>
                </c:pt>
                <c:pt idx="5">
                  <c:v>0.16</c:v>
                </c:pt>
                <c:pt idx="6">
                  <c:v>0.16399999999999998</c:v>
                </c:pt>
                <c:pt idx="7">
                  <c:v>0.17800000000000002</c:v>
                </c:pt>
                <c:pt idx="8">
                  <c:v>0.18600000000000003</c:v>
                </c:pt>
                <c:pt idx="9">
                  <c:v>0.2</c:v>
                </c:pt>
                <c:pt idx="10">
                  <c:v>0.22</c:v>
                </c:pt>
                <c:pt idx="11">
                  <c:v>0.23100000000000001</c:v>
                </c:pt>
                <c:pt idx="12">
                  <c:v>0.25800000000000001</c:v>
                </c:pt>
                <c:pt idx="13">
                  <c:v>0.27200000000000002</c:v>
                </c:pt>
                <c:pt idx="14">
                  <c:v>0.28499999999999998</c:v>
                </c:pt>
                <c:pt idx="15">
                  <c:v>0.3029535412856556</c:v>
                </c:pt>
                <c:pt idx="16">
                  <c:v>0.30917745599296165</c:v>
                </c:pt>
                <c:pt idx="17">
                  <c:v>0.34286107993611814</c:v>
                </c:pt>
                <c:pt idx="18">
                  <c:v>0.35391824823680418</c:v>
                </c:pt>
                <c:pt idx="19">
                  <c:v>0.36993826504203869</c:v>
                </c:pt>
                <c:pt idx="20">
                  <c:v>0.41107498171379997</c:v>
                </c:pt>
              </c:numCache>
            </c:numRef>
          </c:val>
          <c:smooth val="0"/>
        </c:ser>
        <c:dLbls>
          <c:showLegendKey val="0"/>
          <c:showVal val="0"/>
          <c:showCatName val="0"/>
          <c:showSerName val="0"/>
          <c:showPercent val="0"/>
          <c:showBubbleSize val="0"/>
        </c:dLbls>
        <c:marker val="1"/>
        <c:smooth val="0"/>
        <c:axId val="141218176"/>
        <c:axId val="141219712"/>
      </c:lineChart>
      <c:catAx>
        <c:axId val="141218176"/>
        <c:scaling>
          <c:orientation val="minMax"/>
        </c:scaling>
        <c:delete val="0"/>
        <c:axPos val="b"/>
        <c:numFmt formatCode="General" sourceLinked="1"/>
        <c:majorTickMark val="out"/>
        <c:minorTickMark val="none"/>
        <c:tickLblPos val="nextTo"/>
        <c:crossAx val="141219712"/>
        <c:crosses val="autoZero"/>
        <c:auto val="1"/>
        <c:lblAlgn val="ctr"/>
        <c:lblOffset val="100"/>
        <c:noMultiLvlLbl val="0"/>
      </c:catAx>
      <c:valAx>
        <c:axId val="141219712"/>
        <c:scaling>
          <c:orientation val="minMax"/>
          <c:max val="0.5"/>
          <c:min val="0"/>
        </c:scaling>
        <c:delete val="0"/>
        <c:axPos val="l"/>
        <c:majorGridlines/>
        <c:numFmt formatCode="0%" sourceLinked="1"/>
        <c:majorTickMark val="out"/>
        <c:minorTickMark val="none"/>
        <c:tickLblPos val="nextTo"/>
        <c:crossAx val="141218176"/>
        <c:crosses val="autoZero"/>
        <c:crossBetween val="between"/>
      </c:val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Samlede drivhusgasudledninger i "Forløb A"</a:t>
            </a:r>
          </a:p>
          <a:p>
            <a:pPr>
              <a:defRPr/>
            </a:pPr>
            <a:r>
              <a:rPr lang="da-DK"/>
              <a:t>(mio. ton CO</a:t>
            </a:r>
            <a:r>
              <a:rPr lang="da-DK" sz="1000"/>
              <a:t>2</a:t>
            </a:r>
            <a:r>
              <a:rPr lang="da-DK"/>
              <a:t>e)</a:t>
            </a:r>
          </a:p>
        </c:rich>
      </c:tx>
      <c:layout/>
      <c:overlay val="1"/>
    </c:title>
    <c:autoTitleDeleted val="0"/>
    <c:plotArea>
      <c:layout>
        <c:manualLayout>
          <c:layoutTarget val="inner"/>
          <c:xMode val="edge"/>
          <c:yMode val="edge"/>
          <c:x val="7.6127952755905517E-2"/>
          <c:y val="0.2088079615048119"/>
          <c:w val="0.87903871391076116"/>
          <c:h val="0.57764289880431607"/>
        </c:manualLayout>
      </c:layout>
      <c:areaChart>
        <c:grouping val="stacked"/>
        <c:varyColors val="0"/>
        <c:ser>
          <c:idx val="1"/>
          <c:order val="0"/>
          <c:tx>
            <c:strRef>
              <c:f>Hovedpublikation!$A$103</c:f>
              <c:strCache>
                <c:ptCount val="1"/>
                <c:pt idx="0">
                  <c:v>Transport</c:v>
                </c:pt>
              </c:strCache>
            </c:strRef>
          </c:tx>
          <c:cat>
            <c:numRef>
              <c:f>Hovedpublikation!$B$101:$AK$101</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Hovedpublikation!$B$103:$AK$103</c:f>
              <c:numCache>
                <c:formatCode>#.##00</c:formatCode>
                <c:ptCount val="36"/>
                <c:pt idx="0">
                  <c:v>10.919230404651566</c:v>
                </c:pt>
                <c:pt idx="1">
                  <c:v>11.511721781173835</c:v>
                </c:pt>
                <c:pt idx="2">
                  <c:v>11.577544243064352</c:v>
                </c:pt>
                <c:pt idx="3">
                  <c:v>11.78640944881522</c:v>
                </c:pt>
                <c:pt idx="4">
                  <c:v>12.288588773421711</c:v>
                </c:pt>
                <c:pt idx="5">
                  <c:v>12.430128825357556</c:v>
                </c:pt>
                <c:pt idx="6">
                  <c:v>12.604366580185264</c:v>
                </c:pt>
                <c:pt idx="7">
                  <c:v>12.777638156523569</c:v>
                </c:pt>
                <c:pt idx="8">
                  <c:v>12.761286860254621</c:v>
                </c:pt>
                <c:pt idx="9">
                  <c:v>12.757743288059972</c:v>
                </c:pt>
                <c:pt idx="10">
                  <c:v>12.481764658935127</c:v>
                </c:pt>
                <c:pt idx="11">
                  <c:v>12.466182943833417</c:v>
                </c:pt>
                <c:pt idx="12">
                  <c:v>12.55490459255393</c:v>
                </c:pt>
                <c:pt idx="13">
                  <c:v>13.013751858761307</c:v>
                </c:pt>
                <c:pt idx="14">
                  <c:v>13.483551610125383</c:v>
                </c:pt>
                <c:pt idx="15">
                  <c:v>13.62339345492626</c:v>
                </c:pt>
                <c:pt idx="16">
                  <c:v>13.840398171280476</c:v>
                </c:pt>
                <c:pt idx="17">
                  <c:v>14.503291323602944</c:v>
                </c:pt>
                <c:pt idx="18">
                  <c:v>14.123093523087995</c:v>
                </c:pt>
                <c:pt idx="19">
                  <c:v>13.445853549245481</c:v>
                </c:pt>
                <c:pt idx="20">
                  <c:v>13.330396136229059</c:v>
                </c:pt>
                <c:pt idx="21">
                  <c:v>13.085207118067075</c:v>
                </c:pt>
                <c:pt idx="22">
                  <c:v>12.38631835434969</c:v>
                </c:pt>
                <c:pt idx="23">
                  <c:v>12.180907089253271</c:v>
                </c:pt>
                <c:pt idx="24">
                  <c:v>12.691076908561579</c:v>
                </c:pt>
                <c:pt idx="25">
                  <c:v>12.658582618749328</c:v>
                </c:pt>
                <c:pt idx="26">
                  <c:v>12.69539488349764</c:v>
                </c:pt>
                <c:pt idx="27">
                  <c:v>12.701443069074481</c:v>
                </c:pt>
                <c:pt idx="28">
                  <c:v>12.729418985557396</c:v>
                </c:pt>
                <c:pt idx="29">
                  <c:v>12.741982334156701</c:v>
                </c:pt>
                <c:pt idx="30">
                  <c:v>12.704146739872924</c:v>
                </c:pt>
                <c:pt idx="31">
                  <c:v>12.658744178363104</c:v>
                </c:pt>
                <c:pt idx="32">
                  <c:v>12.608521785069085</c:v>
                </c:pt>
                <c:pt idx="33">
                  <c:v>12.588301132463057</c:v>
                </c:pt>
                <c:pt idx="34">
                  <c:v>12.569873566375014</c:v>
                </c:pt>
                <c:pt idx="35">
                  <c:v>12.595324994673808</c:v>
                </c:pt>
              </c:numCache>
            </c:numRef>
          </c:val>
        </c:ser>
        <c:ser>
          <c:idx val="2"/>
          <c:order val="1"/>
          <c:tx>
            <c:strRef>
              <c:f>Hovedpublikation!$A$104</c:f>
              <c:strCache>
                <c:ptCount val="1"/>
                <c:pt idx="0">
                  <c:v>Landbrug</c:v>
                </c:pt>
              </c:strCache>
            </c:strRef>
          </c:tx>
          <c:cat>
            <c:numRef>
              <c:f>Hovedpublikation!$B$101:$AK$101</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Hovedpublikation!$B$104:$AK$104</c:f>
              <c:numCache>
                <c:formatCode>#.##00</c:formatCode>
                <c:ptCount val="36"/>
                <c:pt idx="0">
                  <c:v>15.033487477066487</c:v>
                </c:pt>
                <c:pt idx="1">
                  <c:v>14.962934847508098</c:v>
                </c:pt>
                <c:pt idx="2">
                  <c:v>14.796362557968862</c:v>
                </c:pt>
                <c:pt idx="3">
                  <c:v>14.376804479308397</c:v>
                </c:pt>
                <c:pt idx="4">
                  <c:v>14.32262362536202</c:v>
                </c:pt>
                <c:pt idx="5">
                  <c:v>14.381101445244012</c:v>
                </c:pt>
                <c:pt idx="6">
                  <c:v>13.981129720423805</c:v>
                </c:pt>
                <c:pt idx="7">
                  <c:v>13.958883182690704</c:v>
                </c:pt>
                <c:pt idx="8">
                  <c:v>13.815053472095489</c:v>
                </c:pt>
                <c:pt idx="9">
                  <c:v>13.497444995637634</c:v>
                </c:pt>
                <c:pt idx="10">
                  <c:v>13.484750547434343</c:v>
                </c:pt>
                <c:pt idx="11">
                  <c:v>13.528604693844361</c:v>
                </c:pt>
                <c:pt idx="12">
                  <c:v>13.573477632013642</c:v>
                </c:pt>
                <c:pt idx="13">
                  <c:v>13.144751664982445</c:v>
                </c:pt>
                <c:pt idx="14">
                  <c:v>12.958032443973817</c:v>
                </c:pt>
                <c:pt idx="15">
                  <c:v>12.916560906016604</c:v>
                </c:pt>
                <c:pt idx="16">
                  <c:v>12.646160372599532</c:v>
                </c:pt>
                <c:pt idx="17">
                  <c:v>12.602569648722104</c:v>
                </c:pt>
                <c:pt idx="18">
                  <c:v>12.668736528021732</c:v>
                </c:pt>
                <c:pt idx="19">
                  <c:v>12.124996627419922</c:v>
                </c:pt>
                <c:pt idx="20">
                  <c:v>12.159043013805483</c:v>
                </c:pt>
                <c:pt idx="21">
                  <c:v>12.090978882565263</c:v>
                </c:pt>
                <c:pt idx="22">
                  <c:v>11.969228406156583</c:v>
                </c:pt>
                <c:pt idx="23">
                  <c:v>12.125592389156994</c:v>
                </c:pt>
                <c:pt idx="24">
                  <c:v>11.752321281856249</c:v>
                </c:pt>
                <c:pt idx="25">
                  <c:v>11.716819851393002</c:v>
                </c:pt>
                <c:pt idx="26">
                  <c:v>11.780124304699806</c:v>
                </c:pt>
                <c:pt idx="27">
                  <c:v>11.739731649118095</c:v>
                </c:pt>
                <c:pt idx="28">
                  <c:v>11.670514402962104</c:v>
                </c:pt>
                <c:pt idx="29">
                  <c:v>11.64790481217068</c:v>
                </c:pt>
                <c:pt idx="30">
                  <c:v>11.79278238665089</c:v>
                </c:pt>
                <c:pt idx="31">
                  <c:v>11.823448641774494</c:v>
                </c:pt>
                <c:pt idx="32">
                  <c:v>11.848763028021255</c:v>
                </c:pt>
                <c:pt idx="33">
                  <c:v>11.877494757025126</c:v>
                </c:pt>
                <c:pt idx="34">
                  <c:v>11.906689850635438</c:v>
                </c:pt>
                <c:pt idx="35">
                  <c:v>11.934960624810241</c:v>
                </c:pt>
              </c:numCache>
            </c:numRef>
          </c:val>
        </c:ser>
        <c:ser>
          <c:idx val="3"/>
          <c:order val="2"/>
          <c:tx>
            <c:strRef>
              <c:f>Hovedpublikation!$A$105</c:f>
              <c:strCache>
                <c:ptCount val="1"/>
                <c:pt idx="0">
                  <c:v>Øvrig</c:v>
                </c:pt>
              </c:strCache>
            </c:strRef>
          </c:tx>
          <c:cat>
            <c:numRef>
              <c:f>Hovedpublikation!$B$101:$AK$101</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Hovedpublikation!$B$105:$AK$105</c:f>
              <c:numCache>
                <c:formatCode>#.##00</c:formatCode>
                <c:ptCount val="36"/>
                <c:pt idx="0">
                  <c:v>16.852709911310811</c:v>
                </c:pt>
                <c:pt idx="1">
                  <c:v>17.661051881052924</c:v>
                </c:pt>
                <c:pt idx="2">
                  <c:v>16.837560404190945</c:v>
                </c:pt>
                <c:pt idx="3">
                  <c:v>17.483570286855425</c:v>
                </c:pt>
                <c:pt idx="4">
                  <c:v>16.946840999487474</c:v>
                </c:pt>
                <c:pt idx="5">
                  <c:v>17.130417047741286</c:v>
                </c:pt>
                <c:pt idx="6">
                  <c:v>17.914734861625064</c:v>
                </c:pt>
                <c:pt idx="7">
                  <c:v>17.256767671845203</c:v>
                </c:pt>
                <c:pt idx="8">
                  <c:v>17.136444060139628</c:v>
                </c:pt>
                <c:pt idx="9">
                  <c:v>17.327163446342556</c:v>
                </c:pt>
                <c:pt idx="10">
                  <c:v>16.680283435747292</c:v>
                </c:pt>
                <c:pt idx="11">
                  <c:v>16.891340077324994</c:v>
                </c:pt>
                <c:pt idx="12">
                  <c:v>16.3215866621108</c:v>
                </c:pt>
                <c:pt idx="13">
                  <c:v>16.419854374232266</c:v>
                </c:pt>
                <c:pt idx="14">
                  <c:v>15.841383801434491</c:v>
                </c:pt>
                <c:pt idx="15">
                  <c:v>14.913326892608254</c:v>
                </c:pt>
                <c:pt idx="16">
                  <c:v>14.92015349251856</c:v>
                </c:pt>
                <c:pt idx="17">
                  <c:v>14.289984237757398</c:v>
                </c:pt>
                <c:pt idx="18">
                  <c:v>13.326740184489006</c:v>
                </c:pt>
                <c:pt idx="19">
                  <c:v>11.944273979994506</c:v>
                </c:pt>
                <c:pt idx="20">
                  <c:v>12.369082849201444</c:v>
                </c:pt>
                <c:pt idx="21">
                  <c:v>11.734737037245273</c:v>
                </c:pt>
                <c:pt idx="22">
                  <c:v>11.09945830268113</c:v>
                </c:pt>
                <c:pt idx="23">
                  <c:v>10.88444158391893</c:v>
                </c:pt>
                <c:pt idx="24">
                  <c:v>9.7916496838343932</c:v>
                </c:pt>
                <c:pt idx="25">
                  <c:v>9.7764007683152823</c:v>
                </c:pt>
                <c:pt idx="26">
                  <c:v>9.4382622056573844</c:v>
                </c:pt>
                <c:pt idx="27">
                  <c:v>9.1529795544961257</c:v>
                </c:pt>
                <c:pt idx="28">
                  <c:v>8.8801593097130134</c:v>
                </c:pt>
                <c:pt idx="29">
                  <c:v>8.6440019704279099</c:v>
                </c:pt>
                <c:pt idx="30">
                  <c:v>8.3030407106845381</c:v>
                </c:pt>
                <c:pt idx="31">
                  <c:v>8.1675240840567298</c:v>
                </c:pt>
                <c:pt idx="32">
                  <c:v>8.104408474672617</c:v>
                </c:pt>
                <c:pt idx="33">
                  <c:v>8.0248798600994</c:v>
                </c:pt>
                <c:pt idx="34">
                  <c:v>7.9491696576966877</c:v>
                </c:pt>
                <c:pt idx="35">
                  <c:v>7.8883110019067759</c:v>
                </c:pt>
              </c:numCache>
            </c:numRef>
          </c:val>
        </c:ser>
        <c:ser>
          <c:idx val="0"/>
          <c:order val="3"/>
          <c:tx>
            <c:strRef>
              <c:f>Hovedpublikation!$A$102</c:f>
              <c:strCache>
                <c:ptCount val="1"/>
                <c:pt idx="0">
                  <c:v>Energisektor</c:v>
                </c:pt>
              </c:strCache>
            </c:strRef>
          </c:tx>
          <c:cat>
            <c:numRef>
              <c:f>Hovedpublikation!$B$101:$AK$101</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Hovedpublikation!$B$102:$AK$102</c:f>
              <c:numCache>
                <c:formatCode>#.##00</c:formatCode>
                <c:ptCount val="36"/>
                <c:pt idx="0">
                  <c:v>33.025324995301403</c:v>
                </c:pt>
                <c:pt idx="1">
                  <c:v>34.520714786144929</c:v>
                </c:pt>
                <c:pt idx="2">
                  <c:v>34.103860730862039</c:v>
                </c:pt>
                <c:pt idx="3">
                  <c:v>33.752090853448323</c:v>
                </c:pt>
                <c:pt idx="4">
                  <c:v>33.026120180769304</c:v>
                </c:pt>
                <c:pt idx="5">
                  <c:v>32.578360731983658</c:v>
                </c:pt>
                <c:pt idx="6">
                  <c:v>32.640241141494798</c:v>
                </c:pt>
                <c:pt idx="7">
                  <c:v>30.876653406605744</c:v>
                </c:pt>
                <c:pt idx="8">
                  <c:v>29.300700207060473</c:v>
                </c:pt>
                <c:pt idx="9">
                  <c:v>28.74830982607563</c:v>
                </c:pt>
                <c:pt idx="10">
                  <c:v>27.790817428309079</c:v>
                </c:pt>
                <c:pt idx="11">
                  <c:v>28.13974832654263</c:v>
                </c:pt>
                <c:pt idx="12">
                  <c:v>26.994400840763543</c:v>
                </c:pt>
                <c:pt idx="13">
                  <c:v>26.481580539137063</c:v>
                </c:pt>
                <c:pt idx="14">
                  <c:v>25.301964385036285</c:v>
                </c:pt>
                <c:pt idx="15">
                  <c:v>25.159392356353582</c:v>
                </c:pt>
                <c:pt idx="16">
                  <c:v>26.296873990275792</c:v>
                </c:pt>
                <c:pt idx="17">
                  <c:v>26.437477027953591</c:v>
                </c:pt>
                <c:pt idx="18">
                  <c:v>26.070044014335032</c:v>
                </c:pt>
                <c:pt idx="19">
                  <c:v>24.894212574953389</c:v>
                </c:pt>
                <c:pt idx="20">
                  <c:v>23.668838509959627</c:v>
                </c:pt>
                <c:pt idx="21">
                  <c:v>21.547100300631936</c:v>
                </c:pt>
                <c:pt idx="22">
                  <c:v>21.344629975549857</c:v>
                </c:pt>
                <c:pt idx="23">
                  <c:v>20.263873565079994</c:v>
                </c:pt>
                <c:pt idx="24">
                  <c:v>18.130682592619486</c:v>
                </c:pt>
                <c:pt idx="25">
                  <c:v>14.418042746267215</c:v>
                </c:pt>
                <c:pt idx="26">
                  <c:v>15.452327560918597</c:v>
                </c:pt>
                <c:pt idx="27">
                  <c:v>13.960139231785769</c:v>
                </c:pt>
                <c:pt idx="28">
                  <c:v>13.126443152949292</c:v>
                </c:pt>
                <c:pt idx="29">
                  <c:v>12.541207268551458</c:v>
                </c:pt>
                <c:pt idx="30">
                  <c:v>10.80057084515262</c:v>
                </c:pt>
                <c:pt idx="31">
                  <c:v>10.87446917692715</c:v>
                </c:pt>
                <c:pt idx="32">
                  <c:v>11.132231306321486</c:v>
                </c:pt>
                <c:pt idx="33">
                  <c:v>11.552405417166083</c:v>
                </c:pt>
                <c:pt idx="34">
                  <c:v>11.581059952515334</c:v>
                </c:pt>
                <c:pt idx="35">
                  <c:v>11.717462214277493</c:v>
                </c:pt>
              </c:numCache>
            </c:numRef>
          </c:val>
        </c:ser>
        <c:dLbls>
          <c:showLegendKey val="0"/>
          <c:showVal val="0"/>
          <c:showCatName val="0"/>
          <c:showSerName val="0"/>
          <c:showPercent val="0"/>
          <c:showBubbleSize val="0"/>
        </c:dLbls>
        <c:axId val="141248384"/>
        <c:axId val="141258752"/>
      </c:areaChart>
      <c:scatterChart>
        <c:scatterStyle val="lineMarker"/>
        <c:varyColors val="0"/>
        <c:ser>
          <c:idx val="4"/>
          <c:order val="4"/>
          <c:tx>
            <c:v>Udledning basisår</c:v>
          </c:tx>
          <c:spPr>
            <a:ln w="47625">
              <a:noFill/>
            </a:ln>
          </c:spPr>
          <c:marker>
            <c:symbol val="circle"/>
            <c:size val="9"/>
            <c:spPr>
              <a:solidFill>
                <a:schemeClr val="tx1"/>
              </a:solidFill>
              <a:ln>
                <a:noFill/>
              </a:ln>
            </c:spPr>
          </c:marker>
          <c:yVal>
            <c:numRef>
              <c:f>Hovedpublikation!$H$114</c:f>
              <c:numCache>
                <c:formatCode>#,#00</c:formatCode>
                <c:ptCount val="1"/>
                <c:pt idx="0">
                  <c:v>69.601301240619136</c:v>
                </c:pt>
              </c:numCache>
            </c:numRef>
          </c:yVal>
          <c:smooth val="0"/>
        </c:ser>
        <c:dLbls>
          <c:showLegendKey val="0"/>
          <c:showVal val="0"/>
          <c:showCatName val="0"/>
          <c:showSerName val="0"/>
          <c:showPercent val="0"/>
          <c:showBubbleSize val="0"/>
        </c:dLbls>
        <c:axId val="141248384"/>
        <c:axId val="141258752"/>
      </c:scatterChart>
      <c:catAx>
        <c:axId val="141248384"/>
        <c:scaling>
          <c:orientation val="minMax"/>
        </c:scaling>
        <c:delete val="0"/>
        <c:axPos val="b"/>
        <c:numFmt formatCode="General" sourceLinked="1"/>
        <c:majorTickMark val="out"/>
        <c:minorTickMark val="none"/>
        <c:tickLblPos val="nextTo"/>
        <c:crossAx val="141258752"/>
        <c:crosses val="autoZero"/>
        <c:auto val="1"/>
        <c:lblAlgn val="ctr"/>
        <c:lblOffset val="100"/>
        <c:tickLblSkip val="5"/>
        <c:tickMarkSkip val="5"/>
        <c:noMultiLvlLbl val="0"/>
      </c:catAx>
      <c:valAx>
        <c:axId val="141258752"/>
        <c:scaling>
          <c:orientation val="minMax"/>
        </c:scaling>
        <c:delete val="0"/>
        <c:axPos val="l"/>
        <c:majorGridlines/>
        <c:numFmt formatCode="#,##0" sourceLinked="0"/>
        <c:majorTickMark val="out"/>
        <c:minorTickMark val="none"/>
        <c:tickLblPos val="nextTo"/>
        <c:crossAx val="141248384"/>
        <c:crosses val="autoZero"/>
        <c:crossBetween val="midCat"/>
      </c:valAx>
    </c:plotArea>
    <c:legend>
      <c:legendPos val="b"/>
      <c:layout/>
      <c:overlay val="0"/>
    </c:legend>
    <c:plotVisOnly val="1"/>
    <c:dispBlanksAs val="zero"/>
    <c:showDLblsOverMax val="0"/>
  </c:chart>
  <c:txPr>
    <a:bodyPr/>
    <a:lstStyle/>
    <a:p>
      <a:pPr>
        <a:defRPr sz="1000"/>
      </a:pPr>
      <a:endParaRPr lang="da-DK"/>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Samlede drivhusgasudledninger i "Forløb B"</a:t>
            </a:r>
          </a:p>
          <a:p>
            <a:pPr>
              <a:defRPr/>
            </a:pPr>
            <a:r>
              <a:rPr lang="da-DK"/>
              <a:t>(mio. ton CO</a:t>
            </a:r>
            <a:r>
              <a:rPr lang="da-DK" sz="1000"/>
              <a:t>2</a:t>
            </a:r>
            <a:r>
              <a:rPr lang="da-DK"/>
              <a:t>e)</a:t>
            </a:r>
          </a:p>
        </c:rich>
      </c:tx>
      <c:layout/>
      <c:overlay val="1"/>
    </c:title>
    <c:autoTitleDeleted val="0"/>
    <c:plotArea>
      <c:layout>
        <c:manualLayout>
          <c:layoutTarget val="inner"/>
          <c:xMode val="edge"/>
          <c:yMode val="edge"/>
          <c:x val="7.6127952755905517E-2"/>
          <c:y val="0.2088079615048119"/>
          <c:w val="0.87903871391076116"/>
          <c:h val="0.57764289880431607"/>
        </c:manualLayout>
      </c:layout>
      <c:areaChart>
        <c:grouping val="stacked"/>
        <c:varyColors val="0"/>
        <c:ser>
          <c:idx val="1"/>
          <c:order val="0"/>
          <c:tx>
            <c:strRef>
              <c:f>Hovedpublikation!$A$110</c:f>
              <c:strCache>
                <c:ptCount val="1"/>
                <c:pt idx="0">
                  <c:v>Transport</c:v>
                </c:pt>
              </c:strCache>
            </c:strRef>
          </c:tx>
          <c:cat>
            <c:numRef>
              <c:f>Hovedpublikation!$B$108:$AK$108</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Hovedpublikation!$B$110:$AK$110</c:f>
              <c:numCache>
                <c:formatCode>#.##00</c:formatCode>
                <c:ptCount val="36"/>
                <c:pt idx="0">
                  <c:v>10.919230404651566</c:v>
                </c:pt>
                <c:pt idx="1">
                  <c:v>11.511721781173835</c:v>
                </c:pt>
                <c:pt idx="2">
                  <c:v>11.577544243064352</c:v>
                </c:pt>
                <c:pt idx="3">
                  <c:v>11.78640944881522</c:v>
                </c:pt>
                <c:pt idx="4">
                  <c:v>12.288588773421711</c:v>
                </c:pt>
                <c:pt idx="5">
                  <c:v>12.430128825357556</c:v>
                </c:pt>
                <c:pt idx="6">
                  <c:v>12.604366580185264</c:v>
                </c:pt>
                <c:pt idx="7">
                  <c:v>12.777638156523569</c:v>
                </c:pt>
                <c:pt idx="8">
                  <c:v>12.761286860254621</c:v>
                </c:pt>
                <c:pt idx="9">
                  <c:v>12.757743288059972</c:v>
                </c:pt>
                <c:pt idx="10">
                  <c:v>12.481764658935127</c:v>
                </c:pt>
                <c:pt idx="11">
                  <c:v>12.466182943833417</c:v>
                </c:pt>
                <c:pt idx="12">
                  <c:v>12.55490459255393</c:v>
                </c:pt>
                <c:pt idx="13">
                  <c:v>13.013751858761307</c:v>
                </c:pt>
                <c:pt idx="14">
                  <c:v>13.483551610125383</c:v>
                </c:pt>
                <c:pt idx="15">
                  <c:v>13.62339345492626</c:v>
                </c:pt>
                <c:pt idx="16">
                  <c:v>13.840398171280476</c:v>
                </c:pt>
                <c:pt idx="17">
                  <c:v>14.503291323602944</c:v>
                </c:pt>
                <c:pt idx="18">
                  <c:v>14.123093523087995</c:v>
                </c:pt>
                <c:pt idx="19">
                  <c:v>13.445853549245481</c:v>
                </c:pt>
                <c:pt idx="20">
                  <c:v>13.330396136229059</c:v>
                </c:pt>
                <c:pt idx="21">
                  <c:v>13.085207118067075</c:v>
                </c:pt>
                <c:pt idx="22">
                  <c:v>12.38631835434969</c:v>
                </c:pt>
                <c:pt idx="23">
                  <c:v>12.180907089253271</c:v>
                </c:pt>
                <c:pt idx="24">
                  <c:v>12.691076908561579</c:v>
                </c:pt>
                <c:pt idx="25">
                  <c:v>12.658582618749328</c:v>
                </c:pt>
                <c:pt idx="26">
                  <c:v>12.695395070217014</c:v>
                </c:pt>
                <c:pt idx="27">
                  <c:v>12.701442252147345</c:v>
                </c:pt>
                <c:pt idx="28">
                  <c:v>12.729425522673916</c:v>
                </c:pt>
                <c:pt idx="29">
                  <c:v>12.741976183947259</c:v>
                </c:pt>
                <c:pt idx="30">
                  <c:v>12.704169073404119</c:v>
                </c:pt>
                <c:pt idx="31">
                  <c:v>12.658781828451307</c:v>
                </c:pt>
                <c:pt idx="32">
                  <c:v>12.608562685190428</c:v>
                </c:pt>
                <c:pt idx="33">
                  <c:v>12.588337748048573</c:v>
                </c:pt>
                <c:pt idx="34">
                  <c:v>12.569904147818466</c:v>
                </c:pt>
                <c:pt idx="35">
                  <c:v>12.595320187902303</c:v>
                </c:pt>
              </c:numCache>
            </c:numRef>
          </c:val>
        </c:ser>
        <c:ser>
          <c:idx val="2"/>
          <c:order val="1"/>
          <c:tx>
            <c:strRef>
              <c:f>Hovedpublikation!$A$111</c:f>
              <c:strCache>
                <c:ptCount val="1"/>
                <c:pt idx="0">
                  <c:v>Landbrug</c:v>
                </c:pt>
              </c:strCache>
            </c:strRef>
          </c:tx>
          <c:cat>
            <c:numRef>
              <c:f>Hovedpublikation!$B$108:$AK$108</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Hovedpublikation!$B$111:$AK$111</c:f>
              <c:numCache>
                <c:formatCode>#.##00</c:formatCode>
                <c:ptCount val="36"/>
                <c:pt idx="0">
                  <c:v>15.033487477066487</c:v>
                </c:pt>
                <c:pt idx="1">
                  <c:v>14.962934847508098</c:v>
                </c:pt>
                <c:pt idx="2">
                  <c:v>14.796362557968862</c:v>
                </c:pt>
                <c:pt idx="3">
                  <c:v>14.376804479308397</c:v>
                </c:pt>
                <c:pt idx="4">
                  <c:v>14.32262362536202</c:v>
                </c:pt>
                <c:pt idx="5">
                  <c:v>14.381101445244012</c:v>
                </c:pt>
                <c:pt idx="6">
                  <c:v>13.981129720423805</c:v>
                </c:pt>
                <c:pt idx="7">
                  <c:v>13.958883182690704</c:v>
                </c:pt>
                <c:pt idx="8">
                  <c:v>13.815053472095489</c:v>
                </c:pt>
                <c:pt idx="9">
                  <c:v>13.497444995637634</c:v>
                </c:pt>
                <c:pt idx="10">
                  <c:v>13.484750547434343</c:v>
                </c:pt>
                <c:pt idx="11">
                  <c:v>13.528604693844361</c:v>
                </c:pt>
                <c:pt idx="12">
                  <c:v>13.573477632013642</c:v>
                </c:pt>
                <c:pt idx="13">
                  <c:v>13.144751664982445</c:v>
                </c:pt>
                <c:pt idx="14">
                  <c:v>12.958032443973817</c:v>
                </c:pt>
                <c:pt idx="15">
                  <c:v>12.916560906016604</c:v>
                </c:pt>
                <c:pt idx="16">
                  <c:v>12.646160372599532</c:v>
                </c:pt>
                <c:pt idx="17">
                  <c:v>12.602569648722104</c:v>
                </c:pt>
                <c:pt idx="18">
                  <c:v>12.668736528021732</c:v>
                </c:pt>
                <c:pt idx="19">
                  <c:v>12.124996627419922</c:v>
                </c:pt>
                <c:pt idx="20">
                  <c:v>12.159043013805483</c:v>
                </c:pt>
                <c:pt idx="21">
                  <c:v>12.090978882565263</c:v>
                </c:pt>
                <c:pt idx="22">
                  <c:v>11.969228406156583</c:v>
                </c:pt>
                <c:pt idx="23">
                  <c:v>12.125592389156994</c:v>
                </c:pt>
                <c:pt idx="24">
                  <c:v>11.752321281856249</c:v>
                </c:pt>
                <c:pt idx="25">
                  <c:v>11.716819851393002</c:v>
                </c:pt>
                <c:pt idx="26">
                  <c:v>11.779947483008939</c:v>
                </c:pt>
                <c:pt idx="27">
                  <c:v>11.739481688217593</c:v>
                </c:pt>
                <c:pt idx="28">
                  <c:v>11.670339255269585</c:v>
                </c:pt>
                <c:pt idx="29">
                  <c:v>11.647156673537397</c:v>
                </c:pt>
                <c:pt idx="30">
                  <c:v>11.791776051746229</c:v>
                </c:pt>
                <c:pt idx="31">
                  <c:v>11.821972781646817</c:v>
                </c:pt>
                <c:pt idx="32">
                  <c:v>11.846378738984013</c:v>
                </c:pt>
                <c:pt idx="33">
                  <c:v>11.87486727031599</c:v>
                </c:pt>
                <c:pt idx="34">
                  <c:v>11.904036102950519</c:v>
                </c:pt>
                <c:pt idx="35">
                  <c:v>11.932656278632598</c:v>
                </c:pt>
              </c:numCache>
            </c:numRef>
          </c:val>
        </c:ser>
        <c:ser>
          <c:idx val="3"/>
          <c:order val="2"/>
          <c:tx>
            <c:strRef>
              <c:f>Hovedpublikation!$A$112</c:f>
              <c:strCache>
                <c:ptCount val="1"/>
                <c:pt idx="0">
                  <c:v>Øvrig</c:v>
                </c:pt>
              </c:strCache>
            </c:strRef>
          </c:tx>
          <c:cat>
            <c:numRef>
              <c:f>Hovedpublikation!$B$108:$AK$108</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Hovedpublikation!$B$112:$AK$112</c:f>
              <c:numCache>
                <c:formatCode>#.##00</c:formatCode>
                <c:ptCount val="36"/>
                <c:pt idx="0">
                  <c:v>16.852709911310811</c:v>
                </c:pt>
                <c:pt idx="1">
                  <c:v>17.661051881052924</c:v>
                </c:pt>
                <c:pt idx="2">
                  <c:v>16.837560404190945</c:v>
                </c:pt>
                <c:pt idx="3">
                  <c:v>17.483570286855425</c:v>
                </c:pt>
                <c:pt idx="4">
                  <c:v>16.946840999487474</c:v>
                </c:pt>
                <c:pt idx="5">
                  <c:v>17.130417047741286</c:v>
                </c:pt>
                <c:pt idx="6">
                  <c:v>17.914734861625064</c:v>
                </c:pt>
                <c:pt idx="7">
                  <c:v>17.256767671845203</c:v>
                </c:pt>
                <c:pt idx="8">
                  <c:v>17.136444060139628</c:v>
                </c:pt>
                <c:pt idx="9">
                  <c:v>17.327163446342556</c:v>
                </c:pt>
                <c:pt idx="10">
                  <c:v>16.680283435747292</c:v>
                </c:pt>
                <c:pt idx="11">
                  <c:v>16.891340077324994</c:v>
                </c:pt>
                <c:pt idx="12">
                  <c:v>16.3215866621108</c:v>
                </c:pt>
                <c:pt idx="13">
                  <c:v>16.419854374232266</c:v>
                </c:pt>
                <c:pt idx="14">
                  <c:v>15.841383801434491</c:v>
                </c:pt>
                <c:pt idx="15">
                  <c:v>14.913326892608254</c:v>
                </c:pt>
                <c:pt idx="16">
                  <c:v>14.92015349251856</c:v>
                </c:pt>
                <c:pt idx="17">
                  <c:v>14.289984237757398</c:v>
                </c:pt>
                <c:pt idx="18">
                  <c:v>13.326740184489006</c:v>
                </c:pt>
                <c:pt idx="19">
                  <c:v>11.944273979994506</c:v>
                </c:pt>
                <c:pt idx="20">
                  <c:v>12.369082849201444</c:v>
                </c:pt>
                <c:pt idx="21">
                  <c:v>11.734737037245273</c:v>
                </c:pt>
                <c:pt idx="22">
                  <c:v>11.09945830268113</c:v>
                </c:pt>
                <c:pt idx="23">
                  <c:v>10.88444158391893</c:v>
                </c:pt>
                <c:pt idx="24">
                  <c:v>9.7916496838343932</c:v>
                </c:pt>
                <c:pt idx="25">
                  <c:v>9.7764007683152823</c:v>
                </c:pt>
                <c:pt idx="26">
                  <c:v>9.4370146388933644</c:v>
                </c:pt>
                <c:pt idx="27">
                  <c:v>9.1496389549257007</c:v>
                </c:pt>
                <c:pt idx="28">
                  <c:v>8.8802792800547508</c:v>
                </c:pt>
                <c:pt idx="29">
                  <c:v>8.6318328775428252</c:v>
                </c:pt>
                <c:pt idx="30">
                  <c:v>8.2950608847699314</c:v>
                </c:pt>
                <c:pt idx="31">
                  <c:v>8.1536043589705027</c:v>
                </c:pt>
                <c:pt idx="32">
                  <c:v>8.0778569044214308</c:v>
                </c:pt>
                <c:pt idx="33">
                  <c:v>7.9889295463279488</c:v>
                </c:pt>
                <c:pt idx="34">
                  <c:v>7.9061495860317113</c:v>
                </c:pt>
                <c:pt idx="35">
                  <c:v>7.8375301164273994</c:v>
                </c:pt>
              </c:numCache>
            </c:numRef>
          </c:val>
        </c:ser>
        <c:ser>
          <c:idx val="0"/>
          <c:order val="3"/>
          <c:tx>
            <c:strRef>
              <c:f>Hovedpublikation!$A$109</c:f>
              <c:strCache>
                <c:ptCount val="1"/>
                <c:pt idx="0">
                  <c:v>Energisektor</c:v>
                </c:pt>
              </c:strCache>
            </c:strRef>
          </c:tx>
          <c:cat>
            <c:numRef>
              <c:f>Hovedpublikation!$B$108:$AK$108</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Hovedpublikation!$B$109:$AK$109</c:f>
              <c:numCache>
                <c:formatCode>#.##00</c:formatCode>
                <c:ptCount val="36"/>
                <c:pt idx="0">
                  <c:v>33.025324995301403</c:v>
                </c:pt>
                <c:pt idx="1">
                  <c:v>34.520714786144929</c:v>
                </c:pt>
                <c:pt idx="2">
                  <c:v>34.103860730862039</c:v>
                </c:pt>
                <c:pt idx="3">
                  <c:v>33.752090853448323</c:v>
                </c:pt>
                <c:pt idx="4">
                  <c:v>33.026120180769304</c:v>
                </c:pt>
                <c:pt idx="5">
                  <c:v>32.578360731983658</c:v>
                </c:pt>
                <c:pt idx="6">
                  <c:v>32.640241141494798</c:v>
                </c:pt>
                <c:pt idx="7">
                  <c:v>30.876653406605744</c:v>
                </c:pt>
                <c:pt idx="8">
                  <c:v>29.300700207060473</c:v>
                </c:pt>
                <c:pt idx="9">
                  <c:v>28.74830982607563</c:v>
                </c:pt>
                <c:pt idx="10">
                  <c:v>27.790817428309079</c:v>
                </c:pt>
                <c:pt idx="11">
                  <c:v>28.13974832654263</c:v>
                </c:pt>
                <c:pt idx="12">
                  <c:v>26.994400840763543</c:v>
                </c:pt>
                <c:pt idx="13">
                  <c:v>26.481580539137063</c:v>
                </c:pt>
                <c:pt idx="14">
                  <c:v>25.301964385036285</c:v>
                </c:pt>
                <c:pt idx="15">
                  <c:v>25.159392356353582</c:v>
                </c:pt>
                <c:pt idx="16">
                  <c:v>26.296873990275792</c:v>
                </c:pt>
                <c:pt idx="17">
                  <c:v>26.437477027953591</c:v>
                </c:pt>
                <c:pt idx="18">
                  <c:v>26.070044014335032</c:v>
                </c:pt>
                <c:pt idx="19">
                  <c:v>24.894212574953389</c:v>
                </c:pt>
                <c:pt idx="20">
                  <c:v>23.668838509959627</c:v>
                </c:pt>
                <c:pt idx="21">
                  <c:v>21.547100300631936</c:v>
                </c:pt>
                <c:pt idx="22">
                  <c:v>21.344629975549857</c:v>
                </c:pt>
                <c:pt idx="23">
                  <c:v>20.263873565079994</c:v>
                </c:pt>
                <c:pt idx="24">
                  <c:v>18.130682592619486</c:v>
                </c:pt>
                <c:pt idx="25">
                  <c:v>14.418042746267215</c:v>
                </c:pt>
                <c:pt idx="26">
                  <c:v>15.256817578429427</c:v>
                </c:pt>
                <c:pt idx="27">
                  <c:v>13.559085264167489</c:v>
                </c:pt>
                <c:pt idx="28">
                  <c:v>12.262325738315532</c:v>
                </c:pt>
                <c:pt idx="29">
                  <c:v>11.693530542775269</c:v>
                </c:pt>
                <c:pt idx="30">
                  <c:v>10.075496875172563</c:v>
                </c:pt>
                <c:pt idx="31">
                  <c:v>9.8249053730515357</c:v>
                </c:pt>
                <c:pt idx="32">
                  <c:v>9.0888845852495947</c:v>
                </c:pt>
                <c:pt idx="33">
                  <c:v>9.393534322408188</c:v>
                </c:pt>
                <c:pt idx="34">
                  <c:v>9.3276476142373568</c:v>
                </c:pt>
                <c:pt idx="35">
                  <c:v>9.1701626066037214</c:v>
                </c:pt>
              </c:numCache>
            </c:numRef>
          </c:val>
        </c:ser>
        <c:dLbls>
          <c:showLegendKey val="0"/>
          <c:showVal val="0"/>
          <c:showCatName val="0"/>
          <c:showSerName val="0"/>
          <c:showPercent val="0"/>
          <c:showBubbleSize val="0"/>
        </c:dLbls>
        <c:axId val="141298688"/>
        <c:axId val="141300864"/>
      </c:areaChart>
      <c:scatterChart>
        <c:scatterStyle val="lineMarker"/>
        <c:varyColors val="0"/>
        <c:ser>
          <c:idx val="4"/>
          <c:order val="4"/>
          <c:tx>
            <c:v>Udledning basisår</c:v>
          </c:tx>
          <c:spPr>
            <a:ln w="47625">
              <a:noFill/>
            </a:ln>
          </c:spPr>
          <c:marker>
            <c:symbol val="circle"/>
            <c:size val="9"/>
            <c:spPr>
              <a:solidFill>
                <a:schemeClr val="tx1"/>
              </a:solidFill>
              <a:ln>
                <a:noFill/>
              </a:ln>
            </c:spPr>
          </c:marker>
          <c:yVal>
            <c:numRef>
              <c:f>Hovedpublikation!$H$114</c:f>
              <c:numCache>
                <c:formatCode>#,#00</c:formatCode>
                <c:ptCount val="1"/>
                <c:pt idx="0">
                  <c:v>69.601301240619136</c:v>
                </c:pt>
              </c:numCache>
            </c:numRef>
          </c:yVal>
          <c:smooth val="0"/>
        </c:ser>
        <c:dLbls>
          <c:showLegendKey val="0"/>
          <c:showVal val="0"/>
          <c:showCatName val="0"/>
          <c:showSerName val="0"/>
          <c:showPercent val="0"/>
          <c:showBubbleSize val="0"/>
        </c:dLbls>
        <c:axId val="141298688"/>
        <c:axId val="141300864"/>
      </c:scatterChart>
      <c:catAx>
        <c:axId val="141298688"/>
        <c:scaling>
          <c:orientation val="minMax"/>
        </c:scaling>
        <c:delete val="0"/>
        <c:axPos val="b"/>
        <c:numFmt formatCode="General" sourceLinked="1"/>
        <c:majorTickMark val="out"/>
        <c:minorTickMark val="none"/>
        <c:tickLblPos val="nextTo"/>
        <c:crossAx val="141300864"/>
        <c:crosses val="autoZero"/>
        <c:auto val="1"/>
        <c:lblAlgn val="ctr"/>
        <c:lblOffset val="100"/>
        <c:tickLblSkip val="5"/>
        <c:tickMarkSkip val="5"/>
        <c:noMultiLvlLbl val="0"/>
      </c:catAx>
      <c:valAx>
        <c:axId val="141300864"/>
        <c:scaling>
          <c:orientation val="minMax"/>
        </c:scaling>
        <c:delete val="0"/>
        <c:axPos val="l"/>
        <c:majorGridlines/>
        <c:numFmt formatCode="#,##0" sourceLinked="0"/>
        <c:majorTickMark val="out"/>
        <c:minorTickMark val="none"/>
        <c:tickLblPos val="nextTo"/>
        <c:crossAx val="141298688"/>
        <c:crosses val="autoZero"/>
        <c:crossBetween val="midCat"/>
      </c:valAx>
    </c:plotArea>
    <c:legend>
      <c:legendPos val="b"/>
      <c:layout/>
      <c:overlay val="0"/>
    </c:legend>
    <c:plotVisOnly val="1"/>
    <c:dispBlanksAs val="zero"/>
    <c:showDLblsOverMax val="0"/>
  </c:chart>
  <c:txPr>
    <a:bodyPr/>
    <a:lstStyle/>
    <a:p>
      <a:pPr>
        <a:defRPr sz="1000"/>
      </a:pPr>
      <a:endParaRPr lang="da-DK"/>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en-US"/>
              <a:t>Ikke-kvoteomfattede udledninger 2013-2020 og </a:t>
            </a:r>
          </a:p>
          <a:p>
            <a:pPr>
              <a:defRPr/>
            </a:pPr>
            <a:r>
              <a:rPr lang="en-US"/>
              <a:t>EU-målsætningen (mio. ton CO2e)</a:t>
            </a:r>
          </a:p>
        </c:rich>
      </c:tx>
      <c:layout/>
      <c:overlay val="0"/>
    </c:title>
    <c:autoTitleDeleted val="0"/>
    <c:plotArea>
      <c:layout>
        <c:manualLayout>
          <c:layoutTarget val="inner"/>
          <c:xMode val="edge"/>
          <c:yMode val="edge"/>
          <c:x val="7.1988407699037624E-2"/>
          <c:y val="0.20556722076407116"/>
          <c:w val="0.89745603674540686"/>
          <c:h val="0.56695793234179059"/>
        </c:manualLayout>
      </c:layout>
      <c:areaChart>
        <c:grouping val="stacked"/>
        <c:varyColors val="0"/>
        <c:ser>
          <c:idx val="3"/>
          <c:order val="2"/>
          <c:tx>
            <c:strRef>
              <c:f>Hovedpublikation!$A$141</c:f>
              <c:strCache>
                <c:ptCount val="1"/>
                <c:pt idx="0">
                  <c:v>Lav følsomhed</c:v>
                </c:pt>
              </c:strCache>
            </c:strRef>
          </c:tx>
          <c:spPr>
            <a:noFill/>
            <a:ln>
              <a:noFill/>
            </a:ln>
          </c:spPr>
          <c:cat>
            <c:numRef>
              <c:f>Hovedpublikation!$B$136:$I$136</c:f>
              <c:numCache>
                <c:formatCode>General</c:formatCode>
                <c:ptCount val="8"/>
                <c:pt idx="0">
                  <c:v>2013</c:v>
                </c:pt>
                <c:pt idx="1">
                  <c:v>2014</c:v>
                </c:pt>
                <c:pt idx="2">
                  <c:v>2015</c:v>
                </c:pt>
                <c:pt idx="3">
                  <c:v>2016</c:v>
                </c:pt>
                <c:pt idx="4">
                  <c:v>2017</c:v>
                </c:pt>
                <c:pt idx="5">
                  <c:v>2018</c:v>
                </c:pt>
                <c:pt idx="6">
                  <c:v>2019</c:v>
                </c:pt>
                <c:pt idx="7">
                  <c:v>2020</c:v>
                </c:pt>
              </c:numCache>
            </c:numRef>
          </c:cat>
          <c:val>
            <c:numRef>
              <c:f>Hovedpublikation!$B$141:$I$141</c:f>
              <c:numCache>
                <c:formatCode>#,#00</c:formatCode>
                <c:ptCount val="8"/>
                <c:pt idx="0">
                  <c:v>32.841734813912737</c:v>
                </c:pt>
                <c:pt idx="1">
                  <c:v>32.21480984606081</c:v>
                </c:pt>
                <c:pt idx="2">
                  <c:v>32.847545444855179</c:v>
                </c:pt>
                <c:pt idx="3">
                  <c:v>32.225210033919296</c:v>
                </c:pt>
                <c:pt idx="4">
                  <c:v>31.352485424974681</c:v>
                </c:pt>
                <c:pt idx="5">
                  <c:v>30.788071612735425</c:v>
                </c:pt>
                <c:pt idx="6">
                  <c:v>30.416609583895639</c:v>
                </c:pt>
                <c:pt idx="7">
                  <c:v>30.106213564472796</c:v>
                </c:pt>
              </c:numCache>
            </c:numRef>
          </c:val>
        </c:ser>
        <c:ser>
          <c:idx val="4"/>
          <c:order val="3"/>
          <c:tx>
            <c:strRef>
              <c:f>Hovedpublikation!$A$142</c:f>
              <c:strCache>
                <c:ptCount val="1"/>
                <c:pt idx="0">
                  <c:v>Følsomhed</c:v>
                </c:pt>
              </c:strCache>
            </c:strRef>
          </c:tx>
          <c:cat>
            <c:numRef>
              <c:f>Hovedpublikation!$B$136:$I$136</c:f>
              <c:numCache>
                <c:formatCode>General</c:formatCode>
                <c:ptCount val="8"/>
                <c:pt idx="0">
                  <c:v>2013</c:v>
                </c:pt>
                <c:pt idx="1">
                  <c:v>2014</c:v>
                </c:pt>
                <c:pt idx="2">
                  <c:v>2015</c:v>
                </c:pt>
                <c:pt idx="3">
                  <c:v>2016</c:v>
                </c:pt>
                <c:pt idx="4">
                  <c:v>2017</c:v>
                </c:pt>
                <c:pt idx="5">
                  <c:v>2018</c:v>
                </c:pt>
                <c:pt idx="6">
                  <c:v>2019</c:v>
                </c:pt>
                <c:pt idx="7">
                  <c:v>2020</c:v>
                </c:pt>
              </c:numCache>
            </c:numRef>
          </c:cat>
          <c:val>
            <c:numRef>
              <c:f>Hovedpublikation!$B$142:$I$142</c:f>
              <c:numCache>
                <c:formatCode>#,#00</c:formatCode>
                <c:ptCount val="8"/>
                <c:pt idx="0">
                  <c:v>0</c:v>
                </c:pt>
                <c:pt idx="1">
                  <c:v>0</c:v>
                </c:pt>
                <c:pt idx="2">
                  <c:v>0.11587220269845488</c:v>
                </c:pt>
                <c:pt idx="3">
                  <c:v>0.36189847113232787</c:v>
                </c:pt>
                <c:pt idx="4">
                  <c:v>0.61687517310277329</c:v>
                </c:pt>
                <c:pt idx="5">
                  <c:v>0.87975510402646506</c:v>
                </c:pt>
                <c:pt idx="6">
                  <c:v>1.155458029364592</c:v>
                </c:pt>
                <c:pt idx="7">
                  <c:v>1.4329797860220559</c:v>
                </c:pt>
              </c:numCache>
            </c:numRef>
          </c:val>
        </c:ser>
        <c:dLbls>
          <c:showLegendKey val="0"/>
          <c:showVal val="0"/>
          <c:showCatName val="0"/>
          <c:showSerName val="0"/>
          <c:showPercent val="0"/>
          <c:showBubbleSize val="0"/>
        </c:dLbls>
        <c:axId val="141427456"/>
        <c:axId val="141428992"/>
      </c:areaChart>
      <c:lineChart>
        <c:grouping val="standard"/>
        <c:varyColors val="0"/>
        <c:ser>
          <c:idx val="1"/>
          <c:order val="0"/>
          <c:tx>
            <c:strRef>
              <c:f>Hovedpublikation!$A$138</c:f>
              <c:strCache>
                <c:ptCount val="1"/>
                <c:pt idx="0">
                  <c:v>Forløb A</c:v>
                </c:pt>
              </c:strCache>
            </c:strRef>
          </c:tx>
          <c:spPr>
            <a:ln w="31750"/>
          </c:spPr>
          <c:marker>
            <c:symbol val="none"/>
          </c:marker>
          <c:cat>
            <c:numRef>
              <c:f>Hovedpublikation!$B$136:$I$136</c:f>
              <c:numCache>
                <c:formatCode>General</c:formatCode>
                <c:ptCount val="8"/>
                <c:pt idx="0">
                  <c:v>2013</c:v>
                </c:pt>
                <c:pt idx="1">
                  <c:v>2014</c:v>
                </c:pt>
                <c:pt idx="2">
                  <c:v>2015</c:v>
                </c:pt>
                <c:pt idx="3">
                  <c:v>2016</c:v>
                </c:pt>
                <c:pt idx="4">
                  <c:v>2017</c:v>
                </c:pt>
                <c:pt idx="5">
                  <c:v>2018</c:v>
                </c:pt>
                <c:pt idx="6">
                  <c:v>2019</c:v>
                </c:pt>
                <c:pt idx="7">
                  <c:v>2020</c:v>
                </c:pt>
              </c:numCache>
            </c:numRef>
          </c:cat>
          <c:val>
            <c:numRef>
              <c:f>Hovedpublikation!$B$138:$I$138</c:f>
              <c:numCache>
                <c:formatCode>#,#00</c:formatCode>
                <c:ptCount val="8"/>
                <c:pt idx="0">
                  <c:v>32.841734813912737</c:v>
                </c:pt>
                <c:pt idx="1">
                  <c:v>32.21480984606081</c:v>
                </c:pt>
                <c:pt idx="2">
                  <c:v>32.90546204496529</c:v>
                </c:pt>
                <c:pt idx="3">
                  <c:v>32.405673743383787</c:v>
                </c:pt>
                <c:pt idx="4">
                  <c:v>31.659403182615524</c:v>
                </c:pt>
                <c:pt idx="5">
                  <c:v>31.224700279743232</c:v>
                </c:pt>
                <c:pt idx="6">
                  <c:v>30.988537172529941</c:v>
                </c:pt>
                <c:pt idx="7">
                  <c:v>30.813467031064526</c:v>
                </c:pt>
              </c:numCache>
            </c:numRef>
          </c:val>
          <c:smooth val="0"/>
        </c:ser>
        <c:ser>
          <c:idx val="2"/>
          <c:order val="1"/>
          <c:tx>
            <c:strRef>
              <c:f>Hovedpublikation!$A$139</c:f>
              <c:strCache>
                <c:ptCount val="1"/>
                <c:pt idx="0">
                  <c:v>Forløb B</c:v>
                </c:pt>
              </c:strCache>
            </c:strRef>
          </c:tx>
          <c:spPr>
            <a:ln w="31750"/>
          </c:spPr>
          <c:marker>
            <c:symbol val="none"/>
          </c:marker>
          <c:cat>
            <c:numRef>
              <c:f>Hovedpublikation!$B$136:$I$136</c:f>
              <c:numCache>
                <c:formatCode>General</c:formatCode>
                <c:ptCount val="8"/>
                <c:pt idx="0">
                  <c:v>2013</c:v>
                </c:pt>
                <c:pt idx="1">
                  <c:v>2014</c:v>
                </c:pt>
                <c:pt idx="2">
                  <c:v>2015</c:v>
                </c:pt>
                <c:pt idx="3">
                  <c:v>2016</c:v>
                </c:pt>
                <c:pt idx="4">
                  <c:v>2017</c:v>
                </c:pt>
                <c:pt idx="5">
                  <c:v>2018</c:v>
                </c:pt>
                <c:pt idx="6">
                  <c:v>2019</c:v>
                </c:pt>
                <c:pt idx="7">
                  <c:v>2020</c:v>
                </c:pt>
              </c:numCache>
            </c:numRef>
          </c:cat>
          <c:val>
            <c:numRef>
              <c:f>Hovedpublikation!$B$139:$I$139</c:f>
              <c:numCache>
                <c:formatCode>#,#00</c:formatCode>
                <c:ptCount val="8"/>
                <c:pt idx="0">
                  <c:v>32.841734813912737</c:v>
                </c:pt>
                <c:pt idx="1">
                  <c:v>32.21480984606081</c:v>
                </c:pt>
                <c:pt idx="2">
                  <c:v>32.90546204496529</c:v>
                </c:pt>
                <c:pt idx="3">
                  <c:v>32.406824529070541</c:v>
                </c:pt>
                <c:pt idx="4">
                  <c:v>31.643955736818501</c:v>
                </c:pt>
                <c:pt idx="5">
                  <c:v>31.275550344359818</c:v>
                </c:pt>
                <c:pt idx="6">
                  <c:v>31.066997610632217</c:v>
                </c:pt>
                <c:pt idx="7">
                  <c:v>30.931403898054619</c:v>
                </c:pt>
              </c:numCache>
            </c:numRef>
          </c:val>
          <c:smooth val="0"/>
        </c:ser>
        <c:ser>
          <c:idx val="0"/>
          <c:order val="4"/>
          <c:tx>
            <c:strRef>
              <c:f>Hovedpublikation!$A$137</c:f>
              <c:strCache>
                <c:ptCount val="1"/>
                <c:pt idx="0">
                  <c:v>Reduktionssti</c:v>
                </c:pt>
              </c:strCache>
            </c:strRef>
          </c:tx>
          <c:spPr>
            <a:ln w="19050">
              <a:solidFill>
                <a:schemeClr val="tx1"/>
              </a:solidFill>
              <a:prstDash val="sysDash"/>
            </a:ln>
          </c:spPr>
          <c:marker>
            <c:symbol val="none"/>
          </c:marker>
          <c:cat>
            <c:numRef>
              <c:f>Hovedpublikation!$B$136:$I$136</c:f>
              <c:numCache>
                <c:formatCode>General</c:formatCode>
                <c:ptCount val="8"/>
                <c:pt idx="0">
                  <c:v>2013</c:v>
                </c:pt>
                <c:pt idx="1">
                  <c:v>2014</c:v>
                </c:pt>
                <c:pt idx="2">
                  <c:v>2015</c:v>
                </c:pt>
                <c:pt idx="3">
                  <c:v>2016</c:v>
                </c:pt>
                <c:pt idx="4">
                  <c:v>2017</c:v>
                </c:pt>
                <c:pt idx="5">
                  <c:v>2018</c:v>
                </c:pt>
                <c:pt idx="6">
                  <c:v>2019</c:v>
                </c:pt>
                <c:pt idx="7">
                  <c:v>2020</c:v>
                </c:pt>
              </c:numCache>
            </c:numRef>
          </c:cat>
          <c:val>
            <c:numRef>
              <c:f>Hovedpublikation!$B$137:$I$137</c:f>
              <c:numCache>
                <c:formatCode>#,#00</c:formatCode>
                <c:ptCount val="8"/>
                <c:pt idx="0">
                  <c:v>36.829163000000001</c:v>
                </c:pt>
                <c:pt idx="1">
                  <c:v>35.925170999999999</c:v>
                </c:pt>
                <c:pt idx="2">
                  <c:v>35.021178999999997</c:v>
                </c:pt>
                <c:pt idx="3">
                  <c:v>34.117187000000001</c:v>
                </c:pt>
                <c:pt idx="4">
                  <c:v>33.213194999999999</c:v>
                </c:pt>
                <c:pt idx="5">
                  <c:v>32.309202999999997</c:v>
                </c:pt>
                <c:pt idx="6">
                  <c:v>31.40521</c:v>
                </c:pt>
                <c:pt idx="7">
                  <c:v>30.501218000000001</c:v>
                </c:pt>
              </c:numCache>
            </c:numRef>
          </c:val>
          <c:smooth val="0"/>
        </c:ser>
        <c:dLbls>
          <c:showLegendKey val="0"/>
          <c:showVal val="0"/>
          <c:showCatName val="0"/>
          <c:showSerName val="0"/>
          <c:showPercent val="0"/>
          <c:showBubbleSize val="0"/>
        </c:dLbls>
        <c:marker val="1"/>
        <c:smooth val="0"/>
        <c:axId val="141427456"/>
        <c:axId val="141428992"/>
      </c:lineChart>
      <c:catAx>
        <c:axId val="141427456"/>
        <c:scaling>
          <c:orientation val="minMax"/>
        </c:scaling>
        <c:delete val="0"/>
        <c:axPos val="b"/>
        <c:numFmt formatCode="General" sourceLinked="1"/>
        <c:majorTickMark val="out"/>
        <c:minorTickMark val="none"/>
        <c:tickLblPos val="nextTo"/>
        <c:crossAx val="141428992"/>
        <c:crosses val="autoZero"/>
        <c:auto val="1"/>
        <c:lblAlgn val="ctr"/>
        <c:lblOffset val="100"/>
        <c:noMultiLvlLbl val="0"/>
      </c:catAx>
      <c:valAx>
        <c:axId val="141428992"/>
        <c:scaling>
          <c:orientation val="minMax"/>
          <c:max val="37"/>
          <c:min val="29"/>
        </c:scaling>
        <c:delete val="0"/>
        <c:axPos val="l"/>
        <c:majorGridlines/>
        <c:numFmt formatCode="0" sourceLinked="0"/>
        <c:majorTickMark val="out"/>
        <c:minorTickMark val="none"/>
        <c:tickLblPos val="nextTo"/>
        <c:crossAx val="141427456"/>
        <c:crosses val="autoZero"/>
        <c:crossBetween val="between"/>
        <c:majorUnit val="2"/>
      </c:valAx>
    </c:plotArea>
    <c:legend>
      <c:legendPos val="b"/>
      <c:legendEntry>
        <c:idx val="0"/>
        <c:delete val="1"/>
      </c:legendEntry>
      <c:layout/>
      <c:overlay val="0"/>
    </c:legend>
    <c:plotVisOnly val="1"/>
    <c:dispBlanksAs val="zero"/>
    <c:showDLblsOverMax val="0"/>
  </c:chart>
  <c:txPr>
    <a:bodyPr/>
    <a:lstStyle/>
    <a:p>
      <a:pPr>
        <a:defRPr sz="1000"/>
      </a:pPr>
      <a:endParaRPr lang="da-DK"/>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Elproduktion fordelt efter type</a:t>
            </a:r>
          </a:p>
        </c:rich>
      </c:tx>
      <c:layout/>
      <c:overlay val="1"/>
    </c:title>
    <c:autoTitleDeleted val="0"/>
    <c:plotArea>
      <c:layout>
        <c:manualLayout>
          <c:layoutTarget val="inner"/>
          <c:xMode val="edge"/>
          <c:yMode val="edge"/>
          <c:x val="0.10871062992125984"/>
          <c:y val="0.15788203557888597"/>
          <c:w val="0.69086067366579174"/>
          <c:h val="0.58742636337124521"/>
        </c:manualLayout>
      </c:layout>
      <c:barChart>
        <c:barDir val="col"/>
        <c:grouping val="percentStacked"/>
        <c:varyColors val="0"/>
        <c:ser>
          <c:idx val="0"/>
          <c:order val="0"/>
          <c:tx>
            <c:strRef>
              <c:f>Hovedpublikation!$C$364</c:f>
              <c:strCache>
                <c:ptCount val="1"/>
                <c:pt idx="0">
                  <c:v>Kraftvarme</c:v>
                </c:pt>
              </c:strCache>
            </c:strRef>
          </c:tx>
          <c:invertIfNegative val="0"/>
          <c:cat>
            <c:multiLvlStrRef>
              <c:f>Hovedpublikation!$A$365:$B$372</c:f>
              <c:multiLvlStrCache>
                <c:ptCount val="8"/>
                <c:lvl>
                  <c:pt idx="0">
                    <c:v>2000</c:v>
                  </c:pt>
                  <c:pt idx="1">
                    <c:v>2005</c:v>
                  </c:pt>
                  <c:pt idx="2">
                    <c:v>2010</c:v>
                  </c:pt>
                  <c:pt idx="3">
                    <c:v>2014</c:v>
                  </c:pt>
                  <c:pt idx="4">
                    <c:v>2020</c:v>
                  </c:pt>
                  <c:pt idx="5">
                    <c:v>2025</c:v>
                  </c:pt>
                  <c:pt idx="6">
                    <c:v>2020</c:v>
                  </c:pt>
                  <c:pt idx="7">
                    <c:v>2025</c:v>
                  </c:pt>
                </c:lvl>
                <c:lvl>
                  <c:pt idx="4">
                    <c:v>Forløb A</c:v>
                  </c:pt>
                  <c:pt idx="6">
                    <c:v>Forløb B</c:v>
                  </c:pt>
                </c:lvl>
              </c:multiLvlStrCache>
            </c:multiLvlStrRef>
          </c:cat>
          <c:val>
            <c:numRef>
              <c:f>Hovedpublikation!$C$365:$C$372</c:f>
              <c:numCache>
                <c:formatCode>#,#00</c:formatCode>
                <c:ptCount val="8"/>
                <c:pt idx="0">
                  <c:v>17.758341666666659</c:v>
                </c:pt>
                <c:pt idx="1">
                  <c:v>18.919855555555554</c:v>
                </c:pt>
                <c:pt idx="2">
                  <c:v>18.925586111111112</c:v>
                </c:pt>
                <c:pt idx="3">
                  <c:v>11.661952777777781</c:v>
                </c:pt>
                <c:pt idx="4">
                  <c:v>11.759666552166015</c:v>
                </c:pt>
                <c:pt idx="5">
                  <c:v>12.382559190709188</c:v>
                </c:pt>
                <c:pt idx="6">
                  <c:v>12.605008216580091</c:v>
                </c:pt>
                <c:pt idx="7">
                  <c:v>12.552286655894852</c:v>
                </c:pt>
              </c:numCache>
            </c:numRef>
          </c:val>
        </c:ser>
        <c:ser>
          <c:idx val="1"/>
          <c:order val="1"/>
          <c:tx>
            <c:strRef>
              <c:f>Hovedpublikation!$D$364</c:f>
              <c:strCache>
                <c:ptCount val="1"/>
                <c:pt idx="0">
                  <c:v>Kondens</c:v>
                </c:pt>
              </c:strCache>
            </c:strRef>
          </c:tx>
          <c:invertIfNegative val="0"/>
          <c:cat>
            <c:multiLvlStrRef>
              <c:f>Hovedpublikation!$A$365:$B$372</c:f>
              <c:multiLvlStrCache>
                <c:ptCount val="8"/>
                <c:lvl>
                  <c:pt idx="0">
                    <c:v>2000</c:v>
                  </c:pt>
                  <c:pt idx="1">
                    <c:v>2005</c:v>
                  </c:pt>
                  <c:pt idx="2">
                    <c:v>2010</c:v>
                  </c:pt>
                  <c:pt idx="3">
                    <c:v>2014</c:v>
                  </c:pt>
                  <c:pt idx="4">
                    <c:v>2020</c:v>
                  </c:pt>
                  <c:pt idx="5">
                    <c:v>2025</c:v>
                  </c:pt>
                  <c:pt idx="6">
                    <c:v>2020</c:v>
                  </c:pt>
                  <c:pt idx="7">
                    <c:v>2025</c:v>
                  </c:pt>
                </c:lvl>
                <c:lvl>
                  <c:pt idx="4">
                    <c:v>Forløb A</c:v>
                  </c:pt>
                  <c:pt idx="6">
                    <c:v>Forløb B</c:v>
                  </c:pt>
                </c:lvl>
              </c:multiLvlStrCache>
            </c:multiLvlStrRef>
          </c:cat>
          <c:val>
            <c:numRef>
              <c:f>Hovedpublikation!$D$365:$D$372</c:f>
              <c:numCache>
                <c:formatCode>#,#00</c:formatCode>
                <c:ptCount val="8"/>
                <c:pt idx="0">
                  <c:v>14.017900000000001</c:v>
                </c:pt>
                <c:pt idx="1">
                  <c:v>10.682833333333335</c:v>
                </c:pt>
                <c:pt idx="2">
                  <c:v>12.100977777777778</c:v>
                </c:pt>
                <c:pt idx="3">
                  <c:v>6.8318000000000003</c:v>
                </c:pt>
                <c:pt idx="4">
                  <c:v>3.1448602855387149</c:v>
                </c:pt>
                <c:pt idx="5">
                  <c:v>5.2268752955651188</c:v>
                </c:pt>
                <c:pt idx="6">
                  <c:v>2.9498135252312467</c:v>
                </c:pt>
                <c:pt idx="7">
                  <c:v>3.2208349435663131</c:v>
                </c:pt>
              </c:numCache>
            </c:numRef>
          </c:val>
        </c:ser>
        <c:ser>
          <c:idx val="2"/>
          <c:order val="2"/>
          <c:tx>
            <c:strRef>
              <c:f>Hovedpublikation!$E$364</c:f>
              <c:strCache>
                <c:ptCount val="1"/>
                <c:pt idx="0">
                  <c:v>Vindkraft</c:v>
                </c:pt>
              </c:strCache>
            </c:strRef>
          </c:tx>
          <c:invertIfNegative val="0"/>
          <c:cat>
            <c:multiLvlStrRef>
              <c:f>Hovedpublikation!$A$365:$B$372</c:f>
              <c:multiLvlStrCache>
                <c:ptCount val="8"/>
                <c:lvl>
                  <c:pt idx="0">
                    <c:v>2000</c:v>
                  </c:pt>
                  <c:pt idx="1">
                    <c:v>2005</c:v>
                  </c:pt>
                  <c:pt idx="2">
                    <c:v>2010</c:v>
                  </c:pt>
                  <c:pt idx="3">
                    <c:v>2014</c:v>
                  </c:pt>
                  <c:pt idx="4">
                    <c:v>2020</c:v>
                  </c:pt>
                  <c:pt idx="5">
                    <c:v>2025</c:v>
                  </c:pt>
                  <c:pt idx="6">
                    <c:v>2020</c:v>
                  </c:pt>
                  <c:pt idx="7">
                    <c:v>2025</c:v>
                  </c:pt>
                </c:lvl>
                <c:lvl>
                  <c:pt idx="4">
                    <c:v>Forløb A</c:v>
                  </c:pt>
                  <c:pt idx="6">
                    <c:v>Forløb B</c:v>
                  </c:pt>
                </c:lvl>
              </c:multiLvlStrCache>
            </c:multiLvlStrRef>
          </c:cat>
          <c:val>
            <c:numRef>
              <c:f>Hovedpublikation!$E$365:$E$372</c:f>
              <c:numCache>
                <c:formatCode>#,#00</c:formatCode>
                <c:ptCount val="8"/>
                <c:pt idx="0">
                  <c:v>4.2412000000000001</c:v>
                </c:pt>
                <c:pt idx="1">
                  <c:v>6.6139999999999999</c:v>
                </c:pt>
                <c:pt idx="2">
                  <c:v>7.8094222222222207</c:v>
                </c:pt>
                <c:pt idx="3">
                  <c:v>13.078502777777778</c:v>
                </c:pt>
                <c:pt idx="4">
                  <c:v>18.928033093613472</c:v>
                </c:pt>
                <c:pt idx="5">
                  <c:v>19.908754003306264</c:v>
                </c:pt>
                <c:pt idx="6">
                  <c:v>20.929060231533814</c:v>
                </c:pt>
                <c:pt idx="7">
                  <c:v>24.452056772599121</c:v>
                </c:pt>
              </c:numCache>
            </c:numRef>
          </c:val>
        </c:ser>
        <c:ser>
          <c:idx val="3"/>
          <c:order val="3"/>
          <c:tx>
            <c:strRef>
              <c:f>Hovedpublikation!$F$364</c:f>
              <c:strCache>
                <c:ptCount val="1"/>
                <c:pt idx="0">
                  <c:v>Solceller</c:v>
                </c:pt>
              </c:strCache>
            </c:strRef>
          </c:tx>
          <c:invertIfNegative val="0"/>
          <c:cat>
            <c:multiLvlStrRef>
              <c:f>Hovedpublikation!$A$365:$B$372</c:f>
              <c:multiLvlStrCache>
                <c:ptCount val="8"/>
                <c:lvl>
                  <c:pt idx="0">
                    <c:v>2000</c:v>
                  </c:pt>
                  <c:pt idx="1">
                    <c:v>2005</c:v>
                  </c:pt>
                  <c:pt idx="2">
                    <c:v>2010</c:v>
                  </c:pt>
                  <c:pt idx="3">
                    <c:v>2014</c:v>
                  </c:pt>
                  <c:pt idx="4">
                    <c:v>2020</c:v>
                  </c:pt>
                  <c:pt idx="5">
                    <c:v>2025</c:v>
                  </c:pt>
                  <c:pt idx="6">
                    <c:v>2020</c:v>
                  </c:pt>
                  <c:pt idx="7">
                    <c:v>2025</c:v>
                  </c:pt>
                </c:lvl>
                <c:lvl>
                  <c:pt idx="4">
                    <c:v>Forløb A</c:v>
                  </c:pt>
                  <c:pt idx="6">
                    <c:v>Forløb B</c:v>
                  </c:pt>
                </c:lvl>
              </c:multiLvlStrCache>
            </c:multiLvlStrRef>
          </c:cat>
          <c:val>
            <c:numRef>
              <c:f>Hovedpublikation!$F$365:$F$372</c:f>
              <c:numCache>
                <c:formatCode>#,#00</c:formatCode>
                <c:ptCount val="8"/>
                <c:pt idx="0">
                  <c:v>1.1999999999999999E-3</c:v>
                </c:pt>
                <c:pt idx="1">
                  <c:v>2.161111111111111E-3</c:v>
                </c:pt>
                <c:pt idx="2">
                  <c:v>6.1611111111111103E-3</c:v>
                </c:pt>
                <c:pt idx="3">
                  <c:v>0.59551666666666669</c:v>
                </c:pt>
                <c:pt idx="4">
                  <c:v>1.8017693460042923</c:v>
                </c:pt>
                <c:pt idx="5">
                  <c:v>3.0562130436829378</c:v>
                </c:pt>
                <c:pt idx="6">
                  <c:v>1.8017693460042923</c:v>
                </c:pt>
                <c:pt idx="7">
                  <c:v>3.0562130436829378</c:v>
                </c:pt>
              </c:numCache>
            </c:numRef>
          </c:val>
        </c:ser>
        <c:ser>
          <c:idx val="4"/>
          <c:order val="4"/>
          <c:tx>
            <c:strRef>
              <c:f>Hovedpublikation!$G$364</c:f>
              <c:strCache>
                <c:ptCount val="1"/>
                <c:pt idx="0">
                  <c:v>Vandkraft</c:v>
                </c:pt>
              </c:strCache>
            </c:strRef>
          </c:tx>
          <c:invertIfNegative val="0"/>
          <c:cat>
            <c:multiLvlStrRef>
              <c:f>Hovedpublikation!$A$365:$B$372</c:f>
              <c:multiLvlStrCache>
                <c:ptCount val="8"/>
                <c:lvl>
                  <c:pt idx="0">
                    <c:v>2000</c:v>
                  </c:pt>
                  <c:pt idx="1">
                    <c:v>2005</c:v>
                  </c:pt>
                  <c:pt idx="2">
                    <c:v>2010</c:v>
                  </c:pt>
                  <c:pt idx="3">
                    <c:v>2014</c:v>
                  </c:pt>
                  <c:pt idx="4">
                    <c:v>2020</c:v>
                  </c:pt>
                  <c:pt idx="5">
                    <c:v>2025</c:v>
                  </c:pt>
                  <c:pt idx="6">
                    <c:v>2020</c:v>
                  </c:pt>
                  <c:pt idx="7">
                    <c:v>2025</c:v>
                  </c:pt>
                </c:lvl>
                <c:lvl>
                  <c:pt idx="4">
                    <c:v>Forløb A</c:v>
                  </c:pt>
                  <c:pt idx="6">
                    <c:v>Forløb B</c:v>
                  </c:pt>
                </c:lvl>
              </c:multiLvlStrCache>
            </c:multiLvlStrRef>
          </c:cat>
          <c:val>
            <c:numRef>
              <c:f>Hovedpublikation!$G$365:$G$372</c:f>
              <c:numCache>
                <c:formatCode>#,#00</c:formatCode>
                <c:ptCount val="8"/>
                <c:pt idx="0">
                  <c:v>3.0199999999999998E-2</c:v>
                </c:pt>
                <c:pt idx="1">
                  <c:v>2.2499999999999999E-2</c:v>
                </c:pt>
                <c:pt idx="2">
                  <c:v>2.0641666666666666E-2</c:v>
                </c:pt>
                <c:pt idx="3">
                  <c:v>1.5102777777777776E-2</c:v>
                </c:pt>
                <c:pt idx="4">
                  <c:v>1.3794740615578286E-2</c:v>
                </c:pt>
                <c:pt idx="5">
                  <c:v>1.3890064588242724E-2</c:v>
                </c:pt>
                <c:pt idx="6">
                  <c:v>1.3794740615578286E-2</c:v>
                </c:pt>
                <c:pt idx="7">
                  <c:v>1.3890064588242724E-2</c:v>
                </c:pt>
              </c:numCache>
            </c:numRef>
          </c:val>
        </c:ser>
        <c:dLbls>
          <c:showLegendKey val="0"/>
          <c:showVal val="0"/>
          <c:showCatName val="0"/>
          <c:showSerName val="0"/>
          <c:showPercent val="0"/>
          <c:showBubbleSize val="0"/>
        </c:dLbls>
        <c:gapWidth val="150"/>
        <c:overlap val="100"/>
        <c:axId val="141469568"/>
        <c:axId val="141471104"/>
      </c:barChart>
      <c:catAx>
        <c:axId val="141469568"/>
        <c:scaling>
          <c:orientation val="minMax"/>
        </c:scaling>
        <c:delete val="0"/>
        <c:axPos val="b"/>
        <c:numFmt formatCode="General" sourceLinked="0"/>
        <c:majorTickMark val="out"/>
        <c:minorTickMark val="none"/>
        <c:tickLblPos val="nextTo"/>
        <c:crossAx val="141471104"/>
        <c:crosses val="autoZero"/>
        <c:auto val="1"/>
        <c:lblAlgn val="ctr"/>
        <c:lblOffset val="100"/>
        <c:noMultiLvlLbl val="0"/>
      </c:catAx>
      <c:valAx>
        <c:axId val="141471104"/>
        <c:scaling>
          <c:orientation val="minMax"/>
        </c:scaling>
        <c:delete val="0"/>
        <c:axPos val="l"/>
        <c:majorGridlines/>
        <c:numFmt formatCode="0%" sourceLinked="0"/>
        <c:majorTickMark val="out"/>
        <c:minorTickMark val="none"/>
        <c:tickLblPos val="nextTo"/>
        <c:crossAx val="141469568"/>
        <c:crosses val="autoZero"/>
        <c:crossBetween val="between"/>
      </c:valAx>
    </c:plotArea>
    <c:legend>
      <c:legendPos val="r"/>
      <c:layout>
        <c:manualLayout>
          <c:xMode val="edge"/>
          <c:yMode val="edge"/>
          <c:x val="0.81775087489063858"/>
          <c:y val="0.12866980169145523"/>
          <c:w val="0.17391579177602801"/>
          <c:h val="0.41858595800524934"/>
        </c:manualLayout>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Fjernvarmeproduktion fordelt efter type</a:t>
            </a:r>
          </a:p>
        </c:rich>
      </c:tx>
      <c:layout/>
      <c:overlay val="1"/>
    </c:title>
    <c:autoTitleDeleted val="0"/>
    <c:plotArea>
      <c:layout>
        <c:manualLayout>
          <c:layoutTarget val="inner"/>
          <c:xMode val="edge"/>
          <c:yMode val="edge"/>
          <c:x val="0.10551618547681539"/>
          <c:y val="0.15788203557888597"/>
          <c:w val="0.63252734033245839"/>
          <c:h val="0.58742636337124521"/>
        </c:manualLayout>
      </c:layout>
      <c:barChart>
        <c:barDir val="col"/>
        <c:grouping val="percentStacked"/>
        <c:varyColors val="0"/>
        <c:ser>
          <c:idx val="0"/>
          <c:order val="0"/>
          <c:tx>
            <c:strRef>
              <c:f>Hovedpublikation!$C$375</c:f>
              <c:strCache>
                <c:ptCount val="1"/>
                <c:pt idx="0">
                  <c:v>Kraftvarme</c:v>
                </c:pt>
              </c:strCache>
            </c:strRef>
          </c:tx>
          <c:invertIfNegative val="0"/>
          <c:cat>
            <c:multiLvlStrRef>
              <c:f>Hovedpublikation!$A$376:$B$383</c:f>
              <c:multiLvlStrCache>
                <c:ptCount val="8"/>
                <c:lvl>
                  <c:pt idx="0">
                    <c:v>2000</c:v>
                  </c:pt>
                  <c:pt idx="1">
                    <c:v>2005</c:v>
                  </c:pt>
                  <c:pt idx="2">
                    <c:v>2010</c:v>
                  </c:pt>
                  <c:pt idx="3">
                    <c:v>2014</c:v>
                  </c:pt>
                  <c:pt idx="4">
                    <c:v>2020</c:v>
                  </c:pt>
                  <c:pt idx="5">
                    <c:v>2025</c:v>
                  </c:pt>
                  <c:pt idx="6">
                    <c:v>2020</c:v>
                  </c:pt>
                  <c:pt idx="7">
                    <c:v>2025</c:v>
                  </c:pt>
                </c:lvl>
                <c:lvl>
                  <c:pt idx="4">
                    <c:v>Forløb A</c:v>
                  </c:pt>
                  <c:pt idx="6">
                    <c:v>Forløb B</c:v>
                  </c:pt>
                </c:lvl>
              </c:multiLvlStrCache>
            </c:multiLvlStrRef>
          </c:cat>
          <c:val>
            <c:numRef>
              <c:f>Hovedpublikation!$C$376:$C$383</c:f>
              <c:numCache>
                <c:formatCode>0</c:formatCode>
                <c:ptCount val="8"/>
                <c:pt idx="0">
                  <c:v>97.67264999999999</c:v>
                </c:pt>
                <c:pt idx="1">
                  <c:v>105.8593</c:v>
                </c:pt>
                <c:pt idx="2">
                  <c:v>116.04125000000001</c:v>
                </c:pt>
                <c:pt idx="3">
                  <c:v>83.713809999999995</c:v>
                </c:pt>
                <c:pt idx="4">
                  <c:v>88.555673202203437</c:v>
                </c:pt>
                <c:pt idx="5">
                  <c:v>94.080810678449481</c:v>
                </c:pt>
                <c:pt idx="6">
                  <c:v>92.660702585655571</c:v>
                </c:pt>
                <c:pt idx="7">
                  <c:v>94.529578964604212</c:v>
                </c:pt>
              </c:numCache>
            </c:numRef>
          </c:val>
        </c:ser>
        <c:ser>
          <c:idx val="1"/>
          <c:order val="1"/>
          <c:tx>
            <c:strRef>
              <c:f>Hovedpublikation!$D$375</c:f>
              <c:strCache>
                <c:ptCount val="1"/>
                <c:pt idx="0">
                  <c:v>Kedler</c:v>
                </c:pt>
              </c:strCache>
            </c:strRef>
          </c:tx>
          <c:invertIfNegative val="0"/>
          <c:cat>
            <c:multiLvlStrRef>
              <c:f>Hovedpublikation!$A$376:$B$383</c:f>
              <c:multiLvlStrCache>
                <c:ptCount val="8"/>
                <c:lvl>
                  <c:pt idx="0">
                    <c:v>2000</c:v>
                  </c:pt>
                  <c:pt idx="1">
                    <c:v>2005</c:v>
                  </c:pt>
                  <c:pt idx="2">
                    <c:v>2010</c:v>
                  </c:pt>
                  <c:pt idx="3">
                    <c:v>2014</c:v>
                  </c:pt>
                  <c:pt idx="4">
                    <c:v>2020</c:v>
                  </c:pt>
                  <c:pt idx="5">
                    <c:v>2025</c:v>
                  </c:pt>
                  <c:pt idx="6">
                    <c:v>2020</c:v>
                  </c:pt>
                  <c:pt idx="7">
                    <c:v>2025</c:v>
                  </c:pt>
                </c:lvl>
                <c:lvl>
                  <c:pt idx="4">
                    <c:v>Forløb A</c:v>
                  </c:pt>
                  <c:pt idx="6">
                    <c:v>Forløb B</c:v>
                  </c:pt>
                </c:lvl>
              </c:multiLvlStrCache>
            </c:multiLvlStrRef>
          </c:cat>
          <c:val>
            <c:numRef>
              <c:f>Hovedpublikation!$D$376:$D$383</c:f>
              <c:numCache>
                <c:formatCode>0</c:formatCode>
                <c:ptCount val="8"/>
                <c:pt idx="0">
                  <c:v>18.320070000000001</c:v>
                </c:pt>
                <c:pt idx="1">
                  <c:v>19.292999999999999</c:v>
                </c:pt>
                <c:pt idx="2">
                  <c:v>31.585769999999993</c:v>
                </c:pt>
                <c:pt idx="3">
                  <c:v>34.201699999999988</c:v>
                </c:pt>
                <c:pt idx="4">
                  <c:v>34.786784141210624</c:v>
                </c:pt>
                <c:pt idx="5">
                  <c:v>27.959145920783527</c:v>
                </c:pt>
                <c:pt idx="6">
                  <c:v>30.957582369410261</c:v>
                </c:pt>
                <c:pt idx="7">
                  <c:v>27.683078047965132</c:v>
                </c:pt>
              </c:numCache>
            </c:numRef>
          </c:val>
        </c:ser>
        <c:ser>
          <c:idx val="2"/>
          <c:order val="2"/>
          <c:tx>
            <c:strRef>
              <c:f>Hovedpublikation!$E$375</c:f>
              <c:strCache>
                <c:ptCount val="1"/>
                <c:pt idx="0">
                  <c:v>Elektricitet</c:v>
                </c:pt>
              </c:strCache>
            </c:strRef>
          </c:tx>
          <c:invertIfNegative val="0"/>
          <c:cat>
            <c:multiLvlStrRef>
              <c:f>Hovedpublikation!$A$376:$B$383</c:f>
              <c:multiLvlStrCache>
                <c:ptCount val="8"/>
                <c:lvl>
                  <c:pt idx="0">
                    <c:v>2000</c:v>
                  </c:pt>
                  <c:pt idx="1">
                    <c:v>2005</c:v>
                  </c:pt>
                  <c:pt idx="2">
                    <c:v>2010</c:v>
                  </c:pt>
                  <c:pt idx="3">
                    <c:v>2014</c:v>
                  </c:pt>
                  <c:pt idx="4">
                    <c:v>2020</c:v>
                  </c:pt>
                  <c:pt idx="5">
                    <c:v>2025</c:v>
                  </c:pt>
                  <c:pt idx="6">
                    <c:v>2020</c:v>
                  </c:pt>
                  <c:pt idx="7">
                    <c:v>2025</c:v>
                  </c:pt>
                </c:lvl>
                <c:lvl>
                  <c:pt idx="4">
                    <c:v>Forløb A</c:v>
                  </c:pt>
                  <c:pt idx="6">
                    <c:v>Forløb B</c:v>
                  </c:pt>
                </c:lvl>
              </c:multiLvlStrCache>
            </c:multiLvlStrRef>
          </c:cat>
          <c:val>
            <c:numRef>
              <c:f>Hovedpublikation!$E$376:$E$383</c:f>
              <c:numCache>
                <c:formatCode>0</c:formatCode>
                <c:ptCount val="8"/>
                <c:pt idx="0">
                  <c:v>9.1000000000000004E-3</c:v>
                </c:pt>
                <c:pt idx="1">
                  <c:v>2.4300000000000003E-3</c:v>
                </c:pt>
                <c:pt idx="2">
                  <c:v>0.10986</c:v>
                </c:pt>
                <c:pt idx="3">
                  <c:v>0.40226000000000001</c:v>
                </c:pt>
                <c:pt idx="4">
                  <c:v>1.8248162184909189</c:v>
                </c:pt>
                <c:pt idx="5">
                  <c:v>2.9420734605828129</c:v>
                </c:pt>
                <c:pt idx="6">
                  <c:v>1.4718158901512579</c:v>
                </c:pt>
                <c:pt idx="7">
                  <c:v>2.2576442628585269</c:v>
                </c:pt>
              </c:numCache>
            </c:numRef>
          </c:val>
        </c:ser>
        <c:ser>
          <c:idx val="3"/>
          <c:order val="3"/>
          <c:tx>
            <c:strRef>
              <c:f>Hovedpublikation!$F$375</c:f>
              <c:strCache>
                <c:ptCount val="1"/>
                <c:pt idx="0">
                  <c:v>Solvarme</c:v>
                </c:pt>
              </c:strCache>
            </c:strRef>
          </c:tx>
          <c:invertIfNegative val="0"/>
          <c:cat>
            <c:multiLvlStrRef>
              <c:f>Hovedpublikation!$A$376:$B$383</c:f>
              <c:multiLvlStrCache>
                <c:ptCount val="8"/>
                <c:lvl>
                  <c:pt idx="0">
                    <c:v>2000</c:v>
                  </c:pt>
                  <c:pt idx="1">
                    <c:v>2005</c:v>
                  </c:pt>
                  <c:pt idx="2">
                    <c:v>2010</c:v>
                  </c:pt>
                  <c:pt idx="3">
                    <c:v>2014</c:v>
                  </c:pt>
                  <c:pt idx="4">
                    <c:v>2020</c:v>
                  </c:pt>
                  <c:pt idx="5">
                    <c:v>2025</c:v>
                  </c:pt>
                  <c:pt idx="6">
                    <c:v>2020</c:v>
                  </c:pt>
                  <c:pt idx="7">
                    <c:v>2025</c:v>
                  </c:pt>
                </c:lvl>
                <c:lvl>
                  <c:pt idx="4">
                    <c:v>Forløb A</c:v>
                  </c:pt>
                  <c:pt idx="6">
                    <c:v>Forløb B</c:v>
                  </c:pt>
                </c:lvl>
              </c:multiLvlStrCache>
            </c:multiLvlStrRef>
          </c:cat>
          <c:val>
            <c:numRef>
              <c:f>Hovedpublikation!$F$376:$F$383</c:f>
              <c:numCache>
                <c:formatCode>0</c:formatCode>
                <c:ptCount val="8"/>
                <c:pt idx="0">
                  <c:v>2.4279999999999999E-2</c:v>
                </c:pt>
                <c:pt idx="1">
                  <c:v>5.296E-2</c:v>
                </c:pt>
                <c:pt idx="2">
                  <c:v>0.13930999999999999</c:v>
                </c:pt>
                <c:pt idx="3">
                  <c:v>0.65944000000000003</c:v>
                </c:pt>
                <c:pt idx="4">
                  <c:v>2.9673623002889524</c:v>
                </c:pt>
                <c:pt idx="5">
                  <c:v>4.5239947463414065</c:v>
                </c:pt>
                <c:pt idx="6">
                  <c:v>2.9657507546090494</c:v>
                </c:pt>
                <c:pt idx="7">
                  <c:v>4.5296171025719341</c:v>
                </c:pt>
              </c:numCache>
            </c:numRef>
          </c:val>
        </c:ser>
        <c:ser>
          <c:idx val="4"/>
          <c:order val="4"/>
          <c:tx>
            <c:strRef>
              <c:f>Hovedpublikation!$G$375</c:f>
              <c:strCache>
                <c:ptCount val="1"/>
                <c:pt idx="0">
                  <c:v>Overskudsvarme</c:v>
                </c:pt>
              </c:strCache>
            </c:strRef>
          </c:tx>
          <c:invertIfNegative val="0"/>
          <c:cat>
            <c:multiLvlStrRef>
              <c:f>Hovedpublikation!$A$376:$B$383</c:f>
              <c:multiLvlStrCache>
                <c:ptCount val="8"/>
                <c:lvl>
                  <c:pt idx="0">
                    <c:v>2000</c:v>
                  </c:pt>
                  <c:pt idx="1">
                    <c:v>2005</c:v>
                  </c:pt>
                  <c:pt idx="2">
                    <c:v>2010</c:v>
                  </c:pt>
                  <c:pt idx="3">
                    <c:v>2014</c:v>
                  </c:pt>
                  <c:pt idx="4">
                    <c:v>2020</c:v>
                  </c:pt>
                  <c:pt idx="5">
                    <c:v>2025</c:v>
                  </c:pt>
                  <c:pt idx="6">
                    <c:v>2020</c:v>
                  </c:pt>
                  <c:pt idx="7">
                    <c:v>2025</c:v>
                  </c:pt>
                </c:lvl>
                <c:lvl>
                  <c:pt idx="4">
                    <c:v>Forløb A</c:v>
                  </c:pt>
                  <c:pt idx="6">
                    <c:v>Forløb B</c:v>
                  </c:pt>
                </c:lvl>
              </c:multiLvlStrCache>
            </c:multiLvlStrRef>
          </c:cat>
          <c:val>
            <c:numRef>
              <c:f>Hovedpublikation!$G$376:$G$383</c:f>
              <c:numCache>
                <c:formatCode>0</c:formatCode>
                <c:ptCount val="8"/>
                <c:pt idx="0">
                  <c:v>3.6756500000000001</c:v>
                </c:pt>
                <c:pt idx="1">
                  <c:v>3.17388</c:v>
                </c:pt>
                <c:pt idx="2">
                  <c:v>2.5172600000000003</c:v>
                </c:pt>
                <c:pt idx="3">
                  <c:v>2.5329699999999997</c:v>
                </c:pt>
                <c:pt idx="4">
                  <c:v>2.768331935244384</c:v>
                </c:pt>
                <c:pt idx="5">
                  <c:v>2.8034237695336195</c:v>
                </c:pt>
                <c:pt idx="6">
                  <c:v>2.7699892191009026</c:v>
                </c:pt>
                <c:pt idx="7">
                  <c:v>3.027519851534791</c:v>
                </c:pt>
              </c:numCache>
            </c:numRef>
          </c:val>
        </c:ser>
        <c:dLbls>
          <c:showLegendKey val="0"/>
          <c:showVal val="0"/>
          <c:showCatName val="0"/>
          <c:showSerName val="0"/>
          <c:showPercent val="0"/>
          <c:showBubbleSize val="0"/>
        </c:dLbls>
        <c:gapWidth val="150"/>
        <c:overlap val="100"/>
        <c:axId val="141515008"/>
        <c:axId val="141520896"/>
      </c:barChart>
      <c:catAx>
        <c:axId val="141515008"/>
        <c:scaling>
          <c:orientation val="minMax"/>
        </c:scaling>
        <c:delete val="0"/>
        <c:axPos val="b"/>
        <c:numFmt formatCode="General" sourceLinked="0"/>
        <c:majorTickMark val="out"/>
        <c:minorTickMark val="none"/>
        <c:tickLblPos val="nextTo"/>
        <c:crossAx val="141520896"/>
        <c:crosses val="autoZero"/>
        <c:auto val="1"/>
        <c:lblAlgn val="ctr"/>
        <c:lblOffset val="100"/>
        <c:noMultiLvlLbl val="0"/>
      </c:catAx>
      <c:valAx>
        <c:axId val="141520896"/>
        <c:scaling>
          <c:orientation val="minMax"/>
        </c:scaling>
        <c:delete val="0"/>
        <c:axPos val="l"/>
        <c:majorGridlines/>
        <c:numFmt formatCode="0%" sourceLinked="0"/>
        <c:majorTickMark val="out"/>
        <c:minorTickMark val="none"/>
        <c:tickLblPos val="nextTo"/>
        <c:crossAx val="141515008"/>
        <c:crosses val="autoZero"/>
        <c:crossBetween val="between"/>
      </c:valAx>
    </c:plotArea>
    <c:legend>
      <c:legendPos val="r"/>
      <c:layout>
        <c:manualLayout>
          <c:xMode val="edge"/>
          <c:yMode val="edge"/>
          <c:x val="0.75497265966754157"/>
          <c:y val="0.12866980169145523"/>
          <c:w val="0.2366940069991251"/>
          <c:h val="0.41858595800524934"/>
        </c:manualLayout>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Forbrug af fast biomasse (PJ)</a:t>
            </a:r>
          </a:p>
        </c:rich>
      </c:tx>
      <c:layout/>
      <c:overlay val="1"/>
    </c:title>
    <c:autoTitleDeleted val="0"/>
    <c:plotArea>
      <c:layout>
        <c:manualLayout>
          <c:layoutTarget val="inner"/>
          <c:xMode val="edge"/>
          <c:yMode val="edge"/>
          <c:x val="8.607174103237096E-2"/>
          <c:y val="0.13473388743073783"/>
          <c:w val="0.88337270341207352"/>
          <c:h val="0.6377912656751239"/>
        </c:manualLayout>
      </c:layout>
      <c:lineChart>
        <c:grouping val="standard"/>
        <c:varyColors val="0"/>
        <c:ser>
          <c:idx val="0"/>
          <c:order val="0"/>
          <c:tx>
            <c:strRef>
              <c:f>Hovedpublikation!$B$388</c:f>
              <c:strCache>
                <c:ptCount val="1"/>
                <c:pt idx="0">
                  <c:v>Forløb A</c:v>
                </c:pt>
              </c:strCache>
            </c:strRef>
          </c:tx>
          <c:spPr>
            <a:ln w="31750"/>
          </c:spPr>
          <c:marker>
            <c:symbol val="none"/>
          </c:marker>
          <c:cat>
            <c:numRef>
              <c:f>Hovedpublikation!$A$389:$A$399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Hovedpublikation!$B$389:$B$399</c:f>
              <c:numCache>
                <c:formatCode>0</c:formatCode>
                <c:ptCount val="11"/>
                <c:pt idx="0">
                  <c:v>64.165686814391321</c:v>
                </c:pt>
                <c:pt idx="1">
                  <c:v>64.89917309195296</c:v>
                </c:pt>
                <c:pt idx="2">
                  <c:v>85.160575297008791</c:v>
                </c:pt>
                <c:pt idx="3">
                  <c:v>92.111350606152158</c:v>
                </c:pt>
                <c:pt idx="4">
                  <c:v>90.030724374216035</c:v>
                </c:pt>
                <c:pt idx="5">
                  <c:v>101.85111376961964</c:v>
                </c:pt>
                <c:pt idx="6">
                  <c:v>105.97767593337188</c:v>
                </c:pt>
                <c:pt idx="7">
                  <c:v>106.50873840019645</c:v>
                </c:pt>
                <c:pt idx="8">
                  <c:v>106.00318935668354</c:v>
                </c:pt>
                <c:pt idx="9">
                  <c:v>106.31272394934793</c:v>
                </c:pt>
                <c:pt idx="10">
                  <c:v>106.1124693093672</c:v>
                </c:pt>
              </c:numCache>
            </c:numRef>
          </c:val>
          <c:smooth val="0"/>
        </c:ser>
        <c:ser>
          <c:idx val="1"/>
          <c:order val="1"/>
          <c:tx>
            <c:strRef>
              <c:f>Hovedpublikation!$C$388</c:f>
              <c:strCache>
                <c:ptCount val="1"/>
                <c:pt idx="0">
                  <c:v>Forløb B</c:v>
                </c:pt>
              </c:strCache>
            </c:strRef>
          </c:tx>
          <c:spPr>
            <a:ln w="31750"/>
          </c:spPr>
          <c:marker>
            <c:symbol val="none"/>
          </c:marker>
          <c:cat>
            <c:numRef>
              <c:f>Hovedpublikation!$A$389:$A$399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Hovedpublikation!$C$389:$C$399</c:f>
              <c:numCache>
                <c:formatCode>0</c:formatCode>
                <c:ptCount val="11"/>
                <c:pt idx="0">
                  <c:v>64.165686814391321</c:v>
                </c:pt>
                <c:pt idx="1">
                  <c:v>65.781560171420068</c:v>
                </c:pt>
                <c:pt idx="2">
                  <c:v>86.85085321453154</c:v>
                </c:pt>
                <c:pt idx="3">
                  <c:v>94.145674011929614</c:v>
                </c:pt>
                <c:pt idx="4">
                  <c:v>95.401054056717058</c:v>
                </c:pt>
                <c:pt idx="5">
                  <c:v>107.65319159322846</c:v>
                </c:pt>
                <c:pt idx="6">
                  <c:v>107.88986708574774</c:v>
                </c:pt>
                <c:pt idx="7">
                  <c:v>116.13556552729339</c:v>
                </c:pt>
                <c:pt idx="8">
                  <c:v>114.23683597900131</c:v>
                </c:pt>
                <c:pt idx="9">
                  <c:v>113.83770734129418</c:v>
                </c:pt>
                <c:pt idx="10">
                  <c:v>113.05747669856572</c:v>
                </c:pt>
              </c:numCache>
            </c:numRef>
          </c:val>
          <c:smooth val="0"/>
        </c:ser>
        <c:dLbls>
          <c:showLegendKey val="0"/>
          <c:showVal val="0"/>
          <c:showCatName val="0"/>
          <c:showSerName val="0"/>
          <c:showPercent val="0"/>
          <c:showBubbleSize val="0"/>
        </c:dLbls>
        <c:marker val="1"/>
        <c:smooth val="0"/>
        <c:axId val="141562624"/>
        <c:axId val="141564160"/>
      </c:lineChart>
      <c:catAx>
        <c:axId val="141562624"/>
        <c:scaling>
          <c:orientation val="minMax"/>
        </c:scaling>
        <c:delete val="0"/>
        <c:axPos val="b"/>
        <c:numFmt formatCode="General" sourceLinked="1"/>
        <c:majorTickMark val="out"/>
        <c:minorTickMark val="none"/>
        <c:tickLblPos val="nextTo"/>
        <c:crossAx val="141564160"/>
        <c:crosses val="autoZero"/>
        <c:auto val="1"/>
        <c:lblAlgn val="ctr"/>
        <c:lblOffset val="100"/>
        <c:noMultiLvlLbl val="0"/>
      </c:catAx>
      <c:valAx>
        <c:axId val="141564160"/>
        <c:scaling>
          <c:orientation val="minMax"/>
        </c:scaling>
        <c:delete val="0"/>
        <c:axPos val="l"/>
        <c:majorGridlines/>
        <c:numFmt formatCode="0" sourceLinked="1"/>
        <c:majorTickMark val="out"/>
        <c:minorTickMark val="none"/>
        <c:tickLblPos val="nextTo"/>
        <c:crossAx val="141562624"/>
        <c:crosses val="autoZero"/>
        <c:crossBetween val="between"/>
      </c:val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Endeligt energiforbrug fordelt</a:t>
            </a:r>
            <a:r>
              <a:rPr lang="da-DK" baseline="0"/>
              <a:t> på e</a:t>
            </a:r>
            <a:r>
              <a:rPr lang="da-DK"/>
              <a:t>nergikilder (PJ)</a:t>
            </a:r>
          </a:p>
        </c:rich>
      </c:tx>
      <c:layout/>
      <c:overlay val="1"/>
    </c:title>
    <c:autoTitleDeleted val="0"/>
    <c:plotArea>
      <c:layout>
        <c:manualLayout>
          <c:layoutTarget val="inner"/>
          <c:xMode val="edge"/>
          <c:yMode val="edge"/>
          <c:x val="9.7599518810148722E-2"/>
          <c:y val="0.13473388743073783"/>
          <c:w val="0.58206714785651792"/>
          <c:h val="0.74928623505395164"/>
        </c:manualLayout>
      </c:layout>
      <c:barChart>
        <c:barDir val="col"/>
        <c:grouping val="stacked"/>
        <c:varyColors val="0"/>
        <c:ser>
          <c:idx val="0"/>
          <c:order val="0"/>
          <c:tx>
            <c:strRef>
              <c:f>Hovedpublikation!$A$202</c:f>
              <c:strCache>
                <c:ptCount val="1"/>
                <c:pt idx="0">
                  <c:v>Kul og koks</c:v>
                </c:pt>
              </c:strCache>
            </c:strRef>
          </c:tx>
          <c:invertIfNegative val="0"/>
          <c:cat>
            <c:numRef>
              <c:f>Hovedpublikation!$B$201:$G$201</c:f>
              <c:numCache>
                <c:formatCode>General</c:formatCode>
                <c:ptCount val="6"/>
                <c:pt idx="0">
                  <c:v>2000</c:v>
                </c:pt>
                <c:pt idx="1">
                  <c:v>2005</c:v>
                </c:pt>
                <c:pt idx="2">
                  <c:v>2010</c:v>
                </c:pt>
                <c:pt idx="3">
                  <c:v>2014</c:v>
                </c:pt>
                <c:pt idx="4">
                  <c:v>2020</c:v>
                </c:pt>
                <c:pt idx="5">
                  <c:v>2025</c:v>
                </c:pt>
              </c:numCache>
            </c:numRef>
          </c:cat>
          <c:val>
            <c:numRef>
              <c:f>Hovedpublikation!$B$202:$G$202</c:f>
              <c:numCache>
                <c:formatCode>0</c:formatCode>
                <c:ptCount val="6"/>
                <c:pt idx="0">
                  <c:v>4.9082648174318864E-2</c:v>
                </c:pt>
                <c:pt idx="1">
                  <c:v>8.2920365458532472E-3</c:v>
                </c:pt>
                <c:pt idx="2">
                  <c:v>2.7858496646716944E-2</c:v>
                </c:pt>
                <c:pt idx="3">
                  <c:v>4.5130225200047956E-4</c:v>
                </c:pt>
                <c:pt idx="4">
                  <c:v>2.8104121652947018E-4</c:v>
                </c:pt>
                <c:pt idx="5">
                  <c:v>2.1930582584157935E-4</c:v>
                </c:pt>
              </c:numCache>
            </c:numRef>
          </c:val>
        </c:ser>
        <c:ser>
          <c:idx val="1"/>
          <c:order val="1"/>
          <c:tx>
            <c:strRef>
              <c:f>Hovedpublikation!$A$203</c:f>
              <c:strCache>
                <c:ptCount val="1"/>
                <c:pt idx="0">
                  <c:v>Olie</c:v>
                </c:pt>
              </c:strCache>
            </c:strRef>
          </c:tx>
          <c:invertIfNegative val="0"/>
          <c:cat>
            <c:numRef>
              <c:f>Hovedpublikation!$B$201:$G$201</c:f>
              <c:numCache>
                <c:formatCode>General</c:formatCode>
                <c:ptCount val="6"/>
                <c:pt idx="0">
                  <c:v>2000</c:v>
                </c:pt>
                <c:pt idx="1">
                  <c:v>2005</c:v>
                </c:pt>
                <c:pt idx="2">
                  <c:v>2010</c:v>
                </c:pt>
                <c:pt idx="3">
                  <c:v>2014</c:v>
                </c:pt>
                <c:pt idx="4">
                  <c:v>2020</c:v>
                </c:pt>
                <c:pt idx="5">
                  <c:v>2025</c:v>
                </c:pt>
              </c:numCache>
            </c:numRef>
          </c:cat>
          <c:val>
            <c:numRef>
              <c:f>Hovedpublikation!$B$203:$G$203</c:f>
              <c:numCache>
                <c:formatCode>0</c:formatCode>
                <c:ptCount val="6"/>
                <c:pt idx="0">
                  <c:v>33.893680212441517</c:v>
                </c:pt>
                <c:pt idx="1">
                  <c:v>26.161905665511235</c:v>
                </c:pt>
                <c:pt idx="2">
                  <c:v>17.385747038924524</c:v>
                </c:pt>
                <c:pt idx="3">
                  <c:v>10.400175574103502</c:v>
                </c:pt>
                <c:pt idx="4">
                  <c:v>7.3232497917031409</c:v>
                </c:pt>
                <c:pt idx="5">
                  <c:v>6.0917185093574</c:v>
                </c:pt>
              </c:numCache>
            </c:numRef>
          </c:val>
        </c:ser>
        <c:ser>
          <c:idx val="2"/>
          <c:order val="2"/>
          <c:tx>
            <c:strRef>
              <c:f>Hovedpublikation!$A$204</c:f>
              <c:strCache>
                <c:ptCount val="1"/>
                <c:pt idx="0">
                  <c:v>Naturgas og bygas</c:v>
                </c:pt>
              </c:strCache>
            </c:strRef>
          </c:tx>
          <c:invertIfNegative val="0"/>
          <c:cat>
            <c:numRef>
              <c:f>Hovedpublikation!$B$201:$G$201</c:f>
              <c:numCache>
                <c:formatCode>General</c:formatCode>
                <c:ptCount val="6"/>
                <c:pt idx="0">
                  <c:v>2000</c:v>
                </c:pt>
                <c:pt idx="1">
                  <c:v>2005</c:v>
                </c:pt>
                <c:pt idx="2">
                  <c:v>2010</c:v>
                </c:pt>
                <c:pt idx="3">
                  <c:v>2014</c:v>
                </c:pt>
                <c:pt idx="4">
                  <c:v>2020</c:v>
                </c:pt>
                <c:pt idx="5">
                  <c:v>2025</c:v>
                </c:pt>
              </c:numCache>
            </c:numRef>
          </c:cat>
          <c:val>
            <c:numRef>
              <c:f>Hovedpublikation!$B$204:$G$204</c:f>
              <c:numCache>
                <c:formatCode>0</c:formatCode>
                <c:ptCount val="6"/>
                <c:pt idx="0">
                  <c:v>29.768167822806014</c:v>
                </c:pt>
                <c:pt idx="1">
                  <c:v>30.352257332072362</c:v>
                </c:pt>
                <c:pt idx="2">
                  <c:v>28.062632423405848</c:v>
                </c:pt>
                <c:pt idx="3">
                  <c:v>26.282639598127947</c:v>
                </c:pt>
                <c:pt idx="4">
                  <c:v>21.812780646690022</c:v>
                </c:pt>
                <c:pt idx="5">
                  <c:v>20.257502723561085</c:v>
                </c:pt>
              </c:numCache>
            </c:numRef>
          </c:val>
        </c:ser>
        <c:ser>
          <c:idx val="3"/>
          <c:order val="3"/>
          <c:tx>
            <c:strRef>
              <c:f>Hovedpublikation!$A$205</c:f>
              <c:strCache>
                <c:ptCount val="1"/>
                <c:pt idx="0">
                  <c:v>Træ</c:v>
                </c:pt>
              </c:strCache>
            </c:strRef>
          </c:tx>
          <c:invertIfNegative val="0"/>
          <c:cat>
            <c:numRef>
              <c:f>Hovedpublikation!$B$201:$G$201</c:f>
              <c:numCache>
                <c:formatCode>General</c:formatCode>
                <c:ptCount val="6"/>
                <c:pt idx="0">
                  <c:v>2000</c:v>
                </c:pt>
                <c:pt idx="1">
                  <c:v>2005</c:v>
                </c:pt>
                <c:pt idx="2">
                  <c:v>2010</c:v>
                </c:pt>
                <c:pt idx="3">
                  <c:v>2014</c:v>
                </c:pt>
                <c:pt idx="4">
                  <c:v>2020</c:v>
                </c:pt>
                <c:pt idx="5">
                  <c:v>2025</c:v>
                </c:pt>
              </c:numCache>
            </c:numRef>
          </c:cat>
          <c:val>
            <c:numRef>
              <c:f>Hovedpublikation!$B$205:$G$205</c:f>
              <c:numCache>
                <c:formatCode>0</c:formatCode>
                <c:ptCount val="6"/>
                <c:pt idx="0">
                  <c:v>2.3812265816544516</c:v>
                </c:pt>
                <c:pt idx="1">
                  <c:v>6.9902095232338537</c:v>
                </c:pt>
                <c:pt idx="2">
                  <c:v>9.1192548662744954</c:v>
                </c:pt>
                <c:pt idx="3">
                  <c:v>13.060766640646463</c:v>
                </c:pt>
                <c:pt idx="4">
                  <c:v>13.281030283132193</c:v>
                </c:pt>
                <c:pt idx="5">
                  <c:v>13.224137932425524</c:v>
                </c:pt>
              </c:numCache>
            </c:numRef>
          </c:val>
        </c:ser>
        <c:ser>
          <c:idx val="4"/>
          <c:order val="4"/>
          <c:tx>
            <c:strRef>
              <c:f>Hovedpublikation!$A$206</c:f>
              <c:strCache>
                <c:ptCount val="1"/>
                <c:pt idx="0">
                  <c:v>Brænde og halm</c:v>
                </c:pt>
              </c:strCache>
            </c:strRef>
          </c:tx>
          <c:invertIfNegative val="0"/>
          <c:cat>
            <c:numRef>
              <c:f>Hovedpublikation!$B$201:$G$201</c:f>
              <c:numCache>
                <c:formatCode>General</c:formatCode>
                <c:ptCount val="6"/>
                <c:pt idx="0">
                  <c:v>2000</c:v>
                </c:pt>
                <c:pt idx="1">
                  <c:v>2005</c:v>
                </c:pt>
                <c:pt idx="2">
                  <c:v>2010</c:v>
                </c:pt>
                <c:pt idx="3">
                  <c:v>2014</c:v>
                </c:pt>
                <c:pt idx="4">
                  <c:v>2020</c:v>
                </c:pt>
                <c:pt idx="5">
                  <c:v>2025</c:v>
                </c:pt>
              </c:numCache>
            </c:numRef>
          </c:cat>
          <c:val>
            <c:numRef>
              <c:f>Hovedpublikation!$B$206:$G$206</c:f>
              <c:numCache>
                <c:formatCode>0</c:formatCode>
                <c:ptCount val="6"/>
                <c:pt idx="0">
                  <c:v>16.877982378808294</c:v>
                </c:pt>
                <c:pt idx="1">
                  <c:v>23.263515595926606</c:v>
                </c:pt>
                <c:pt idx="2">
                  <c:v>26.520021310692947</c:v>
                </c:pt>
                <c:pt idx="3">
                  <c:v>23.589940510483867</c:v>
                </c:pt>
                <c:pt idx="4">
                  <c:v>22.809376519021111</c:v>
                </c:pt>
                <c:pt idx="5">
                  <c:v>22.1600467756769</c:v>
                </c:pt>
              </c:numCache>
            </c:numRef>
          </c:val>
        </c:ser>
        <c:ser>
          <c:idx val="5"/>
          <c:order val="5"/>
          <c:tx>
            <c:strRef>
              <c:f>Hovedpublikation!$A$207</c:f>
              <c:strCache>
                <c:ptCount val="1"/>
                <c:pt idx="0">
                  <c:v>Solvarme</c:v>
                </c:pt>
              </c:strCache>
            </c:strRef>
          </c:tx>
          <c:invertIfNegative val="0"/>
          <c:cat>
            <c:numRef>
              <c:f>Hovedpublikation!$B$201:$G$201</c:f>
              <c:numCache>
                <c:formatCode>General</c:formatCode>
                <c:ptCount val="6"/>
                <c:pt idx="0">
                  <c:v>2000</c:v>
                </c:pt>
                <c:pt idx="1">
                  <c:v>2005</c:v>
                </c:pt>
                <c:pt idx="2">
                  <c:v>2010</c:v>
                </c:pt>
                <c:pt idx="3">
                  <c:v>2014</c:v>
                </c:pt>
                <c:pt idx="4">
                  <c:v>2020</c:v>
                </c:pt>
                <c:pt idx="5">
                  <c:v>2025</c:v>
                </c:pt>
              </c:numCache>
            </c:numRef>
          </c:cat>
          <c:val>
            <c:numRef>
              <c:f>Hovedpublikation!$B$207:$G$207</c:f>
              <c:numCache>
                <c:formatCode>0</c:formatCode>
                <c:ptCount val="6"/>
                <c:pt idx="0">
                  <c:v>0.26045529999999995</c:v>
                </c:pt>
                <c:pt idx="1">
                  <c:v>0.3047283999999999</c:v>
                </c:pt>
                <c:pt idx="2">
                  <c:v>0.4185144999999999</c:v>
                </c:pt>
                <c:pt idx="3">
                  <c:v>0.47986382799999994</c:v>
                </c:pt>
                <c:pt idx="4">
                  <c:v>0.67092959520935724</c:v>
                </c:pt>
                <c:pt idx="5">
                  <c:v>0.86354618602495925</c:v>
                </c:pt>
              </c:numCache>
            </c:numRef>
          </c:val>
        </c:ser>
        <c:ser>
          <c:idx val="6"/>
          <c:order val="6"/>
          <c:tx>
            <c:strRef>
              <c:f>Hovedpublikation!$A$208</c:f>
              <c:strCache>
                <c:ptCount val="1"/>
                <c:pt idx="0">
                  <c:v>Varmepumper</c:v>
                </c:pt>
              </c:strCache>
            </c:strRef>
          </c:tx>
          <c:invertIfNegative val="0"/>
          <c:cat>
            <c:numRef>
              <c:f>Hovedpublikation!$B$201:$G$201</c:f>
              <c:numCache>
                <c:formatCode>General</c:formatCode>
                <c:ptCount val="6"/>
                <c:pt idx="0">
                  <c:v>2000</c:v>
                </c:pt>
                <c:pt idx="1">
                  <c:v>2005</c:v>
                </c:pt>
                <c:pt idx="2">
                  <c:v>2010</c:v>
                </c:pt>
                <c:pt idx="3">
                  <c:v>2014</c:v>
                </c:pt>
                <c:pt idx="4">
                  <c:v>2020</c:v>
                </c:pt>
                <c:pt idx="5">
                  <c:v>2025</c:v>
                </c:pt>
              </c:numCache>
            </c:numRef>
          </c:cat>
          <c:val>
            <c:numRef>
              <c:f>Hovedpublikation!$B$208:$G$208</c:f>
              <c:numCache>
                <c:formatCode>0</c:formatCode>
                <c:ptCount val="6"/>
                <c:pt idx="0">
                  <c:v>2.532629717518263</c:v>
                </c:pt>
                <c:pt idx="1">
                  <c:v>2.7208587250399283</c:v>
                </c:pt>
                <c:pt idx="2">
                  <c:v>3.3643133484169683</c:v>
                </c:pt>
                <c:pt idx="3">
                  <c:v>5.458193510699477</c:v>
                </c:pt>
                <c:pt idx="4">
                  <c:v>12.245778645326221</c:v>
                </c:pt>
                <c:pt idx="5">
                  <c:v>14.022768970242797</c:v>
                </c:pt>
              </c:numCache>
            </c:numRef>
          </c:val>
        </c:ser>
        <c:ser>
          <c:idx val="7"/>
          <c:order val="7"/>
          <c:tx>
            <c:strRef>
              <c:f>Hovedpublikation!$A$209</c:f>
              <c:strCache>
                <c:ptCount val="1"/>
                <c:pt idx="0">
                  <c:v>Direkte el</c:v>
                </c:pt>
              </c:strCache>
            </c:strRef>
          </c:tx>
          <c:invertIfNegative val="0"/>
          <c:cat>
            <c:numRef>
              <c:f>Hovedpublikation!$B$201:$G$201</c:f>
              <c:numCache>
                <c:formatCode>General</c:formatCode>
                <c:ptCount val="6"/>
                <c:pt idx="0">
                  <c:v>2000</c:v>
                </c:pt>
                <c:pt idx="1">
                  <c:v>2005</c:v>
                </c:pt>
                <c:pt idx="2">
                  <c:v>2010</c:v>
                </c:pt>
                <c:pt idx="3">
                  <c:v>2014</c:v>
                </c:pt>
                <c:pt idx="4">
                  <c:v>2020</c:v>
                </c:pt>
                <c:pt idx="5">
                  <c:v>2025</c:v>
                </c:pt>
              </c:numCache>
            </c:numRef>
          </c:cat>
          <c:val>
            <c:numRef>
              <c:f>Hovedpublikation!$B$209:$G$209</c:f>
              <c:numCache>
                <c:formatCode>0</c:formatCode>
                <c:ptCount val="6"/>
                <c:pt idx="0">
                  <c:v>7.1585663618488882</c:v>
                </c:pt>
                <c:pt idx="1">
                  <c:v>6.0852989175380356</c:v>
                </c:pt>
                <c:pt idx="2">
                  <c:v>5.6662012891406031</c:v>
                </c:pt>
                <c:pt idx="3">
                  <c:v>5.5221107270157956</c:v>
                </c:pt>
                <c:pt idx="4">
                  <c:v>1.7297419391443485</c:v>
                </c:pt>
                <c:pt idx="5">
                  <c:v>1.5767898640938236</c:v>
                </c:pt>
              </c:numCache>
            </c:numRef>
          </c:val>
        </c:ser>
        <c:ser>
          <c:idx val="8"/>
          <c:order val="8"/>
          <c:tx>
            <c:strRef>
              <c:f>Hovedpublikation!$A$210</c:f>
              <c:strCache>
                <c:ptCount val="1"/>
                <c:pt idx="0">
                  <c:v>Fjernvarme</c:v>
                </c:pt>
              </c:strCache>
            </c:strRef>
          </c:tx>
          <c:invertIfNegative val="0"/>
          <c:cat>
            <c:numRef>
              <c:f>Hovedpublikation!$B$201:$G$201</c:f>
              <c:numCache>
                <c:formatCode>General</c:formatCode>
                <c:ptCount val="6"/>
                <c:pt idx="0">
                  <c:v>2000</c:v>
                </c:pt>
                <c:pt idx="1">
                  <c:v>2005</c:v>
                </c:pt>
                <c:pt idx="2">
                  <c:v>2010</c:v>
                </c:pt>
                <c:pt idx="3">
                  <c:v>2014</c:v>
                </c:pt>
                <c:pt idx="4">
                  <c:v>2020</c:v>
                </c:pt>
                <c:pt idx="5">
                  <c:v>2025</c:v>
                </c:pt>
              </c:numCache>
            </c:numRef>
          </c:cat>
          <c:val>
            <c:numRef>
              <c:f>Hovedpublikation!$B$210:$G$210</c:f>
              <c:numCache>
                <c:formatCode>0</c:formatCode>
                <c:ptCount val="6"/>
                <c:pt idx="0">
                  <c:v>64.466455630412852</c:v>
                </c:pt>
                <c:pt idx="1">
                  <c:v>65.535576219576484</c:v>
                </c:pt>
                <c:pt idx="2">
                  <c:v>68.611509751754227</c:v>
                </c:pt>
                <c:pt idx="3">
                  <c:v>68.704194038441543</c:v>
                </c:pt>
                <c:pt idx="4">
                  <c:v>68.683850836449707</c:v>
                </c:pt>
                <c:pt idx="5">
                  <c:v>69.336746678269648</c:v>
                </c:pt>
              </c:numCache>
            </c:numRef>
          </c:val>
        </c:ser>
        <c:dLbls>
          <c:showLegendKey val="0"/>
          <c:showVal val="0"/>
          <c:showCatName val="0"/>
          <c:showSerName val="0"/>
          <c:showPercent val="0"/>
          <c:showBubbleSize val="0"/>
        </c:dLbls>
        <c:gapWidth val="150"/>
        <c:overlap val="100"/>
        <c:axId val="139451008"/>
        <c:axId val="139452800"/>
      </c:barChart>
      <c:catAx>
        <c:axId val="139451008"/>
        <c:scaling>
          <c:orientation val="minMax"/>
        </c:scaling>
        <c:delete val="0"/>
        <c:axPos val="b"/>
        <c:numFmt formatCode="General" sourceLinked="1"/>
        <c:majorTickMark val="out"/>
        <c:minorTickMark val="none"/>
        <c:tickLblPos val="nextTo"/>
        <c:crossAx val="139452800"/>
        <c:crosses val="autoZero"/>
        <c:auto val="1"/>
        <c:lblAlgn val="ctr"/>
        <c:lblOffset val="100"/>
        <c:noMultiLvlLbl val="0"/>
      </c:catAx>
      <c:valAx>
        <c:axId val="139452800"/>
        <c:scaling>
          <c:orientation val="minMax"/>
          <c:max val="180"/>
          <c:min val="0"/>
        </c:scaling>
        <c:delete val="0"/>
        <c:axPos val="l"/>
        <c:majorGridlines/>
        <c:numFmt formatCode="0" sourceLinked="1"/>
        <c:majorTickMark val="out"/>
        <c:minorTickMark val="none"/>
        <c:tickLblPos val="nextTo"/>
        <c:crossAx val="139451008"/>
        <c:crosses val="autoZero"/>
        <c:crossBetween val="between"/>
      </c:valAx>
    </c:plotArea>
    <c:legend>
      <c:legendPos val="r"/>
      <c:layout>
        <c:manualLayout>
          <c:xMode val="edge"/>
          <c:yMode val="edge"/>
          <c:x val="0.72411111111111115"/>
          <c:y val="0.11515245779462753"/>
          <c:w val="0.27311111111111114"/>
          <c:h val="0.87960629921259847"/>
        </c:manualLayout>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Biomasseforbrugets følsomhed overfor </a:t>
            </a:r>
          </a:p>
          <a:p>
            <a:pPr>
              <a:defRPr/>
            </a:pPr>
            <a:r>
              <a:rPr lang="da-DK"/>
              <a:t>biomasseprisen i 2020 (PJ)</a:t>
            </a:r>
          </a:p>
        </c:rich>
      </c:tx>
      <c:layout/>
      <c:overlay val="1"/>
    </c:title>
    <c:autoTitleDeleted val="0"/>
    <c:plotArea>
      <c:layout>
        <c:manualLayout>
          <c:layoutTarget val="inner"/>
          <c:xMode val="edge"/>
          <c:yMode val="edge"/>
          <c:x val="8.607174103237096E-2"/>
          <c:y val="0.19954870224555263"/>
          <c:w val="0.88337270341207352"/>
          <c:h val="0.57297645086030913"/>
        </c:manualLayout>
      </c:layout>
      <c:lineChart>
        <c:grouping val="standard"/>
        <c:varyColors val="0"/>
        <c:ser>
          <c:idx val="0"/>
          <c:order val="0"/>
          <c:tx>
            <c:strRef>
              <c:f>Hovedpublikation!$B$402</c:f>
              <c:strCache>
                <c:ptCount val="1"/>
                <c:pt idx="0">
                  <c:v>Forløb A</c:v>
                </c:pt>
              </c:strCache>
            </c:strRef>
          </c:tx>
          <c:spPr>
            <a:ln w="31750"/>
          </c:spPr>
          <c:marker>
            <c:symbol val="none"/>
          </c:marker>
          <c:cat>
            <c:strRef>
              <c:f>Hovedpublikation!$A$403:$A$405</c:f>
              <c:strCache>
                <c:ptCount val="3"/>
                <c:pt idx="0">
                  <c:v>-25%</c:v>
                </c:pt>
                <c:pt idx="1">
                  <c:v>Basis</c:v>
                </c:pt>
                <c:pt idx="2">
                  <c:v>+25%</c:v>
                </c:pt>
              </c:strCache>
            </c:strRef>
          </c:cat>
          <c:val>
            <c:numRef>
              <c:f>Hovedpublikation!$B$403:$B$405</c:f>
              <c:numCache>
                <c:formatCode>0</c:formatCode>
                <c:ptCount val="3"/>
                <c:pt idx="0">
                  <c:v>124.87178553343372</c:v>
                </c:pt>
                <c:pt idx="1">
                  <c:v>101.85111376961964</c:v>
                </c:pt>
                <c:pt idx="2">
                  <c:v>73.393747236327272</c:v>
                </c:pt>
              </c:numCache>
            </c:numRef>
          </c:val>
          <c:smooth val="0"/>
        </c:ser>
        <c:ser>
          <c:idx val="1"/>
          <c:order val="1"/>
          <c:tx>
            <c:strRef>
              <c:f>Hovedpublikation!$C$402</c:f>
              <c:strCache>
                <c:ptCount val="1"/>
                <c:pt idx="0">
                  <c:v>Forløb B</c:v>
                </c:pt>
              </c:strCache>
            </c:strRef>
          </c:tx>
          <c:spPr>
            <a:ln w="32385"/>
          </c:spPr>
          <c:marker>
            <c:symbol val="none"/>
          </c:marker>
          <c:cat>
            <c:strRef>
              <c:f>Hovedpublikation!$A$403:$A$405</c:f>
              <c:strCache>
                <c:ptCount val="3"/>
                <c:pt idx="0">
                  <c:v>-25%</c:v>
                </c:pt>
                <c:pt idx="1">
                  <c:v>Basis</c:v>
                </c:pt>
                <c:pt idx="2">
                  <c:v>+25%</c:v>
                </c:pt>
              </c:strCache>
            </c:strRef>
          </c:cat>
          <c:val>
            <c:numRef>
              <c:f>Hovedpublikation!$C$403:$C$405</c:f>
              <c:numCache>
                <c:formatCode>0</c:formatCode>
                <c:ptCount val="3"/>
                <c:pt idx="0">
                  <c:v>125.1273190936072</c:v>
                </c:pt>
                <c:pt idx="1">
                  <c:v>107.65319159322846</c:v>
                </c:pt>
                <c:pt idx="2">
                  <c:v>76.576247312185927</c:v>
                </c:pt>
              </c:numCache>
            </c:numRef>
          </c:val>
          <c:smooth val="0"/>
        </c:ser>
        <c:dLbls>
          <c:showLegendKey val="0"/>
          <c:showVal val="0"/>
          <c:showCatName val="0"/>
          <c:showSerName val="0"/>
          <c:showPercent val="0"/>
          <c:showBubbleSize val="0"/>
        </c:dLbls>
        <c:marker val="1"/>
        <c:smooth val="0"/>
        <c:axId val="141581312"/>
        <c:axId val="141595392"/>
      </c:lineChart>
      <c:catAx>
        <c:axId val="141581312"/>
        <c:scaling>
          <c:orientation val="minMax"/>
        </c:scaling>
        <c:delete val="0"/>
        <c:axPos val="b"/>
        <c:numFmt formatCode="General" sourceLinked="0"/>
        <c:majorTickMark val="out"/>
        <c:minorTickMark val="none"/>
        <c:tickLblPos val="nextTo"/>
        <c:crossAx val="141595392"/>
        <c:crosses val="autoZero"/>
        <c:auto val="1"/>
        <c:lblAlgn val="ctr"/>
        <c:lblOffset val="100"/>
        <c:noMultiLvlLbl val="0"/>
      </c:catAx>
      <c:valAx>
        <c:axId val="141595392"/>
        <c:scaling>
          <c:orientation val="minMax"/>
        </c:scaling>
        <c:delete val="0"/>
        <c:axPos val="l"/>
        <c:majorGridlines/>
        <c:numFmt formatCode="0" sourceLinked="1"/>
        <c:majorTickMark val="out"/>
        <c:minorTickMark val="none"/>
        <c:tickLblPos val="nextTo"/>
        <c:crossAx val="141581312"/>
        <c:crosses val="autoZero"/>
        <c:crossBetween val="between"/>
      </c:val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Vindkraftkapacitet og</a:t>
            </a:r>
            <a:r>
              <a:rPr lang="da-DK" baseline="0"/>
              <a:t> tilhørende elproduktion</a:t>
            </a:r>
            <a:endParaRPr lang="da-DK"/>
          </a:p>
        </c:rich>
      </c:tx>
      <c:layout/>
      <c:overlay val="1"/>
    </c:title>
    <c:autoTitleDeleted val="0"/>
    <c:plotArea>
      <c:layout>
        <c:manualLayout>
          <c:layoutTarget val="inner"/>
          <c:xMode val="edge"/>
          <c:yMode val="edge"/>
          <c:x val="0.1599468503937008"/>
          <c:y val="0.15325240594925635"/>
          <c:w val="0.71649518810148727"/>
          <c:h val="0.54982830271216099"/>
        </c:manualLayout>
      </c:layout>
      <c:lineChart>
        <c:grouping val="standard"/>
        <c:varyColors val="0"/>
        <c:ser>
          <c:idx val="1"/>
          <c:order val="0"/>
          <c:tx>
            <c:strRef>
              <c:f>Hovedpublikation!$B$410</c:f>
              <c:strCache>
                <c:ptCount val="1"/>
                <c:pt idx="0">
                  <c:v>Forløb A, MW</c:v>
                </c:pt>
              </c:strCache>
            </c:strRef>
          </c:tx>
          <c:spPr>
            <a:ln w="31750">
              <a:solidFill>
                <a:schemeClr val="accent1"/>
              </a:solidFill>
            </a:ln>
          </c:spPr>
          <c:marker>
            <c:symbol val="none"/>
          </c:marker>
          <c:cat>
            <c:numRef>
              <c:f>Hovedpublikation!$A$411:$A$421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Hovedpublikation!$B$411:$B$421</c:f>
              <c:numCache>
                <c:formatCode>#,##0</c:formatCode>
                <c:ptCount val="11"/>
                <c:pt idx="0">
                  <c:v>4990.2580020000005</c:v>
                </c:pt>
                <c:pt idx="1">
                  <c:v>5063.8890020000008</c:v>
                </c:pt>
                <c:pt idx="2">
                  <c:v>5049.662002</c:v>
                </c:pt>
                <c:pt idx="3">
                  <c:v>5113.8870020000004</c:v>
                </c:pt>
                <c:pt idx="4">
                  <c:v>5614.287002</c:v>
                </c:pt>
                <c:pt idx="5">
                  <c:v>6171.7370019999998</c:v>
                </c:pt>
                <c:pt idx="6">
                  <c:v>6330.4932519999993</c:v>
                </c:pt>
                <c:pt idx="7">
                  <c:v>6311.0257519999996</c:v>
                </c:pt>
                <c:pt idx="8">
                  <c:v>6163.9687520000007</c:v>
                </c:pt>
                <c:pt idx="9">
                  <c:v>6007.193002</c:v>
                </c:pt>
                <c:pt idx="10">
                  <c:v>5778.1557519999988</c:v>
                </c:pt>
              </c:numCache>
            </c:numRef>
          </c:val>
          <c:smooth val="0"/>
        </c:ser>
        <c:ser>
          <c:idx val="0"/>
          <c:order val="1"/>
          <c:tx>
            <c:strRef>
              <c:f>Hovedpublikation!$C$410</c:f>
              <c:strCache>
                <c:ptCount val="1"/>
                <c:pt idx="0">
                  <c:v>Forløb B, MW</c:v>
                </c:pt>
              </c:strCache>
            </c:strRef>
          </c:tx>
          <c:spPr>
            <a:ln w="31750">
              <a:solidFill>
                <a:schemeClr val="accent2"/>
              </a:solidFill>
            </a:ln>
          </c:spPr>
          <c:marker>
            <c:symbol val="none"/>
          </c:marker>
          <c:cat>
            <c:numRef>
              <c:f>Hovedpublikation!$A$411:$A$421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Hovedpublikation!$C$411:$C$421</c:f>
              <c:numCache>
                <c:formatCode>#,##0</c:formatCode>
                <c:ptCount val="11"/>
                <c:pt idx="0">
                  <c:v>4990.2580020000005</c:v>
                </c:pt>
                <c:pt idx="1">
                  <c:v>5138.8890020000008</c:v>
                </c:pt>
                <c:pt idx="2">
                  <c:v>5274.662002</c:v>
                </c:pt>
                <c:pt idx="3">
                  <c:v>5463.8870019999995</c:v>
                </c:pt>
                <c:pt idx="4">
                  <c:v>6064.2870020000009</c:v>
                </c:pt>
                <c:pt idx="5">
                  <c:v>6786.7370019999998</c:v>
                </c:pt>
                <c:pt idx="6">
                  <c:v>7117.5870020000002</c:v>
                </c:pt>
                <c:pt idx="7">
                  <c:v>7232.9870019999998</c:v>
                </c:pt>
                <c:pt idx="8">
                  <c:v>7248.3870019999995</c:v>
                </c:pt>
                <c:pt idx="9">
                  <c:v>7263.7870020000009</c:v>
                </c:pt>
                <c:pt idx="10">
                  <c:v>7278.7870019999991</c:v>
                </c:pt>
              </c:numCache>
            </c:numRef>
          </c:val>
          <c:smooth val="0"/>
        </c:ser>
        <c:dLbls>
          <c:showLegendKey val="0"/>
          <c:showVal val="0"/>
          <c:showCatName val="0"/>
          <c:showSerName val="0"/>
          <c:showPercent val="0"/>
          <c:showBubbleSize val="0"/>
        </c:dLbls>
        <c:marker val="1"/>
        <c:smooth val="0"/>
        <c:axId val="141697792"/>
        <c:axId val="141699328"/>
      </c:lineChart>
      <c:lineChart>
        <c:grouping val="standard"/>
        <c:varyColors val="0"/>
        <c:ser>
          <c:idx val="3"/>
          <c:order val="2"/>
          <c:tx>
            <c:strRef>
              <c:f>Hovedpublikation!$F$410</c:f>
              <c:strCache>
                <c:ptCount val="1"/>
                <c:pt idx="0">
                  <c:v>Forløb A, TWh</c:v>
                </c:pt>
              </c:strCache>
            </c:strRef>
          </c:tx>
          <c:spPr>
            <a:ln w="31750">
              <a:solidFill>
                <a:schemeClr val="accent1"/>
              </a:solidFill>
              <a:prstDash val="sysDash"/>
            </a:ln>
          </c:spPr>
          <c:marker>
            <c:symbol val="none"/>
          </c:marker>
          <c:val>
            <c:numRef>
              <c:f>Hovedpublikation!$F$411:$F$421</c:f>
              <c:numCache>
                <c:formatCode>#.##00</c:formatCode>
                <c:ptCount val="11"/>
                <c:pt idx="0">
                  <c:v>14.409004844895152</c:v>
                </c:pt>
                <c:pt idx="1">
                  <c:v>13.917428348822071</c:v>
                </c:pt>
                <c:pt idx="2">
                  <c:v>13.94376991252761</c:v>
                </c:pt>
                <c:pt idx="3">
                  <c:v>14.230687517687681</c:v>
                </c:pt>
                <c:pt idx="4">
                  <c:v>16.368580607889172</c:v>
                </c:pt>
                <c:pt idx="5">
                  <c:v>18.928033093613472</c:v>
                </c:pt>
                <c:pt idx="6">
                  <c:v>19.833998850361578</c:v>
                </c:pt>
                <c:pt idx="7">
                  <c:v>20.210455786146138</c:v>
                </c:pt>
                <c:pt idx="8">
                  <c:v>20.126965746920288</c:v>
                </c:pt>
                <c:pt idx="9">
                  <c:v>20.031581993877655</c:v>
                </c:pt>
                <c:pt idx="10">
                  <c:v>19.908754003306264</c:v>
                </c:pt>
              </c:numCache>
            </c:numRef>
          </c:val>
          <c:smooth val="0"/>
        </c:ser>
        <c:ser>
          <c:idx val="2"/>
          <c:order val="3"/>
          <c:tx>
            <c:strRef>
              <c:f>Hovedpublikation!$G$410</c:f>
              <c:strCache>
                <c:ptCount val="1"/>
                <c:pt idx="0">
                  <c:v>Forløb B, TWh</c:v>
                </c:pt>
              </c:strCache>
            </c:strRef>
          </c:tx>
          <c:spPr>
            <a:ln w="31750">
              <a:solidFill>
                <a:schemeClr val="accent2"/>
              </a:solidFill>
              <a:prstDash val="sysDash"/>
            </a:ln>
          </c:spPr>
          <c:marker>
            <c:symbol val="none"/>
          </c:marker>
          <c:val>
            <c:numRef>
              <c:f>Hovedpublikation!$G$411:$G$421</c:f>
              <c:numCache>
                <c:formatCode>#.##00</c:formatCode>
                <c:ptCount val="11"/>
                <c:pt idx="0">
                  <c:v>14.409004844895152</c:v>
                </c:pt>
                <c:pt idx="1">
                  <c:v>14.138865056275232</c:v>
                </c:pt>
                <c:pt idx="2">
                  <c:v>14.640706619980772</c:v>
                </c:pt>
                <c:pt idx="3">
                  <c:v>15.329311989323125</c:v>
                </c:pt>
                <c:pt idx="4">
                  <c:v>17.783391323891653</c:v>
                </c:pt>
                <c:pt idx="5">
                  <c:v>20.929060231533814</c:v>
                </c:pt>
                <c:pt idx="6">
                  <c:v>22.45061508401426</c:v>
                </c:pt>
                <c:pt idx="7">
                  <c:v>23.167763746120855</c:v>
                </c:pt>
                <c:pt idx="8">
                  <c:v>23.555131384963165</c:v>
                </c:pt>
                <c:pt idx="9">
                  <c:v>23.9416820167264</c:v>
                </c:pt>
                <c:pt idx="10">
                  <c:v>24.452056772599121</c:v>
                </c:pt>
              </c:numCache>
            </c:numRef>
          </c:val>
          <c:smooth val="0"/>
        </c:ser>
        <c:dLbls>
          <c:showLegendKey val="0"/>
          <c:showVal val="0"/>
          <c:showCatName val="0"/>
          <c:showSerName val="0"/>
          <c:showPercent val="0"/>
          <c:showBubbleSize val="0"/>
        </c:dLbls>
        <c:marker val="1"/>
        <c:smooth val="0"/>
        <c:axId val="141711616"/>
        <c:axId val="141709696"/>
      </c:lineChart>
      <c:catAx>
        <c:axId val="141697792"/>
        <c:scaling>
          <c:orientation val="minMax"/>
        </c:scaling>
        <c:delete val="0"/>
        <c:axPos val="b"/>
        <c:numFmt formatCode="General" sourceLinked="1"/>
        <c:majorTickMark val="out"/>
        <c:minorTickMark val="none"/>
        <c:tickLblPos val="nextTo"/>
        <c:crossAx val="141699328"/>
        <c:crosses val="autoZero"/>
        <c:auto val="1"/>
        <c:lblAlgn val="ctr"/>
        <c:lblOffset val="100"/>
        <c:noMultiLvlLbl val="0"/>
      </c:catAx>
      <c:valAx>
        <c:axId val="141699328"/>
        <c:scaling>
          <c:orientation val="minMax"/>
        </c:scaling>
        <c:delete val="0"/>
        <c:axPos val="l"/>
        <c:majorGridlines/>
        <c:title>
          <c:tx>
            <c:rich>
              <a:bodyPr rot="-5400000" vert="horz"/>
              <a:lstStyle/>
              <a:p>
                <a:pPr>
                  <a:defRPr/>
                </a:pPr>
                <a:r>
                  <a:rPr lang="da-DK"/>
                  <a:t>Kapacitet, MW</a:t>
                </a:r>
              </a:p>
            </c:rich>
          </c:tx>
          <c:layout>
            <c:manualLayout>
              <c:xMode val="edge"/>
              <c:yMode val="edge"/>
              <c:x val="1.0541557305336832E-2"/>
              <c:y val="0.27086322543015456"/>
            </c:manualLayout>
          </c:layout>
          <c:overlay val="0"/>
        </c:title>
        <c:numFmt formatCode="#,##0" sourceLinked="1"/>
        <c:majorTickMark val="out"/>
        <c:minorTickMark val="none"/>
        <c:tickLblPos val="nextTo"/>
        <c:crossAx val="141697792"/>
        <c:crosses val="autoZero"/>
        <c:crossBetween val="between"/>
        <c:majorUnit val="1000"/>
      </c:valAx>
      <c:valAx>
        <c:axId val="141709696"/>
        <c:scaling>
          <c:orientation val="minMax"/>
        </c:scaling>
        <c:delete val="0"/>
        <c:axPos val="r"/>
        <c:title>
          <c:tx>
            <c:rich>
              <a:bodyPr rot="-5400000" vert="horz"/>
              <a:lstStyle/>
              <a:p>
                <a:pPr>
                  <a:defRPr/>
                </a:pPr>
                <a:r>
                  <a:rPr lang="da-DK"/>
                  <a:t>Elproduktion, TWh</a:t>
                </a:r>
              </a:p>
            </c:rich>
          </c:tx>
          <c:layout>
            <c:manualLayout>
              <c:xMode val="edge"/>
              <c:yMode val="edge"/>
              <c:x val="0.94287489063867014"/>
              <c:y val="0.23362933799941674"/>
            </c:manualLayout>
          </c:layout>
          <c:overlay val="0"/>
        </c:title>
        <c:numFmt formatCode="#,##0" sourceLinked="0"/>
        <c:majorTickMark val="out"/>
        <c:minorTickMark val="none"/>
        <c:tickLblPos val="nextTo"/>
        <c:crossAx val="141711616"/>
        <c:crosses val="max"/>
        <c:crossBetween val="between"/>
      </c:valAx>
      <c:catAx>
        <c:axId val="141711616"/>
        <c:scaling>
          <c:orientation val="minMax"/>
        </c:scaling>
        <c:delete val="1"/>
        <c:axPos val="b"/>
        <c:majorTickMark val="out"/>
        <c:minorTickMark val="none"/>
        <c:tickLblPos val="nextTo"/>
        <c:crossAx val="141709696"/>
        <c:crosses val="autoZero"/>
        <c:auto val="1"/>
        <c:lblAlgn val="ctr"/>
        <c:lblOffset val="100"/>
        <c:noMultiLvlLbl val="0"/>
      </c:cat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Vindandel af elforbruget</a:t>
            </a:r>
          </a:p>
        </c:rich>
      </c:tx>
      <c:layout/>
      <c:overlay val="1"/>
    </c:title>
    <c:autoTitleDeleted val="0"/>
    <c:plotArea>
      <c:layout>
        <c:manualLayout>
          <c:layoutTarget val="inner"/>
          <c:xMode val="edge"/>
          <c:yMode val="edge"/>
          <c:x val="0.10315507436570427"/>
          <c:y val="0.13473388743073783"/>
          <c:w val="0.87665813648293966"/>
          <c:h val="0.6377912656751239"/>
        </c:manualLayout>
      </c:layout>
      <c:lineChart>
        <c:grouping val="standard"/>
        <c:varyColors val="0"/>
        <c:ser>
          <c:idx val="0"/>
          <c:order val="0"/>
          <c:tx>
            <c:strRef>
              <c:f>Hovedpublikation!$B$424</c:f>
              <c:strCache>
                <c:ptCount val="1"/>
                <c:pt idx="0">
                  <c:v>Forløb A</c:v>
                </c:pt>
              </c:strCache>
            </c:strRef>
          </c:tx>
          <c:spPr>
            <a:ln w="31750"/>
          </c:spPr>
          <c:marker>
            <c:symbol val="none"/>
          </c:marker>
          <c:cat>
            <c:numRef>
              <c:f>Hovedpublikation!$A$425:$A$435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Hovedpublikation!$B$425:$B$435</c:f>
              <c:numCache>
                <c:formatCode>0%</c:formatCode>
                <c:ptCount val="11"/>
                <c:pt idx="0">
                  <c:v>0.42285759412105645</c:v>
                </c:pt>
                <c:pt idx="1">
                  <c:v>0.40955706937070219</c:v>
                </c:pt>
                <c:pt idx="2">
                  <c:v>0.40099227836816204</c:v>
                </c:pt>
                <c:pt idx="3">
                  <c:v>0.40894805110441823</c:v>
                </c:pt>
                <c:pt idx="4">
                  <c:v>0.46441941698822614</c:v>
                </c:pt>
                <c:pt idx="5">
                  <c:v>0.53224970547510853</c:v>
                </c:pt>
                <c:pt idx="6">
                  <c:v>0.55209801079115806</c:v>
                </c:pt>
                <c:pt idx="7">
                  <c:v>0.55417932632015177</c:v>
                </c:pt>
                <c:pt idx="8">
                  <c:v>0.544042819014665</c:v>
                </c:pt>
                <c:pt idx="9">
                  <c:v>0.53709652456992085</c:v>
                </c:pt>
                <c:pt idx="10">
                  <c:v>0.52940185630874792</c:v>
                </c:pt>
              </c:numCache>
            </c:numRef>
          </c:val>
          <c:smooth val="0"/>
        </c:ser>
        <c:ser>
          <c:idx val="1"/>
          <c:order val="1"/>
          <c:tx>
            <c:strRef>
              <c:f>Hovedpublikation!$C$424</c:f>
              <c:strCache>
                <c:ptCount val="1"/>
                <c:pt idx="0">
                  <c:v>Forløb B</c:v>
                </c:pt>
              </c:strCache>
            </c:strRef>
          </c:tx>
          <c:spPr>
            <a:ln w="31750"/>
          </c:spPr>
          <c:marker>
            <c:symbol val="none"/>
          </c:marker>
          <c:cat>
            <c:numRef>
              <c:f>Hovedpublikation!$A$425:$A$435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Hovedpublikation!$C$425:$C$435</c:f>
              <c:numCache>
                <c:formatCode>0%</c:formatCode>
                <c:ptCount val="11"/>
                <c:pt idx="0">
                  <c:v>0.42285759412105645</c:v>
                </c:pt>
                <c:pt idx="1">
                  <c:v>0.4161065880278948</c:v>
                </c:pt>
                <c:pt idx="2">
                  <c:v>0.4217908227394811</c:v>
                </c:pt>
                <c:pt idx="3">
                  <c:v>0.44134756118271878</c:v>
                </c:pt>
                <c:pt idx="4">
                  <c:v>0.50617895296333992</c:v>
                </c:pt>
                <c:pt idx="5">
                  <c:v>0.5906075282504003</c:v>
                </c:pt>
                <c:pt idx="6">
                  <c:v>0.62757961767700043</c:v>
                </c:pt>
                <c:pt idx="7">
                  <c:v>0.63940055081348413</c:v>
                </c:pt>
                <c:pt idx="8">
                  <c:v>0.6413130702683012</c:v>
                </c:pt>
                <c:pt idx="9">
                  <c:v>0.64680760414078231</c:v>
                </c:pt>
                <c:pt idx="10">
                  <c:v>0.65416919787621153</c:v>
                </c:pt>
              </c:numCache>
            </c:numRef>
          </c:val>
          <c:smooth val="0"/>
        </c:ser>
        <c:dLbls>
          <c:showLegendKey val="0"/>
          <c:showVal val="0"/>
          <c:showCatName val="0"/>
          <c:showSerName val="0"/>
          <c:showPercent val="0"/>
          <c:showBubbleSize val="0"/>
        </c:dLbls>
        <c:marker val="1"/>
        <c:smooth val="0"/>
        <c:axId val="141737344"/>
        <c:axId val="141739136"/>
      </c:lineChart>
      <c:catAx>
        <c:axId val="141737344"/>
        <c:scaling>
          <c:orientation val="minMax"/>
        </c:scaling>
        <c:delete val="0"/>
        <c:axPos val="b"/>
        <c:numFmt formatCode="General" sourceLinked="1"/>
        <c:majorTickMark val="out"/>
        <c:minorTickMark val="none"/>
        <c:tickLblPos val="nextTo"/>
        <c:crossAx val="141739136"/>
        <c:crosses val="autoZero"/>
        <c:auto val="1"/>
        <c:lblAlgn val="ctr"/>
        <c:lblOffset val="100"/>
        <c:noMultiLvlLbl val="0"/>
      </c:catAx>
      <c:valAx>
        <c:axId val="141739136"/>
        <c:scaling>
          <c:orientation val="minMax"/>
          <c:max val="1"/>
          <c:min val="0"/>
        </c:scaling>
        <c:delete val="0"/>
        <c:axPos val="l"/>
        <c:majorGridlines/>
        <c:numFmt formatCode="0%" sourceLinked="1"/>
        <c:majorTickMark val="out"/>
        <c:minorTickMark val="none"/>
        <c:tickLblPos val="nextTo"/>
        <c:crossAx val="141737344"/>
        <c:crosses val="autoZero"/>
        <c:crossBetween val="between"/>
      </c:val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Nettoimport af el (TWh)</a:t>
            </a:r>
          </a:p>
        </c:rich>
      </c:tx>
      <c:layout/>
      <c:overlay val="1"/>
    </c:title>
    <c:autoTitleDeleted val="0"/>
    <c:plotArea>
      <c:layout>
        <c:manualLayout>
          <c:layoutTarget val="inner"/>
          <c:xMode val="edge"/>
          <c:yMode val="edge"/>
          <c:x val="7.9113517060367455E-2"/>
          <c:y val="0.13473388743073783"/>
          <c:w val="0.89033092738407704"/>
          <c:h val="0.70237058909303007"/>
        </c:manualLayout>
      </c:layout>
      <c:lineChart>
        <c:grouping val="standard"/>
        <c:varyColors val="0"/>
        <c:ser>
          <c:idx val="0"/>
          <c:order val="0"/>
          <c:tx>
            <c:strRef>
              <c:f>Hovedpublikation!$B$440</c:f>
              <c:strCache>
                <c:ptCount val="1"/>
                <c:pt idx="0">
                  <c:v>Forløb A</c:v>
                </c:pt>
              </c:strCache>
            </c:strRef>
          </c:tx>
          <c:spPr>
            <a:ln w="31750"/>
          </c:spPr>
          <c:marker>
            <c:symbol val="none"/>
          </c:marker>
          <c:cat>
            <c:numRef>
              <c:f>Hovedpublikation!$A$441:$A$451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Hovedpublikation!$B$441:$B$451</c:f>
              <c:numCache>
                <c:formatCode>#,#00</c:formatCode>
                <c:ptCount val="11"/>
                <c:pt idx="0">
                  <c:v>7.4994299649422533</c:v>
                </c:pt>
                <c:pt idx="1">
                  <c:v>5.5845685632151492</c:v>
                </c:pt>
                <c:pt idx="2">
                  <c:v>5.0588487987250623</c:v>
                </c:pt>
                <c:pt idx="3">
                  <c:v>4.1675358821809958</c:v>
                </c:pt>
                <c:pt idx="4">
                  <c:v>2.4177968596801325</c:v>
                </c:pt>
                <c:pt idx="5">
                  <c:v>-8.5635499703441642E-2</c:v>
                </c:pt>
                <c:pt idx="6">
                  <c:v>-2.5187433241067909</c:v>
                </c:pt>
                <c:pt idx="7">
                  <c:v>-3.0553191819494709</c:v>
                </c:pt>
                <c:pt idx="8">
                  <c:v>-3.3007972868551345</c:v>
                </c:pt>
                <c:pt idx="9">
                  <c:v>-3.0659168866290418</c:v>
                </c:pt>
                <c:pt idx="10">
                  <c:v>-2.9820847238091162</c:v>
                </c:pt>
              </c:numCache>
            </c:numRef>
          </c:val>
          <c:smooth val="0"/>
        </c:ser>
        <c:ser>
          <c:idx val="1"/>
          <c:order val="1"/>
          <c:tx>
            <c:strRef>
              <c:f>Hovedpublikation!$C$440</c:f>
              <c:strCache>
                <c:ptCount val="1"/>
                <c:pt idx="0">
                  <c:v>Forløb B</c:v>
                </c:pt>
              </c:strCache>
            </c:strRef>
          </c:tx>
          <c:spPr>
            <a:ln w="31750"/>
          </c:spPr>
          <c:marker>
            <c:symbol val="none"/>
          </c:marker>
          <c:cat>
            <c:numRef>
              <c:f>Hovedpublikation!$A$441:$A$451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Hovedpublikation!$C$441:$C$451</c:f>
              <c:numCache>
                <c:formatCode>#,#00</c:formatCode>
                <c:ptCount val="11"/>
                <c:pt idx="0">
                  <c:v>7.4994299649422533</c:v>
                </c:pt>
                <c:pt idx="1">
                  <c:v>5.3412439315024001</c:v>
                </c:pt>
                <c:pt idx="2">
                  <c:v>4.2788940680623977</c:v>
                </c:pt>
                <c:pt idx="3">
                  <c:v>3.5587250019343371</c:v>
                </c:pt>
                <c:pt idx="4">
                  <c:v>0.87125215735795924</c:v>
                </c:pt>
                <c:pt idx="5">
                  <c:v>-2.862845793582995</c:v>
                </c:pt>
                <c:pt idx="6">
                  <c:v>-5.1651759015211169</c:v>
                </c:pt>
                <c:pt idx="7">
                  <c:v>-5.594705724059752</c:v>
                </c:pt>
                <c:pt idx="8">
                  <c:v>-5.9378239878920072</c:v>
                </c:pt>
                <c:pt idx="9">
                  <c:v>-6.0095328331106952</c:v>
                </c:pt>
                <c:pt idx="10">
                  <c:v>-5.9163970037635307</c:v>
                </c:pt>
              </c:numCache>
            </c:numRef>
          </c:val>
          <c:smooth val="0"/>
        </c:ser>
        <c:ser>
          <c:idx val="2"/>
          <c:order val="2"/>
          <c:tx>
            <c:strRef>
              <c:f>Hovedpublikation!$D$440</c:f>
              <c:strCache>
                <c:ptCount val="1"/>
                <c:pt idx="0">
                  <c:v>Vådår</c:v>
                </c:pt>
              </c:strCache>
            </c:strRef>
          </c:tx>
          <c:spPr>
            <a:ln>
              <a:noFill/>
            </a:ln>
          </c:spPr>
          <c:marker>
            <c:symbol val="circle"/>
            <c:size val="5"/>
          </c:marker>
          <c:cat>
            <c:numRef>
              <c:f>Hovedpublikation!$A$441:$A$451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Hovedpublikation!$D$441:$D$451</c:f>
              <c:numCache>
                <c:formatCode>General</c:formatCode>
                <c:ptCount val="11"/>
                <c:pt idx="5" formatCode="#,#00">
                  <c:v>0.96075394082900445</c:v>
                </c:pt>
              </c:numCache>
            </c:numRef>
          </c:val>
          <c:smooth val="0"/>
        </c:ser>
        <c:ser>
          <c:idx val="3"/>
          <c:order val="3"/>
          <c:tx>
            <c:strRef>
              <c:f>Hovedpublikation!$E$440</c:f>
              <c:strCache>
                <c:ptCount val="1"/>
                <c:pt idx="0">
                  <c:v>Tørår</c:v>
                </c:pt>
              </c:strCache>
            </c:strRef>
          </c:tx>
          <c:spPr>
            <a:ln>
              <a:noFill/>
            </a:ln>
          </c:spPr>
          <c:marker>
            <c:symbol val="circle"/>
            <c:size val="5"/>
          </c:marker>
          <c:cat>
            <c:numRef>
              <c:f>Hovedpublikation!$A$441:$A$451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Hovedpublikation!$E$441:$E$451</c:f>
              <c:numCache>
                <c:formatCode>General</c:formatCode>
                <c:ptCount val="11"/>
                <c:pt idx="5" formatCode="#,#00">
                  <c:v>-4.5098155881861786</c:v>
                </c:pt>
              </c:numCache>
            </c:numRef>
          </c:val>
          <c:smooth val="0"/>
        </c:ser>
        <c:dLbls>
          <c:showLegendKey val="0"/>
          <c:showVal val="0"/>
          <c:showCatName val="0"/>
          <c:showSerName val="0"/>
          <c:showPercent val="0"/>
          <c:showBubbleSize val="0"/>
        </c:dLbls>
        <c:marker val="1"/>
        <c:smooth val="0"/>
        <c:axId val="141794688"/>
        <c:axId val="141796480"/>
      </c:lineChart>
      <c:catAx>
        <c:axId val="141794688"/>
        <c:scaling>
          <c:orientation val="minMax"/>
        </c:scaling>
        <c:delete val="0"/>
        <c:axPos val="b"/>
        <c:numFmt formatCode="General" sourceLinked="1"/>
        <c:majorTickMark val="out"/>
        <c:minorTickMark val="none"/>
        <c:tickLblPos val="nextTo"/>
        <c:crossAx val="141796480"/>
        <c:crosses val="autoZero"/>
        <c:auto val="1"/>
        <c:lblAlgn val="ctr"/>
        <c:lblOffset val="100"/>
        <c:noMultiLvlLbl val="0"/>
      </c:catAx>
      <c:valAx>
        <c:axId val="141796480"/>
        <c:scaling>
          <c:orientation val="minMax"/>
          <c:max val="8"/>
          <c:min val="-8"/>
        </c:scaling>
        <c:delete val="0"/>
        <c:axPos val="l"/>
        <c:majorGridlines/>
        <c:numFmt formatCode="0" sourceLinked="0"/>
        <c:majorTickMark val="out"/>
        <c:minorTickMark val="none"/>
        <c:tickLblPos val="nextTo"/>
        <c:crossAx val="141794688"/>
        <c:crosses val="autoZero"/>
        <c:crossBetween val="between"/>
      </c:valAx>
    </c:plotArea>
    <c:legend>
      <c:legendPos val="b"/>
      <c:layout>
        <c:manualLayout>
          <c:xMode val="edge"/>
          <c:yMode val="edge"/>
          <c:x val="0.12055796150481189"/>
          <c:y val="0.88387540099154271"/>
          <c:w val="0.76403608923884514"/>
          <c:h val="8.3717191601049873E-2"/>
        </c:manualLayout>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en-US"/>
              <a:t>Transportsektorens samlede energiforbrug (PJ)</a:t>
            </a:r>
          </a:p>
        </c:rich>
      </c:tx>
      <c:layout/>
      <c:overlay val="1"/>
    </c:title>
    <c:autoTitleDeleted val="0"/>
    <c:plotArea>
      <c:layout>
        <c:manualLayout>
          <c:layoutTarget val="inner"/>
          <c:xMode val="edge"/>
          <c:yMode val="edge"/>
          <c:x val="8.607174103237096E-2"/>
          <c:y val="0.15788203557888597"/>
          <c:w val="0.86909492563429569"/>
          <c:h val="0.72613808690580339"/>
        </c:manualLayout>
      </c:layout>
      <c:scatterChart>
        <c:scatterStyle val="lineMarker"/>
        <c:varyColors val="0"/>
        <c:ser>
          <c:idx val="0"/>
          <c:order val="0"/>
          <c:tx>
            <c:v>Samlet energiforbrug</c:v>
          </c:tx>
          <c:spPr>
            <a:ln w="31750"/>
          </c:spPr>
          <c:marker>
            <c:symbol val="none"/>
          </c:marker>
          <c:xVal>
            <c:numRef>
              <c:f>Hovedpublikation!$B$282:$AK$282</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xVal>
          <c:yVal>
            <c:numRef>
              <c:f>Hovedpublikation!$B$283:$AK$283</c:f>
              <c:numCache>
                <c:formatCode>#,#00</c:formatCode>
                <c:ptCount val="36"/>
                <c:pt idx="0">
                  <c:v>170.21644000000001</c:v>
                </c:pt>
                <c:pt idx="1">
                  <c:v>175.75718000000001</c:v>
                </c:pt>
                <c:pt idx="2">
                  <c:v>173.85548</c:v>
                </c:pt>
                <c:pt idx="3">
                  <c:v>175.5034</c:v>
                </c:pt>
                <c:pt idx="4">
                  <c:v>180.81707</c:v>
                </c:pt>
                <c:pt idx="5">
                  <c:v>184.3579</c:v>
                </c:pt>
                <c:pt idx="6">
                  <c:v>188.15289999999999</c:v>
                </c:pt>
                <c:pt idx="7">
                  <c:v>191.03627</c:v>
                </c:pt>
                <c:pt idx="8">
                  <c:v>193.37169</c:v>
                </c:pt>
                <c:pt idx="9">
                  <c:v>199.09839000000002</c:v>
                </c:pt>
                <c:pt idx="10">
                  <c:v>201.20919000000001</c:v>
                </c:pt>
                <c:pt idx="11">
                  <c:v>201.14308</c:v>
                </c:pt>
                <c:pt idx="12">
                  <c:v>197.45617999999999</c:v>
                </c:pt>
                <c:pt idx="13">
                  <c:v>201.90402</c:v>
                </c:pt>
                <c:pt idx="14">
                  <c:v>210.67954</c:v>
                </c:pt>
                <c:pt idx="15">
                  <c:v>215.78898000000001</c:v>
                </c:pt>
                <c:pt idx="16">
                  <c:v>217.72526999999999</c:v>
                </c:pt>
                <c:pt idx="17">
                  <c:v>224.0196</c:v>
                </c:pt>
                <c:pt idx="18">
                  <c:v>221.55375000000001</c:v>
                </c:pt>
                <c:pt idx="19">
                  <c:v>208.35067999999998</c:v>
                </c:pt>
                <c:pt idx="20">
                  <c:v>209.74098999999998</c:v>
                </c:pt>
                <c:pt idx="21">
                  <c:v>210.22586999999999</c:v>
                </c:pt>
                <c:pt idx="22">
                  <c:v>205.28364000000002</c:v>
                </c:pt>
                <c:pt idx="23">
                  <c:v>202.73103</c:v>
                </c:pt>
                <c:pt idx="24">
                  <c:v>207.89437000000001</c:v>
                </c:pt>
                <c:pt idx="25" formatCode="#,##0.00">
                  <c:v>208.50238646265515</c:v>
                </c:pt>
                <c:pt idx="26" formatCode="#,##0.00">
                  <c:v>209.46933092827558</c:v>
                </c:pt>
                <c:pt idx="27" formatCode="#,##0.00">
                  <c:v>210.35795022674452</c:v>
                </c:pt>
                <c:pt idx="28" formatCode="#,##0.00">
                  <c:v>211.22152215661899</c:v>
                </c:pt>
                <c:pt idx="29" formatCode="#,##0.00">
                  <c:v>211.94709657441118</c:v>
                </c:pt>
                <c:pt idx="30" formatCode="#,##0.00">
                  <c:v>212.54505455200899</c:v>
                </c:pt>
                <c:pt idx="31" formatCode="#,##0.00">
                  <c:v>212.26961252277815</c:v>
                </c:pt>
                <c:pt idx="32" formatCode="#,##0.00">
                  <c:v>211.87665632482077</c:v>
                </c:pt>
                <c:pt idx="33" formatCode="#,##0.00">
                  <c:v>211.94503763329041</c:v>
                </c:pt>
                <c:pt idx="34" formatCode="#,##0.00">
                  <c:v>212.31893012521334</c:v>
                </c:pt>
                <c:pt idx="35" formatCode="#,##0.00">
                  <c:v>213.24736296940884</c:v>
                </c:pt>
              </c:numCache>
            </c:numRef>
          </c:yVal>
          <c:smooth val="0"/>
        </c:ser>
        <c:dLbls>
          <c:showLegendKey val="0"/>
          <c:showVal val="0"/>
          <c:showCatName val="0"/>
          <c:showSerName val="0"/>
          <c:showPercent val="0"/>
          <c:showBubbleSize val="0"/>
        </c:dLbls>
        <c:axId val="141816960"/>
        <c:axId val="141818496"/>
      </c:scatterChart>
      <c:valAx>
        <c:axId val="141816960"/>
        <c:scaling>
          <c:orientation val="minMax"/>
          <c:max val="2025"/>
          <c:min val="1990"/>
        </c:scaling>
        <c:delete val="0"/>
        <c:axPos val="b"/>
        <c:numFmt formatCode="General" sourceLinked="1"/>
        <c:majorTickMark val="out"/>
        <c:minorTickMark val="none"/>
        <c:tickLblPos val="nextTo"/>
        <c:crossAx val="141818496"/>
        <c:crosses val="autoZero"/>
        <c:crossBetween val="midCat"/>
        <c:majorUnit val="5"/>
      </c:valAx>
      <c:valAx>
        <c:axId val="141818496"/>
        <c:scaling>
          <c:orientation val="minMax"/>
        </c:scaling>
        <c:delete val="0"/>
        <c:axPos val="l"/>
        <c:majorGridlines/>
        <c:numFmt formatCode="0" sourceLinked="0"/>
        <c:majorTickMark val="out"/>
        <c:minorTickMark val="none"/>
        <c:tickLblPos val="nextTo"/>
        <c:crossAx val="141816960"/>
        <c:crosses val="autoZero"/>
        <c:crossBetween val="midCat"/>
      </c:valAx>
    </c:plotArea>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Energiforbrug fordelt på anvendelse (PJ)</a:t>
            </a:r>
          </a:p>
        </c:rich>
      </c:tx>
      <c:layout/>
      <c:overlay val="1"/>
    </c:title>
    <c:autoTitleDeleted val="0"/>
    <c:plotArea>
      <c:layout>
        <c:manualLayout>
          <c:layoutTarget val="inner"/>
          <c:xMode val="edge"/>
          <c:yMode val="edge"/>
          <c:x val="8.607174103237096E-2"/>
          <c:y val="0.16251166520851559"/>
          <c:w val="0.63541469816272966"/>
          <c:h val="0.72150845727617385"/>
        </c:manualLayout>
      </c:layout>
      <c:barChart>
        <c:barDir val="col"/>
        <c:grouping val="stacked"/>
        <c:varyColors val="0"/>
        <c:ser>
          <c:idx val="0"/>
          <c:order val="0"/>
          <c:tx>
            <c:strRef>
              <c:f>Hovedpublikation!$B$313</c:f>
              <c:strCache>
                <c:ptCount val="1"/>
                <c:pt idx="0">
                  <c:v>Vejtransport</c:v>
                </c:pt>
              </c:strCache>
            </c:strRef>
          </c:tx>
          <c:invertIfNegative val="0"/>
          <c:cat>
            <c:numRef>
              <c:f>Hovedpublikation!$C$312:$G$312</c:f>
              <c:numCache>
                <c:formatCode>General</c:formatCode>
                <c:ptCount val="5"/>
                <c:pt idx="0">
                  <c:v>2005</c:v>
                </c:pt>
                <c:pt idx="1">
                  <c:v>2010</c:v>
                </c:pt>
                <c:pt idx="2">
                  <c:v>2014</c:v>
                </c:pt>
                <c:pt idx="3">
                  <c:v>2020</c:v>
                </c:pt>
                <c:pt idx="4">
                  <c:v>2025</c:v>
                </c:pt>
              </c:numCache>
            </c:numRef>
          </c:cat>
          <c:val>
            <c:numRef>
              <c:f>Hovedpublikation!$C$313:$G$313</c:f>
              <c:numCache>
                <c:formatCode>#,##0.00</c:formatCode>
                <c:ptCount val="5"/>
                <c:pt idx="0">
                  <c:v>161.58664999999999</c:v>
                </c:pt>
                <c:pt idx="1">
                  <c:v>161.21238000000002</c:v>
                </c:pt>
                <c:pt idx="2">
                  <c:v>156.49493611369093</c:v>
                </c:pt>
                <c:pt idx="3">
                  <c:v>157.6892264815765</c:v>
                </c:pt>
                <c:pt idx="4">
                  <c:v>156.72035128888345</c:v>
                </c:pt>
              </c:numCache>
            </c:numRef>
          </c:val>
        </c:ser>
        <c:ser>
          <c:idx val="1"/>
          <c:order val="1"/>
          <c:tx>
            <c:strRef>
              <c:f>Hovedpublikation!$B$314</c:f>
              <c:strCache>
                <c:ptCount val="1"/>
                <c:pt idx="0">
                  <c:v>Banetransport</c:v>
                </c:pt>
              </c:strCache>
            </c:strRef>
          </c:tx>
          <c:invertIfNegative val="0"/>
          <c:cat>
            <c:numRef>
              <c:f>Hovedpublikation!$C$312:$G$312</c:f>
              <c:numCache>
                <c:formatCode>General</c:formatCode>
                <c:ptCount val="5"/>
                <c:pt idx="0">
                  <c:v>2005</c:v>
                </c:pt>
                <c:pt idx="1">
                  <c:v>2010</c:v>
                </c:pt>
                <c:pt idx="2">
                  <c:v>2014</c:v>
                </c:pt>
                <c:pt idx="3">
                  <c:v>2020</c:v>
                </c:pt>
                <c:pt idx="4">
                  <c:v>2025</c:v>
                </c:pt>
              </c:numCache>
            </c:numRef>
          </c:cat>
          <c:val>
            <c:numRef>
              <c:f>Hovedpublikation!$C$314:$G$314</c:f>
              <c:numCache>
                <c:formatCode>#,##0.00</c:formatCode>
                <c:ptCount val="5"/>
                <c:pt idx="0">
                  <c:v>4.4874842040000003</c:v>
                </c:pt>
                <c:pt idx="1">
                  <c:v>4.7278956599999997</c:v>
                </c:pt>
                <c:pt idx="2">
                  <c:v>4.745604873774365</c:v>
                </c:pt>
                <c:pt idx="3">
                  <c:v>4.8938690273453318</c:v>
                </c:pt>
                <c:pt idx="4">
                  <c:v>4.9357126662050019</c:v>
                </c:pt>
              </c:numCache>
            </c:numRef>
          </c:val>
        </c:ser>
        <c:ser>
          <c:idx val="2"/>
          <c:order val="2"/>
          <c:tx>
            <c:strRef>
              <c:f>Hovedpublikation!$B$315</c:f>
              <c:strCache>
                <c:ptCount val="1"/>
                <c:pt idx="0">
                  <c:v>Indenrigsluftfart</c:v>
                </c:pt>
              </c:strCache>
            </c:strRef>
          </c:tx>
          <c:invertIfNegative val="0"/>
          <c:cat>
            <c:numRef>
              <c:f>Hovedpublikation!$C$312:$G$312</c:f>
              <c:numCache>
                <c:formatCode>General</c:formatCode>
                <c:ptCount val="5"/>
                <c:pt idx="0">
                  <c:v>2005</c:v>
                </c:pt>
                <c:pt idx="1">
                  <c:v>2010</c:v>
                </c:pt>
                <c:pt idx="2">
                  <c:v>2014</c:v>
                </c:pt>
                <c:pt idx="3">
                  <c:v>2020</c:v>
                </c:pt>
                <c:pt idx="4">
                  <c:v>2025</c:v>
                </c:pt>
              </c:numCache>
            </c:numRef>
          </c:cat>
          <c:val>
            <c:numRef>
              <c:f>Hovedpublikation!$C$315:$G$315</c:f>
              <c:numCache>
                <c:formatCode>#,##0.00</c:formatCode>
                <c:ptCount val="5"/>
                <c:pt idx="0">
                  <c:v>1.2065633487931078</c:v>
                </c:pt>
                <c:pt idx="1">
                  <c:v>1.5559109170194001</c:v>
                </c:pt>
                <c:pt idx="2">
                  <c:v>1.377438540538686</c:v>
                </c:pt>
                <c:pt idx="3">
                  <c:v>1.3084009142241519</c:v>
                </c:pt>
                <c:pt idx="4">
                  <c:v>1.3084009142241519</c:v>
                </c:pt>
              </c:numCache>
            </c:numRef>
          </c:val>
        </c:ser>
        <c:ser>
          <c:idx val="3"/>
          <c:order val="3"/>
          <c:tx>
            <c:strRef>
              <c:f>Hovedpublikation!$B$316</c:f>
              <c:strCache>
                <c:ptCount val="1"/>
                <c:pt idx="0">
                  <c:v>Udenrigsluftfart</c:v>
                </c:pt>
              </c:strCache>
            </c:strRef>
          </c:tx>
          <c:invertIfNegative val="0"/>
          <c:cat>
            <c:numRef>
              <c:f>Hovedpublikation!$C$312:$G$312</c:f>
              <c:numCache>
                <c:formatCode>General</c:formatCode>
                <c:ptCount val="5"/>
                <c:pt idx="0">
                  <c:v>2005</c:v>
                </c:pt>
                <c:pt idx="1">
                  <c:v>2010</c:v>
                </c:pt>
                <c:pt idx="2">
                  <c:v>2014</c:v>
                </c:pt>
                <c:pt idx="3">
                  <c:v>2020</c:v>
                </c:pt>
                <c:pt idx="4">
                  <c:v>2025</c:v>
                </c:pt>
              </c:numCache>
            </c:numRef>
          </c:cat>
          <c:val>
            <c:numRef>
              <c:f>Hovedpublikation!$C$316:$G$316</c:f>
              <c:numCache>
                <c:formatCode>#,##0.00</c:formatCode>
                <c:ptCount val="5"/>
                <c:pt idx="0">
                  <c:v>36.420296187206894</c:v>
                </c:pt>
                <c:pt idx="1">
                  <c:v>34.238729560980595</c:v>
                </c:pt>
                <c:pt idx="2">
                  <c:v>37.747705317461318</c:v>
                </c:pt>
                <c:pt idx="3">
                  <c:v>40.818529051324738</c:v>
                </c:pt>
                <c:pt idx="4">
                  <c:v>42.447869022557931</c:v>
                </c:pt>
              </c:numCache>
            </c:numRef>
          </c:val>
        </c:ser>
        <c:ser>
          <c:idx val="4"/>
          <c:order val="4"/>
          <c:tx>
            <c:strRef>
              <c:f>Hovedpublikation!$B$317</c:f>
              <c:strCache>
                <c:ptCount val="1"/>
                <c:pt idx="0">
                  <c:v>Søfart</c:v>
                </c:pt>
              </c:strCache>
            </c:strRef>
          </c:tx>
          <c:invertIfNegative val="0"/>
          <c:cat>
            <c:numRef>
              <c:f>Hovedpublikation!$C$312:$G$312</c:f>
              <c:numCache>
                <c:formatCode>General</c:formatCode>
                <c:ptCount val="5"/>
                <c:pt idx="0">
                  <c:v>2005</c:v>
                </c:pt>
                <c:pt idx="1">
                  <c:v>2010</c:v>
                </c:pt>
                <c:pt idx="2">
                  <c:v>2014</c:v>
                </c:pt>
                <c:pt idx="3">
                  <c:v>2020</c:v>
                </c:pt>
                <c:pt idx="4">
                  <c:v>2025</c:v>
                </c:pt>
              </c:numCache>
            </c:numRef>
          </c:cat>
          <c:val>
            <c:numRef>
              <c:f>Hovedpublikation!$C$317:$G$317</c:f>
              <c:numCache>
                <c:formatCode>#,##0.00</c:formatCode>
                <c:ptCount val="5"/>
                <c:pt idx="0">
                  <c:v>8.0252457840000009</c:v>
                </c:pt>
                <c:pt idx="1">
                  <c:v>6.5330511480000002</c:v>
                </c:pt>
                <c:pt idx="2">
                  <c:v>5.6695427219218768</c:v>
                </c:pt>
                <c:pt idx="3">
                  <c:v>6.0604520986406261</c:v>
                </c:pt>
                <c:pt idx="4">
                  <c:v>6.0604520986406261</c:v>
                </c:pt>
              </c:numCache>
            </c:numRef>
          </c:val>
        </c:ser>
        <c:ser>
          <c:idx val="5"/>
          <c:order val="5"/>
          <c:tx>
            <c:strRef>
              <c:f>Hovedpublikation!$B$318</c:f>
              <c:strCache>
                <c:ptCount val="1"/>
                <c:pt idx="0">
                  <c:v>Forsvaret</c:v>
                </c:pt>
              </c:strCache>
            </c:strRef>
          </c:tx>
          <c:invertIfNegative val="0"/>
          <c:cat>
            <c:numRef>
              <c:f>Hovedpublikation!$C$312:$G$312</c:f>
              <c:numCache>
                <c:formatCode>General</c:formatCode>
                <c:ptCount val="5"/>
                <c:pt idx="0">
                  <c:v>2005</c:v>
                </c:pt>
                <c:pt idx="1">
                  <c:v>2010</c:v>
                </c:pt>
                <c:pt idx="2">
                  <c:v>2014</c:v>
                </c:pt>
                <c:pt idx="3">
                  <c:v>2020</c:v>
                </c:pt>
                <c:pt idx="4">
                  <c:v>2025</c:v>
                </c:pt>
              </c:numCache>
            </c:numRef>
          </c:cat>
          <c:val>
            <c:numRef>
              <c:f>Hovedpublikation!$C$318:$G$318</c:f>
              <c:numCache>
                <c:formatCode>#,##0.00</c:formatCode>
                <c:ptCount val="5"/>
                <c:pt idx="0">
                  <c:v>3.725578026</c:v>
                </c:pt>
                <c:pt idx="1">
                  <c:v>1.4700349200000002</c:v>
                </c:pt>
                <c:pt idx="2">
                  <c:v>1.8101846486929565</c:v>
                </c:pt>
                <c:pt idx="3">
                  <c:v>1.7745769788976522</c:v>
                </c:pt>
                <c:pt idx="4">
                  <c:v>1.7745769788976522</c:v>
                </c:pt>
              </c:numCache>
            </c:numRef>
          </c:val>
        </c:ser>
        <c:dLbls>
          <c:showLegendKey val="0"/>
          <c:showVal val="0"/>
          <c:showCatName val="0"/>
          <c:showSerName val="0"/>
          <c:showPercent val="0"/>
          <c:showBubbleSize val="0"/>
        </c:dLbls>
        <c:gapWidth val="150"/>
        <c:overlap val="100"/>
        <c:axId val="141924224"/>
        <c:axId val="141925760"/>
      </c:barChart>
      <c:catAx>
        <c:axId val="141924224"/>
        <c:scaling>
          <c:orientation val="minMax"/>
        </c:scaling>
        <c:delete val="0"/>
        <c:axPos val="b"/>
        <c:numFmt formatCode="General" sourceLinked="1"/>
        <c:majorTickMark val="out"/>
        <c:minorTickMark val="none"/>
        <c:tickLblPos val="nextTo"/>
        <c:crossAx val="141925760"/>
        <c:crosses val="autoZero"/>
        <c:auto val="1"/>
        <c:lblAlgn val="ctr"/>
        <c:lblOffset val="100"/>
        <c:noMultiLvlLbl val="0"/>
      </c:catAx>
      <c:valAx>
        <c:axId val="141925760"/>
        <c:scaling>
          <c:orientation val="minMax"/>
        </c:scaling>
        <c:delete val="0"/>
        <c:axPos val="l"/>
        <c:majorGridlines/>
        <c:numFmt formatCode="#,##0" sourceLinked="0"/>
        <c:majorTickMark val="out"/>
        <c:minorTickMark val="none"/>
        <c:tickLblPos val="nextTo"/>
        <c:crossAx val="141924224"/>
        <c:crosses val="autoZero"/>
        <c:crossBetween val="between"/>
      </c:valAx>
    </c:plotArea>
    <c:legend>
      <c:legendPos val="r"/>
      <c:layout>
        <c:manualLayout>
          <c:xMode val="edge"/>
          <c:yMode val="edge"/>
          <c:x val="0.75204199475065614"/>
          <c:y val="0.15625583260425779"/>
          <c:w val="0.23129133858267717"/>
          <c:h val="0.50230314960629918"/>
        </c:manualLayout>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Energiforbrug fordelt på energiinput (PJ)</a:t>
            </a:r>
          </a:p>
        </c:rich>
      </c:tx>
      <c:layout/>
      <c:overlay val="1"/>
    </c:title>
    <c:autoTitleDeleted val="0"/>
    <c:plotArea>
      <c:layout>
        <c:manualLayout>
          <c:layoutTarget val="inner"/>
          <c:xMode val="edge"/>
          <c:yMode val="edge"/>
          <c:x val="8.607174103237096E-2"/>
          <c:y val="0.15788203557888597"/>
          <c:w val="0.63317869641294833"/>
          <c:h val="0.72613808690580339"/>
        </c:manualLayout>
      </c:layout>
      <c:barChart>
        <c:barDir val="col"/>
        <c:grouping val="stacked"/>
        <c:varyColors val="0"/>
        <c:ser>
          <c:idx val="0"/>
          <c:order val="0"/>
          <c:tx>
            <c:strRef>
              <c:f>Hovedpublikation!$B$304</c:f>
              <c:strCache>
                <c:ptCount val="1"/>
                <c:pt idx="0">
                  <c:v>Benzin</c:v>
                </c:pt>
              </c:strCache>
            </c:strRef>
          </c:tx>
          <c:invertIfNegative val="0"/>
          <c:cat>
            <c:numRef>
              <c:f>Hovedpublikation!$C$303:$G$303</c:f>
              <c:numCache>
                <c:formatCode>General</c:formatCode>
                <c:ptCount val="5"/>
                <c:pt idx="0">
                  <c:v>2005</c:v>
                </c:pt>
                <c:pt idx="1">
                  <c:v>2010</c:v>
                </c:pt>
                <c:pt idx="2">
                  <c:v>2014</c:v>
                </c:pt>
                <c:pt idx="3">
                  <c:v>2020</c:v>
                </c:pt>
                <c:pt idx="4">
                  <c:v>2025</c:v>
                </c:pt>
              </c:numCache>
            </c:numRef>
          </c:cat>
          <c:val>
            <c:numRef>
              <c:f>Hovedpublikation!$C$304:$G$304</c:f>
              <c:numCache>
                <c:formatCode>#,##0.00</c:formatCode>
                <c:ptCount val="5"/>
                <c:pt idx="0">
                  <c:v>82.125578199999993</c:v>
                </c:pt>
                <c:pt idx="1">
                  <c:v>67.725929999999991</c:v>
                </c:pt>
                <c:pt idx="2">
                  <c:v>57.025929259000002</c:v>
                </c:pt>
                <c:pt idx="3">
                  <c:v>53.499635288823285</c:v>
                </c:pt>
                <c:pt idx="4">
                  <c:v>51.797547602527331</c:v>
                </c:pt>
              </c:numCache>
            </c:numRef>
          </c:val>
        </c:ser>
        <c:ser>
          <c:idx val="1"/>
          <c:order val="1"/>
          <c:tx>
            <c:strRef>
              <c:f>Hovedpublikation!$B$305</c:f>
              <c:strCache>
                <c:ptCount val="1"/>
                <c:pt idx="0">
                  <c:v>Diesel</c:v>
                </c:pt>
              </c:strCache>
            </c:strRef>
          </c:tx>
          <c:invertIfNegative val="0"/>
          <c:cat>
            <c:numRef>
              <c:f>Hovedpublikation!$C$303:$G$303</c:f>
              <c:numCache>
                <c:formatCode>General</c:formatCode>
                <c:ptCount val="5"/>
                <c:pt idx="0">
                  <c:v>2005</c:v>
                </c:pt>
                <c:pt idx="1">
                  <c:v>2010</c:v>
                </c:pt>
                <c:pt idx="2">
                  <c:v>2014</c:v>
                </c:pt>
                <c:pt idx="3">
                  <c:v>2020</c:v>
                </c:pt>
                <c:pt idx="4">
                  <c:v>2025</c:v>
                </c:pt>
              </c:numCache>
            </c:numRef>
          </c:cat>
          <c:val>
            <c:numRef>
              <c:f>Hovedpublikation!$C$305:$G$305</c:f>
              <c:numCache>
                <c:formatCode>#,##0.00</c:formatCode>
                <c:ptCount val="5"/>
                <c:pt idx="0">
                  <c:v>90.529361559999998</c:v>
                </c:pt>
                <c:pt idx="1">
                  <c:v>101.892995476</c:v>
                </c:pt>
                <c:pt idx="2">
                  <c:v>99.83036713757015</c:v>
                </c:pt>
                <c:pt idx="3">
                  <c:v>102.76505134974396</c:v>
                </c:pt>
                <c:pt idx="4">
                  <c:v>102.6617253371662</c:v>
                </c:pt>
              </c:numCache>
            </c:numRef>
          </c:val>
        </c:ser>
        <c:ser>
          <c:idx val="2"/>
          <c:order val="2"/>
          <c:tx>
            <c:strRef>
              <c:f>Hovedpublikation!$B$306</c:f>
              <c:strCache>
                <c:ptCount val="1"/>
                <c:pt idx="0">
                  <c:v>Biobrændstoffer</c:v>
                </c:pt>
              </c:strCache>
            </c:strRef>
          </c:tx>
          <c:invertIfNegative val="0"/>
          <c:cat>
            <c:numRef>
              <c:f>Hovedpublikation!$C$303:$G$303</c:f>
              <c:numCache>
                <c:formatCode>General</c:formatCode>
                <c:ptCount val="5"/>
                <c:pt idx="0">
                  <c:v>2005</c:v>
                </c:pt>
                <c:pt idx="1">
                  <c:v>2010</c:v>
                </c:pt>
                <c:pt idx="2">
                  <c:v>2014</c:v>
                </c:pt>
                <c:pt idx="3">
                  <c:v>2020</c:v>
                </c:pt>
                <c:pt idx="4">
                  <c:v>2025</c:v>
                </c:pt>
              </c:numCache>
            </c:numRef>
          </c:cat>
          <c:val>
            <c:numRef>
              <c:f>Hovedpublikation!$C$306:$G$306</c:f>
              <c:numCache>
                <c:formatCode>#,##0.00</c:formatCode>
                <c:ptCount val="5"/>
                <c:pt idx="0">
                  <c:v>0</c:v>
                </c:pt>
                <c:pt idx="1">
                  <c:v>1.1339900000000001</c:v>
                </c:pt>
                <c:pt idx="2">
                  <c:v>8.9354866890000046</c:v>
                </c:pt>
                <c:pt idx="3">
                  <c:v>10.386507064932644</c:v>
                </c:pt>
                <c:pt idx="4">
                  <c:v>10.301530984144506</c:v>
                </c:pt>
              </c:numCache>
            </c:numRef>
          </c:val>
        </c:ser>
        <c:ser>
          <c:idx val="3"/>
          <c:order val="3"/>
          <c:tx>
            <c:strRef>
              <c:f>Hovedpublikation!$B$307</c:f>
              <c:strCache>
                <c:ptCount val="1"/>
                <c:pt idx="0">
                  <c:v>Flybrændstof</c:v>
                </c:pt>
              </c:strCache>
            </c:strRef>
          </c:tx>
          <c:invertIfNegative val="0"/>
          <c:cat>
            <c:numRef>
              <c:f>Hovedpublikation!$C$303:$G$303</c:f>
              <c:numCache>
                <c:formatCode>General</c:formatCode>
                <c:ptCount val="5"/>
                <c:pt idx="0">
                  <c:v>2005</c:v>
                </c:pt>
                <c:pt idx="1">
                  <c:v>2010</c:v>
                </c:pt>
                <c:pt idx="2">
                  <c:v>2014</c:v>
                </c:pt>
                <c:pt idx="3">
                  <c:v>2020</c:v>
                </c:pt>
                <c:pt idx="4">
                  <c:v>2025</c:v>
                </c:pt>
              </c:numCache>
            </c:numRef>
          </c:cat>
          <c:val>
            <c:numRef>
              <c:f>Hovedpublikation!$C$307:$G$307</c:f>
              <c:numCache>
                <c:formatCode>#,##0.00</c:formatCode>
                <c:ptCount val="5"/>
                <c:pt idx="0">
                  <c:v>40.066821990000001</c:v>
                </c:pt>
                <c:pt idx="1">
                  <c:v>36.661764029999993</c:v>
                </c:pt>
                <c:pt idx="2">
                  <c:v>40.093936128000003</c:v>
                </c:pt>
                <c:pt idx="3">
                  <c:v>43.034669758882224</c:v>
                </c:pt>
                <c:pt idx="4">
                  <c:v>44.664009730115417</c:v>
                </c:pt>
              </c:numCache>
            </c:numRef>
          </c:val>
        </c:ser>
        <c:ser>
          <c:idx val="4"/>
          <c:order val="4"/>
          <c:tx>
            <c:strRef>
              <c:f>Hovedpublikation!$B$308</c:f>
              <c:strCache>
                <c:ptCount val="1"/>
                <c:pt idx="0">
                  <c:v>El</c:v>
                </c:pt>
              </c:strCache>
            </c:strRef>
          </c:tx>
          <c:invertIfNegative val="0"/>
          <c:cat>
            <c:numRef>
              <c:f>Hovedpublikation!$C$303:$G$303</c:f>
              <c:numCache>
                <c:formatCode>General</c:formatCode>
                <c:ptCount val="5"/>
                <c:pt idx="0">
                  <c:v>2005</c:v>
                </c:pt>
                <c:pt idx="1">
                  <c:v>2010</c:v>
                </c:pt>
                <c:pt idx="2">
                  <c:v>2014</c:v>
                </c:pt>
                <c:pt idx="3">
                  <c:v>2020</c:v>
                </c:pt>
                <c:pt idx="4">
                  <c:v>2025</c:v>
                </c:pt>
              </c:numCache>
            </c:numRef>
          </c:cat>
          <c:val>
            <c:numRef>
              <c:f>Hovedpublikation!$C$308:$G$308</c:f>
              <c:numCache>
                <c:formatCode>#,##0.00</c:formatCode>
                <c:ptCount val="5"/>
                <c:pt idx="0">
                  <c:v>1.3507199999999999</c:v>
                </c:pt>
                <c:pt idx="1">
                  <c:v>1.45512</c:v>
                </c:pt>
                <c:pt idx="2">
                  <c:v>1.4140480525099859</c:v>
                </c:pt>
                <c:pt idx="3">
                  <c:v>2.0598430644910581</c:v>
                </c:pt>
                <c:pt idx="4">
                  <c:v>2.7783631893773295</c:v>
                </c:pt>
              </c:numCache>
            </c:numRef>
          </c:val>
        </c:ser>
        <c:ser>
          <c:idx val="5"/>
          <c:order val="5"/>
          <c:tx>
            <c:strRef>
              <c:f>Hovedpublikation!$B$309</c:f>
              <c:strCache>
                <c:ptCount val="1"/>
                <c:pt idx="0">
                  <c:v>Andet</c:v>
                </c:pt>
              </c:strCache>
            </c:strRef>
          </c:tx>
          <c:invertIfNegative val="0"/>
          <c:cat>
            <c:numRef>
              <c:f>Hovedpublikation!$C$303:$G$303</c:f>
              <c:numCache>
                <c:formatCode>General</c:formatCode>
                <c:ptCount val="5"/>
                <c:pt idx="0">
                  <c:v>2005</c:v>
                </c:pt>
                <c:pt idx="1">
                  <c:v>2010</c:v>
                </c:pt>
                <c:pt idx="2">
                  <c:v>2014</c:v>
                </c:pt>
                <c:pt idx="3">
                  <c:v>2020</c:v>
                </c:pt>
                <c:pt idx="4">
                  <c:v>2025</c:v>
                </c:pt>
              </c:numCache>
            </c:numRef>
          </c:cat>
          <c:val>
            <c:numRef>
              <c:f>Hovedpublikation!$C$309:$G$309</c:f>
              <c:numCache>
                <c:formatCode>#,##0.00</c:formatCode>
                <c:ptCount val="5"/>
                <c:pt idx="0">
                  <c:v>1.3793358</c:v>
                </c:pt>
                <c:pt idx="1">
                  <c:v>0.86820269999999988</c:v>
                </c:pt>
                <c:pt idx="2">
                  <c:v>0.54564495000000002</c:v>
                </c:pt>
                <c:pt idx="3">
                  <c:v>0.79934802513586978</c:v>
                </c:pt>
                <c:pt idx="4">
                  <c:v>1.0441861260780301</c:v>
                </c:pt>
              </c:numCache>
            </c:numRef>
          </c:val>
        </c:ser>
        <c:dLbls>
          <c:showLegendKey val="0"/>
          <c:showVal val="0"/>
          <c:showCatName val="0"/>
          <c:showSerName val="0"/>
          <c:showPercent val="0"/>
          <c:showBubbleSize val="0"/>
        </c:dLbls>
        <c:gapWidth val="150"/>
        <c:overlap val="100"/>
        <c:axId val="141958528"/>
        <c:axId val="141972608"/>
      </c:barChart>
      <c:catAx>
        <c:axId val="141958528"/>
        <c:scaling>
          <c:orientation val="minMax"/>
        </c:scaling>
        <c:delete val="0"/>
        <c:axPos val="b"/>
        <c:numFmt formatCode="General" sourceLinked="1"/>
        <c:majorTickMark val="out"/>
        <c:minorTickMark val="none"/>
        <c:tickLblPos val="nextTo"/>
        <c:crossAx val="141972608"/>
        <c:crosses val="autoZero"/>
        <c:auto val="1"/>
        <c:lblAlgn val="ctr"/>
        <c:lblOffset val="100"/>
        <c:noMultiLvlLbl val="0"/>
      </c:catAx>
      <c:valAx>
        <c:axId val="141972608"/>
        <c:scaling>
          <c:orientation val="minMax"/>
        </c:scaling>
        <c:delete val="0"/>
        <c:axPos val="l"/>
        <c:majorGridlines/>
        <c:numFmt formatCode="#,##0" sourceLinked="0"/>
        <c:majorTickMark val="out"/>
        <c:minorTickMark val="none"/>
        <c:tickLblPos val="nextTo"/>
        <c:crossAx val="141958528"/>
        <c:crosses val="autoZero"/>
        <c:crossBetween val="between"/>
      </c:valAx>
    </c:plotArea>
    <c:legend>
      <c:legendPos val="r"/>
      <c:layout>
        <c:manualLayout>
          <c:xMode val="edge"/>
          <c:yMode val="edge"/>
          <c:x val="0.74147265966754161"/>
          <c:y val="0.15162620297462817"/>
          <c:w val="0.23352734033245845"/>
          <c:h val="0.50230314960629918"/>
        </c:manualLayout>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Vejtransportens udvikling (2010 = 100)</a:t>
            </a:r>
          </a:p>
        </c:rich>
      </c:tx>
      <c:layout/>
      <c:overlay val="1"/>
    </c:title>
    <c:autoTitleDeleted val="0"/>
    <c:plotArea>
      <c:layout>
        <c:manualLayout>
          <c:layoutTarget val="inner"/>
          <c:xMode val="edge"/>
          <c:yMode val="edge"/>
          <c:x val="8.607174103237096E-2"/>
          <c:y val="0.14399314668999708"/>
          <c:w val="0.86909492563429569"/>
          <c:h val="0.63817512394284048"/>
        </c:manualLayout>
      </c:layout>
      <c:scatterChart>
        <c:scatterStyle val="lineMarker"/>
        <c:varyColors val="0"/>
        <c:ser>
          <c:idx val="0"/>
          <c:order val="0"/>
          <c:tx>
            <c:strRef>
              <c:f>Hovedpublikation!$B$327</c:f>
              <c:strCache>
                <c:ptCount val="1"/>
                <c:pt idx="0">
                  <c:v>Kørte km</c:v>
                </c:pt>
              </c:strCache>
            </c:strRef>
          </c:tx>
          <c:spPr>
            <a:ln w="31750"/>
          </c:spPr>
          <c:marker>
            <c:symbol val="none"/>
          </c:marker>
          <c:xVal>
            <c:numRef>
              <c:f>Hovedpublikation!$C$326:$R$326</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xVal>
          <c:yVal>
            <c:numRef>
              <c:f>Hovedpublikation!$C$327:$R$327</c:f>
              <c:numCache>
                <c:formatCode>#,#00</c:formatCode>
                <c:ptCount val="16"/>
                <c:pt idx="0" formatCode="General">
                  <c:v>100</c:v>
                </c:pt>
                <c:pt idx="1">
                  <c:v>101.60000000000002</c:v>
                </c:pt>
                <c:pt idx="2">
                  <c:v>101.67112000000003</c:v>
                </c:pt>
                <c:pt idx="3">
                  <c:v>102.38281784000003</c:v>
                </c:pt>
                <c:pt idx="4">
                  <c:v>104.94238828600002</c:v>
                </c:pt>
                <c:pt idx="5">
                  <c:v>106.84532977491115</c:v>
                </c:pt>
                <c:pt idx="6">
                  <c:v>108.78362774592598</c:v>
                </c:pt>
                <c:pt idx="7">
                  <c:v>110.75794395097991</c:v>
                </c:pt>
                <c:pt idx="8">
                  <c:v>112.76895259239303</c:v>
                </c:pt>
                <c:pt idx="9">
                  <c:v>114.81734055809885</c:v>
                </c:pt>
                <c:pt idx="10">
                  <c:v>116.90380766133283</c:v>
                </c:pt>
                <c:pt idx="11">
                  <c:v>118.70778072226005</c:v>
                </c:pt>
                <c:pt idx="12">
                  <c:v>120.54026004706215</c:v>
                </c:pt>
                <c:pt idx="13">
                  <c:v>122.40169991600152</c:v>
                </c:pt>
                <c:pt idx="14">
                  <c:v>124.29256189202658</c:v>
                </c:pt>
                <c:pt idx="15">
                  <c:v>126.21331493804837</c:v>
                </c:pt>
              </c:numCache>
            </c:numRef>
          </c:yVal>
          <c:smooth val="0"/>
        </c:ser>
        <c:ser>
          <c:idx val="1"/>
          <c:order val="1"/>
          <c:tx>
            <c:strRef>
              <c:f>Hovedpublikation!$B$328</c:f>
              <c:strCache>
                <c:ptCount val="1"/>
                <c:pt idx="0">
                  <c:v>Energiforbrug/km</c:v>
                </c:pt>
              </c:strCache>
            </c:strRef>
          </c:tx>
          <c:spPr>
            <a:ln w="31750"/>
          </c:spPr>
          <c:marker>
            <c:symbol val="none"/>
          </c:marker>
          <c:xVal>
            <c:numRef>
              <c:f>Hovedpublikation!$C$326:$R$326</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xVal>
          <c:yVal>
            <c:numRef>
              <c:f>Hovedpublikation!$C$328:$R$328</c:f>
              <c:numCache>
                <c:formatCode>#,#00</c:formatCode>
                <c:ptCount val="16"/>
                <c:pt idx="0" formatCode="General">
                  <c:v>100</c:v>
                </c:pt>
                <c:pt idx="1">
                  <c:v>99.046825294918577</c:v>
                </c:pt>
                <c:pt idx="2">
                  <c:v>96.504087471460949</c:v>
                </c:pt>
                <c:pt idx="3">
                  <c:v>94.897010066215614</c:v>
                </c:pt>
                <c:pt idx="4">
                  <c:v>97.072053263318011</c:v>
                </c:pt>
                <c:pt idx="5">
                  <c:v>96.816903146831748</c:v>
                </c:pt>
                <c:pt idx="6">
                  <c:v>97.134539828685007</c:v>
                </c:pt>
                <c:pt idx="7">
                  <c:v>97.393018207300457</c:v>
                </c:pt>
                <c:pt idx="8">
                  <c:v>97.640070780256508</c:v>
                </c:pt>
                <c:pt idx="9">
                  <c:v>97.748914146976503</c:v>
                </c:pt>
                <c:pt idx="10">
                  <c:v>97.8128581806032</c:v>
                </c:pt>
                <c:pt idx="11">
                  <c:v>97.407651404094224</c:v>
                </c:pt>
                <c:pt idx="12">
                  <c:v>96.959445182498101</c:v>
                </c:pt>
                <c:pt idx="13">
                  <c:v>96.782430531405296</c:v>
                </c:pt>
                <c:pt idx="14">
                  <c:v>96.829054280008521</c:v>
                </c:pt>
                <c:pt idx="15">
                  <c:v>97.211875767713636</c:v>
                </c:pt>
              </c:numCache>
            </c:numRef>
          </c:yVal>
          <c:smooth val="0"/>
        </c:ser>
        <c:ser>
          <c:idx val="2"/>
          <c:order val="2"/>
          <c:tx>
            <c:strRef>
              <c:f>Hovedpublikation!$B$329</c:f>
              <c:strCache>
                <c:ptCount val="1"/>
                <c:pt idx="0">
                  <c:v>Energiforbrug/km</c:v>
                </c:pt>
              </c:strCache>
            </c:strRef>
          </c:tx>
          <c:spPr>
            <a:ln w="31750"/>
          </c:spPr>
          <c:marker>
            <c:symbol val="none"/>
          </c:marker>
          <c:xVal>
            <c:numRef>
              <c:f>Hovedpublikation!$C$326:$R$326</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xVal>
          <c:yVal>
            <c:numRef>
              <c:f>Hovedpublikation!$C$329:$R$329</c:f>
              <c:numCache>
                <c:formatCode>#,#00</c:formatCode>
                <c:ptCount val="16"/>
                <c:pt idx="0" formatCode="General">
                  <c:v>100</c:v>
                </c:pt>
                <c:pt idx="1">
                  <c:v>97.487032770589138</c:v>
                </c:pt>
                <c:pt idx="2">
                  <c:v>94.917895535586624</c:v>
                </c:pt>
                <c:pt idx="3">
                  <c:v>92.688414001768393</c:v>
                </c:pt>
                <c:pt idx="4">
                  <c:v>92.500327893021691</c:v>
                </c:pt>
                <c:pt idx="5">
                  <c:v>90.614071153876282</c:v>
                </c:pt>
                <c:pt idx="6">
                  <c:v>89.291506306033043</c:v>
                </c:pt>
                <c:pt idx="7">
                  <c:v>87.933212493006735</c:v>
                </c:pt>
                <c:pt idx="8">
                  <c:v>86.584178123192871</c:v>
                </c:pt>
                <c:pt idx="9">
                  <c:v>85.134278212544444</c:v>
                </c:pt>
                <c:pt idx="10">
                  <c:v>83.669522949983289</c:v>
                </c:pt>
                <c:pt idx="11">
                  <c:v>82.056669589332458</c:v>
                </c:pt>
                <c:pt idx="12">
                  <c:v>80.437395061735003</c:v>
                </c:pt>
                <c:pt idx="13">
                  <c:v>79.069515045806142</c:v>
                </c:pt>
                <c:pt idx="14">
                  <c:v>77.904142296241574</c:v>
                </c:pt>
                <c:pt idx="15">
                  <c:v>77.021886173760635</c:v>
                </c:pt>
              </c:numCache>
            </c:numRef>
          </c:yVal>
          <c:smooth val="0"/>
        </c:ser>
        <c:dLbls>
          <c:showLegendKey val="0"/>
          <c:showVal val="0"/>
          <c:showCatName val="0"/>
          <c:showSerName val="0"/>
          <c:showPercent val="0"/>
          <c:showBubbleSize val="0"/>
        </c:dLbls>
        <c:axId val="142007296"/>
        <c:axId val="142017280"/>
      </c:scatterChart>
      <c:valAx>
        <c:axId val="142007296"/>
        <c:scaling>
          <c:orientation val="minMax"/>
          <c:max val="2025"/>
          <c:min val="2010"/>
        </c:scaling>
        <c:delete val="0"/>
        <c:axPos val="b"/>
        <c:numFmt formatCode="General" sourceLinked="1"/>
        <c:majorTickMark val="out"/>
        <c:minorTickMark val="none"/>
        <c:tickLblPos val="nextTo"/>
        <c:crossAx val="142017280"/>
        <c:crosses val="autoZero"/>
        <c:crossBetween val="midCat"/>
        <c:majorUnit val="5"/>
      </c:valAx>
      <c:valAx>
        <c:axId val="142017280"/>
        <c:scaling>
          <c:orientation val="minMax"/>
          <c:max val="150"/>
          <c:min val="50"/>
        </c:scaling>
        <c:delete val="0"/>
        <c:axPos val="l"/>
        <c:majorGridlines/>
        <c:numFmt formatCode="General" sourceLinked="1"/>
        <c:majorTickMark val="out"/>
        <c:minorTickMark val="none"/>
        <c:tickLblPos val="nextTo"/>
        <c:crossAx val="142007296"/>
        <c:crosses val="autoZero"/>
        <c:crossBetween val="midCat"/>
      </c:val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da-DK" sz="1200" b="1" i="0" baseline="0">
                <a:effectLst/>
              </a:rPr>
              <a:t>Samlede drivhusgasudledninger i "Forløb A"</a:t>
            </a:r>
            <a:endParaRPr lang="da-DK" sz="1200">
              <a:effectLst/>
            </a:endParaRPr>
          </a:p>
          <a:p>
            <a:pPr algn="ctr">
              <a:defRPr/>
            </a:pPr>
            <a:r>
              <a:rPr lang="da-DK" sz="1200" b="1" i="0" baseline="0">
                <a:effectLst/>
              </a:rPr>
              <a:t>(mio. ton CO2e)</a:t>
            </a:r>
            <a:endParaRPr lang="da-DK" sz="1200">
              <a:effectLst/>
            </a:endParaRPr>
          </a:p>
        </c:rich>
      </c:tx>
      <c:layout/>
      <c:overlay val="0"/>
    </c:title>
    <c:autoTitleDeleted val="0"/>
    <c:plotArea>
      <c:layout/>
      <c:areaChart>
        <c:grouping val="stacked"/>
        <c:varyColors val="0"/>
        <c:ser>
          <c:idx val="1"/>
          <c:order val="0"/>
          <c:tx>
            <c:strRef>
              <c:f>Hovedpublikation!$A$462</c:f>
              <c:strCache>
                <c:ptCount val="1"/>
                <c:pt idx="0">
                  <c:v>Transport</c:v>
                </c:pt>
              </c:strCache>
            </c:strRef>
          </c:tx>
          <c:cat>
            <c:numRef>
              <c:f>Hovedpublikation!$B$460:$AK$460</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Hovedpublikation!$B$462:$AK$462</c:f>
              <c:numCache>
                <c:formatCode>#,#00</c:formatCode>
                <c:ptCount val="36"/>
                <c:pt idx="0">
                  <c:v>10.919230404651566</c:v>
                </c:pt>
                <c:pt idx="1">
                  <c:v>11.511721781173835</c:v>
                </c:pt>
                <c:pt idx="2">
                  <c:v>11.577544243064352</c:v>
                </c:pt>
                <c:pt idx="3">
                  <c:v>11.78640944881522</c:v>
                </c:pt>
                <c:pt idx="4">
                  <c:v>12.288588773421711</c:v>
                </c:pt>
                <c:pt idx="5">
                  <c:v>12.430128825357556</c:v>
                </c:pt>
                <c:pt idx="6">
                  <c:v>12.604366580185264</c:v>
                </c:pt>
                <c:pt idx="7">
                  <c:v>12.777638156523569</c:v>
                </c:pt>
                <c:pt idx="8">
                  <c:v>12.761286860254621</c:v>
                </c:pt>
                <c:pt idx="9">
                  <c:v>12.757743288059972</c:v>
                </c:pt>
                <c:pt idx="10">
                  <c:v>12.481764658935127</c:v>
                </c:pt>
                <c:pt idx="11">
                  <c:v>12.466182943833417</c:v>
                </c:pt>
                <c:pt idx="12">
                  <c:v>12.55490459255393</c:v>
                </c:pt>
                <c:pt idx="13">
                  <c:v>13.013751858761307</c:v>
                </c:pt>
                <c:pt idx="14">
                  <c:v>13.483551610125383</c:v>
                </c:pt>
                <c:pt idx="15">
                  <c:v>13.62339345492626</c:v>
                </c:pt>
                <c:pt idx="16">
                  <c:v>13.840398171280476</c:v>
                </c:pt>
                <c:pt idx="17">
                  <c:v>14.503291323602944</c:v>
                </c:pt>
                <c:pt idx="18">
                  <c:v>14.123093523087995</c:v>
                </c:pt>
                <c:pt idx="19">
                  <c:v>13.445853549245481</c:v>
                </c:pt>
                <c:pt idx="20">
                  <c:v>13.330396136229059</c:v>
                </c:pt>
                <c:pt idx="21">
                  <c:v>13.085207118067075</c:v>
                </c:pt>
                <c:pt idx="22">
                  <c:v>12.38631835434969</c:v>
                </c:pt>
                <c:pt idx="23">
                  <c:v>12.180907089253271</c:v>
                </c:pt>
                <c:pt idx="24">
                  <c:v>12.691076908561579</c:v>
                </c:pt>
                <c:pt idx="25">
                  <c:v>12.658582618749328</c:v>
                </c:pt>
                <c:pt idx="26">
                  <c:v>12.69539488349764</c:v>
                </c:pt>
                <c:pt idx="27">
                  <c:v>12.701443069074481</c:v>
                </c:pt>
                <c:pt idx="28">
                  <c:v>12.729418985557396</c:v>
                </c:pt>
                <c:pt idx="29">
                  <c:v>12.741982334156701</c:v>
                </c:pt>
                <c:pt idx="30">
                  <c:v>12.704146739872924</c:v>
                </c:pt>
                <c:pt idx="31">
                  <c:v>12.658744178363104</c:v>
                </c:pt>
                <c:pt idx="32">
                  <c:v>12.608521785069085</c:v>
                </c:pt>
                <c:pt idx="33">
                  <c:v>12.588301132463057</c:v>
                </c:pt>
                <c:pt idx="34">
                  <c:v>12.569873566375014</c:v>
                </c:pt>
                <c:pt idx="35">
                  <c:v>12.595324994673808</c:v>
                </c:pt>
              </c:numCache>
            </c:numRef>
          </c:val>
        </c:ser>
        <c:ser>
          <c:idx val="2"/>
          <c:order val="1"/>
          <c:tx>
            <c:strRef>
              <c:f>Hovedpublikation!$A$463</c:f>
              <c:strCache>
                <c:ptCount val="1"/>
                <c:pt idx="0">
                  <c:v>Landbrug</c:v>
                </c:pt>
              </c:strCache>
            </c:strRef>
          </c:tx>
          <c:cat>
            <c:numRef>
              <c:f>Hovedpublikation!$B$460:$AK$460</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Hovedpublikation!$B$463:$AK$463</c:f>
              <c:numCache>
                <c:formatCode>#,#00</c:formatCode>
                <c:ptCount val="36"/>
                <c:pt idx="0">
                  <c:v>15.033487477066487</c:v>
                </c:pt>
                <c:pt idx="1">
                  <c:v>14.962934847508098</c:v>
                </c:pt>
                <c:pt idx="2">
                  <c:v>14.796362557968862</c:v>
                </c:pt>
                <c:pt idx="3">
                  <c:v>14.376804479308397</c:v>
                </c:pt>
                <c:pt idx="4">
                  <c:v>14.32262362536202</c:v>
                </c:pt>
                <c:pt idx="5">
                  <c:v>14.381101445244012</c:v>
                </c:pt>
                <c:pt idx="6">
                  <c:v>13.981129720423805</c:v>
                </c:pt>
                <c:pt idx="7">
                  <c:v>13.958883182690704</c:v>
                </c:pt>
                <c:pt idx="8">
                  <c:v>13.815053472095489</c:v>
                </c:pt>
                <c:pt idx="9">
                  <c:v>13.497444995637634</c:v>
                </c:pt>
                <c:pt idx="10">
                  <c:v>13.484750547434343</c:v>
                </c:pt>
                <c:pt idx="11">
                  <c:v>13.528604693844361</c:v>
                </c:pt>
                <c:pt idx="12">
                  <c:v>13.573477632013642</c:v>
                </c:pt>
                <c:pt idx="13">
                  <c:v>13.144751664982445</c:v>
                </c:pt>
                <c:pt idx="14">
                  <c:v>12.958032443973817</c:v>
                </c:pt>
                <c:pt idx="15">
                  <c:v>12.916560906016604</c:v>
                </c:pt>
                <c:pt idx="16">
                  <c:v>12.646160372599532</c:v>
                </c:pt>
                <c:pt idx="17">
                  <c:v>12.602569648722104</c:v>
                </c:pt>
                <c:pt idx="18">
                  <c:v>12.668736528021732</c:v>
                </c:pt>
                <c:pt idx="19">
                  <c:v>12.124996627419922</c:v>
                </c:pt>
                <c:pt idx="20">
                  <c:v>12.159043013805483</c:v>
                </c:pt>
                <c:pt idx="21">
                  <c:v>12.090978882565263</c:v>
                </c:pt>
                <c:pt idx="22">
                  <c:v>11.969228406156583</c:v>
                </c:pt>
                <c:pt idx="23">
                  <c:v>12.125592389156994</c:v>
                </c:pt>
                <c:pt idx="24">
                  <c:v>11.752321281856249</c:v>
                </c:pt>
                <c:pt idx="25">
                  <c:v>11.716819851393002</c:v>
                </c:pt>
                <c:pt idx="26">
                  <c:v>11.780124304699806</c:v>
                </c:pt>
                <c:pt idx="27">
                  <c:v>11.739731649118095</c:v>
                </c:pt>
                <c:pt idx="28">
                  <c:v>11.670514402962104</c:v>
                </c:pt>
                <c:pt idx="29">
                  <c:v>11.64790481217068</c:v>
                </c:pt>
                <c:pt idx="30">
                  <c:v>11.79278238665089</c:v>
                </c:pt>
                <c:pt idx="31">
                  <c:v>11.823448641774494</c:v>
                </c:pt>
                <c:pt idx="32">
                  <c:v>11.848763028021255</c:v>
                </c:pt>
                <c:pt idx="33">
                  <c:v>11.877494757025126</c:v>
                </c:pt>
                <c:pt idx="34">
                  <c:v>11.906689850635438</c:v>
                </c:pt>
                <c:pt idx="35">
                  <c:v>11.934960624810241</c:v>
                </c:pt>
              </c:numCache>
            </c:numRef>
          </c:val>
        </c:ser>
        <c:ser>
          <c:idx val="3"/>
          <c:order val="2"/>
          <c:tx>
            <c:strRef>
              <c:f>Hovedpublikation!$A$464</c:f>
              <c:strCache>
                <c:ptCount val="1"/>
                <c:pt idx="0">
                  <c:v>Øvrig</c:v>
                </c:pt>
              </c:strCache>
            </c:strRef>
          </c:tx>
          <c:cat>
            <c:numRef>
              <c:f>Hovedpublikation!$B$460:$AK$460</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Hovedpublikation!$B$464:$AK$464</c:f>
              <c:numCache>
                <c:formatCode>#,#00</c:formatCode>
                <c:ptCount val="36"/>
                <c:pt idx="0">
                  <c:v>16.852709911310811</c:v>
                </c:pt>
                <c:pt idx="1">
                  <c:v>17.661051881052924</c:v>
                </c:pt>
                <c:pt idx="2">
                  <c:v>16.837560404190945</c:v>
                </c:pt>
                <c:pt idx="3">
                  <c:v>17.483570286855425</c:v>
                </c:pt>
                <c:pt idx="4">
                  <c:v>16.946840999487474</c:v>
                </c:pt>
                <c:pt idx="5">
                  <c:v>17.130417047741286</c:v>
                </c:pt>
                <c:pt idx="6">
                  <c:v>17.914734861625064</c:v>
                </c:pt>
                <c:pt idx="7">
                  <c:v>17.256767671845203</c:v>
                </c:pt>
                <c:pt idx="8">
                  <c:v>17.136444060139628</c:v>
                </c:pt>
                <c:pt idx="9">
                  <c:v>17.327163446342556</c:v>
                </c:pt>
                <c:pt idx="10">
                  <c:v>16.680283435747292</c:v>
                </c:pt>
                <c:pt idx="11">
                  <c:v>16.891340077324994</c:v>
                </c:pt>
                <c:pt idx="12">
                  <c:v>16.3215866621108</c:v>
                </c:pt>
                <c:pt idx="13">
                  <c:v>16.419854374232266</c:v>
                </c:pt>
                <c:pt idx="14">
                  <c:v>15.841383801434491</c:v>
                </c:pt>
                <c:pt idx="15">
                  <c:v>14.913326892608254</c:v>
                </c:pt>
                <c:pt idx="16">
                  <c:v>14.92015349251856</c:v>
                </c:pt>
                <c:pt idx="17">
                  <c:v>14.289984237757398</c:v>
                </c:pt>
                <c:pt idx="18">
                  <c:v>13.326740184489006</c:v>
                </c:pt>
                <c:pt idx="19">
                  <c:v>11.944273979994506</c:v>
                </c:pt>
                <c:pt idx="20">
                  <c:v>12.369082849201444</c:v>
                </c:pt>
                <c:pt idx="21">
                  <c:v>11.734737037245273</c:v>
                </c:pt>
                <c:pt idx="22">
                  <c:v>11.09945830268113</c:v>
                </c:pt>
                <c:pt idx="23">
                  <c:v>10.88444158391893</c:v>
                </c:pt>
                <c:pt idx="24">
                  <c:v>9.7916496838343932</c:v>
                </c:pt>
                <c:pt idx="25">
                  <c:v>9.7764007683152823</c:v>
                </c:pt>
                <c:pt idx="26">
                  <c:v>9.4382622056573844</c:v>
                </c:pt>
                <c:pt idx="27">
                  <c:v>9.1529795544961257</c:v>
                </c:pt>
                <c:pt idx="28">
                  <c:v>8.8801593097130134</c:v>
                </c:pt>
                <c:pt idx="29">
                  <c:v>8.6440019704279099</c:v>
                </c:pt>
                <c:pt idx="30">
                  <c:v>8.3030407106845381</c:v>
                </c:pt>
                <c:pt idx="31">
                  <c:v>8.1675240840567298</c:v>
                </c:pt>
                <c:pt idx="32">
                  <c:v>8.104408474672617</c:v>
                </c:pt>
                <c:pt idx="33">
                  <c:v>8.0248798600994</c:v>
                </c:pt>
                <c:pt idx="34">
                  <c:v>7.9491696576966877</c:v>
                </c:pt>
                <c:pt idx="35">
                  <c:v>7.8883110019067759</c:v>
                </c:pt>
              </c:numCache>
            </c:numRef>
          </c:val>
        </c:ser>
        <c:ser>
          <c:idx val="0"/>
          <c:order val="3"/>
          <c:tx>
            <c:strRef>
              <c:f>Hovedpublikation!$A$461</c:f>
              <c:strCache>
                <c:ptCount val="1"/>
                <c:pt idx="0">
                  <c:v>Energisektor</c:v>
                </c:pt>
              </c:strCache>
            </c:strRef>
          </c:tx>
          <c:cat>
            <c:numRef>
              <c:f>Hovedpublikation!$B$460:$AK$460</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Hovedpublikation!$B$461:$AK$461</c:f>
              <c:numCache>
                <c:formatCode>#,#00</c:formatCode>
                <c:ptCount val="36"/>
                <c:pt idx="0">
                  <c:v>33.025324995301403</c:v>
                </c:pt>
                <c:pt idx="1">
                  <c:v>34.520714786144929</c:v>
                </c:pt>
                <c:pt idx="2">
                  <c:v>34.103860730862039</c:v>
                </c:pt>
                <c:pt idx="3">
                  <c:v>33.752090853448323</c:v>
                </c:pt>
                <c:pt idx="4">
                  <c:v>33.026120180769304</c:v>
                </c:pt>
                <c:pt idx="5">
                  <c:v>32.578360731983658</c:v>
                </c:pt>
                <c:pt idx="6">
                  <c:v>32.640241141494798</c:v>
                </c:pt>
                <c:pt idx="7">
                  <c:v>30.876653406605744</c:v>
                </c:pt>
                <c:pt idx="8">
                  <c:v>29.300700207060473</c:v>
                </c:pt>
                <c:pt idx="9">
                  <c:v>28.74830982607563</c:v>
                </c:pt>
                <c:pt idx="10">
                  <c:v>27.790817428309079</c:v>
                </c:pt>
                <c:pt idx="11">
                  <c:v>28.13974832654263</c:v>
                </c:pt>
                <c:pt idx="12">
                  <c:v>26.994400840763543</c:v>
                </c:pt>
                <c:pt idx="13">
                  <c:v>26.481580539137063</c:v>
                </c:pt>
                <c:pt idx="14">
                  <c:v>25.301964385036285</c:v>
                </c:pt>
                <c:pt idx="15">
                  <c:v>25.159392356353582</c:v>
                </c:pt>
                <c:pt idx="16">
                  <c:v>26.296873990275792</c:v>
                </c:pt>
                <c:pt idx="17">
                  <c:v>26.437477027953591</c:v>
                </c:pt>
                <c:pt idx="18">
                  <c:v>26.070044014335032</c:v>
                </c:pt>
                <c:pt idx="19">
                  <c:v>24.894212574953389</c:v>
                </c:pt>
                <c:pt idx="20">
                  <c:v>23.668838509959627</c:v>
                </c:pt>
                <c:pt idx="21">
                  <c:v>21.547100300631936</c:v>
                </c:pt>
                <c:pt idx="22">
                  <c:v>21.344629975549857</c:v>
                </c:pt>
                <c:pt idx="23">
                  <c:v>20.263873565079994</c:v>
                </c:pt>
                <c:pt idx="24">
                  <c:v>18.130682592619486</c:v>
                </c:pt>
                <c:pt idx="25">
                  <c:v>14.418042746267215</c:v>
                </c:pt>
                <c:pt idx="26">
                  <c:v>15.452327560918597</c:v>
                </c:pt>
                <c:pt idx="27">
                  <c:v>13.960139231785769</c:v>
                </c:pt>
                <c:pt idx="28">
                  <c:v>13.126443152949292</c:v>
                </c:pt>
                <c:pt idx="29">
                  <c:v>12.541207268551458</c:v>
                </c:pt>
                <c:pt idx="30">
                  <c:v>10.80057084515262</c:v>
                </c:pt>
                <c:pt idx="31">
                  <c:v>10.87446917692715</c:v>
                </c:pt>
                <c:pt idx="32">
                  <c:v>11.132231306321486</c:v>
                </c:pt>
                <c:pt idx="33">
                  <c:v>11.552405417166083</c:v>
                </c:pt>
                <c:pt idx="34">
                  <c:v>11.581059952515334</c:v>
                </c:pt>
                <c:pt idx="35">
                  <c:v>11.717462214277493</c:v>
                </c:pt>
              </c:numCache>
            </c:numRef>
          </c:val>
        </c:ser>
        <c:dLbls>
          <c:showLegendKey val="0"/>
          <c:showVal val="0"/>
          <c:showCatName val="0"/>
          <c:showSerName val="0"/>
          <c:showPercent val="0"/>
          <c:showBubbleSize val="0"/>
        </c:dLbls>
        <c:axId val="142057856"/>
        <c:axId val="142059776"/>
      </c:areaChart>
      <c:lineChart>
        <c:grouping val="standard"/>
        <c:varyColors val="0"/>
        <c:ser>
          <c:idx val="4"/>
          <c:order val="4"/>
          <c:tx>
            <c:strRef>
              <c:f>Hovedpublikation!$A$465</c:f>
              <c:strCache>
                <c:ptCount val="1"/>
                <c:pt idx="0">
                  <c:v>Udledning Basisår</c:v>
                </c:pt>
              </c:strCache>
            </c:strRef>
          </c:tx>
          <c:spPr>
            <a:ln>
              <a:noFill/>
            </a:ln>
          </c:spPr>
          <c:marker>
            <c:symbol val="circle"/>
            <c:size val="7"/>
            <c:spPr>
              <a:solidFill>
                <a:schemeClr val="tx1"/>
              </a:solidFill>
              <a:ln>
                <a:solidFill>
                  <a:schemeClr val="tx1"/>
                </a:solidFill>
              </a:ln>
            </c:spPr>
          </c:marker>
          <c:val>
            <c:numRef>
              <c:f>Hovedpublikation!$C$465</c:f>
              <c:numCache>
                <c:formatCode>#,#00</c:formatCode>
                <c:ptCount val="1"/>
                <c:pt idx="0">
                  <c:v>69.601301240619136</c:v>
                </c:pt>
              </c:numCache>
            </c:numRef>
          </c:val>
          <c:smooth val="0"/>
        </c:ser>
        <c:dLbls>
          <c:showLegendKey val="0"/>
          <c:showVal val="0"/>
          <c:showCatName val="0"/>
          <c:showSerName val="0"/>
          <c:showPercent val="0"/>
          <c:showBubbleSize val="0"/>
        </c:dLbls>
        <c:marker val="1"/>
        <c:smooth val="0"/>
        <c:axId val="142057856"/>
        <c:axId val="142059776"/>
      </c:lineChart>
      <c:catAx>
        <c:axId val="142057856"/>
        <c:scaling>
          <c:orientation val="minMax"/>
        </c:scaling>
        <c:delete val="0"/>
        <c:axPos val="b"/>
        <c:numFmt formatCode="General" sourceLinked="1"/>
        <c:majorTickMark val="out"/>
        <c:minorTickMark val="none"/>
        <c:tickLblPos val="nextTo"/>
        <c:crossAx val="142059776"/>
        <c:crosses val="autoZero"/>
        <c:auto val="1"/>
        <c:lblAlgn val="ctr"/>
        <c:lblOffset val="100"/>
        <c:tickLblSkip val="5"/>
        <c:tickMarkSkip val="5"/>
        <c:noMultiLvlLbl val="0"/>
      </c:catAx>
      <c:valAx>
        <c:axId val="142059776"/>
        <c:scaling>
          <c:orientation val="minMax"/>
          <c:max val="90"/>
          <c:min val="0"/>
        </c:scaling>
        <c:delete val="0"/>
        <c:axPos val="l"/>
        <c:majorGridlines/>
        <c:numFmt formatCode="#,#00" sourceLinked="1"/>
        <c:majorTickMark val="out"/>
        <c:minorTickMark val="none"/>
        <c:tickLblPos val="nextTo"/>
        <c:crossAx val="142057856"/>
        <c:crosses val="autoZero"/>
        <c:crossBetween val="midCat"/>
        <c:majorUnit val="10"/>
      </c:valAx>
    </c:plotArea>
    <c:legend>
      <c:legendPos val="b"/>
      <c:layout/>
      <c:overlay val="0"/>
    </c:legend>
    <c:plotVisOnly val="1"/>
    <c:dispBlanksAs val="zero"/>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da-DK" sz="1200" b="1" i="0" baseline="0">
                <a:effectLst/>
              </a:rPr>
              <a:t>Samlede drivhusgasudledninger i "Forløb B"</a:t>
            </a:r>
            <a:endParaRPr lang="da-DK" sz="1200">
              <a:effectLst/>
            </a:endParaRPr>
          </a:p>
          <a:p>
            <a:pPr algn="ctr">
              <a:defRPr/>
            </a:pPr>
            <a:r>
              <a:rPr lang="da-DK" sz="1200" b="1" i="0" baseline="0">
                <a:effectLst/>
              </a:rPr>
              <a:t>(mio. ton CO2e)</a:t>
            </a:r>
            <a:endParaRPr lang="da-DK" sz="1200">
              <a:effectLst/>
            </a:endParaRPr>
          </a:p>
        </c:rich>
      </c:tx>
      <c:layout/>
      <c:overlay val="0"/>
    </c:title>
    <c:autoTitleDeleted val="0"/>
    <c:plotArea>
      <c:layout/>
      <c:areaChart>
        <c:grouping val="stacked"/>
        <c:varyColors val="0"/>
        <c:ser>
          <c:idx val="1"/>
          <c:order val="0"/>
          <c:tx>
            <c:strRef>
              <c:f>Hovedpublikation!$A$462</c:f>
              <c:strCache>
                <c:ptCount val="1"/>
                <c:pt idx="0">
                  <c:v>Transport</c:v>
                </c:pt>
              </c:strCache>
            </c:strRef>
          </c:tx>
          <c:cat>
            <c:numRef>
              <c:f>Hovedpublikation!$B$460:$AK$460</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Hovedpublikation!$B$470:$AK$470</c:f>
              <c:numCache>
                <c:formatCode>#,#00</c:formatCode>
                <c:ptCount val="36"/>
                <c:pt idx="0">
                  <c:v>10.919230404651566</c:v>
                </c:pt>
                <c:pt idx="1">
                  <c:v>11.511721781173835</c:v>
                </c:pt>
                <c:pt idx="2">
                  <c:v>11.577544243064352</c:v>
                </c:pt>
                <c:pt idx="3">
                  <c:v>11.78640944881522</c:v>
                </c:pt>
                <c:pt idx="4">
                  <c:v>12.288588773421711</c:v>
                </c:pt>
                <c:pt idx="5">
                  <c:v>12.430128825357556</c:v>
                </c:pt>
                <c:pt idx="6">
                  <c:v>12.604366580185264</c:v>
                </c:pt>
                <c:pt idx="7">
                  <c:v>12.777638156523569</c:v>
                </c:pt>
                <c:pt idx="8">
                  <c:v>12.761286860254621</c:v>
                </c:pt>
                <c:pt idx="9">
                  <c:v>12.757743288059972</c:v>
                </c:pt>
                <c:pt idx="10">
                  <c:v>12.481764658935127</c:v>
                </c:pt>
                <c:pt idx="11">
                  <c:v>12.466182943833417</c:v>
                </c:pt>
                <c:pt idx="12">
                  <c:v>12.55490459255393</c:v>
                </c:pt>
                <c:pt idx="13">
                  <c:v>13.013751858761307</c:v>
                </c:pt>
                <c:pt idx="14">
                  <c:v>13.483551610125383</c:v>
                </c:pt>
                <c:pt idx="15">
                  <c:v>13.62339345492626</c:v>
                </c:pt>
                <c:pt idx="16">
                  <c:v>13.840398171280476</c:v>
                </c:pt>
                <c:pt idx="17">
                  <c:v>14.503291323602944</c:v>
                </c:pt>
                <c:pt idx="18">
                  <c:v>14.123093523087995</c:v>
                </c:pt>
                <c:pt idx="19">
                  <c:v>13.445853549245481</c:v>
                </c:pt>
                <c:pt idx="20">
                  <c:v>13.330396136229059</c:v>
                </c:pt>
                <c:pt idx="21">
                  <c:v>13.085207118067075</c:v>
                </c:pt>
                <c:pt idx="22">
                  <c:v>12.38631835434969</c:v>
                </c:pt>
                <c:pt idx="23">
                  <c:v>12.180907089253271</c:v>
                </c:pt>
                <c:pt idx="24">
                  <c:v>12.691076908561579</c:v>
                </c:pt>
                <c:pt idx="25">
                  <c:v>12.658582618749328</c:v>
                </c:pt>
                <c:pt idx="26">
                  <c:v>12.695395070217014</c:v>
                </c:pt>
                <c:pt idx="27">
                  <c:v>12.701442252147345</c:v>
                </c:pt>
                <c:pt idx="28">
                  <c:v>12.729425522673916</c:v>
                </c:pt>
                <c:pt idx="29">
                  <c:v>12.741976183947259</c:v>
                </c:pt>
                <c:pt idx="30">
                  <c:v>12.704169073404119</c:v>
                </c:pt>
                <c:pt idx="31">
                  <c:v>12.658781828451307</c:v>
                </c:pt>
                <c:pt idx="32">
                  <c:v>12.608562685190428</c:v>
                </c:pt>
                <c:pt idx="33">
                  <c:v>12.588337748048573</c:v>
                </c:pt>
                <c:pt idx="34">
                  <c:v>12.569904147818466</c:v>
                </c:pt>
                <c:pt idx="35">
                  <c:v>12.595320187902303</c:v>
                </c:pt>
              </c:numCache>
            </c:numRef>
          </c:val>
        </c:ser>
        <c:ser>
          <c:idx val="2"/>
          <c:order val="1"/>
          <c:tx>
            <c:strRef>
              <c:f>Hovedpublikation!$A$463</c:f>
              <c:strCache>
                <c:ptCount val="1"/>
                <c:pt idx="0">
                  <c:v>Landbrug</c:v>
                </c:pt>
              </c:strCache>
            </c:strRef>
          </c:tx>
          <c:cat>
            <c:numRef>
              <c:f>Hovedpublikation!$B$460:$AK$460</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Hovedpublikation!$B$471:$AK$471</c:f>
              <c:numCache>
                <c:formatCode>#,#00</c:formatCode>
                <c:ptCount val="36"/>
                <c:pt idx="0">
                  <c:v>15.033487477066487</c:v>
                </c:pt>
                <c:pt idx="1">
                  <c:v>14.962934847508098</c:v>
                </c:pt>
                <c:pt idx="2">
                  <c:v>14.796362557968862</c:v>
                </c:pt>
                <c:pt idx="3">
                  <c:v>14.376804479308397</c:v>
                </c:pt>
                <c:pt idx="4">
                  <c:v>14.32262362536202</c:v>
                </c:pt>
                <c:pt idx="5">
                  <c:v>14.381101445244012</c:v>
                </c:pt>
                <c:pt idx="6">
                  <c:v>13.981129720423805</c:v>
                </c:pt>
                <c:pt idx="7">
                  <c:v>13.958883182690704</c:v>
                </c:pt>
                <c:pt idx="8">
                  <c:v>13.815053472095489</c:v>
                </c:pt>
                <c:pt idx="9">
                  <c:v>13.497444995637634</c:v>
                </c:pt>
                <c:pt idx="10">
                  <c:v>13.484750547434343</c:v>
                </c:pt>
                <c:pt idx="11">
                  <c:v>13.528604693844361</c:v>
                </c:pt>
                <c:pt idx="12">
                  <c:v>13.573477632013642</c:v>
                </c:pt>
                <c:pt idx="13">
                  <c:v>13.144751664982445</c:v>
                </c:pt>
                <c:pt idx="14">
                  <c:v>12.958032443973817</c:v>
                </c:pt>
                <c:pt idx="15">
                  <c:v>12.916560906016604</c:v>
                </c:pt>
                <c:pt idx="16">
                  <c:v>12.646160372599532</c:v>
                </c:pt>
                <c:pt idx="17">
                  <c:v>12.602569648722104</c:v>
                </c:pt>
                <c:pt idx="18">
                  <c:v>12.668736528021732</c:v>
                </c:pt>
                <c:pt idx="19">
                  <c:v>12.124996627419922</c:v>
                </c:pt>
                <c:pt idx="20">
                  <c:v>12.159043013805483</c:v>
                </c:pt>
                <c:pt idx="21">
                  <c:v>12.090978882565263</c:v>
                </c:pt>
                <c:pt idx="22">
                  <c:v>11.969228406156583</c:v>
                </c:pt>
                <c:pt idx="23">
                  <c:v>12.125592389156994</c:v>
                </c:pt>
                <c:pt idx="24">
                  <c:v>11.752321281856249</c:v>
                </c:pt>
                <c:pt idx="25">
                  <c:v>11.716819851393002</c:v>
                </c:pt>
                <c:pt idx="26">
                  <c:v>11.779947483008939</c:v>
                </c:pt>
                <c:pt idx="27">
                  <c:v>11.739481688217593</c:v>
                </c:pt>
                <c:pt idx="28">
                  <c:v>11.670339255269585</c:v>
                </c:pt>
                <c:pt idx="29">
                  <c:v>11.647156673537397</c:v>
                </c:pt>
                <c:pt idx="30">
                  <c:v>11.791776051746229</c:v>
                </c:pt>
                <c:pt idx="31">
                  <c:v>11.821972781646817</c:v>
                </c:pt>
                <c:pt idx="32">
                  <c:v>11.846378738984013</c:v>
                </c:pt>
                <c:pt idx="33">
                  <c:v>11.87486727031599</c:v>
                </c:pt>
                <c:pt idx="34">
                  <c:v>11.904036102950519</c:v>
                </c:pt>
                <c:pt idx="35">
                  <c:v>11.932656278632598</c:v>
                </c:pt>
              </c:numCache>
            </c:numRef>
          </c:val>
        </c:ser>
        <c:ser>
          <c:idx val="3"/>
          <c:order val="2"/>
          <c:tx>
            <c:strRef>
              <c:f>Hovedpublikation!$A$464</c:f>
              <c:strCache>
                <c:ptCount val="1"/>
                <c:pt idx="0">
                  <c:v>Øvrig</c:v>
                </c:pt>
              </c:strCache>
            </c:strRef>
          </c:tx>
          <c:cat>
            <c:numRef>
              <c:f>Hovedpublikation!$B$460:$AK$460</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Hovedpublikation!$B$472:$AK$472</c:f>
              <c:numCache>
                <c:formatCode>#,#00</c:formatCode>
                <c:ptCount val="36"/>
                <c:pt idx="0">
                  <c:v>16.852709911310811</c:v>
                </c:pt>
                <c:pt idx="1">
                  <c:v>17.661051881052924</c:v>
                </c:pt>
                <c:pt idx="2">
                  <c:v>16.837560404190945</c:v>
                </c:pt>
                <c:pt idx="3">
                  <c:v>17.483570286855425</c:v>
                </c:pt>
                <c:pt idx="4">
                  <c:v>16.946840999487474</c:v>
                </c:pt>
                <c:pt idx="5">
                  <c:v>17.130417047741286</c:v>
                </c:pt>
                <c:pt idx="6">
                  <c:v>17.914734861625064</c:v>
                </c:pt>
                <c:pt idx="7">
                  <c:v>17.256767671845203</c:v>
                </c:pt>
                <c:pt idx="8">
                  <c:v>17.136444060139628</c:v>
                </c:pt>
                <c:pt idx="9">
                  <c:v>17.327163446342556</c:v>
                </c:pt>
                <c:pt idx="10">
                  <c:v>16.680283435747292</c:v>
                </c:pt>
                <c:pt idx="11">
                  <c:v>16.891340077324994</c:v>
                </c:pt>
                <c:pt idx="12">
                  <c:v>16.3215866621108</c:v>
                </c:pt>
                <c:pt idx="13">
                  <c:v>16.419854374232266</c:v>
                </c:pt>
                <c:pt idx="14">
                  <c:v>15.841383801434491</c:v>
                </c:pt>
                <c:pt idx="15">
                  <c:v>14.913326892608254</c:v>
                </c:pt>
                <c:pt idx="16">
                  <c:v>14.92015349251856</c:v>
                </c:pt>
                <c:pt idx="17">
                  <c:v>14.289984237757398</c:v>
                </c:pt>
                <c:pt idx="18">
                  <c:v>13.326740184489006</c:v>
                </c:pt>
                <c:pt idx="19">
                  <c:v>11.944273979994506</c:v>
                </c:pt>
                <c:pt idx="20">
                  <c:v>12.369082849201444</c:v>
                </c:pt>
                <c:pt idx="21">
                  <c:v>11.734737037245273</c:v>
                </c:pt>
                <c:pt idx="22">
                  <c:v>11.09945830268113</c:v>
                </c:pt>
                <c:pt idx="23">
                  <c:v>10.88444158391893</c:v>
                </c:pt>
                <c:pt idx="24">
                  <c:v>9.7916496838343932</c:v>
                </c:pt>
                <c:pt idx="25">
                  <c:v>9.7764007683152823</c:v>
                </c:pt>
                <c:pt idx="26">
                  <c:v>9.4370146388933644</c:v>
                </c:pt>
                <c:pt idx="27">
                  <c:v>9.1496389549257007</c:v>
                </c:pt>
                <c:pt idx="28">
                  <c:v>8.8802792800547508</c:v>
                </c:pt>
                <c:pt idx="29">
                  <c:v>8.6318328775428252</c:v>
                </c:pt>
                <c:pt idx="30">
                  <c:v>8.2950608847699314</c:v>
                </c:pt>
                <c:pt idx="31">
                  <c:v>8.1536043589705027</c:v>
                </c:pt>
                <c:pt idx="32">
                  <c:v>8.0778569044214308</c:v>
                </c:pt>
                <c:pt idx="33">
                  <c:v>7.9889295463279488</c:v>
                </c:pt>
                <c:pt idx="34">
                  <c:v>7.9061495860317113</c:v>
                </c:pt>
                <c:pt idx="35">
                  <c:v>7.8375301164273994</c:v>
                </c:pt>
              </c:numCache>
            </c:numRef>
          </c:val>
        </c:ser>
        <c:ser>
          <c:idx val="0"/>
          <c:order val="3"/>
          <c:tx>
            <c:strRef>
              <c:f>Hovedpublikation!$A$461</c:f>
              <c:strCache>
                <c:ptCount val="1"/>
                <c:pt idx="0">
                  <c:v>Energisektor</c:v>
                </c:pt>
              </c:strCache>
            </c:strRef>
          </c:tx>
          <c:cat>
            <c:numRef>
              <c:f>Hovedpublikation!$B$460:$AK$460</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Hovedpublikation!$B$469:$AK$469</c:f>
              <c:numCache>
                <c:formatCode>#,#00</c:formatCode>
                <c:ptCount val="36"/>
                <c:pt idx="0">
                  <c:v>33.025324995301403</c:v>
                </c:pt>
                <c:pt idx="1">
                  <c:v>34.520714786144929</c:v>
                </c:pt>
                <c:pt idx="2">
                  <c:v>34.103860730862039</c:v>
                </c:pt>
                <c:pt idx="3">
                  <c:v>33.752090853448323</c:v>
                </c:pt>
                <c:pt idx="4">
                  <c:v>33.026120180769304</c:v>
                </c:pt>
                <c:pt idx="5">
                  <c:v>32.578360731983658</c:v>
                </c:pt>
                <c:pt idx="6">
                  <c:v>32.640241141494798</c:v>
                </c:pt>
                <c:pt idx="7">
                  <c:v>30.876653406605744</c:v>
                </c:pt>
                <c:pt idx="8">
                  <c:v>29.300700207060473</c:v>
                </c:pt>
                <c:pt idx="9">
                  <c:v>28.74830982607563</c:v>
                </c:pt>
                <c:pt idx="10">
                  <c:v>27.790817428309079</c:v>
                </c:pt>
                <c:pt idx="11">
                  <c:v>28.13974832654263</c:v>
                </c:pt>
                <c:pt idx="12">
                  <c:v>26.994400840763543</c:v>
                </c:pt>
                <c:pt idx="13">
                  <c:v>26.481580539137063</c:v>
                </c:pt>
                <c:pt idx="14">
                  <c:v>25.301964385036285</c:v>
                </c:pt>
                <c:pt idx="15">
                  <c:v>25.159392356353582</c:v>
                </c:pt>
                <c:pt idx="16">
                  <c:v>26.296873990275792</c:v>
                </c:pt>
                <c:pt idx="17">
                  <c:v>26.437477027953591</c:v>
                </c:pt>
                <c:pt idx="18">
                  <c:v>26.070044014335032</c:v>
                </c:pt>
                <c:pt idx="19">
                  <c:v>24.894212574953389</c:v>
                </c:pt>
                <c:pt idx="20">
                  <c:v>23.668838509959627</c:v>
                </c:pt>
                <c:pt idx="21">
                  <c:v>21.547100300631936</c:v>
                </c:pt>
                <c:pt idx="22">
                  <c:v>21.344629975549857</c:v>
                </c:pt>
                <c:pt idx="23">
                  <c:v>20.263873565079994</c:v>
                </c:pt>
                <c:pt idx="24">
                  <c:v>18.130682592619486</c:v>
                </c:pt>
                <c:pt idx="25">
                  <c:v>14.418042746267215</c:v>
                </c:pt>
                <c:pt idx="26">
                  <c:v>15.256817578429427</c:v>
                </c:pt>
                <c:pt idx="27">
                  <c:v>13.559085264167489</c:v>
                </c:pt>
                <c:pt idx="28">
                  <c:v>12.262325738315532</c:v>
                </c:pt>
                <c:pt idx="29">
                  <c:v>11.693530542775269</c:v>
                </c:pt>
                <c:pt idx="30">
                  <c:v>10.075496875172563</c:v>
                </c:pt>
                <c:pt idx="31">
                  <c:v>9.8249053730515357</c:v>
                </c:pt>
                <c:pt idx="32">
                  <c:v>9.0888845852495947</c:v>
                </c:pt>
                <c:pt idx="33">
                  <c:v>9.393534322408188</c:v>
                </c:pt>
                <c:pt idx="34">
                  <c:v>9.3276476142373568</c:v>
                </c:pt>
                <c:pt idx="35">
                  <c:v>9.1701626066037214</c:v>
                </c:pt>
              </c:numCache>
            </c:numRef>
          </c:val>
        </c:ser>
        <c:dLbls>
          <c:showLegendKey val="0"/>
          <c:showVal val="0"/>
          <c:showCatName val="0"/>
          <c:showSerName val="0"/>
          <c:showPercent val="0"/>
          <c:showBubbleSize val="0"/>
        </c:dLbls>
        <c:axId val="142158464"/>
        <c:axId val="142177024"/>
      </c:areaChart>
      <c:lineChart>
        <c:grouping val="standard"/>
        <c:varyColors val="0"/>
        <c:ser>
          <c:idx val="4"/>
          <c:order val="4"/>
          <c:tx>
            <c:strRef>
              <c:f>Hovedpublikation!$A$473</c:f>
              <c:strCache>
                <c:ptCount val="1"/>
                <c:pt idx="0">
                  <c:v>Udledning Basisår</c:v>
                </c:pt>
              </c:strCache>
            </c:strRef>
          </c:tx>
          <c:spPr>
            <a:ln>
              <a:noFill/>
            </a:ln>
          </c:spPr>
          <c:marker>
            <c:symbol val="circle"/>
            <c:size val="7"/>
            <c:spPr>
              <a:solidFill>
                <a:schemeClr val="tx1"/>
              </a:solidFill>
              <a:ln>
                <a:solidFill>
                  <a:schemeClr val="tx1"/>
                </a:solidFill>
              </a:ln>
            </c:spPr>
          </c:marker>
          <c:val>
            <c:numRef>
              <c:f>Hovedpublikation!$C$473</c:f>
              <c:numCache>
                <c:formatCode>#,#00</c:formatCode>
                <c:ptCount val="1"/>
                <c:pt idx="0">
                  <c:v>69.601301240619136</c:v>
                </c:pt>
              </c:numCache>
            </c:numRef>
          </c:val>
          <c:smooth val="0"/>
        </c:ser>
        <c:dLbls>
          <c:showLegendKey val="0"/>
          <c:showVal val="0"/>
          <c:showCatName val="0"/>
          <c:showSerName val="0"/>
          <c:showPercent val="0"/>
          <c:showBubbleSize val="0"/>
        </c:dLbls>
        <c:marker val="1"/>
        <c:smooth val="0"/>
        <c:axId val="142158464"/>
        <c:axId val="142177024"/>
      </c:lineChart>
      <c:catAx>
        <c:axId val="142158464"/>
        <c:scaling>
          <c:orientation val="minMax"/>
        </c:scaling>
        <c:delete val="0"/>
        <c:axPos val="b"/>
        <c:numFmt formatCode="General" sourceLinked="1"/>
        <c:majorTickMark val="out"/>
        <c:minorTickMark val="none"/>
        <c:tickLblPos val="nextTo"/>
        <c:crossAx val="142177024"/>
        <c:crosses val="autoZero"/>
        <c:auto val="1"/>
        <c:lblAlgn val="ctr"/>
        <c:lblOffset val="100"/>
        <c:tickLblSkip val="5"/>
        <c:tickMarkSkip val="5"/>
        <c:noMultiLvlLbl val="0"/>
      </c:catAx>
      <c:valAx>
        <c:axId val="142177024"/>
        <c:scaling>
          <c:orientation val="minMax"/>
          <c:max val="90"/>
          <c:min val="0"/>
        </c:scaling>
        <c:delete val="0"/>
        <c:axPos val="l"/>
        <c:majorGridlines/>
        <c:numFmt formatCode="#,#00" sourceLinked="1"/>
        <c:majorTickMark val="out"/>
        <c:minorTickMark val="none"/>
        <c:tickLblPos val="nextTo"/>
        <c:crossAx val="142158464"/>
        <c:crosses val="autoZero"/>
        <c:crossBetween val="midCat"/>
        <c:majorUnit val="10"/>
      </c:valAx>
    </c:plotArea>
    <c:legend>
      <c:legendPos val="b"/>
      <c:layout/>
      <c:overlay val="0"/>
    </c:legend>
    <c:plotVisOnly val="1"/>
    <c:dispBlanksAs val="zero"/>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sz="1400"/>
              <a:t>Husholdningernes endelige energiforbrug (PJ)</a:t>
            </a:r>
          </a:p>
        </c:rich>
      </c:tx>
      <c:layout/>
      <c:overlay val="0"/>
    </c:title>
    <c:autoTitleDeleted val="0"/>
    <c:plotArea>
      <c:layout/>
      <c:lineChart>
        <c:grouping val="standard"/>
        <c:varyColors val="0"/>
        <c:ser>
          <c:idx val="1"/>
          <c:order val="0"/>
          <c:spPr>
            <a:ln>
              <a:solidFill>
                <a:srgbClr val="0070C0"/>
              </a:solidFill>
            </a:ln>
          </c:spPr>
          <c:marker>
            <c:symbol val="none"/>
          </c:marker>
          <c:cat>
            <c:numRef>
              <c:f>Hovedpublikation!$A$156:$A$181</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Hovedpublikation!$B$156:$B$181</c:f>
              <c:numCache>
                <c:formatCode>_ * #.##0_ ;_ * \-#.##0_ ;_ * "-"??_ ;_ @_ </c:formatCode>
                <c:ptCount val="26"/>
                <c:pt idx="0">
                  <c:v>187.56907029181571</c:v>
                </c:pt>
                <c:pt idx="1">
                  <c:v>185.96073850179886</c:v>
                </c:pt>
                <c:pt idx="2">
                  <c:v>189.46363482685126</c:v>
                </c:pt>
                <c:pt idx="3">
                  <c:v>189.79576104942103</c:v>
                </c:pt>
                <c:pt idx="4">
                  <c:v>190.34450777378231</c:v>
                </c:pt>
                <c:pt idx="5">
                  <c:v>193.14688349790634</c:v>
                </c:pt>
                <c:pt idx="6">
                  <c:v>197.50080139878645</c:v>
                </c:pt>
                <c:pt idx="7">
                  <c:v>199.52278141092381</c:v>
                </c:pt>
                <c:pt idx="8">
                  <c:v>196.7327302782503</c:v>
                </c:pt>
                <c:pt idx="9">
                  <c:v>190.21065186137719</c:v>
                </c:pt>
                <c:pt idx="10">
                  <c:v>190.24763173611575</c:v>
                </c:pt>
                <c:pt idx="11">
                  <c:v>193.78477457596506</c:v>
                </c:pt>
                <c:pt idx="12">
                  <c:v>183.30137255297245</c:v>
                </c:pt>
                <c:pt idx="13">
                  <c:v>183.90913250654626</c:v>
                </c:pt>
                <c:pt idx="14">
                  <c:v>184.88460139187092</c:v>
                </c:pt>
                <c:pt idx="15">
                  <c:v>184.3825393803198</c:v>
                </c:pt>
                <c:pt idx="16">
                  <c:v>183.86957483901372</c:v>
                </c:pt>
                <c:pt idx="17">
                  <c:v>183.76140234408825</c:v>
                </c:pt>
                <c:pt idx="18">
                  <c:v>183.39511800971991</c:v>
                </c:pt>
                <c:pt idx="19">
                  <c:v>183.07198489247526</c:v>
                </c:pt>
                <c:pt idx="20">
                  <c:v>182.66113805672961</c:v>
                </c:pt>
                <c:pt idx="21">
                  <c:v>182.74346169170335</c:v>
                </c:pt>
                <c:pt idx="22">
                  <c:v>182.85312150678379</c:v>
                </c:pt>
                <c:pt idx="23">
                  <c:v>182.94825029634529</c:v>
                </c:pt>
                <c:pt idx="24">
                  <c:v>183.09337939551045</c:v>
                </c:pt>
                <c:pt idx="25">
                  <c:v>183.36719501541899</c:v>
                </c:pt>
              </c:numCache>
            </c:numRef>
          </c:val>
          <c:smooth val="0"/>
        </c:ser>
        <c:dLbls>
          <c:showLegendKey val="0"/>
          <c:showVal val="0"/>
          <c:showCatName val="0"/>
          <c:showSerName val="0"/>
          <c:showPercent val="0"/>
          <c:showBubbleSize val="0"/>
        </c:dLbls>
        <c:marker val="1"/>
        <c:smooth val="0"/>
        <c:axId val="127680896"/>
        <c:axId val="127682432"/>
      </c:lineChart>
      <c:catAx>
        <c:axId val="127680896"/>
        <c:scaling>
          <c:orientation val="minMax"/>
        </c:scaling>
        <c:delete val="0"/>
        <c:axPos val="b"/>
        <c:numFmt formatCode="General" sourceLinked="1"/>
        <c:majorTickMark val="out"/>
        <c:minorTickMark val="none"/>
        <c:tickLblPos val="nextTo"/>
        <c:crossAx val="127682432"/>
        <c:crosses val="autoZero"/>
        <c:auto val="1"/>
        <c:lblAlgn val="ctr"/>
        <c:lblOffset val="100"/>
        <c:tickLblSkip val="5"/>
        <c:tickMarkSkip val="5"/>
        <c:noMultiLvlLbl val="0"/>
      </c:catAx>
      <c:valAx>
        <c:axId val="127682432"/>
        <c:scaling>
          <c:orientation val="minMax"/>
          <c:max val="250"/>
          <c:min val="0"/>
        </c:scaling>
        <c:delete val="0"/>
        <c:axPos val="l"/>
        <c:majorGridlines/>
        <c:numFmt formatCode="#,##0" sourceLinked="0"/>
        <c:majorTickMark val="out"/>
        <c:minorTickMark val="none"/>
        <c:tickLblPos val="nextTo"/>
        <c:crossAx val="127680896"/>
        <c:crosses val="autoZero"/>
        <c:crossBetween val="midCat"/>
      </c:valAx>
      <c:spPr>
        <a:solidFill>
          <a:schemeClr val="bg1">
            <a:lumMod val="85000"/>
          </a:schemeClr>
        </a:solidFill>
      </c:spPr>
    </c:plotArea>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1990</a:t>
            </a:r>
          </a:p>
        </c:rich>
      </c:tx>
      <c:layout/>
      <c:overlay val="0"/>
    </c:title>
    <c:autoTitleDeleted val="0"/>
    <c:plotArea>
      <c:layout/>
      <c:pieChart>
        <c:varyColors val="1"/>
        <c:ser>
          <c:idx val="0"/>
          <c:order val="0"/>
          <c:dLbls>
            <c:spPr>
              <a:noFill/>
              <a:ln>
                <a:noFill/>
              </a:ln>
              <a:effectLst/>
            </c:sp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Hovedpublikation!$C$518:$C$521</c:f>
              <c:strCache>
                <c:ptCount val="4"/>
                <c:pt idx="0">
                  <c:v>Energisektoren</c:v>
                </c:pt>
                <c:pt idx="1">
                  <c:v>Transport</c:v>
                </c:pt>
                <c:pt idx="2">
                  <c:v>Landbrug</c:v>
                </c:pt>
                <c:pt idx="3">
                  <c:v>Øvrig</c:v>
                </c:pt>
              </c:strCache>
            </c:strRef>
          </c:cat>
          <c:val>
            <c:numRef>
              <c:f>Hovedpublikation!$D$518:$D$521</c:f>
              <c:numCache>
                <c:formatCode>0%</c:formatCode>
                <c:ptCount val="4"/>
                <c:pt idx="0">
                  <c:v>0.43551361131131655</c:v>
                </c:pt>
                <c:pt idx="1">
                  <c:v>0.14399475151105115</c:v>
                </c:pt>
                <c:pt idx="2">
                  <c:v>0.19825053720658853</c:v>
                </c:pt>
                <c:pt idx="3">
                  <c:v>0.22224109997104372</c:v>
                </c:pt>
              </c:numCache>
            </c:numRef>
          </c:val>
        </c:ser>
        <c:dLbls>
          <c:dLblPos val="outEnd"/>
          <c:showLegendKey val="0"/>
          <c:showVal val="1"/>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2013</a:t>
            </a:r>
          </a:p>
        </c:rich>
      </c:tx>
      <c:layout/>
      <c:overlay val="0"/>
    </c:title>
    <c:autoTitleDeleted val="0"/>
    <c:plotArea>
      <c:layout/>
      <c:pieChart>
        <c:varyColors val="1"/>
        <c:ser>
          <c:idx val="1"/>
          <c:order val="1"/>
          <c:dLbls>
            <c:spPr>
              <a:noFill/>
              <a:ln>
                <a:noFill/>
              </a:ln>
              <a:effectLst/>
            </c:sp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Hovedpublikation!$C$518:$C$521</c:f>
              <c:strCache>
                <c:ptCount val="4"/>
                <c:pt idx="0">
                  <c:v>Energisektoren</c:v>
                </c:pt>
                <c:pt idx="1">
                  <c:v>Transport</c:v>
                </c:pt>
                <c:pt idx="2">
                  <c:v>Landbrug</c:v>
                </c:pt>
                <c:pt idx="3">
                  <c:v>Øvrig</c:v>
                </c:pt>
              </c:strCache>
            </c:strRef>
          </c:cat>
          <c:val>
            <c:numRef>
              <c:f>Hovedpublikation!$E$518:$E$521</c:f>
              <c:numCache>
                <c:formatCode>0%</c:formatCode>
                <c:ptCount val="4"/>
                <c:pt idx="0">
                  <c:v>0.36541233978022064</c:v>
                </c:pt>
                <c:pt idx="1">
                  <c:v>0.21965463541974797</c:v>
                </c:pt>
                <c:pt idx="2">
                  <c:v>0.21865716206296323</c:v>
                </c:pt>
                <c:pt idx="3">
                  <c:v>0.19627586273706826</c:v>
                </c:pt>
              </c:numCache>
            </c:numRef>
          </c:val>
        </c:ser>
        <c:ser>
          <c:idx val="0"/>
          <c:order val="0"/>
          <c:dLbls>
            <c:spPr>
              <a:noFill/>
              <a:ln>
                <a:noFill/>
              </a:ln>
              <a:effectLst/>
            </c:sp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Hovedpublikation!$C$518:$C$521</c:f>
              <c:strCache>
                <c:ptCount val="4"/>
                <c:pt idx="0">
                  <c:v>Energisektoren</c:v>
                </c:pt>
                <c:pt idx="1">
                  <c:v>Transport</c:v>
                </c:pt>
                <c:pt idx="2">
                  <c:v>Landbrug</c:v>
                </c:pt>
                <c:pt idx="3">
                  <c:v>Øvrig</c:v>
                </c:pt>
              </c:strCache>
            </c:strRef>
          </c:cat>
          <c:val>
            <c:numRef>
              <c:f>Hovedpublikation!$D$518:$D$521</c:f>
              <c:numCache>
                <c:formatCode>0%</c:formatCode>
                <c:ptCount val="4"/>
                <c:pt idx="0">
                  <c:v>0.43551361131131655</c:v>
                </c:pt>
                <c:pt idx="1">
                  <c:v>0.14399475151105115</c:v>
                </c:pt>
                <c:pt idx="2">
                  <c:v>0.19825053720658853</c:v>
                </c:pt>
                <c:pt idx="3">
                  <c:v>0.22224109997104372</c:v>
                </c:pt>
              </c:numCache>
            </c:numRef>
          </c:val>
        </c:ser>
        <c:dLbls>
          <c:dLblPos val="outEnd"/>
          <c:showLegendKey val="0"/>
          <c:showVal val="1"/>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2020 i "Forløb A"</a:t>
            </a:r>
          </a:p>
        </c:rich>
      </c:tx>
      <c:layout>
        <c:manualLayout>
          <c:xMode val="edge"/>
          <c:yMode val="edge"/>
          <c:x val="0.32225503650951426"/>
          <c:y val="5.036533595838228E-2"/>
        </c:manualLayout>
      </c:layout>
      <c:overlay val="0"/>
    </c:title>
    <c:autoTitleDeleted val="0"/>
    <c:plotArea>
      <c:layout/>
      <c:pieChart>
        <c:varyColors val="1"/>
        <c:ser>
          <c:idx val="0"/>
          <c:order val="0"/>
          <c:dLbls>
            <c:spPr>
              <a:noFill/>
              <a:ln>
                <a:noFill/>
              </a:ln>
              <a:effectLst/>
            </c:sp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Hovedpublikation!$C$518:$C$521</c:f>
              <c:strCache>
                <c:ptCount val="4"/>
                <c:pt idx="0">
                  <c:v>Energisektoren</c:v>
                </c:pt>
                <c:pt idx="1">
                  <c:v>Transport</c:v>
                </c:pt>
                <c:pt idx="2">
                  <c:v>Landbrug</c:v>
                </c:pt>
                <c:pt idx="3">
                  <c:v>Øvrig</c:v>
                </c:pt>
              </c:strCache>
            </c:strRef>
          </c:cat>
          <c:val>
            <c:numRef>
              <c:f>Hovedpublikation!$F$518:$F$521</c:f>
              <c:numCache>
                <c:formatCode>0%</c:formatCode>
                <c:ptCount val="4"/>
                <c:pt idx="0">
                  <c:v>0.24771644287251002</c:v>
                </c:pt>
                <c:pt idx="1">
                  <c:v>0.29137589903816286</c:v>
                </c:pt>
                <c:pt idx="2">
                  <c:v>0.2704733061125037</c:v>
                </c:pt>
                <c:pt idx="3">
                  <c:v>0.19043435197682343</c:v>
                </c:pt>
              </c:numCache>
            </c:numRef>
          </c:val>
        </c:ser>
        <c:dLbls>
          <c:dLblPos val="outEnd"/>
          <c:showLegendKey val="0"/>
          <c:showVal val="1"/>
          <c:showCatName val="0"/>
          <c:showSerName val="0"/>
          <c:showPercent val="0"/>
          <c:showBubbleSize val="0"/>
          <c:showLeaderLines val="1"/>
        </c:dLbls>
        <c:firstSliceAng val="0"/>
      </c:pieChart>
    </c:plotArea>
    <c:legend>
      <c:legendPos val="r"/>
      <c:layout/>
      <c:overlay val="0"/>
      <c:txPr>
        <a:bodyPr/>
        <a:lstStyle/>
        <a:p>
          <a:pPr rtl="0">
            <a:defRPr/>
          </a:pPr>
          <a:endParaRPr lang="da-DK"/>
        </a:p>
      </c:txPr>
    </c:legend>
    <c:plotVisOnly val="1"/>
    <c:dispBlanksAs val="gap"/>
    <c:showDLblsOverMax val="0"/>
  </c:chart>
  <c:spPr>
    <a:noFill/>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US" sz="1200" b="1" i="0" baseline="0">
                <a:effectLst/>
              </a:rPr>
              <a:t>Ikke-kvoteomfattede udledninger 2013-2020 og </a:t>
            </a:r>
            <a:endParaRPr lang="da-DK" sz="1200">
              <a:effectLst/>
            </a:endParaRPr>
          </a:p>
          <a:p>
            <a:pPr algn="ctr">
              <a:defRPr/>
            </a:pPr>
            <a:r>
              <a:rPr lang="en-US" sz="1200" b="1" i="0" baseline="0">
                <a:effectLst/>
              </a:rPr>
              <a:t>EU-målsætningen (mio. ton CO2e)</a:t>
            </a:r>
            <a:endParaRPr lang="da-DK" sz="1200">
              <a:effectLst/>
            </a:endParaRPr>
          </a:p>
        </c:rich>
      </c:tx>
      <c:layout/>
      <c:overlay val="0"/>
    </c:title>
    <c:autoTitleDeleted val="0"/>
    <c:plotArea>
      <c:layout/>
      <c:areaChart>
        <c:grouping val="stacked"/>
        <c:varyColors val="0"/>
        <c:ser>
          <c:idx val="3"/>
          <c:order val="1"/>
          <c:tx>
            <c:strRef>
              <c:f>Hovedpublikation!$C$574</c:f>
              <c:strCache>
                <c:ptCount val="1"/>
                <c:pt idx="0">
                  <c:v>Forløb B</c:v>
                </c:pt>
              </c:strCache>
            </c:strRef>
          </c:tx>
          <c:spPr>
            <a:noFill/>
            <a:ln>
              <a:noFill/>
            </a:ln>
          </c:spPr>
          <c:val>
            <c:numRef>
              <c:f>Hovedpublikation!$D$572:$K$572</c:f>
              <c:numCache>
                <c:formatCode>#,#00</c:formatCode>
                <c:ptCount val="8"/>
                <c:pt idx="0">
                  <c:v>32.841734813912737</c:v>
                </c:pt>
                <c:pt idx="1">
                  <c:v>32.21480984606081</c:v>
                </c:pt>
                <c:pt idx="2">
                  <c:v>32.847545444855179</c:v>
                </c:pt>
                <c:pt idx="3">
                  <c:v>32.225210033919296</c:v>
                </c:pt>
                <c:pt idx="4">
                  <c:v>31.352485424974681</c:v>
                </c:pt>
                <c:pt idx="5">
                  <c:v>30.788071612735425</c:v>
                </c:pt>
                <c:pt idx="6">
                  <c:v>30.416609583895639</c:v>
                </c:pt>
                <c:pt idx="7">
                  <c:v>30.106213564472796</c:v>
                </c:pt>
              </c:numCache>
            </c:numRef>
          </c:val>
        </c:ser>
        <c:ser>
          <c:idx val="4"/>
          <c:order val="2"/>
          <c:tx>
            <c:strRef>
              <c:f>Hovedpublikation!$C$573</c:f>
              <c:strCache>
                <c:ptCount val="1"/>
                <c:pt idx="0">
                  <c:v>Følsomhed</c:v>
                </c:pt>
              </c:strCache>
            </c:strRef>
          </c:tx>
          <c:val>
            <c:numRef>
              <c:f>Hovedpublikation!$D$573:$K$573</c:f>
              <c:numCache>
                <c:formatCode>#,#00</c:formatCode>
                <c:ptCount val="8"/>
                <c:pt idx="0">
                  <c:v>0</c:v>
                </c:pt>
                <c:pt idx="1">
                  <c:v>0</c:v>
                </c:pt>
                <c:pt idx="2">
                  <c:v>0.11587220269845488</c:v>
                </c:pt>
                <c:pt idx="3">
                  <c:v>0.36189847113232787</c:v>
                </c:pt>
                <c:pt idx="4">
                  <c:v>0.61687517310277329</c:v>
                </c:pt>
                <c:pt idx="5">
                  <c:v>0.87975510402646506</c:v>
                </c:pt>
                <c:pt idx="6">
                  <c:v>1.155458029364592</c:v>
                </c:pt>
                <c:pt idx="7">
                  <c:v>1.4329797860220559</c:v>
                </c:pt>
              </c:numCache>
            </c:numRef>
          </c:val>
        </c:ser>
        <c:dLbls>
          <c:showLegendKey val="0"/>
          <c:showVal val="0"/>
          <c:showCatName val="0"/>
          <c:showSerName val="0"/>
          <c:showPercent val="0"/>
          <c:showBubbleSize val="0"/>
        </c:dLbls>
        <c:axId val="142316288"/>
        <c:axId val="142317824"/>
      </c:areaChart>
      <c:lineChart>
        <c:grouping val="standard"/>
        <c:varyColors val="0"/>
        <c:ser>
          <c:idx val="1"/>
          <c:order val="0"/>
          <c:tx>
            <c:strRef>
              <c:f>Hovedpublikation!$C$570</c:f>
              <c:strCache>
                <c:ptCount val="1"/>
                <c:pt idx="0">
                  <c:v>Forløb A</c:v>
                </c:pt>
              </c:strCache>
            </c:strRef>
          </c:tx>
          <c:marker>
            <c:symbol val="none"/>
          </c:marker>
          <c:cat>
            <c:numRef>
              <c:f>Hovedpublikation!$D$568:$K$568</c:f>
              <c:numCache>
                <c:formatCode>General</c:formatCode>
                <c:ptCount val="8"/>
                <c:pt idx="0">
                  <c:v>2013</c:v>
                </c:pt>
                <c:pt idx="1">
                  <c:v>2014</c:v>
                </c:pt>
                <c:pt idx="2">
                  <c:v>2015</c:v>
                </c:pt>
                <c:pt idx="3">
                  <c:v>2016</c:v>
                </c:pt>
                <c:pt idx="4">
                  <c:v>2017</c:v>
                </c:pt>
                <c:pt idx="5">
                  <c:v>2018</c:v>
                </c:pt>
                <c:pt idx="6">
                  <c:v>2019</c:v>
                </c:pt>
                <c:pt idx="7">
                  <c:v>2020</c:v>
                </c:pt>
              </c:numCache>
            </c:numRef>
          </c:cat>
          <c:val>
            <c:numRef>
              <c:f>Hovedpublikation!$D$570:$K$570</c:f>
              <c:numCache>
                <c:formatCode>#,#00</c:formatCode>
                <c:ptCount val="8"/>
                <c:pt idx="0">
                  <c:v>32.841734813912737</c:v>
                </c:pt>
                <c:pt idx="1">
                  <c:v>32.21480984606081</c:v>
                </c:pt>
                <c:pt idx="2">
                  <c:v>32.90546204496529</c:v>
                </c:pt>
                <c:pt idx="3">
                  <c:v>32.405673743383787</c:v>
                </c:pt>
                <c:pt idx="4">
                  <c:v>31.659403182615524</c:v>
                </c:pt>
                <c:pt idx="5">
                  <c:v>31.224700279743232</c:v>
                </c:pt>
                <c:pt idx="6">
                  <c:v>30.988537172529941</c:v>
                </c:pt>
                <c:pt idx="7">
                  <c:v>30.813467031064526</c:v>
                </c:pt>
              </c:numCache>
            </c:numRef>
          </c:val>
          <c:smooth val="0"/>
        </c:ser>
        <c:ser>
          <c:idx val="5"/>
          <c:order val="3"/>
          <c:tx>
            <c:strRef>
              <c:f>Hovedpublikation!$C$574</c:f>
              <c:strCache>
                <c:ptCount val="1"/>
                <c:pt idx="0">
                  <c:v>Forløb B</c:v>
                </c:pt>
              </c:strCache>
            </c:strRef>
          </c:tx>
          <c:spPr>
            <a:ln>
              <a:solidFill>
                <a:schemeClr val="accent3"/>
              </a:solidFill>
            </a:ln>
          </c:spPr>
          <c:marker>
            <c:symbol val="none"/>
          </c:marker>
          <c:cat>
            <c:numRef>
              <c:f>Hovedpublikation!$D$568:$K$568</c:f>
              <c:numCache>
                <c:formatCode>General</c:formatCode>
                <c:ptCount val="8"/>
                <c:pt idx="0">
                  <c:v>2013</c:v>
                </c:pt>
                <c:pt idx="1">
                  <c:v>2014</c:v>
                </c:pt>
                <c:pt idx="2">
                  <c:v>2015</c:v>
                </c:pt>
                <c:pt idx="3">
                  <c:v>2016</c:v>
                </c:pt>
                <c:pt idx="4">
                  <c:v>2017</c:v>
                </c:pt>
                <c:pt idx="5">
                  <c:v>2018</c:v>
                </c:pt>
                <c:pt idx="6">
                  <c:v>2019</c:v>
                </c:pt>
                <c:pt idx="7">
                  <c:v>2020</c:v>
                </c:pt>
              </c:numCache>
            </c:numRef>
          </c:cat>
          <c:val>
            <c:numRef>
              <c:f>Hovedpublikation!$D$574:$K$574</c:f>
              <c:numCache>
                <c:formatCode>#,#00</c:formatCode>
                <c:ptCount val="8"/>
                <c:pt idx="0">
                  <c:v>32.841734813912737</c:v>
                </c:pt>
                <c:pt idx="1">
                  <c:v>32.21480984606081</c:v>
                </c:pt>
                <c:pt idx="2">
                  <c:v>32.90546204496529</c:v>
                </c:pt>
                <c:pt idx="3">
                  <c:v>32.406824529070541</c:v>
                </c:pt>
                <c:pt idx="4">
                  <c:v>31.643955736818501</c:v>
                </c:pt>
                <c:pt idx="5">
                  <c:v>31.275550344359818</c:v>
                </c:pt>
                <c:pt idx="6">
                  <c:v>31.066997610632217</c:v>
                </c:pt>
                <c:pt idx="7">
                  <c:v>30.931403898054619</c:v>
                </c:pt>
              </c:numCache>
            </c:numRef>
          </c:val>
          <c:smooth val="0"/>
        </c:ser>
        <c:ser>
          <c:idx val="0"/>
          <c:order val="4"/>
          <c:tx>
            <c:strRef>
              <c:f>Hovedpublikation!$C$569</c:f>
              <c:strCache>
                <c:ptCount val="1"/>
                <c:pt idx="0">
                  <c:v>Reduktionssti</c:v>
                </c:pt>
              </c:strCache>
            </c:strRef>
          </c:tx>
          <c:spPr>
            <a:ln w="25400">
              <a:solidFill>
                <a:schemeClr val="tx1"/>
              </a:solidFill>
              <a:prstDash val="sysDash"/>
            </a:ln>
          </c:spPr>
          <c:marker>
            <c:symbol val="none"/>
          </c:marker>
          <c:cat>
            <c:numRef>
              <c:f>Hovedpublikation!$D$568:$K$568</c:f>
              <c:numCache>
                <c:formatCode>General</c:formatCode>
                <c:ptCount val="8"/>
                <c:pt idx="0">
                  <c:v>2013</c:v>
                </c:pt>
                <c:pt idx="1">
                  <c:v>2014</c:v>
                </c:pt>
                <c:pt idx="2">
                  <c:v>2015</c:v>
                </c:pt>
                <c:pt idx="3">
                  <c:v>2016</c:v>
                </c:pt>
                <c:pt idx="4">
                  <c:v>2017</c:v>
                </c:pt>
                <c:pt idx="5">
                  <c:v>2018</c:v>
                </c:pt>
                <c:pt idx="6">
                  <c:v>2019</c:v>
                </c:pt>
                <c:pt idx="7">
                  <c:v>2020</c:v>
                </c:pt>
              </c:numCache>
            </c:numRef>
          </c:cat>
          <c:val>
            <c:numRef>
              <c:f>Hovedpublikation!$D$569:$K$569</c:f>
              <c:numCache>
                <c:formatCode>#,#00</c:formatCode>
                <c:ptCount val="8"/>
                <c:pt idx="0">
                  <c:v>36.829163000000001</c:v>
                </c:pt>
                <c:pt idx="1">
                  <c:v>35.925170999999999</c:v>
                </c:pt>
                <c:pt idx="2">
                  <c:v>35.021178999999997</c:v>
                </c:pt>
                <c:pt idx="3">
                  <c:v>34.117187000000001</c:v>
                </c:pt>
                <c:pt idx="4">
                  <c:v>33.213194999999999</c:v>
                </c:pt>
                <c:pt idx="5">
                  <c:v>32.309202999999997</c:v>
                </c:pt>
                <c:pt idx="6">
                  <c:v>31.40521</c:v>
                </c:pt>
                <c:pt idx="7">
                  <c:v>30.501218000000001</c:v>
                </c:pt>
              </c:numCache>
            </c:numRef>
          </c:val>
          <c:smooth val="0"/>
        </c:ser>
        <c:dLbls>
          <c:showLegendKey val="0"/>
          <c:showVal val="0"/>
          <c:showCatName val="0"/>
          <c:showSerName val="0"/>
          <c:showPercent val="0"/>
          <c:showBubbleSize val="0"/>
        </c:dLbls>
        <c:marker val="1"/>
        <c:smooth val="0"/>
        <c:axId val="142316288"/>
        <c:axId val="142317824"/>
      </c:lineChart>
      <c:catAx>
        <c:axId val="142316288"/>
        <c:scaling>
          <c:orientation val="minMax"/>
        </c:scaling>
        <c:delete val="0"/>
        <c:axPos val="b"/>
        <c:majorTickMark val="out"/>
        <c:minorTickMark val="none"/>
        <c:tickLblPos val="nextTo"/>
        <c:crossAx val="142317824"/>
        <c:crosses val="autoZero"/>
        <c:auto val="1"/>
        <c:lblAlgn val="ctr"/>
        <c:lblOffset val="100"/>
        <c:noMultiLvlLbl val="0"/>
      </c:catAx>
      <c:valAx>
        <c:axId val="142317824"/>
        <c:scaling>
          <c:orientation val="minMax"/>
          <c:max val="37"/>
          <c:min val="29"/>
        </c:scaling>
        <c:delete val="0"/>
        <c:axPos val="l"/>
        <c:majorGridlines/>
        <c:numFmt formatCode="0" sourceLinked="0"/>
        <c:majorTickMark val="out"/>
        <c:minorTickMark val="none"/>
        <c:tickLblPos val="nextTo"/>
        <c:crossAx val="142316288"/>
        <c:crosses val="autoZero"/>
        <c:crossBetween val="between"/>
        <c:majorUnit val="2"/>
      </c:valAx>
      <c:spPr>
        <a:solidFill>
          <a:schemeClr val="bg1">
            <a:lumMod val="85000"/>
          </a:schemeClr>
        </a:solidFill>
      </c:spPr>
    </c:plotArea>
    <c:legend>
      <c:legendPos val="b"/>
      <c:legendEntry>
        <c:idx val="0"/>
        <c:delete val="1"/>
      </c:legendEntry>
      <c:layout/>
      <c:overlay val="0"/>
    </c:legend>
    <c:plotVisOnly val="1"/>
    <c:dispBlanksAs val="zero"/>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da-DK" sz="1200"/>
              <a:t>Fremskrivning</a:t>
            </a:r>
            <a:r>
              <a:rPr lang="da-DK" sz="1200" baseline="0"/>
              <a:t> af brændselspriser pr. GJ i 2015 priser.</a:t>
            </a:r>
            <a:endParaRPr lang="da-DK" sz="1200"/>
          </a:p>
        </c:rich>
      </c:tx>
      <c:layout/>
      <c:overlay val="0"/>
      <c:spPr>
        <a:noFill/>
        <a:ln>
          <a:noFill/>
        </a:ln>
        <a:effectLst/>
      </c:spPr>
    </c:title>
    <c:autoTitleDeleted val="0"/>
    <c:plotArea>
      <c:layout/>
      <c:lineChart>
        <c:grouping val="standard"/>
        <c:varyColors val="0"/>
        <c:ser>
          <c:idx val="1"/>
          <c:order val="0"/>
          <c:tx>
            <c:strRef>
              <c:f>'B - Brændsels- og kvotepriser'!$A$8</c:f>
              <c:strCache>
                <c:ptCount val="1"/>
                <c:pt idx="0">
                  <c:v>FM olie</c:v>
                </c:pt>
              </c:strCache>
            </c:strRef>
          </c:tx>
          <c:spPr>
            <a:ln w="28575" cap="rnd">
              <a:solidFill>
                <a:schemeClr val="accent2"/>
              </a:solidFill>
              <a:round/>
            </a:ln>
            <a:effectLst/>
          </c:spPr>
          <c:marker>
            <c:symbol val="none"/>
          </c:marker>
          <c:cat>
            <c:numRef>
              <c:f>'B - Brændsels- og kvotepriser'!$B$7:$K$7</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'B - Brændsels- og kvotepriser'!$B$8:$K$8</c:f>
              <c:numCache>
                <c:formatCode>0</c:formatCode>
                <c:ptCount val="10"/>
                <c:pt idx="0">
                  <c:v>57.865851317488648</c:v>
                </c:pt>
                <c:pt idx="1">
                  <c:v>66.118225064664003</c:v>
                </c:pt>
                <c:pt idx="2">
                  <c:v>68.894106847072536</c:v>
                </c:pt>
                <c:pt idx="3">
                  <c:v>70.150339268904176</c:v>
                </c:pt>
                <c:pt idx="4">
                  <c:v>74.502990291606693</c:v>
                </c:pt>
                <c:pt idx="5">
                  <c:v>79.633498472940474</c:v>
                </c:pt>
                <c:pt idx="6">
                  <c:v>83.072464893163016</c:v>
                </c:pt>
                <c:pt idx="7">
                  <c:v>86.355501583096597</c:v>
                </c:pt>
                <c:pt idx="8">
                  <c:v>89.487227788011907</c:v>
                </c:pt>
                <c:pt idx="9">
                  <c:v>92.472144705812042</c:v>
                </c:pt>
              </c:numCache>
            </c:numRef>
          </c:val>
          <c:smooth val="0"/>
        </c:ser>
        <c:ser>
          <c:idx val="2"/>
          <c:order val="1"/>
          <c:tx>
            <c:strRef>
              <c:f>'B - Brændsels- og kvotepriser'!$A$9</c:f>
              <c:strCache>
                <c:ptCount val="1"/>
                <c:pt idx="0">
                  <c:v>ENS olie</c:v>
                </c:pt>
              </c:strCache>
            </c:strRef>
          </c:tx>
          <c:spPr>
            <a:ln w="28575" cap="rnd">
              <a:solidFill>
                <a:schemeClr val="accent3"/>
              </a:solidFill>
              <a:round/>
            </a:ln>
            <a:effectLst/>
          </c:spPr>
          <c:marker>
            <c:symbol val="none"/>
          </c:marker>
          <c:cat>
            <c:numRef>
              <c:f>'B - Brændsels- og kvotepriser'!$B$7:$K$7</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'B - Brændsels- og kvotepriser'!$B$9:$K$9</c:f>
              <c:numCache>
                <c:formatCode>0</c:formatCode>
                <c:ptCount val="10"/>
                <c:pt idx="0">
                  <c:v>56.485996712866424</c:v>
                </c:pt>
                <c:pt idx="1">
                  <c:v>60.441386052145241</c:v>
                </c:pt>
                <c:pt idx="2">
                  <c:v>63.328506240440525</c:v>
                </c:pt>
                <c:pt idx="3">
                  <c:v>66.656826057355076</c:v>
                </c:pt>
                <c:pt idx="4">
                  <c:v>71.191276067906685</c:v>
                </c:pt>
                <c:pt idx="5">
                  <c:v>77.626188032425446</c:v>
                </c:pt>
                <c:pt idx="6">
                  <c:v>85.450035087875335</c:v>
                </c:pt>
                <c:pt idx="7">
                  <c:v>89.024318628863966</c:v>
                </c:pt>
                <c:pt idx="8">
                  <c:v>92.446634848685648</c:v>
                </c:pt>
                <c:pt idx="9">
                  <c:v>95.71003275258596</c:v>
                </c:pt>
              </c:numCache>
            </c:numRef>
          </c:val>
          <c:smooth val="0"/>
        </c:ser>
        <c:ser>
          <c:idx val="3"/>
          <c:order val="2"/>
          <c:tx>
            <c:strRef>
              <c:f>'B - Brændsels- og kvotepriser'!$A$10</c:f>
              <c:strCache>
                <c:ptCount val="1"/>
                <c:pt idx="0">
                  <c:v>Kul</c:v>
                </c:pt>
              </c:strCache>
            </c:strRef>
          </c:tx>
          <c:spPr>
            <a:ln w="28575" cap="rnd">
              <a:solidFill>
                <a:schemeClr val="accent4"/>
              </a:solidFill>
              <a:round/>
            </a:ln>
            <a:effectLst/>
          </c:spPr>
          <c:marker>
            <c:symbol val="none"/>
          </c:marker>
          <c:cat>
            <c:numRef>
              <c:f>'B - Brændsels- og kvotepriser'!$B$7:$K$7</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'B - Brændsels- og kvotepriser'!$B$10:$K$10</c:f>
              <c:numCache>
                <c:formatCode>0</c:formatCode>
                <c:ptCount val="10"/>
                <c:pt idx="0">
                  <c:v>12.559357836446734</c:v>
                </c:pt>
                <c:pt idx="1">
                  <c:v>12.068435498966958</c:v>
                </c:pt>
                <c:pt idx="2">
                  <c:v>13.280402736587812</c:v>
                </c:pt>
                <c:pt idx="3">
                  <c:v>15.052026022038659</c:v>
                </c:pt>
                <c:pt idx="4">
                  <c:v>17.346071296126116</c:v>
                </c:pt>
                <c:pt idx="5">
                  <c:v>19.493341665860605</c:v>
                </c:pt>
                <c:pt idx="6">
                  <c:v>21.721064970123926</c:v>
                </c:pt>
                <c:pt idx="7">
                  <c:v>21.933661202669906</c:v>
                </c:pt>
                <c:pt idx="8">
                  <c:v>22.134172208097176</c:v>
                </c:pt>
                <c:pt idx="9">
                  <c:v>22.31998816666642</c:v>
                </c:pt>
              </c:numCache>
            </c:numRef>
          </c:val>
          <c:smooth val="0"/>
        </c:ser>
        <c:ser>
          <c:idx val="4"/>
          <c:order val="3"/>
          <c:tx>
            <c:strRef>
              <c:f>'B - Brændsels- og kvotepriser'!$A$11</c:f>
              <c:strCache>
                <c:ptCount val="1"/>
                <c:pt idx="0">
                  <c:v>Gas</c:v>
                </c:pt>
              </c:strCache>
            </c:strRef>
          </c:tx>
          <c:spPr>
            <a:ln w="28575" cap="rnd">
              <a:solidFill>
                <a:schemeClr val="accent5"/>
              </a:solidFill>
              <a:round/>
            </a:ln>
            <a:effectLst/>
          </c:spPr>
          <c:marker>
            <c:symbol val="none"/>
          </c:marker>
          <c:cat>
            <c:numRef>
              <c:f>'B - Brændsels- og kvotepriser'!$B$7:$K$7</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'B - Brændsels- og kvotepriser'!$B$11:$K$11</c:f>
              <c:numCache>
                <c:formatCode>0</c:formatCode>
                <c:ptCount val="10"/>
                <c:pt idx="0">
                  <c:v>46.31301277618811</c:v>
                </c:pt>
                <c:pt idx="1">
                  <c:v>46.419867975786261</c:v>
                </c:pt>
                <c:pt idx="2">
                  <c:v>46.062410503617663</c:v>
                </c:pt>
                <c:pt idx="3">
                  <c:v>45.733808982508755</c:v>
                </c:pt>
                <c:pt idx="4">
                  <c:v>45.541297385835762</c:v>
                </c:pt>
                <c:pt idx="5">
                  <c:v>47.943028977109705</c:v>
                </c:pt>
                <c:pt idx="6">
                  <c:v>51.21984459389784</c:v>
                </c:pt>
                <c:pt idx="7">
                  <c:v>53.470917147633614</c:v>
                </c:pt>
                <c:pt idx="8">
                  <c:v>55.62675651193171</c:v>
                </c:pt>
                <c:pt idx="9">
                  <c:v>57.683327700361168</c:v>
                </c:pt>
              </c:numCache>
            </c:numRef>
          </c:val>
          <c:smooth val="0"/>
        </c:ser>
        <c:dLbls>
          <c:showLegendKey val="0"/>
          <c:showVal val="0"/>
          <c:showCatName val="0"/>
          <c:showSerName val="0"/>
          <c:showPercent val="0"/>
          <c:showBubbleSize val="0"/>
        </c:dLbls>
        <c:marker val="1"/>
        <c:smooth val="0"/>
        <c:axId val="139462144"/>
        <c:axId val="139463680"/>
      </c:lineChart>
      <c:catAx>
        <c:axId val="139462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39463680"/>
        <c:crosses val="autoZero"/>
        <c:auto val="1"/>
        <c:lblAlgn val="ctr"/>
        <c:lblOffset val="100"/>
        <c:noMultiLvlLbl val="0"/>
      </c:catAx>
      <c:valAx>
        <c:axId val="1394636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39462144"/>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da-DK"/>
              <a:t>Fremskrivning af CO2 kvotepriser (2015 kr./ton)</a:t>
            </a:r>
          </a:p>
        </c:rich>
      </c:tx>
      <c:layout/>
      <c:overlay val="0"/>
      <c:spPr>
        <a:noFill/>
        <a:ln>
          <a:noFill/>
        </a:ln>
        <a:effectLst/>
      </c:spPr>
    </c:title>
    <c:autoTitleDeleted val="0"/>
    <c:plotArea>
      <c:layout>
        <c:manualLayout>
          <c:layoutTarget val="inner"/>
          <c:xMode val="edge"/>
          <c:yMode val="edge"/>
          <c:x val="0.10203937007874016"/>
          <c:y val="0.1559332006576101"/>
          <c:w val="0.62662642169728788"/>
          <c:h val="0.7249029448242047"/>
        </c:manualLayout>
      </c:layout>
      <c:lineChart>
        <c:grouping val="standard"/>
        <c:varyColors val="0"/>
        <c:ser>
          <c:idx val="1"/>
          <c:order val="0"/>
          <c:tx>
            <c:strRef>
              <c:f>'B - Brændsels- og kvotepriser'!$A$43</c:f>
              <c:strCache>
                <c:ptCount val="1"/>
                <c:pt idx="0">
                  <c:v>ENS - CO2 Lav</c:v>
                </c:pt>
              </c:strCache>
            </c:strRef>
          </c:tx>
          <c:spPr>
            <a:ln w="28575" cap="rnd">
              <a:solidFill>
                <a:schemeClr val="accent1"/>
              </a:solidFill>
              <a:round/>
            </a:ln>
            <a:effectLst/>
          </c:spPr>
          <c:marker>
            <c:symbol val="none"/>
          </c:marker>
          <c:cat>
            <c:numRef>
              <c:f>'B - Brændsels- og kvotepriser'!$B$41:$L$41</c:f>
              <c:numCache>
                <c:formatCode>0</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'B - Brændsels- og kvotepriser'!$B$43:$L$43</c:f>
              <c:numCache>
                <c:formatCode>0</c:formatCode>
                <c:ptCount val="11"/>
                <c:pt idx="0">
                  <c:v>55.576999999999998</c:v>
                </c:pt>
                <c:pt idx="1">
                  <c:v>55.576999999999998</c:v>
                </c:pt>
                <c:pt idx="2">
                  <c:v>55.576999999999998</c:v>
                </c:pt>
                <c:pt idx="3">
                  <c:v>55.576999999999998</c:v>
                </c:pt>
                <c:pt idx="4">
                  <c:v>55.576999999999998</c:v>
                </c:pt>
                <c:pt idx="5">
                  <c:v>55.576999999999998</c:v>
                </c:pt>
                <c:pt idx="6">
                  <c:v>55.576999999999998</c:v>
                </c:pt>
                <c:pt idx="7">
                  <c:v>55.576999999999998</c:v>
                </c:pt>
                <c:pt idx="8">
                  <c:v>55.576999999999998</c:v>
                </c:pt>
                <c:pt idx="9">
                  <c:v>55.576999999999998</c:v>
                </c:pt>
                <c:pt idx="10">
                  <c:v>55.576999999999998</c:v>
                </c:pt>
              </c:numCache>
            </c:numRef>
          </c:val>
          <c:smooth val="0"/>
        </c:ser>
        <c:ser>
          <c:idx val="2"/>
          <c:order val="1"/>
          <c:tx>
            <c:strRef>
              <c:f>'B - Brændsels- og kvotepriser'!$A$44</c:f>
              <c:strCache>
                <c:ptCount val="1"/>
                <c:pt idx="0">
                  <c:v>ENS - CO2 høj</c:v>
                </c:pt>
              </c:strCache>
            </c:strRef>
          </c:tx>
          <c:spPr>
            <a:ln w="28575" cap="rnd">
              <a:solidFill>
                <a:schemeClr val="accent2"/>
              </a:solidFill>
              <a:round/>
            </a:ln>
            <a:effectLst/>
          </c:spPr>
          <c:marker>
            <c:symbol val="none"/>
          </c:marker>
          <c:cat>
            <c:numRef>
              <c:f>'B - Brændsels- og kvotepriser'!$B$41:$L$41</c:f>
              <c:numCache>
                <c:formatCode>0</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'B - Brændsels- og kvotepriser'!$B$44:$L$44</c:f>
              <c:numCache>
                <c:formatCode>0</c:formatCode>
                <c:ptCount val="11"/>
                <c:pt idx="0">
                  <c:v>55.576999999999998</c:v>
                </c:pt>
                <c:pt idx="1">
                  <c:v>63.84187666463697</c:v>
                </c:pt>
                <c:pt idx="2">
                  <c:v>63.670855799693548</c:v>
                </c:pt>
                <c:pt idx="3">
                  <c:v>70.630088393230679</c:v>
                </c:pt>
                <c:pt idx="4">
                  <c:v>83.137997450852438</c:v>
                </c:pt>
                <c:pt idx="5">
                  <c:v>100.13978973407295</c:v>
                </c:pt>
                <c:pt idx="6">
                  <c:v>120.76834940797718</c:v>
                </c:pt>
                <c:pt idx="7">
                  <c:v>145.07339187303404</c:v>
                </c:pt>
                <c:pt idx="8">
                  <c:v>154.50756367066603</c:v>
                </c:pt>
                <c:pt idx="9">
                  <c:v>163.55535680503493</c:v>
                </c:pt>
                <c:pt idx="10">
                  <c:v>172.20904668219288</c:v>
                </c:pt>
              </c:numCache>
            </c:numRef>
          </c:val>
          <c:smooth val="0"/>
        </c:ser>
        <c:ser>
          <c:idx val="0"/>
          <c:order val="2"/>
          <c:tx>
            <c:strRef>
              <c:f>'B - Brændsels- og kvotepriser'!$A$42</c:f>
              <c:strCache>
                <c:ptCount val="1"/>
                <c:pt idx="0">
                  <c:v>FM kvotepris</c:v>
                </c:pt>
              </c:strCache>
            </c:strRef>
          </c:tx>
          <c:spPr>
            <a:ln w="28575" cap="rnd">
              <a:solidFill>
                <a:schemeClr val="accent3"/>
              </a:solidFill>
              <a:prstDash val="sysDash"/>
              <a:round/>
            </a:ln>
            <a:effectLst/>
          </c:spPr>
          <c:marker>
            <c:symbol val="none"/>
          </c:marker>
          <c:cat>
            <c:numRef>
              <c:f>'B - Brændsels- og kvotepriser'!$B$41:$L$41</c:f>
              <c:numCache>
                <c:formatCode>0</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'B - Brændsels- og kvotepriser'!$B$42:$L$42</c:f>
              <c:numCache>
                <c:formatCode>0</c:formatCode>
                <c:ptCount val="11"/>
                <c:pt idx="0">
                  <c:v>55.744394885921722</c:v>
                </c:pt>
                <c:pt idx="1">
                  <c:v>55.744394885921722</c:v>
                </c:pt>
                <c:pt idx="2">
                  <c:v>57.771458299959242</c:v>
                </c:pt>
                <c:pt idx="3">
                  <c:v>59.929809754888474</c:v>
                </c:pt>
                <c:pt idx="4">
                  <c:v>62.484883388450889</c:v>
                </c:pt>
                <c:pt idx="5">
                  <c:v>65.276302531117963</c:v>
                </c:pt>
                <c:pt idx="6">
                  <c:v>68.567521844708395</c:v>
                </c:pt>
                <c:pt idx="7">
                  <c:v>72.231677104899106</c:v>
                </c:pt>
                <c:pt idx="8">
                  <c:v>76.236970348330047</c:v>
                </c:pt>
                <c:pt idx="9">
                  <c:v>80.640015246071172</c:v>
                </c:pt>
                <c:pt idx="10">
                  <c:v>85.421827659218081</c:v>
                </c:pt>
              </c:numCache>
            </c:numRef>
          </c:val>
          <c:smooth val="0"/>
        </c:ser>
        <c:dLbls>
          <c:showLegendKey val="0"/>
          <c:showVal val="0"/>
          <c:showCatName val="0"/>
          <c:showSerName val="0"/>
          <c:showPercent val="0"/>
          <c:showBubbleSize val="0"/>
        </c:dLbls>
        <c:marker val="1"/>
        <c:smooth val="0"/>
        <c:axId val="139600640"/>
        <c:axId val="139602176"/>
      </c:lineChart>
      <c:catAx>
        <c:axId val="139600640"/>
        <c:scaling>
          <c:orientation val="minMax"/>
        </c:scaling>
        <c:delete val="0"/>
        <c:axPos val="b"/>
        <c:numFmt formatCode="General" sourceLinked="0"/>
        <c:majorTickMark val="out"/>
        <c:minorTickMark val="none"/>
        <c:tickLblPos val="nextTo"/>
        <c:spPr>
          <a:noFill/>
          <a:ln w="9525" cap="flat" cmpd="sng" algn="ctr">
            <a:solidFill>
              <a:schemeClr val="bg1">
                <a:lumMod val="65000"/>
              </a:schemeClr>
            </a:solidFill>
            <a:round/>
          </a:ln>
          <a:effectLst/>
        </c:spPr>
        <c:txPr>
          <a:bodyPr rot="-60000000" vert="horz"/>
          <a:lstStyle/>
          <a:p>
            <a:pPr>
              <a:defRPr/>
            </a:pPr>
            <a:endParaRPr lang="da-DK"/>
          </a:p>
        </c:txPr>
        <c:crossAx val="139602176"/>
        <c:crosses val="autoZero"/>
        <c:auto val="1"/>
        <c:lblAlgn val="ctr"/>
        <c:lblOffset val="100"/>
        <c:tickLblSkip val="5"/>
        <c:tickMarkSkip val="1"/>
        <c:noMultiLvlLbl val="0"/>
      </c:catAx>
      <c:valAx>
        <c:axId val="139602176"/>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out"/>
        <c:minorTickMark val="none"/>
        <c:tickLblPos val="nextTo"/>
        <c:spPr>
          <a:noFill/>
          <a:ln w="15875">
            <a:solidFill>
              <a:schemeClr val="bg1">
                <a:lumMod val="65000"/>
              </a:schemeClr>
            </a:solidFill>
          </a:ln>
          <a:effectLst/>
        </c:spPr>
        <c:txPr>
          <a:bodyPr rot="-60000000" vert="horz"/>
          <a:lstStyle/>
          <a:p>
            <a:pPr>
              <a:defRPr/>
            </a:pPr>
            <a:endParaRPr lang="da-DK"/>
          </a:p>
        </c:txPr>
        <c:crossAx val="139600640"/>
        <c:crosses val="autoZero"/>
        <c:crossBetween val="between"/>
      </c:valAx>
      <c:spPr>
        <a:noFill/>
        <a:ln>
          <a:noFill/>
        </a:ln>
        <a:effectLst/>
      </c:spPr>
    </c:plotArea>
    <c:legend>
      <c:legendPos val="r"/>
      <c:layout>
        <c:manualLayout>
          <c:xMode val="edge"/>
          <c:yMode val="edge"/>
          <c:x val="0.7532416087928494"/>
          <c:y val="0.30723082691586628"/>
          <c:w val="0.23465551677447277"/>
          <c:h val="0.37273600415332697"/>
        </c:manualLayout>
      </c:layout>
      <c:overlay val="0"/>
      <c:spPr>
        <a:noFill/>
        <a:ln>
          <a:noFill/>
        </a:ln>
        <a:effectLst/>
      </c:spPr>
      <c:txPr>
        <a:bodyPr rot="0" vert="horz"/>
        <a:lstStyle/>
        <a:p>
          <a:pPr>
            <a:defRPr/>
          </a:pPr>
          <a:endParaRPr lang="da-DK"/>
        </a:p>
      </c:txPr>
    </c:legend>
    <c:plotVisOnly val="1"/>
    <c:dispBlanksAs val="gap"/>
    <c:showDLblsOverMax val="0"/>
  </c:chart>
  <c:spPr>
    <a:solidFill>
      <a:schemeClr val="bg1"/>
    </a:solidFill>
    <a:ln w="15875" cap="flat" cmpd="sng" algn="ctr">
      <a:solidFill>
        <a:schemeClr val="bg1">
          <a:lumMod val="65000"/>
        </a:schemeClr>
      </a:solidFill>
      <a:round/>
    </a:ln>
    <a:effectLst/>
  </c:spPr>
  <c:txPr>
    <a:bodyPr/>
    <a:lstStyle/>
    <a:p>
      <a:pPr>
        <a:defRPr sz="1400"/>
      </a:pPr>
      <a:endParaRPr lang="da-DK"/>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sz="1200"/>
              <a:t>Økonomisk vækst (indekseret)</a:t>
            </a:r>
          </a:p>
        </c:rich>
      </c:tx>
      <c:layout/>
      <c:overlay val="0"/>
    </c:title>
    <c:autoTitleDeleted val="0"/>
    <c:plotArea>
      <c:layout/>
      <c:lineChart>
        <c:grouping val="standard"/>
        <c:varyColors val="0"/>
        <c:ser>
          <c:idx val="0"/>
          <c:order val="0"/>
          <c:tx>
            <c:strRef>
              <c:f>'C - Husholdninger og Erhverv'!$A$45</c:f>
              <c:strCache>
                <c:ptCount val="1"/>
                <c:pt idx="0">
                  <c:v>Samlet BNP</c:v>
                </c:pt>
              </c:strCache>
            </c:strRef>
          </c:tx>
          <c:marker>
            <c:symbol val="none"/>
          </c:marker>
          <c:cat>
            <c:numRef>
              <c:f>'C - Husholdninger og Erhverv'!$B$44:$AA$44</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Erhverv'!$B$45:$AA$45</c:f>
              <c:numCache>
                <c:formatCode>#,#00</c:formatCode>
                <c:ptCount val="26"/>
                <c:pt idx="0">
                  <c:v>100</c:v>
                </c:pt>
                <c:pt idx="1">
                  <c:v>100.82315607499072</c:v>
                </c:pt>
                <c:pt idx="2">
                  <c:v>101.29329268982839</c:v>
                </c:pt>
                <c:pt idx="3">
                  <c:v>101.68842905148807</c:v>
                </c:pt>
                <c:pt idx="4">
                  <c:v>104.37193691877039</c:v>
                </c:pt>
                <c:pt idx="5">
                  <c:v>106.91551182758164</c:v>
                </c:pt>
                <c:pt idx="6">
                  <c:v>110.97481862031702</c:v>
                </c:pt>
                <c:pt idx="7">
                  <c:v>111.88971448076769</c:v>
                </c:pt>
                <c:pt idx="8">
                  <c:v>111.08639564510048</c:v>
                </c:pt>
                <c:pt idx="9">
                  <c:v>105.43439086271738</c:v>
                </c:pt>
                <c:pt idx="10">
                  <c:v>107.14783985569451</c:v>
                </c:pt>
                <c:pt idx="11">
                  <c:v>108.38233568302356</c:v>
                </c:pt>
                <c:pt idx="12">
                  <c:v>107.6721863437585</c:v>
                </c:pt>
                <c:pt idx="13">
                  <c:v>107.14867385374414</c:v>
                </c:pt>
                <c:pt idx="14">
                  <c:v>108.19478120308823</c:v>
                </c:pt>
                <c:pt idx="15">
                  <c:v>109.87697135958045</c:v>
                </c:pt>
                <c:pt idx="16">
                  <c:v>112.07490706979829</c:v>
                </c:pt>
                <c:pt idx="17">
                  <c:v>114.15427470553799</c:v>
                </c:pt>
                <c:pt idx="18">
                  <c:v>116.85050547520871</c:v>
                </c:pt>
                <c:pt idx="19">
                  <c:v>119.65639600675055</c:v>
                </c:pt>
                <c:pt idx="20">
                  <c:v>121.76310326320838</c:v>
                </c:pt>
                <c:pt idx="21">
                  <c:v>123.7117972205735</c:v>
                </c:pt>
                <c:pt idx="22">
                  <c:v>125.7792876070688</c:v>
                </c:pt>
                <c:pt idx="23">
                  <c:v>127.29152844858886</c:v>
                </c:pt>
                <c:pt idx="24">
                  <c:v>128.59479389516432</c:v>
                </c:pt>
                <c:pt idx="25">
                  <c:v>129.96584515954996</c:v>
                </c:pt>
              </c:numCache>
            </c:numRef>
          </c:val>
          <c:smooth val="0"/>
        </c:ser>
        <c:ser>
          <c:idx val="1"/>
          <c:order val="1"/>
          <c:tx>
            <c:strRef>
              <c:f>'C - Husholdninger og Erhverv'!$A$46</c:f>
              <c:strCache>
                <c:ptCount val="1"/>
                <c:pt idx="0">
                  <c:v>Landbrug</c:v>
                </c:pt>
              </c:strCache>
            </c:strRef>
          </c:tx>
          <c:marker>
            <c:symbol val="none"/>
          </c:marker>
          <c:cat>
            <c:numRef>
              <c:f>'C - Husholdninger og Erhverv'!$B$44:$AA$44</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Erhverv'!$B$46:$AA$46</c:f>
              <c:numCache>
                <c:formatCode>#,#00</c:formatCode>
                <c:ptCount val="26"/>
                <c:pt idx="0">
                  <c:v>100</c:v>
                </c:pt>
                <c:pt idx="1">
                  <c:v>98.864057631528595</c:v>
                </c:pt>
                <c:pt idx="2">
                  <c:v>99.647727390399865</c:v>
                </c:pt>
                <c:pt idx="3">
                  <c:v>98.200344555269183</c:v>
                </c:pt>
                <c:pt idx="4">
                  <c:v>99.627714626267633</c:v>
                </c:pt>
                <c:pt idx="5">
                  <c:v>98.686537001540742</c:v>
                </c:pt>
                <c:pt idx="6">
                  <c:v>100.5840871274653</c:v>
                </c:pt>
                <c:pt idx="7">
                  <c:v>103.19264629019924</c:v>
                </c:pt>
                <c:pt idx="8">
                  <c:v>95.874416635010675</c:v>
                </c:pt>
                <c:pt idx="9">
                  <c:v>97.235415398383168</c:v>
                </c:pt>
                <c:pt idx="10">
                  <c:v>101.72407346951677</c:v>
                </c:pt>
                <c:pt idx="11">
                  <c:v>100.16218405093879</c:v>
                </c:pt>
                <c:pt idx="12">
                  <c:v>104.13858730159595</c:v>
                </c:pt>
                <c:pt idx="13">
                  <c:v>96.006189132611269</c:v>
                </c:pt>
                <c:pt idx="14">
                  <c:v>98.534200211326237</c:v>
                </c:pt>
                <c:pt idx="15">
                  <c:v>101.40711499273523</c:v>
                </c:pt>
                <c:pt idx="16">
                  <c:v>103.73696487182991</c:v>
                </c:pt>
                <c:pt idx="17">
                  <c:v>105.81170416926651</c:v>
                </c:pt>
                <c:pt idx="18">
                  <c:v>107.92793825265183</c:v>
                </c:pt>
                <c:pt idx="19">
                  <c:v>110.0864970177049</c:v>
                </c:pt>
                <c:pt idx="20">
                  <c:v>112.28822695805898</c:v>
                </c:pt>
                <c:pt idx="21">
                  <c:v>114.53399149722017</c:v>
                </c:pt>
                <c:pt idx="22">
                  <c:v>116.82467132716457</c:v>
                </c:pt>
                <c:pt idx="23">
                  <c:v>119.16116475370787</c:v>
                </c:pt>
                <c:pt idx="24">
                  <c:v>121.54438804878203</c:v>
                </c:pt>
                <c:pt idx="25">
                  <c:v>123.97527580975766</c:v>
                </c:pt>
              </c:numCache>
            </c:numRef>
          </c:val>
          <c:smooth val="0"/>
        </c:ser>
        <c:ser>
          <c:idx val="2"/>
          <c:order val="2"/>
          <c:tx>
            <c:strRef>
              <c:f>'C - Husholdninger og Erhverv'!$A$47</c:f>
              <c:strCache>
                <c:ptCount val="1"/>
                <c:pt idx="0">
                  <c:v>Industri</c:v>
                </c:pt>
              </c:strCache>
            </c:strRef>
          </c:tx>
          <c:marker>
            <c:symbol val="none"/>
          </c:marker>
          <c:cat>
            <c:numRef>
              <c:f>'C - Husholdninger og Erhverv'!$B$44:$AA$44</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Erhverv'!$B$47:$AA$47</c:f>
              <c:numCache>
                <c:formatCode>#,#00</c:formatCode>
                <c:ptCount val="26"/>
                <c:pt idx="0">
                  <c:v>100</c:v>
                </c:pt>
                <c:pt idx="1">
                  <c:v>102.1608864757419</c:v>
                </c:pt>
                <c:pt idx="2">
                  <c:v>99.586655809800561</c:v>
                </c:pt>
                <c:pt idx="3">
                  <c:v>95.937720207313347</c:v>
                </c:pt>
                <c:pt idx="4">
                  <c:v>97.091986691731563</c:v>
                </c:pt>
                <c:pt idx="5">
                  <c:v>102.54512313246984</c:v>
                </c:pt>
                <c:pt idx="6">
                  <c:v>108.40808188096926</c:v>
                </c:pt>
                <c:pt idx="7">
                  <c:v>112.78879435993841</c:v>
                </c:pt>
                <c:pt idx="8">
                  <c:v>113.82604970746139</c:v>
                </c:pt>
                <c:pt idx="9">
                  <c:v>95.384361464781747</c:v>
                </c:pt>
                <c:pt idx="10">
                  <c:v>94.665144295325121</c:v>
                </c:pt>
                <c:pt idx="11">
                  <c:v>102.15879199575826</c:v>
                </c:pt>
                <c:pt idx="12">
                  <c:v>105.93177532714056</c:v>
                </c:pt>
                <c:pt idx="13">
                  <c:v>109.35620706316034</c:v>
                </c:pt>
                <c:pt idx="14">
                  <c:v>111.65177127117025</c:v>
                </c:pt>
                <c:pt idx="15">
                  <c:v>114.64007574321226</c:v>
                </c:pt>
                <c:pt idx="16">
                  <c:v>119.37766810013497</c:v>
                </c:pt>
                <c:pt idx="17">
                  <c:v>123.66686719720541</c:v>
                </c:pt>
                <c:pt idx="18">
                  <c:v>127.51649141006985</c:v>
                </c:pt>
                <c:pt idx="19">
                  <c:v>130.35206236771114</c:v>
                </c:pt>
                <c:pt idx="20">
                  <c:v>131.55645310841038</c:v>
                </c:pt>
                <c:pt idx="21">
                  <c:v>132.0578844315219</c:v>
                </c:pt>
                <c:pt idx="22">
                  <c:v>133.76872920785422</c:v>
                </c:pt>
                <c:pt idx="23">
                  <c:v>134.85742424024764</c:v>
                </c:pt>
                <c:pt idx="24">
                  <c:v>137.37251049024019</c:v>
                </c:pt>
                <c:pt idx="25">
                  <c:v>138.14771071374426</c:v>
                </c:pt>
              </c:numCache>
            </c:numRef>
          </c:val>
          <c:smooth val="0"/>
        </c:ser>
        <c:ser>
          <c:idx val="3"/>
          <c:order val="3"/>
          <c:tx>
            <c:strRef>
              <c:f>'C - Husholdninger og Erhverv'!$A$48</c:f>
              <c:strCache>
                <c:ptCount val="1"/>
                <c:pt idx="0">
                  <c:v>Service</c:v>
                </c:pt>
              </c:strCache>
            </c:strRef>
          </c:tx>
          <c:marker>
            <c:symbol val="none"/>
          </c:marker>
          <c:cat>
            <c:numRef>
              <c:f>'C - Husholdninger og Erhverv'!$B$44:$AA$44</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Erhverv'!$B$48:$AA$48</c:f>
              <c:numCache>
                <c:formatCode>#,#00</c:formatCode>
                <c:ptCount val="26"/>
                <c:pt idx="0">
                  <c:v>100</c:v>
                </c:pt>
                <c:pt idx="1">
                  <c:v>103.615986864249</c:v>
                </c:pt>
                <c:pt idx="2">
                  <c:v>106.13220277435107</c:v>
                </c:pt>
                <c:pt idx="3">
                  <c:v>105.85452353219682</c:v>
                </c:pt>
                <c:pt idx="4">
                  <c:v>108.58499716977823</c:v>
                </c:pt>
                <c:pt idx="5">
                  <c:v>116.53560576418056</c:v>
                </c:pt>
                <c:pt idx="6">
                  <c:v>123.44628295093878</c:v>
                </c:pt>
                <c:pt idx="7">
                  <c:v>128.74604832868835</c:v>
                </c:pt>
                <c:pt idx="8">
                  <c:v>129.74915950484259</c:v>
                </c:pt>
                <c:pt idx="9">
                  <c:v>120.61827572190001</c:v>
                </c:pt>
                <c:pt idx="10">
                  <c:v>122.11072243828909</c:v>
                </c:pt>
                <c:pt idx="11">
                  <c:v>125.56189874463021</c:v>
                </c:pt>
                <c:pt idx="12">
                  <c:v>125.40906810262011</c:v>
                </c:pt>
                <c:pt idx="13">
                  <c:v>126.93876195173375</c:v>
                </c:pt>
                <c:pt idx="14">
                  <c:v>129.2131968400121</c:v>
                </c:pt>
                <c:pt idx="15">
                  <c:v>130.84893387955509</c:v>
                </c:pt>
                <c:pt idx="16">
                  <c:v>134.10052574671019</c:v>
                </c:pt>
                <c:pt idx="17">
                  <c:v>137.75026069891024</c:v>
                </c:pt>
                <c:pt idx="18">
                  <c:v>141.34477210740587</c:v>
                </c:pt>
                <c:pt idx="19">
                  <c:v>146.37590331565394</c:v>
                </c:pt>
                <c:pt idx="20">
                  <c:v>149.81020578159939</c:v>
                </c:pt>
                <c:pt idx="21">
                  <c:v>152.97318190843973</c:v>
                </c:pt>
                <c:pt idx="22">
                  <c:v>156.17780186473834</c:v>
                </c:pt>
                <c:pt idx="23">
                  <c:v>158.36013521302371</c:v>
                </c:pt>
                <c:pt idx="24">
                  <c:v>160.56757032642429</c:v>
                </c:pt>
                <c:pt idx="25">
                  <c:v>162.28321631941571</c:v>
                </c:pt>
              </c:numCache>
            </c:numRef>
          </c:val>
          <c:smooth val="0"/>
        </c:ser>
        <c:ser>
          <c:idx val="4"/>
          <c:order val="4"/>
          <c:tx>
            <c:strRef>
              <c:f>'C - Husholdninger og Erhverv'!$A$49</c:f>
              <c:strCache>
                <c:ptCount val="1"/>
                <c:pt idx="0">
                  <c:v>Offentlig service</c:v>
                </c:pt>
              </c:strCache>
            </c:strRef>
          </c:tx>
          <c:marker>
            <c:symbol val="none"/>
          </c:marker>
          <c:cat>
            <c:numRef>
              <c:f>'C - Husholdninger og Erhverv'!$B$44:$AA$44</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Erhverv'!$B$49:$AA$49</c:f>
              <c:numCache>
                <c:formatCode>#,#00</c:formatCode>
                <c:ptCount val="26"/>
                <c:pt idx="0">
                  <c:v>100</c:v>
                </c:pt>
                <c:pt idx="1">
                  <c:v>102.31013069182148</c:v>
                </c:pt>
                <c:pt idx="2">
                  <c:v>103.69307114071671</c:v>
                </c:pt>
                <c:pt idx="3">
                  <c:v>103.5640682291212</c:v>
                </c:pt>
                <c:pt idx="4">
                  <c:v>104.97419445029885</c:v>
                </c:pt>
                <c:pt idx="5">
                  <c:v>106.67797810519922</c:v>
                </c:pt>
                <c:pt idx="6">
                  <c:v>109.53825345428199</c:v>
                </c:pt>
                <c:pt idx="7">
                  <c:v>108.54310232877967</c:v>
                </c:pt>
                <c:pt idx="8">
                  <c:v>112.09702290601784</c:v>
                </c:pt>
                <c:pt idx="9">
                  <c:v>115.12147732780393</c:v>
                </c:pt>
                <c:pt idx="10">
                  <c:v>116.21274019953265</c:v>
                </c:pt>
                <c:pt idx="11">
                  <c:v>113.98980125504457</c:v>
                </c:pt>
                <c:pt idx="12">
                  <c:v>113.74321331428696</c:v>
                </c:pt>
                <c:pt idx="13">
                  <c:v>112.82504241789451</c:v>
                </c:pt>
                <c:pt idx="14">
                  <c:v>114.57803369923187</c:v>
                </c:pt>
                <c:pt idx="15">
                  <c:v>115.99091166304135</c:v>
                </c:pt>
                <c:pt idx="16">
                  <c:v>116.56903554491829</c:v>
                </c:pt>
                <c:pt idx="17">
                  <c:v>117.46519207661967</c:v>
                </c:pt>
                <c:pt idx="18">
                  <c:v>118.15126356575871</c:v>
                </c:pt>
                <c:pt idx="19">
                  <c:v>119.00665562012507</c:v>
                </c:pt>
                <c:pt idx="20">
                  <c:v>120.04245070134505</c:v>
                </c:pt>
                <c:pt idx="21">
                  <c:v>121.33620902852765</c:v>
                </c:pt>
                <c:pt idx="22">
                  <c:v>122.78323593209932</c:v>
                </c:pt>
                <c:pt idx="23">
                  <c:v>124.28542584530938</c:v>
                </c:pt>
                <c:pt idx="24">
                  <c:v>125.80709379980328</c:v>
                </c:pt>
                <c:pt idx="25">
                  <c:v>127.34624474335487</c:v>
                </c:pt>
              </c:numCache>
            </c:numRef>
          </c:val>
          <c:smooth val="0"/>
        </c:ser>
        <c:ser>
          <c:idx val="5"/>
          <c:order val="5"/>
          <c:tx>
            <c:strRef>
              <c:f>'C - Husholdninger og Erhverv'!$A$50</c:f>
              <c:strCache>
                <c:ptCount val="1"/>
                <c:pt idx="0">
                  <c:v>Byggeri</c:v>
                </c:pt>
              </c:strCache>
            </c:strRef>
          </c:tx>
          <c:marker>
            <c:symbol val="none"/>
          </c:marker>
          <c:cat>
            <c:numRef>
              <c:f>'C - Husholdninger og Erhverv'!$B$44:$AA$44</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Erhverv'!$B$50:$AA$50</c:f>
              <c:numCache>
                <c:formatCode>#,#00</c:formatCode>
                <c:ptCount val="26"/>
                <c:pt idx="0">
                  <c:v>100</c:v>
                </c:pt>
                <c:pt idx="1">
                  <c:v>100.8045345182643</c:v>
                </c:pt>
                <c:pt idx="2">
                  <c:v>100.68597642363729</c:v>
                </c:pt>
                <c:pt idx="3">
                  <c:v>104.42630556665927</c:v>
                </c:pt>
                <c:pt idx="4">
                  <c:v>106.3439800390324</c:v>
                </c:pt>
                <c:pt idx="5">
                  <c:v>111.79840295545628</c:v>
                </c:pt>
                <c:pt idx="6">
                  <c:v>124.11583997117836</c:v>
                </c:pt>
                <c:pt idx="7">
                  <c:v>121.6969515202472</c:v>
                </c:pt>
                <c:pt idx="8">
                  <c:v>117.30531889589466</c:v>
                </c:pt>
                <c:pt idx="9">
                  <c:v>102.22005874204616</c:v>
                </c:pt>
                <c:pt idx="10">
                  <c:v>94.706228640856267</c:v>
                </c:pt>
                <c:pt idx="11">
                  <c:v>97.510047879766219</c:v>
                </c:pt>
                <c:pt idx="12">
                  <c:v>92.225585056573152</c:v>
                </c:pt>
                <c:pt idx="13">
                  <c:v>93.058045182689497</c:v>
                </c:pt>
                <c:pt idx="14">
                  <c:v>95.199360204621883</c:v>
                </c:pt>
                <c:pt idx="15">
                  <c:v>97.528800225385979</c:v>
                </c:pt>
                <c:pt idx="16">
                  <c:v>100.92182565621354</c:v>
                </c:pt>
                <c:pt idx="17">
                  <c:v>102.68362412457014</c:v>
                </c:pt>
                <c:pt idx="18">
                  <c:v>107.51480238768927</c:v>
                </c:pt>
                <c:pt idx="19">
                  <c:v>112.05183756879384</c:v>
                </c:pt>
                <c:pt idx="20">
                  <c:v>116.22899336404305</c:v>
                </c:pt>
                <c:pt idx="21">
                  <c:v>121.09268173789292</c:v>
                </c:pt>
                <c:pt idx="22">
                  <c:v>124.70011684643387</c:v>
                </c:pt>
                <c:pt idx="23">
                  <c:v>126.529289851958</c:v>
                </c:pt>
                <c:pt idx="24">
                  <c:v>124.49247165071229</c:v>
                </c:pt>
                <c:pt idx="25">
                  <c:v>126.47419523029728</c:v>
                </c:pt>
              </c:numCache>
            </c:numRef>
          </c:val>
          <c:smooth val="0"/>
        </c:ser>
        <c:dLbls>
          <c:showLegendKey val="0"/>
          <c:showVal val="0"/>
          <c:showCatName val="0"/>
          <c:showSerName val="0"/>
          <c:showPercent val="0"/>
          <c:showBubbleSize val="0"/>
        </c:dLbls>
        <c:marker val="1"/>
        <c:smooth val="0"/>
        <c:axId val="139684480"/>
        <c:axId val="139686272"/>
      </c:lineChart>
      <c:catAx>
        <c:axId val="139684480"/>
        <c:scaling>
          <c:orientation val="minMax"/>
        </c:scaling>
        <c:delete val="0"/>
        <c:axPos val="b"/>
        <c:numFmt formatCode="General" sourceLinked="1"/>
        <c:majorTickMark val="out"/>
        <c:minorTickMark val="none"/>
        <c:tickLblPos val="nextTo"/>
        <c:crossAx val="139686272"/>
        <c:crosses val="autoZero"/>
        <c:auto val="1"/>
        <c:lblAlgn val="ctr"/>
        <c:lblOffset val="100"/>
        <c:tickLblSkip val="5"/>
        <c:noMultiLvlLbl val="0"/>
      </c:catAx>
      <c:valAx>
        <c:axId val="139686272"/>
        <c:scaling>
          <c:orientation val="minMax"/>
        </c:scaling>
        <c:delete val="0"/>
        <c:axPos val="l"/>
        <c:majorGridlines/>
        <c:numFmt formatCode="#,#00" sourceLinked="1"/>
        <c:majorTickMark val="out"/>
        <c:minorTickMark val="none"/>
        <c:tickLblPos val="nextTo"/>
        <c:crossAx val="139684480"/>
        <c:crosses val="autoZero"/>
        <c:crossBetween val="between"/>
      </c:valAx>
      <c:spPr>
        <a:solidFill>
          <a:schemeClr val="bg1">
            <a:lumMod val="85000"/>
          </a:schemeClr>
        </a:solidFill>
      </c:spPr>
    </c:plotArea>
    <c:legend>
      <c:legendPos val="b"/>
      <c:layout/>
      <c:overlay val="0"/>
    </c:legend>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sz="1200"/>
              <a:t>Elforbrug til apparater i husholdninger</a:t>
            </a:r>
            <a:r>
              <a:rPr lang="da-DK" sz="1200" baseline="0"/>
              <a:t> (PJ)</a:t>
            </a:r>
            <a:endParaRPr lang="da-DK" sz="1200"/>
          </a:p>
        </c:rich>
      </c:tx>
      <c:layout/>
      <c:overlay val="0"/>
    </c:title>
    <c:autoTitleDeleted val="0"/>
    <c:plotArea>
      <c:layout/>
      <c:lineChart>
        <c:grouping val="standard"/>
        <c:varyColors val="0"/>
        <c:ser>
          <c:idx val="1"/>
          <c:order val="0"/>
          <c:tx>
            <c:strRef>
              <c:f>'C - Husholdninger og Erhverv'!$C$264</c:f>
              <c:strCache>
                <c:ptCount val="1"/>
                <c:pt idx="0">
                  <c:v>Elapparater, lav CO2-kvotepris</c:v>
                </c:pt>
              </c:strCache>
            </c:strRef>
          </c:tx>
          <c:spPr>
            <a:ln>
              <a:solidFill>
                <a:schemeClr val="accent1"/>
              </a:solidFill>
            </a:ln>
          </c:spPr>
          <c:marker>
            <c:symbol val="none"/>
          </c:marker>
          <c:cat>
            <c:numRef>
              <c:f>'C - Husholdninger og Erhverv'!$A$265:$A$290</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Erhverv'!$C$265:$C$290</c:f>
              <c:numCache>
                <c:formatCode>0</c:formatCode>
                <c:ptCount val="26"/>
                <c:pt idx="0">
                  <c:v>30.180823638151107</c:v>
                </c:pt>
                <c:pt idx="1">
                  <c:v>29.7418829050726</c:v>
                </c:pt>
                <c:pt idx="2">
                  <c:v>30.514089984202201</c:v>
                </c:pt>
                <c:pt idx="3">
                  <c:v>30.346351090906676</c:v>
                </c:pt>
                <c:pt idx="4">
                  <c:v>31.079302378151425</c:v>
                </c:pt>
                <c:pt idx="5">
                  <c:v>31.724241082461962</c:v>
                </c:pt>
                <c:pt idx="6">
                  <c:v>32.457595363093908</c:v>
                </c:pt>
                <c:pt idx="7">
                  <c:v>32.536873575715944</c:v>
                </c:pt>
                <c:pt idx="8">
                  <c:v>32.196977444525196</c:v>
                </c:pt>
                <c:pt idx="9">
                  <c:v>31.229136919167942</c:v>
                </c:pt>
                <c:pt idx="10">
                  <c:v>31.071578710859399</c:v>
                </c:pt>
                <c:pt idx="11">
                  <c:v>31.18074263446805</c:v>
                </c:pt>
                <c:pt idx="12">
                  <c:v>30.575880866093385</c:v>
                </c:pt>
                <c:pt idx="13">
                  <c:v>31.50071472748693</c:v>
                </c:pt>
                <c:pt idx="14">
                  <c:v>31.386265662100325</c:v>
                </c:pt>
                <c:pt idx="15">
                  <c:v>31.733562968403113</c:v>
                </c:pt>
                <c:pt idx="16">
                  <c:v>31.973407448416197</c:v>
                </c:pt>
                <c:pt idx="17">
                  <c:v>32.34733249796809</c:v>
                </c:pt>
                <c:pt idx="18">
                  <c:v>32.72230027934058</c:v>
                </c:pt>
                <c:pt idx="19">
                  <c:v>33.050584373713086</c:v>
                </c:pt>
                <c:pt idx="20">
                  <c:v>33.303894655701413</c:v>
                </c:pt>
                <c:pt idx="21">
                  <c:v>33.498564591117265</c:v>
                </c:pt>
                <c:pt idx="22">
                  <c:v>33.718264944823282</c:v>
                </c:pt>
                <c:pt idx="23">
                  <c:v>33.915830445907382</c:v>
                </c:pt>
                <c:pt idx="24">
                  <c:v>34.152169047567185</c:v>
                </c:pt>
                <c:pt idx="25">
                  <c:v>34.501508618970732</c:v>
                </c:pt>
              </c:numCache>
            </c:numRef>
          </c:val>
          <c:smooth val="0"/>
        </c:ser>
        <c:ser>
          <c:idx val="0"/>
          <c:order val="1"/>
          <c:tx>
            <c:strRef>
              <c:f>'C - Husholdninger og Erhverv'!$B$264</c:f>
              <c:strCache>
                <c:ptCount val="1"/>
                <c:pt idx="0">
                  <c:v>Elapparater, høj CO2-kvotepris</c:v>
                </c:pt>
              </c:strCache>
            </c:strRef>
          </c:tx>
          <c:spPr>
            <a:ln>
              <a:solidFill>
                <a:schemeClr val="accent2"/>
              </a:solidFill>
            </a:ln>
          </c:spPr>
          <c:marker>
            <c:symbol val="none"/>
          </c:marker>
          <c:cat>
            <c:numRef>
              <c:f>'C - Husholdninger og Erhverv'!$A$265:$A$290</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Erhverv'!$B$265:$B$290</c:f>
              <c:numCache>
                <c:formatCode>0</c:formatCode>
                <c:ptCount val="26"/>
                <c:pt idx="0">
                  <c:v>30.180823638151107</c:v>
                </c:pt>
                <c:pt idx="1">
                  <c:v>29.7418829050726</c:v>
                </c:pt>
                <c:pt idx="2">
                  <c:v>30.514089984202201</c:v>
                </c:pt>
                <c:pt idx="3">
                  <c:v>30.346351090906676</c:v>
                </c:pt>
                <c:pt idx="4">
                  <c:v>31.079302378151425</c:v>
                </c:pt>
                <c:pt idx="5">
                  <c:v>31.724241082461962</c:v>
                </c:pt>
                <c:pt idx="6">
                  <c:v>32.457595363093908</c:v>
                </c:pt>
                <c:pt idx="7">
                  <c:v>32.536873575715944</c:v>
                </c:pt>
                <c:pt idx="8">
                  <c:v>32.196977444525196</c:v>
                </c:pt>
                <c:pt idx="9">
                  <c:v>31.229136919167942</c:v>
                </c:pt>
                <c:pt idx="10">
                  <c:v>31.071578710859399</c:v>
                </c:pt>
                <c:pt idx="11">
                  <c:v>31.18074263446805</c:v>
                </c:pt>
                <c:pt idx="12">
                  <c:v>30.575880866093385</c:v>
                </c:pt>
                <c:pt idx="13">
                  <c:v>31.50071472748693</c:v>
                </c:pt>
                <c:pt idx="14">
                  <c:v>31.386265662100325</c:v>
                </c:pt>
                <c:pt idx="15">
                  <c:v>31.448793986889623</c:v>
                </c:pt>
                <c:pt idx="16">
                  <c:v>31.395454631936513</c:v>
                </c:pt>
                <c:pt idx="17">
                  <c:v>31.742853616613726</c:v>
                </c:pt>
                <c:pt idx="18">
                  <c:v>31.961324588615774</c:v>
                </c:pt>
                <c:pt idx="19">
                  <c:v>32.336547236379843</c:v>
                </c:pt>
                <c:pt idx="20">
                  <c:v>32.701680032016192</c:v>
                </c:pt>
                <c:pt idx="21">
                  <c:v>32.993650215734114</c:v>
                </c:pt>
                <c:pt idx="22">
                  <c:v>33.178684424275204</c:v>
                </c:pt>
                <c:pt idx="23">
                  <c:v>33.31863138127158</c:v>
                </c:pt>
                <c:pt idx="24">
                  <c:v>33.437883210614217</c:v>
                </c:pt>
                <c:pt idx="25">
                  <c:v>33.632113629941351</c:v>
                </c:pt>
              </c:numCache>
            </c:numRef>
          </c:val>
          <c:smooth val="0"/>
        </c:ser>
        <c:dLbls>
          <c:showLegendKey val="0"/>
          <c:showVal val="0"/>
          <c:showCatName val="0"/>
          <c:showSerName val="0"/>
          <c:showPercent val="0"/>
          <c:showBubbleSize val="0"/>
        </c:dLbls>
        <c:marker val="1"/>
        <c:smooth val="0"/>
        <c:axId val="143922688"/>
        <c:axId val="143924224"/>
      </c:lineChart>
      <c:catAx>
        <c:axId val="143922688"/>
        <c:scaling>
          <c:orientation val="minMax"/>
        </c:scaling>
        <c:delete val="0"/>
        <c:axPos val="b"/>
        <c:numFmt formatCode="General" sourceLinked="1"/>
        <c:majorTickMark val="out"/>
        <c:minorTickMark val="none"/>
        <c:tickLblPos val="nextTo"/>
        <c:crossAx val="143924224"/>
        <c:crosses val="autoZero"/>
        <c:auto val="1"/>
        <c:lblAlgn val="ctr"/>
        <c:lblOffset val="100"/>
        <c:tickLblSkip val="5"/>
        <c:noMultiLvlLbl val="0"/>
      </c:catAx>
      <c:valAx>
        <c:axId val="143924224"/>
        <c:scaling>
          <c:orientation val="minMax"/>
          <c:max val="40"/>
          <c:min val="20"/>
        </c:scaling>
        <c:delete val="0"/>
        <c:axPos val="l"/>
        <c:majorGridlines/>
        <c:numFmt formatCode="0" sourceLinked="0"/>
        <c:majorTickMark val="out"/>
        <c:minorTickMark val="none"/>
        <c:tickLblPos val="nextTo"/>
        <c:crossAx val="143922688"/>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sz="1200" b="1" i="0" baseline="0">
                <a:effectLst/>
              </a:rPr>
              <a:t>Fordeling af elforbrug til apperater på husstandstyper</a:t>
            </a:r>
            <a:endParaRPr lang="da-DK" sz="1200">
              <a:effectLst/>
            </a:endParaRPr>
          </a:p>
        </c:rich>
      </c:tx>
      <c:layout/>
      <c:overlay val="0"/>
    </c:title>
    <c:autoTitleDeleted val="0"/>
    <c:plotArea>
      <c:layout/>
      <c:barChart>
        <c:barDir val="col"/>
        <c:grouping val="stacked"/>
        <c:varyColors val="0"/>
        <c:ser>
          <c:idx val="0"/>
          <c:order val="0"/>
          <c:tx>
            <c:strRef>
              <c:f>'C - Husholdninger og Erhverv'!$B$243</c:f>
              <c:strCache>
                <c:ptCount val="1"/>
                <c:pt idx="0">
                  <c:v>Lejligheder</c:v>
                </c:pt>
              </c:strCache>
            </c:strRef>
          </c:tx>
          <c:invertIfNegative val="0"/>
          <c:cat>
            <c:numRef>
              <c:f>'C - Husholdninger og Erhverv'!$A$244:$A$249</c:f>
              <c:numCache>
                <c:formatCode>General</c:formatCode>
                <c:ptCount val="6"/>
                <c:pt idx="0">
                  <c:v>2000</c:v>
                </c:pt>
                <c:pt idx="1">
                  <c:v>2005</c:v>
                </c:pt>
                <c:pt idx="2">
                  <c:v>2010</c:v>
                </c:pt>
                <c:pt idx="3">
                  <c:v>2015</c:v>
                </c:pt>
                <c:pt idx="4">
                  <c:v>2020</c:v>
                </c:pt>
                <c:pt idx="5">
                  <c:v>2025</c:v>
                </c:pt>
              </c:numCache>
            </c:numRef>
          </c:cat>
          <c:val>
            <c:numRef>
              <c:f>'C - Husholdninger og Erhverv'!$B$244:$B$249</c:f>
              <c:numCache>
                <c:formatCode>0%</c:formatCode>
                <c:ptCount val="6"/>
                <c:pt idx="0">
                  <c:v>0.26949106054427807</c:v>
                </c:pt>
                <c:pt idx="1">
                  <c:v>0.27133145412479331</c:v>
                </c:pt>
                <c:pt idx="2">
                  <c:v>0.27333107272081497</c:v>
                </c:pt>
                <c:pt idx="3">
                  <c:v>0.27273752208547708</c:v>
                </c:pt>
                <c:pt idx="4">
                  <c:v>0.26533738062578388</c:v>
                </c:pt>
                <c:pt idx="5">
                  <c:v>0.25889280996625713</c:v>
                </c:pt>
              </c:numCache>
            </c:numRef>
          </c:val>
        </c:ser>
        <c:ser>
          <c:idx val="1"/>
          <c:order val="1"/>
          <c:tx>
            <c:strRef>
              <c:f>'C - Husholdninger og Erhverv'!$C$243</c:f>
              <c:strCache>
                <c:ptCount val="1"/>
                <c:pt idx="0">
                  <c:v>Parcelhuse</c:v>
                </c:pt>
              </c:strCache>
            </c:strRef>
          </c:tx>
          <c:invertIfNegative val="0"/>
          <c:cat>
            <c:numRef>
              <c:f>'C - Husholdninger og Erhverv'!$A$244:$A$249</c:f>
              <c:numCache>
                <c:formatCode>General</c:formatCode>
                <c:ptCount val="6"/>
                <c:pt idx="0">
                  <c:v>2000</c:v>
                </c:pt>
                <c:pt idx="1">
                  <c:v>2005</c:v>
                </c:pt>
                <c:pt idx="2">
                  <c:v>2010</c:v>
                </c:pt>
                <c:pt idx="3">
                  <c:v>2015</c:v>
                </c:pt>
                <c:pt idx="4">
                  <c:v>2020</c:v>
                </c:pt>
                <c:pt idx="5">
                  <c:v>2025</c:v>
                </c:pt>
              </c:numCache>
            </c:numRef>
          </c:cat>
          <c:val>
            <c:numRef>
              <c:f>'C - Husholdninger og Erhverv'!$C$244:$C$249</c:f>
              <c:numCache>
                <c:formatCode>0%</c:formatCode>
                <c:ptCount val="6"/>
                <c:pt idx="0">
                  <c:v>0.66437015535896093</c:v>
                </c:pt>
                <c:pt idx="1">
                  <c:v>0.66083937787256675</c:v>
                </c:pt>
                <c:pt idx="2">
                  <c:v>0.64976919574247027</c:v>
                </c:pt>
                <c:pt idx="3">
                  <c:v>0.64585672787129189</c:v>
                </c:pt>
                <c:pt idx="4">
                  <c:v>0.64996564001435164</c:v>
                </c:pt>
                <c:pt idx="5">
                  <c:v>0.65595457494757625</c:v>
                </c:pt>
              </c:numCache>
            </c:numRef>
          </c:val>
        </c:ser>
        <c:ser>
          <c:idx val="2"/>
          <c:order val="2"/>
          <c:tx>
            <c:strRef>
              <c:f>'C - Husholdninger og Erhverv'!$D$243</c:f>
              <c:strCache>
                <c:ptCount val="1"/>
                <c:pt idx="0">
                  <c:v>Fritidshuse</c:v>
                </c:pt>
              </c:strCache>
            </c:strRef>
          </c:tx>
          <c:invertIfNegative val="0"/>
          <c:cat>
            <c:numRef>
              <c:f>'C - Husholdninger og Erhverv'!$A$244:$A$249</c:f>
              <c:numCache>
                <c:formatCode>General</c:formatCode>
                <c:ptCount val="6"/>
                <c:pt idx="0">
                  <c:v>2000</c:v>
                </c:pt>
                <c:pt idx="1">
                  <c:v>2005</c:v>
                </c:pt>
                <c:pt idx="2">
                  <c:v>2010</c:v>
                </c:pt>
                <c:pt idx="3">
                  <c:v>2015</c:v>
                </c:pt>
                <c:pt idx="4">
                  <c:v>2020</c:v>
                </c:pt>
                <c:pt idx="5">
                  <c:v>2025</c:v>
                </c:pt>
              </c:numCache>
            </c:numRef>
          </c:cat>
          <c:val>
            <c:numRef>
              <c:f>'C - Husholdninger og Erhverv'!$D$244:$D$249</c:f>
              <c:numCache>
                <c:formatCode>0%</c:formatCode>
                <c:ptCount val="6"/>
                <c:pt idx="0">
                  <c:v>6.6138784096761202E-2</c:v>
                </c:pt>
                <c:pt idx="1">
                  <c:v>6.7829168002640064E-2</c:v>
                </c:pt>
                <c:pt idx="2">
                  <c:v>7.6899731536714755E-2</c:v>
                </c:pt>
                <c:pt idx="3">
                  <c:v>8.1405750043230918E-2</c:v>
                </c:pt>
                <c:pt idx="4">
                  <c:v>8.4696979359864338E-2</c:v>
                </c:pt>
                <c:pt idx="5">
                  <c:v>8.5152615086166603E-2</c:v>
                </c:pt>
              </c:numCache>
            </c:numRef>
          </c:val>
        </c:ser>
        <c:dLbls>
          <c:showLegendKey val="0"/>
          <c:showVal val="0"/>
          <c:showCatName val="0"/>
          <c:showSerName val="0"/>
          <c:showPercent val="0"/>
          <c:showBubbleSize val="0"/>
        </c:dLbls>
        <c:gapWidth val="150"/>
        <c:overlap val="100"/>
        <c:axId val="143962880"/>
        <c:axId val="143964416"/>
      </c:barChart>
      <c:catAx>
        <c:axId val="143962880"/>
        <c:scaling>
          <c:orientation val="minMax"/>
        </c:scaling>
        <c:delete val="0"/>
        <c:axPos val="b"/>
        <c:numFmt formatCode="General" sourceLinked="1"/>
        <c:majorTickMark val="out"/>
        <c:minorTickMark val="none"/>
        <c:tickLblPos val="nextTo"/>
        <c:crossAx val="143964416"/>
        <c:crosses val="autoZero"/>
        <c:auto val="1"/>
        <c:lblAlgn val="ctr"/>
        <c:lblOffset val="100"/>
        <c:noMultiLvlLbl val="0"/>
      </c:catAx>
      <c:valAx>
        <c:axId val="143964416"/>
        <c:scaling>
          <c:orientation val="minMax"/>
        </c:scaling>
        <c:delete val="0"/>
        <c:axPos val="l"/>
        <c:majorGridlines/>
        <c:numFmt formatCode="0%" sourceLinked="1"/>
        <c:majorTickMark val="out"/>
        <c:minorTickMark val="none"/>
        <c:tickLblPos val="nextTo"/>
        <c:crossAx val="14396288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baseline="0">
                <a:effectLst/>
              </a:rPr>
              <a:t>Husholdningernes energiforbrug til opvarmning (PJ)</a:t>
            </a:r>
            <a:endParaRPr lang="da-DK" sz="1200">
              <a:effectLst/>
            </a:endParaRPr>
          </a:p>
        </c:rich>
      </c:tx>
      <c:layout/>
      <c:overlay val="0"/>
    </c:title>
    <c:autoTitleDeleted val="0"/>
    <c:plotArea>
      <c:layout>
        <c:manualLayout>
          <c:layoutTarget val="inner"/>
          <c:xMode val="edge"/>
          <c:yMode val="edge"/>
          <c:x val="8.5756456631775266E-2"/>
          <c:y val="0.16089129483814524"/>
          <c:w val="0.6173357836423351"/>
          <c:h val="0.72312882764654418"/>
        </c:manualLayout>
      </c:layout>
      <c:areaChart>
        <c:grouping val="stacked"/>
        <c:varyColors val="0"/>
        <c:ser>
          <c:idx val="0"/>
          <c:order val="0"/>
          <c:tx>
            <c:strRef>
              <c:f>'C - Husholdninger og Erhverv'!$B$210</c:f>
              <c:strCache>
                <c:ptCount val="1"/>
                <c:pt idx="0">
                  <c:v>Kul &amp; Koks</c:v>
                </c:pt>
              </c:strCache>
            </c:strRef>
          </c:tx>
          <c:cat>
            <c:numRef>
              <c:f>'C - Husholdninger og Erhverv'!$A$211:$A$236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Erhverv'!$B$211:$B$236</c:f>
              <c:numCache>
                <c:formatCode>0</c:formatCode>
                <c:ptCount val="26"/>
                <c:pt idx="0">
                  <c:v>4.9082648174318871E-2</c:v>
                </c:pt>
                <c:pt idx="1">
                  <c:v>4.8780066792633012E-2</c:v>
                </c:pt>
                <c:pt idx="2">
                  <c:v>3.9142738826251848E-2</c:v>
                </c:pt>
                <c:pt idx="3">
                  <c:v>2.9758131647901066E-2</c:v>
                </c:pt>
                <c:pt idx="4">
                  <c:v>2.7712907691408366E-2</c:v>
                </c:pt>
                <c:pt idx="5">
                  <c:v>8.2920365458532437E-3</c:v>
                </c:pt>
                <c:pt idx="6">
                  <c:v>4.3710385894876911E-3</c:v>
                </c:pt>
                <c:pt idx="7">
                  <c:v>9.0339422685351538E-3</c:v>
                </c:pt>
                <c:pt idx="8">
                  <c:v>1.9311734321641297E-2</c:v>
                </c:pt>
                <c:pt idx="9">
                  <c:v>2.1377031897117475E-2</c:v>
                </c:pt>
                <c:pt idx="10">
                  <c:v>2.7858496646716947E-2</c:v>
                </c:pt>
                <c:pt idx="11">
                  <c:v>3.0177310040725651E-2</c:v>
                </c:pt>
                <c:pt idx="12">
                  <c:v>2.3519596649017486E-2</c:v>
                </c:pt>
                <c:pt idx="13">
                  <c:v>1.8181158800710664E-2</c:v>
                </c:pt>
                <c:pt idx="14">
                  <c:v>4.5130225200047962E-4</c:v>
                </c:pt>
                <c:pt idx="15">
                  <c:v>3.662699101500614E-4</c:v>
                </c:pt>
                <c:pt idx="16">
                  <c:v>3.4722760203334947E-4</c:v>
                </c:pt>
                <c:pt idx="17">
                  <c:v>3.29540830005677E-4</c:v>
                </c:pt>
                <c:pt idx="18">
                  <c:v>3.1236756918721009E-4</c:v>
                </c:pt>
                <c:pt idx="19">
                  <c:v>2.9623672000609149E-4</c:v>
                </c:pt>
                <c:pt idx="20">
                  <c:v>2.8104121652947018E-4</c:v>
                </c:pt>
                <c:pt idx="21">
                  <c:v>2.6744905620810296E-4</c:v>
                </c:pt>
                <c:pt idx="22">
                  <c:v>2.5449714449312337E-4</c:v>
                </c:pt>
                <c:pt idx="23">
                  <c:v>2.4217179437435407E-4</c:v>
                </c:pt>
                <c:pt idx="24">
                  <c:v>2.3044882428639412E-4</c:v>
                </c:pt>
                <c:pt idx="25">
                  <c:v>2.1930582584157935E-4</c:v>
                </c:pt>
              </c:numCache>
            </c:numRef>
          </c:val>
        </c:ser>
        <c:ser>
          <c:idx val="1"/>
          <c:order val="1"/>
          <c:tx>
            <c:strRef>
              <c:f>'C - Husholdninger og Erhverv'!$C$210</c:f>
              <c:strCache>
                <c:ptCount val="1"/>
                <c:pt idx="0">
                  <c:v>Olie</c:v>
                </c:pt>
              </c:strCache>
            </c:strRef>
          </c:tx>
          <c:cat>
            <c:numRef>
              <c:f>'C - Husholdninger og Erhverv'!$A$211:$A$236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Erhverv'!$C$211:$C$236</c:f>
              <c:numCache>
                <c:formatCode>0</c:formatCode>
                <c:ptCount val="26"/>
                <c:pt idx="0">
                  <c:v>34.089716671978749</c:v>
                </c:pt>
                <c:pt idx="1">
                  <c:v>32.745586142572762</c:v>
                </c:pt>
                <c:pt idx="2">
                  <c:v>31.782336380807525</c:v>
                </c:pt>
                <c:pt idx="3">
                  <c:v>29.039375343440366</c:v>
                </c:pt>
                <c:pt idx="4">
                  <c:v>27.491011396285451</c:v>
                </c:pt>
                <c:pt idx="5">
                  <c:v>26.366519053764002</c:v>
                </c:pt>
                <c:pt idx="6">
                  <c:v>24.418024349136275</c:v>
                </c:pt>
                <c:pt idx="7">
                  <c:v>22.567026356675253</c:v>
                </c:pt>
                <c:pt idx="8">
                  <c:v>20.913642442600302</c:v>
                </c:pt>
                <c:pt idx="9">
                  <c:v>18.95064103785246</c:v>
                </c:pt>
                <c:pt idx="10">
                  <c:v>17.563444205051468</c:v>
                </c:pt>
                <c:pt idx="11">
                  <c:v>17.091397813148536</c:v>
                </c:pt>
                <c:pt idx="12">
                  <c:v>13.85862416054761</c:v>
                </c:pt>
                <c:pt idx="13">
                  <c:v>13.048256568812015</c:v>
                </c:pt>
                <c:pt idx="14">
                  <c:v>10.547024319118549</c:v>
                </c:pt>
                <c:pt idx="15">
                  <c:v>10.594281777929016</c:v>
                </c:pt>
                <c:pt idx="16">
                  <c:v>10.181922784745764</c:v>
                </c:pt>
                <c:pt idx="17">
                  <c:v>9.7978030652513137</c:v>
                </c:pt>
                <c:pt idx="18">
                  <c:v>9.4209546912829172</c:v>
                </c:pt>
                <c:pt idx="19">
                  <c:v>9.0652185787810531</c:v>
                </c:pt>
                <c:pt idx="20">
                  <c:v>8.7282926215950791</c:v>
                </c:pt>
                <c:pt idx="21">
                  <c:v>8.4281571305587004</c:v>
                </c:pt>
                <c:pt idx="22">
                  <c:v>8.1821082621571684</c:v>
                </c:pt>
                <c:pt idx="23">
                  <c:v>7.9449668756620104</c:v>
                </c:pt>
                <c:pt idx="24">
                  <c:v>7.7165637912743534</c:v>
                </c:pt>
                <c:pt idx="25">
                  <c:v>7.4967613392493391</c:v>
                </c:pt>
              </c:numCache>
            </c:numRef>
          </c:val>
        </c:ser>
        <c:ser>
          <c:idx val="2"/>
          <c:order val="2"/>
          <c:tx>
            <c:strRef>
              <c:f>'C - Husholdninger og Erhverv'!$D$210</c:f>
              <c:strCache>
                <c:ptCount val="1"/>
                <c:pt idx="0">
                  <c:v>Naturgas</c:v>
                </c:pt>
              </c:strCache>
            </c:strRef>
          </c:tx>
          <c:cat>
            <c:numRef>
              <c:f>'C - Husholdninger og Erhverv'!$A$211:$A$236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Erhverv'!$D$211:$D$236</c:f>
              <c:numCache>
                <c:formatCode>0</c:formatCode>
                <c:ptCount val="26"/>
                <c:pt idx="0">
                  <c:v>29.329226296125039</c:v>
                </c:pt>
                <c:pt idx="1">
                  <c:v>28.728843692966322</c:v>
                </c:pt>
                <c:pt idx="2">
                  <c:v>29.084589904557198</c:v>
                </c:pt>
                <c:pt idx="3">
                  <c:v>30.226725193138051</c:v>
                </c:pt>
                <c:pt idx="4">
                  <c:v>30.228905639292471</c:v>
                </c:pt>
                <c:pt idx="5">
                  <c:v>29.993088382907274</c:v>
                </c:pt>
                <c:pt idx="6">
                  <c:v>29.867798254296808</c:v>
                </c:pt>
                <c:pt idx="7">
                  <c:v>28.135573601978837</c:v>
                </c:pt>
                <c:pt idx="8">
                  <c:v>27.704642627274275</c:v>
                </c:pt>
                <c:pt idx="9">
                  <c:v>26.655767413629732</c:v>
                </c:pt>
                <c:pt idx="10">
                  <c:v>27.760902562171221</c:v>
                </c:pt>
                <c:pt idx="11">
                  <c:v>27.798243975130578</c:v>
                </c:pt>
                <c:pt idx="12">
                  <c:v>26.490298043507408</c:v>
                </c:pt>
                <c:pt idx="13">
                  <c:v>26.587660227577608</c:v>
                </c:pt>
                <c:pt idx="14">
                  <c:v>25.95915185123884</c:v>
                </c:pt>
                <c:pt idx="15">
                  <c:v>24.105088531597843</c:v>
                </c:pt>
                <c:pt idx="16">
                  <c:v>22.910845976012929</c:v>
                </c:pt>
                <c:pt idx="17">
                  <c:v>22.12861946480853</c:v>
                </c:pt>
                <c:pt idx="18">
                  <c:v>21.287274607739199</c:v>
                </c:pt>
                <c:pt idx="19">
                  <c:v>20.466736272623208</c:v>
                </c:pt>
                <c:pt idx="20">
                  <c:v>19.714163369060184</c:v>
                </c:pt>
                <c:pt idx="21">
                  <c:v>19.340139759018452</c:v>
                </c:pt>
                <c:pt idx="22">
                  <c:v>18.932838436272124</c:v>
                </c:pt>
                <c:pt idx="23">
                  <c:v>18.481105663165799</c:v>
                </c:pt>
                <c:pt idx="24">
                  <c:v>18.055908733042529</c:v>
                </c:pt>
                <c:pt idx="25">
                  <c:v>17.64091231692889</c:v>
                </c:pt>
              </c:numCache>
            </c:numRef>
          </c:val>
        </c:ser>
        <c:ser>
          <c:idx val="3"/>
          <c:order val="3"/>
          <c:tx>
            <c:strRef>
              <c:f>'C - Husholdninger og Erhverv'!$E$210</c:f>
              <c:strCache>
                <c:ptCount val="1"/>
                <c:pt idx="0">
                  <c:v>Biomasse &amp; biogas</c:v>
                </c:pt>
              </c:strCache>
            </c:strRef>
          </c:tx>
          <c:cat>
            <c:numRef>
              <c:f>'C - Husholdninger og Erhverv'!$A$211:$A$236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Erhverv'!$E$211:$E$236</c:f>
              <c:numCache>
                <c:formatCode>0</c:formatCode>
                <c:ptCount val="26"/>
                <c:pt idx="0">
                  <c:v>19.259208960462743</c:v>
                </c:pt>
                <c:pt idx="1">
                  <c:v>20.427087232586139</c:v>
                </c:pt>
                <c:pt idx="2">
                  <c:v>22.120164596451055</c:v>
                </c:pt>
                <c:pt idx="3">
                  <c:v>24.34320179777006</c:v>
                </c:pt>
                <c:pt idx="4">
                  <c:v>25.940690227094272</c:v>
                </c:pt>
                <c:pt idx="5">
                  <c:v>30.25372511916046</c:v>
                </c:pt>
                <c:pt idx="6">
                  <c:v>34.28613635277479</c:v>
                </c:pt>
                <c:pt idx="7">
                  <c:v>41.223363107761863</c:v>
                </c:pt>
                <c:pt idx="8">
                  <c:v>39.558810007786967</c:v>
                </c:pt>
                <c:pt idx="9">
                  <c:v>37.736975760475914</c:v>
                </c:pt>
                <c:pt idx="10">
                  <c:v>35.639276176967435</c:v>
                </c:pt>
                <c:pt idx="11">
                  <c:v>37.292039178254811</c:v>
                </c:pt>
                <c:pt idx="12">
                  <c:v>34.105010756148616</c:v>
                </c:pt>
                <c:pt idx="13">
                  <c:v>34.755970794542066</c:v>
                </c:pt>
                <c:pt idx="14">
                  <c:v>36.650707151130327</c:v>
                </c:pt>
                <c:pt idx="15">
                  <c:v>37.67536940961525</c:v>
                </c:pt>
                <c:pt idx="16">
                  <c:v>38.154825728945177</c:v>
                </c:pt>
                <c:pt idx="17">
                  <c:v>38.307712930164691</c:v>
                </c:pt>
                <c:pt idx="18">
                  <c:v>38.462155607182346</c:v>
                </c:pt>
                <c:pt idx="19">
                  <c:v>38.642956078812304</c:v>
                </c:pt>
                <c:pt idx="20">
                  <c:v>38.793782428396327</c:v>
                </c:pt>
                <c:pt idx="21">
                  <c:v>38.819867748728463</c:v>
                </c:pt>
                <c:pt idx="22">
                  <c:v>38.882116974625468</c:v>
                </c:pt>
                <c:pt idx="23">
                  <c:v>38.995352845109693</c:v>
                </c:pt>
                <c:pt idx="24">
                  <c:v>39.090018009616934</c:v>
                </c:pt>
                <c:pt idx="25">
                  <c:v>39.184212797897473</c:v>
                </c:pt>
              </c:numCache>
            </c:numRef>
          </c:val>
        </c:ser>
        <c:ser>
          <c:idx val="4"/>
          <c:order val="4"/>
          <c:tx>
            <c:strRef>
              <c:f>'C - Husholdninger og Erhverv'!$F$210</c:f>
              <c:strCache>
                <c:ptCount val="1"/>
                <c:pt idx="0">
                  <c:v>Solvarme</c:v>
                </c:pt>
              </c:strCache>
            </c:strRef>
          </c:tx>
          <c:cat>
            <c:numRef>
              <c:f>'C - Husholdninger og Erhverv'!$A$211:$A$236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Erhverv'!$F$211:$F$236</c:f>
              <c:numCache>
                <c:formatCode>0</c:formatCode>
                <c:ptCount val="26"/>
                <c:pt idx="0">
                  <c:v>0.26045529999999995</c:v>
                </c:pt>
                <c:pt idx="1">
                  <c:v>0.26673849999999993</c:v>
                </c:pt>
                <c:pt idx="2">
                  <c:v>0.27163449999999995</c:v>
                </c:pt>
                <c:pt idx="3">
                  <c:v>0.27653049999999985</c:v>
                </c:pt>
                <c:pt idx="4">
                  <c:v>0.28632249999999992</c:v>
                </c:pt>
                <c:pt idx="5">
                  <c:v>0.3047283999999999</c:v>
                </c:pt>
                <c:pt idx="6">
                  <c:v>0.3242664999999999</c:v>
                </c:pt>
                <c:pt idx="7">
                  <c:v>0.3487464999999999</c:v>
                </c:pt>
                <c:pt idx="8">
                  <c:v>0.37567449999999991</c:v>
                </c:pt>
                <c:pt idx="9">
                  <c:v>0.40137849999999992</c:v>
                </c:pt>
                <c:pt idx="10">
                  <c:v>0.41851449999999984</c:v>
                </c:pt>
                <c:pt idx="11">
                  <c:v>0.44054649999999984</c:v>
                </c:pt>
                <c:pt idx="12">
                  <c:v>0.45415982799999999</c:v>
                </c:pt>
                <c:pt idx="13">
                  <c:v>0.46884782799999991</c:v>
                </c:pt>
                <c:pt idx="14">
                  <c:v>0.47986382799999999</c:v>
                </c:pt>
                <c:pt idx="15">
                  <c:v>0.53012673358284479</c:v>
                </c:pt>
                <c:pt idx="16">
                  <c:v>0.55546717366333875</c:v>
                </c:pt>
                <c:pt idx="17">
                  <c:v>0.58266520287192969</c:v>
                </c:pt>
                <c:pt idx="18">
                  <c:v>0.61043789074742816</c:v>
                </c:pt>
                <c:pt idx="19">
                  <c:v>0.63985288041682942</c:v>
                </c:pt>
                <c:pt idx="20">
                  <c:v>0.67092959520935724</c:v>
                </c:pt>
                <c:pt idx="21">
                  <c:v>0.70568956583937326</c:v>
                </c:pt>
                <c:pt idx="22">
                  <c:v>0.74220048541729211</c:v>
                </c:pt>
                <c:pt idx="23">
                  <c:v>0.78059825068539945</c:v>
                </c:pt>
                <c:pt idx="24">
                  <c:v>0.82100198008070358</c:v>
                </c:pt>
                <c:pt idx="25">
                  <c:v>0.86354618602495925</c:v>
                </c:pt>
              </c:numCache>
            </c:numRef>
          </c:val>
        </c:ser>
        <c:ser>
          <c:idx val="5"/>
          <c:order val="5"/>
          <c:tx>
            <c:strRef>
              <c:f>'C - Husholdninger og Erhverv'!$G$210</c:f>
              <c:strCache>
                <c:ptCount val="1"/>
                <c:pt idx="0">
                  <c:v>Varmepumper</c:v>
                </c:pt>
              </c:strCache>
            </c:strRef>
          </c:tx>
          <c:cat>
            <c:numRef>
              <c:f>'C - Husholdninger og Erhverv'!$A$211:$A$236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Erhverv'!$G$211:$G$236</c:f>
              <c:numCache>
                <c:formatCode>0</c:formatCode>
                <c:ptCount val="26"/>
                <c:pt idx="0">
                  <c:v>2.532629717518263</c:v>
                </c:pt>
                <c:pt idx="1">
                  <c:v>2.3853969599643396</c:v>
                </c:pt>
                <c:pt idx="2">
                  <c:v>2.5257748756762108</c:v>
                </c:pt>
                <c:pt idx="3">
                  <c:v>2.472226616276918</c:v>
                </c:pt>
                <c:pt idx="4">
                  <c:v>2.5403048947087932</c:v>
                </c:pt>
                <c:pt idx="5">
                  <c:v>2.7208587250399283</c:v>
                </c:pt>
                <c:pt idx="6">
                  <c:v>3.1147465790172224</c:v>
                </c:pt>
                <c:pt idx="7">
                  <c:v>3.122826918494352</c:v>
                </c:pt>
                <c:pt idx="8">
                  <c:v>3.3765959015726721</c:v>
                </c:pt>
                <c:pt idx="9">
                  <c:v>3.5173747308024086</c:v>
                </c:pt>
                <c:pt idx="10">
                  <c:v>3.3643133484169683</c:v>
                </c:pt>
                <c:pt idx="11">
                  <c:v>4.2164425062724149</c:v>
                </c:pt>
                <c:pt idx="12">
                  <c:v>4.3080598971311703</c:v>
                </c:pt>
                <c:pt idx="13">
                  <c:v>4.6243515191787594</c:v>
                </c:pt>
                <c:pt idx="14">
                  <c:v>5.458193510699477</c:v>
                </c:pt>
                <c:pt idx="15">
                  <c:v>6.4617347266172249</c:v>
                </c:pt>
                <c:pt idx="16">
                  <c:v>6.8589768576626131</c:v>
                </c:pt>
                <c:pt idx="17">
                  <c:v>7.2625822777834115</c:v>
                </c:pt>
                <c:pt idx="18">
                  <c:v>7.6558898376341649</c:v>
                </c:pt>
                <c:pt idx="19">
                  <c:v>8.0514201332642177</c:v>
                </c:pt>
                <c:pt idx="20">
                  <c:v>8.4486379801087885</c:v>
                </c:pt>
                <c:pt idx="21">
                  <c:v>8.7357894669384919</c:v>
                </c:pt>
                <c:pt idx="22">
                  <c:v>9.0232982581920407</c:v>
                </c:pt>
                <c:pt idx="23">
                  <c:v>9.3117091783921211</c:v>
                </c:pt>
                <c:pt idx="24">
                  <c:v>9.6012761201657213</c:v>
                </c:pt>
                <c:pt idx="25">
                  <c:v>9.8923510114083957</c:v>
                </c:pt>
              </c:numCache>
            </c:numRef>
          </c:val>
        </c:ser>
        <c:ser>
          <c:idx val="6"/>
          <c:order val="6"/>
          <c:tx>
            <c:strRef>
              <c:f>'C - Husholdninger og Erhverv'!$H$210</c:f>
              <c:strCache>
                <c:ptCount val="1"/>
                <c:pt idx="0">
                  <c:v>El</c:v>
                </c:pt>
              </c:strCache>
            </c:strRef>
          </c:tx>
          <c:cat>
            <c:numRef>
              <c:f>'C - Husholdninger og Erhverv'!$A$211:$A$236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Erhverv'!$H$211:$H$236</c:f>
              <c:numCache>
                <c:formatCode>0</c:formatCode>
                <c:ptCount val="26"/>
                <c:pt idx="0">
                  <c:v>7.1585743912810607</c:v>
                </c:pt>
                <c:pt idx="1">
                  <c:v>6.8453004835351834</c:v>
                </c:pt>
                <c:pt idx="2">
                  <c:v>6.5070214239796371</c:v>
                </c:pt>
                <c:pt idx="3">
                  <c:v>6.759521090091571</c:v>
                </c:pt>
                <c:pt idx="4">
                  <c:v>6.3014538474152886</c:v>
                </c:pt>
                <c:pt idx="5">
                  <c:v>6.0853012050066049</c:v>
                </c:pt>
                <c:pt idx="6">
                  <c:v>5.945606397686042</c:v>
                </c:pt>
                <c:pt idx="7">
                  <c:v>5.0648771497515312</c:v>
                </c:pt>
                <c:pt idx="8">
                  <c:v>5.093226668066599</c:v>
                </c:pt>
                <c:pt idx="9">
                  <c:v>5.1893753903191495</c:v>
                </c:pt>
                <c:pt idx="10">
                  <c:v>5.6662059498247785</c:v>
                </c:pt>
                <c:pt idx="11">
                  <c:v>5.4252821722052254</c:v>
                </c:pt>
                <c:pt idx="12">
                  <c:v>5.3106652378294115</c:v>
                </c:pt>
                <c:pt idx="13">
                  <c:v>5.5452044568382419</c:v>
                </c:pt>
                <c:pt idx="14">
                  <c:v>5.5221107270157965</c:v>
                </c:pt>
                <c:pt idx="15">
                  <c:v>5.0818118945372213</c:v>
                </c:pt>
                <c:pt idx="16">
                  <c:v>5.1768672871347299</c:v>
                </c:pt>
                <c:pt idx="17">
                  <c:v>5.3592598992542655</c:v>
                </c:pt>
                <c:pt idx="18">
                  <c:v>5.443899918148233</c:v>
                </c:pt>
                <c:pt idx="19">
                  <c:v>5.5268826043617807</c:v>
                </c:pt>
                <c:pt idx="20">
                  <c:v>5.5268826043617807</c:v>
                </c:pt>
                <c:pt idx="21">
                  <c:v>5.5634606348693936</c:v>
                </c:pt>
                <c:pt idx="22">
                  <c:v>5.5985804832906396</c:v>
                </c:pt>
                <c:pt idx="23">
                  <c:v>5.6326638653008274</c:v>
                </c:pt>
                <c:pt idx="24">
                  <c:v>5.6659216147603928</c:v>
                </c:pt>
                <c:pt idx="25">
                  <c:v>5.7072078229282255</c:v>
                </c:pt>
              </c:numCache>
            </c:numRef>
          </c:val>
        </c:ser>
        <c:ser>
          <c:idx val="7"/>
          <c:order val="7"/>
          <c:tx>
            <c:strRef>
              <c:f>'C - Husholdninger og Erhverv'!$I$210</c:f>
              <c:strCache>
                <c:ptCount val="1"/>
                <c:pt idx="0">
                  <c:v>Fjernvarme</c:v>
                </c:pt>
              </c:strCache>
            </c:strRef>
          </c:tx>
          <c:cat>
            <c:numRef>
              <c:f>'C - Husholdninger og Erhverv'!$A$211:$A$236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Erhverv'!$I$211:$I$236</c:f>
              <c:numCache>
                <c:formatCode>0</c:formatCode>
                <c:ptCount val="26"/>
                <c:pt idx="0">
                  <c:v>64.466455630412852</c:v>
                </c:pt>
                <c:pt idx="1">
                  <c:v>64.51379136235262</c:v>
                </c:pt>
                <c:pt idx="2">
                  <c:v>66.386673569269249</c:v>
                </c:pt>
                <c:pt idx="3">
                  <c:v>66.081000246954545</c:v>
                </c:pt>
                <c:pt idx="4">
                  <c:v>66.2446415030238</c:v>
                </c:pt>
                <c:pt idx="5">
                  <c:v>65.535576219576484</c:v>
                </c:pt>
                <c:pt idx="6">
                  <c:v>66.984944740928114</c:v>
                </c:pt>
                <c:pt idx="7">
                  <c:v>66.4686955825848</c:v>
                </c:pt>
                <c:pt idx="8">
                  <c:v>67.42438512307622</c:v>
                </c:pt>
                <c:pt idx="9">
                  <c:v>66.384674307305801</c:v>
                </c:pt>
                <c:pt idx="10">
                  <c:v>68.611509751754227</c:v>
                </c:pt>
                <c:pt idx="11">
                  <c:v>70.167255720385356</c:v>
                </c:pt>
                <c:pt idx="12">
                  <c:v>68.101611918744766</c:v>
                </c:pt>
                <c:pt idx="13">
                  <c:v>68.277215281667822</c:v>
                </c:pt>
                <c:pt idx="14">
                  <c:v>68.704194038441528</c:v>
                </c:pt>
                <c:pt idx="15">
                  <c:v>69.344064530637127</c:v>
                </c:pt>
                <c:pt idx="16">
                  <c:v>69.215592104092806</c:v>
                </c:pt>
                <c:pt idx="17">
                  <c:v>69.147487604126184</c:v>
                </c:pt>
                <c:pt idx="18">
                  <c:v>68.977504264683745</c:v>
                </c:pt>
                <c:pt idx="19">
                  <c:v>68.826016079034986</c:v>
                </c:pt>
                <c:pt idx="20">
                  <c:v>68.683850836449707</c:v>
                </c:pt>
                <c:pt idx="21">
                  <c:v>68.87148127975064</c:v>
                </c:pt>
                <c:pt idx="22">
                  <c:v>69.00325464701848</c:v>
                </c:pt>
                <c:pt idx="23">
                  <c:v>69.124893400463364</c:v>
                </c:pt>
                <c:pt idx="24">
                  <c:v>69.238219917096174</c:v>
                </c:pt>
                <c:pt idx="25">
                  <c:v>69.336746678269648</c:v>
                </c:pt>
              </c:numCache>
            </c:numRef>
          </c:val>
        </c:ser>
        <c:ser>
          <c:idx val="8"/>
          <c:order val="8"/>
          <c:tx>
            <c:strRef>
              <c:f>'C - Husholdninger og Erhverv'!$J$210</c:f>
              <c:strCache>
                <c:ptCount val="1"/>
                <c:pt idx="0">
                  <c:v>Bygas</c:v>
                </c:pt>
              </c:strCache>
            </c:strRef>
          </c:tx>
          <c:cat>
            <c:numRef>
              <c:f>'C - Husholdninger og Erhverv'!$A$211:$A$236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Erhverv'!$J$211:$J$236</c:f>
              <c:numCache>
                <c:formatCode>0</c:formatCode>
                <c:ptCount val="26"/>
                <c:pt idx="0">
                  <c:v>0.59393145420597526</c:v>
                </c:pt>
                <c:pt idx="1">
                  <c:v>0.59305777214681354</c:v>
                </c:pt>
                <c:pt idx="2">
                  <c:v>0.53157202320954977</c:v>
                </c:pt>
                <c:pt idx="3">
                  <c:v>0.53463440476116741</c:v>
                </c:pt>
                <c:pt idx="4">
                  <c:v>0.53158442560919417</c:v>
                </c:pt>
                <c:pt idx="5">
                  <c:v>0.48600910221545912</c:v>
                </c:pt>
                <c:pt idx="6">
                  <c:v>0.44220029601719113</c:v>
                </c:pt>
                <c:pt idx="7">
                  <c:v>0.37451044519450138</c:v>
                </c:pt>
                <c:pt idx="8">
                  <c:v>0.37170688989721279</c:v>
                </c:pt>
                <c:pt idx="9">
                  <c:v>0.40889631265123183</c:v>
                </c:pt>
                <c:pt idx="10">
                  <c:v>0.40832605383515924</c:v>
                </c:pt>
                <c:pt idx="11">
                  <c:v>0.4636554456717652</c:v>
                </c:pt>
                <c:pt idx="12">
                  <c:v>0.34532895570536609</c:v>
                </c:pt>
                <c:pt idx="13">
                  <c:v>0.39416278031837426</c:v>
                </c:pt>
                <c:pt idx="14">
                  <c:v>0.4377047197678165</c:v>
                </c:pt>
                <c:pt idx="15">
                  <c:v>0.2611753673819549</c:v>
                </c:pt>
                <c:pt idx="16">
                  <c:v>0.24636508063005494</c:v>
                </c:pt>
                <c:pt idx="17">
                  <c:v>0.23265269092175508</c:v>
                </c:pt>
                <c:pt idx="18">
                  <c:v>0.21943137528404077</c:v>
                </c:pt>
                <c:pt idx="19">
                  <c:v>0.2070644846397158</c:v>
                </c:pt>
                <c:pt idx="20">
                  <c:v>0.19546575452238563</c:v>
                </c:pt>
                <c:pt idx="21">
                  <c:v>0.18508689571830317</c:v>
                </c:pt>
                <c:pt idx="22">
                  <c:v>0.1752473477347477</c:v>
                </c:pt>
                <c:pt idx="23">
                  <c:v>0.16593042975625161</c:v>
                </c:pt>
                <c:pt idx="24">
                  <c:v>0.15711256297410756</c:v>
                </c:pt>
                <c:pt idx="25">
                  <c:v>0.14877176780743856</c:v>
                </c:pt>
              </c:numCache>
            </c:numRef>
          </c:val>
        </c:ser>
        <c:dLbls>
          <c:showLegendKey val="0"/>
          <c:showVal val="0"/>
          <c:showCatName val="0"/>
          <c:showSerName val="0"/>
          <c:showPercent val="0"/>
          <c:showBubbleSize val="0"/>
        </c:dLbls>
        <c:axId val="144085760"/>
        <c:axId val="144087296"/>
      </c:areaChart>
      <c:catAx>
        <c:axId val="144085760"/>
        <c:scaling>
          <c:orientation val="minMax"/>
        </c:scaling>
        <c:delete val="0"/>
        <c:axPos val="b"/>
        <c:numFmt formatCode="General" sourceLinked="1"/>
        <c:majorTickMark val="out"/>
        <c:minorTickMark val="none"/>
        <c:tickLblPos val="nextTo"/>
        <c:crossAx val="144087296"/>
        <c:crosses val="autoZero"/>
        <c:auto val="1"/>
        <c:lblAlgn val="ctr"/>
        <c:lblOffset val="100"/>
        <c:tickLblSkip val="5"/>
        <c:tickMarkSkip val="5"/>
        <c:noMultiLvlLbl val="0"/>
      </c:catAx>
      <c:valAx>
        <c:axId val="144087296"/>
        <c:scaling>
          <c:orientation val="minMax"/>
        </c:scaling>
        <c:delete val="0"/>
        <c:axPos val="l"/>
        <c:majorGridlines/>
        <c:numFmt formatCode="0" sourceLinked="1"/>
        <c:majorTickMark val="out"/>
        <c:minorTickMark val="none"/>
        <c:tickLblPos val="nextTo"/>
        <c:crossAx val="144085760"/>
        <c:crosses val="autoZero"/>
        <c:crossBetween val="midCat"/>
      </c:valAx>
    </c:plotArea>
    <c:legend>
      <c:legendPos val="r"/>
      <c:layout>
        <c:manualLayout>
          <c:xMode val="edge"/>
          <c:yMode val="edge"/>
          <c:x val="0.72562052593603266"/>
          <c:y val="0.13635134149897929"/>
          <c:w val="0.25777385809694847"/>
          <c:h val="0.79512139107611546"/>
        </c:manualLayout>
      </c:layout>
      <c:overlay val="0"/>
    </c:legend>
    <c:plotVisOnly val="1"/>
    <c:dispBlanksAs val="zero"/>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sz="1200" b="1" i="0" baseline="0">
                <a:effectLst/>
              </a:rPr>
              <a:t>Erhvervenes energiforbrug fordelt på energiinput (PJ)</a:t>
            </a:r>
            <a:endParaRPr lang="da-DK" sz="1000">
              <a:effectLst/>
            </a:endParaRPr>
          </a:p>
        </c:rich>
      </c:tx>
      <c:layout/>
      <c:overlay val="0"/>
    </c:title>
    <c:autoTitleDeleted val="0"/>
    <c:plotArea>
      <c:layout/>
      <c:barChart>
        <c:barDir val="col"/>
        <c:grouping val="stacked"/>
        <c:varyColors val="0"/>
        <c:ser>
          <c:idx val="0"/>
          <c:order val="0"/>
          <c:tx>
            <c:strRef>
              <c:f>Hovedpublikation!$B$219</c:f>
              <c:strCache>
                <c:ptCount val="1"/>
                <c:pt idx="0">
                  <c:v>Kul</c:v>
                </c:pt>
              </c:strCache>
            </c:strRef>
          </c:tx>
          <c:invertIfNegative val="0"/>
          <c:cat>
            <c:numRef>
              <c:f>Hovedpublikation!$A$220:$A$225</c:f>
              <c:numCache>
                <c:formatCode>General</c:formatCode>
                <c:ptCount val="6"/>
                <c:pt idx="0">
                  <c:v>2000</c:v>
                </c:pt>
                <c:pt idx="1">
                  <c:v>2005</c:v>
                </c:pt>
                <c:pt idx="2">
                  <c:v>2010</c:v>
                </c:pt>
                <c:pt idx="3">
                  <c:v>2014</c:v>
                </c:pt>
                <c:pt idx="4">
                  <c:v>2020</c:v>
                </c:pt>
                <c:pt idx="5">
                  <c:v>2025</c:v>
                </c:pt>
              </c:numCache>
            </c:numRef>
          </c:cat>
          <c:val>
            <c:numRef>
              <c:f>Hovedpublikation!$B$220:$B$225</c:f>
              <c:numCache>
                <c:formatCode>_ * #.##0_ ;_ * \-#.##0_ ;_ * "-"??_ ;_ @_ </c:formatCode>
                <c:ptCount val="6"/>
                <c:pt idx="0">
                  <c:v>12.282334804777435</c:v>
                </c:pt>
                <c:pt idx="1">
                  <c:v>10.783619995215227</c:v>
                </c:pt>
                <c:pt idx="2">
                  <c:v>5.5993909443637655</c:v>
                </c:pt>
                <c:pt idx="3">
                  <c:v>5.3850146370483554</c:v>
                </c:pt>
                <c:pt idx="4">
                  <c:v>3.2586289942495785</c:v>
                </c:pt>
                <c:pt idx="5">
                  <c:v>3.03484959679197</c:v>
                </c:pt>
              </c:numCache>
            </c:numRef>
          </c:val>
        </c:ser>
        <c:ser>
          <c:idx val="1"/>
          <c:order val="1"/>
          <c:tx>
            <c:strRef>
              <c:f>Hovedpublikation!$C$219</c:f>
              <c:strCache>
                <c:ptCount val="1"/>
                <c:pt idx="0">
                  <c:v>Olie</c:v>
                </c:pt>
              </c:strCache>
            </c:strRef>
          </c:tx>
          <c:invertIfNegative val="0"/>
          <c:cat>
            <c:numRef>
              <c:f>Hovedpublikation!$A$220:$A$225</c:f>
              <c:numCache>
                <c:formatCode>General</c:formatCode>
                <c:ptCount val="6"/>
                <c:pt idx="0">
                  <c:v>2000</c:v>
                </c:pt>
                <c:pt idx="1">
                  <c:v>2005</c:v>
                </c:pt>
                <c:pt idx="2">
                  <c:v>2010</c:v>
                </c:pt>
                <c:pt idx="3">
                  <c:v>2014</c:v>
                </c:pt>
                <c:pt idx="4">
                  <c:v>2020</c:v>
                </c:pt>
                <c:pt idx="5">
                  <c:v>2025</c:v>
                </c:pt>
              </c:numCache>
            </c:numRef>
          </c:cat>
          <c:val>
            <c:numRef>
              <c:f>Hovedpublikation!$C$220:$C$225</c:f>
              <c:numCache>
                <c:formatCode>_ * #.##0_ ;_ * \-#.##0_ ;_ * "-"??_ ;_ @_ </c:formatCode>
                <c:ptCount val="6"/>
                <c:pt idx="0">
                  <c:v>64.16381363619638</c:v>
                </c:pt>
                <c:pt idx="1">
                  <c:v>58.139691424598396</c:v>
                </c:pt>
                <c:pt idx="2">
                  <c:v>46.973572210591193</c:v>
                </c:pt>
                <c:pt idx="3">
                  <c:v>37.073806186332241</c:v>
                </c:pt>
                <c:pt idx="4">
                  <c:v>34.877747690319453</c:v>
                </c:pt>
                <c:pt idx="5">
                  <c:v>35.518965871578047</c:v>
                </c:pt>
              </c:numCache>
            </c:numRef>
          </c:val>
        </c:ser>
        <c:ser>
          <c:idx val="2"/>
          <c:order val="2"/>
          <c:tx>
            <c:strRef>
              <c:f>Hovedpublikation!$D$219</c:f>
              <c:strCache>
                <c:ptCount val="1"/>
                <c:pt idx="0">
                  <c:v>Naturgas og Bygas</c:v>
                </c:pt>
              </c:strCache>
            </c:strRef>
          </c:tx>
          <c:invertIfNegative val="0"/>
          <c:cat>
            <c:numRef>
              <c:f>Hovedpublikation!$A$220:$A$225</c:f>
              <c:numCache>
                <c:formatCode>General</c:formatCode>
                <c:ptCount val="6"/>
                <c:pt idx="0">
                  <c:v>2000</c:v>
                </c:pt>
                <c:pt idx="1">
                  <c:v>2005</c:v>
                </c:pt>
                <c:pt idx="2">
                  <c:v>2010</c:v>
                </c:pt>
                <c:pt idx="3">
                  <c:v>2014</c:v>
                </c:pt>
                <c:pt idx="4">
                  <c:v>2020</c:v>
                </c:pt>
                <c:pt idx="5">
                  <c:v>2025</c:v>
                </c:pt>
              </c:numCache>
            </c:numRef>
          </c:cat>
          <c:val>
            <c:numRef>
              <c:f>Hovedpublikation!$D$220:$D$225</c:f>
              <c:numCache>
                <c:formatCode>_ * #.##0_ ;_ * \-#.##0_ ;_ * "-"??_ ;_ @_ </c:formatCode>
                <c:ptCount val="6"/>
                <c:pt idx="0">
                  <c:v>43.363145285623354</c:v>
                </c:pt>
                <c:pt idx="1">
                  <c:v>42.455158220893395</c:v>
                </c:pt>
                <c:pt idx="2">
                  <c:v>40.007167163382704</c:v>
                </c:pt>
                <c:pt idx="3">
                  <c:v>37.965055068480901</c:v>
                </c:pt>
                <c:pt idx="4">
                  <c:v>32.573874057499992</c:v>
                </c:pt>
                <c:pt idx="5">
                  <c:v>32.087368267996041</c:v>
                </c:pt>
              </c:numCache>
            </c:numRef>
          </c:val>
        </c:ser>
        <c:ser>
          <c:idx val="3"/>
          <c:order val="3"/>
          <c:tx>
            <c:strRef>
              <c:f>Hovedpublikation!$E$219</c:f>
              <c:strCache>
                <c:ptCount val="1"/>
                <c:pt idx="0">
                  <c:v>Affald</c:v>
                </c:pt>
              </c:strCache>
            </c:strRef>
          </c:tx>
          <c:invertIfNegative val="0"/>
          <c:cat>
            <c:numRef>
              <c:f>Hovedpublikation!$A$220:$A$225</c:f>
              <c:numCache>
                <c:formatCode>General</c:formatCode>
                <c:ptCount val="6"/>
                <c:pt idx="0">
                  <c:v>2000</c:v>
                </c:pt>
                <c:pt idx="1">
                  <c:v>2005</c:v>
                </c:pt>
                <c:pt idx="2">
                  <c:v>2010</c:v>
                </c:pt>
                <c:pt idx="3">
                  <c:v>2014</c:v>
                </c:pt>
                <c:pt idx="4">
                  <c:v>2020</c:v>
                </c:pt>
                <c:pt idx="5">
                  <c:v>2025</c:v>
                </c:pt>
              </c:numCache>
            </c:numRef>
          </c:cat>
          <c:val>
            <c:numRef>
              <c:f>Hovedpublikation!$E$220:$E$225</c:f>
              <c:numCache>
                <c:formatCode>_ * #.##0_ ;_ * \-#.##0_ ;_ * "-"??_ ;_ @_ </c:formatCode>
                <c:ptCount val="6"/>
                <c:pt idx="0">
                  <c:v>1.6947178954170585</c:v>
                </c:pt>
                <c:pt idx="1">
                  <c:v>2.7543085644065712</c:v>
                </c:pt>
                <c:pt idx="2">
                  <c:v>2.048521740079404</c:v>
                </c:pt>
                <c:pt idx="3">
                  <c:v>2.3213050754705575</c:v>
                </c:pt>
                <c:pt idx="4">
                  <c:v>2.3031640149214434</c:v>
                </c:pt>
                <c:pt idx="5">
                  <c:v>2.3621217039584823</c:v>
                </c:pt>
              </c:numCache>
            </c:numRef>
          </c:val>
        </c:ser>
        <c:ser>
          <c:idx val="4"/>
          <c:order val="4"/>
          <c:tx>
            <c:strRef>
              <c:f>Hovedpublikation!$F$219</c:f>
              <c:strCache>
                <c:ptCount val="1"/>
                <c:pt idx="0">
                  <c:v>VE</c:v>
                </c:pt>
              </c:strCache>
            </c:strRef>
          </c:tx>
          <c:invertIfNegative val="0"/>
          <c:cat>
            <c:numRef>
              <c:f>Hovedpublikation!$A$220:$A$225</c:f>
              <c:numCache>
                <c:formatCode>General</c:formatCode>
                <c:ptCount val="6"/>
                <c:pt idx="0">
                  <c:v>2000</c:v>
                </c:pt>
                <c:pt idx="1">
                  <c:v>2005</c:v>
                </c:pt>
                <c:pt idx="2">
                  <c:v>2010</c:v>
                </c:pt>
                <c:pt idx="3">
                  <c:v>2014</c:v>
                </c:pt>
                <c:pt idx="4">
                  <c:v>2020</c:v>
                </c:pt>
                <c:pt idx="5">
                  <c:v>2025</c:v>
                </c:pt>
              </c:numCache>
            </c:numRef>
          </c:cat>
          <c:val>
            <c:numRef>
              <c:f>Hovedpublikation!$F$220:$F$225</c:f>
              <c:numCache>
                <c:formatCode>_ * #.##0_ ;_ * \-#.##0_ ;_ * "-"??_ ;_ @_ </c:formatCode>
                <c:ptCount val="6"/>
                <c:pt idx="0">
                  <c:v>9.2350152740993554</c:v>
                </c:pt>
                <c:pt idx="1">
                  <c:v>8.4207236528208398</c:v>
                </c:pt>
                <c:pt idx="2">
                  <c:v>11.883482368219271</c:v>
                </c:pt>
                <c:pt idx="3">
                  <c:v>10.439838503404133</c:v>
                </c:pt>
                <c:pt idx="4">
                  <c:v>20.197301424131545</c:v>
                </c:pt>
                <c:pt idx="5">
                  <c:v>23.434713773477107</c:v>
                </c:pt>
              </c:numCache>
            </c:numRef>
          </c:val>
        </c:ser>
        <c:ser>
          <c:idx val="5"/>
          <c:order val="5"/>
          <c:tx>
            <c:strRef>
              <c:f>Hovedpublikation!$G$219</c:f>
              <c:strCache>
                <c:ptCount val="1"/>
                <c:pt idx="0">
                  <c:v>El</c:v>
                </c:pt>
              </c:strCache>
            </c:strRef>
          </c:tx>
          <c:invertIfNegative val="0"/>
          <c:cat>
            <c:numRef>
              <c:f>Hovedpublikation!$A$220:$A$225</c:f>
              <c:numCache>
                <c:formatCode>General</c:formatCode>
                <c:ptCount val="6"/>
                <c:pt idx="0">
                  <c:v>2000</c:v>
                </c:pt>
                <c:pt idx="1">
                  <c:v>2005</c:v>
                </c:pt>
                <c:pt idx="2">
                  <c:v>2010</c:v>
                </c:pt>
                <c:pt idx="3">
                  <c:v>2014</c:v>
                </c:pt>
                <c:pt idx="4">
                  <c:v>2020</c:v>
                </c:pt>
                <c:pt idx="5">
                  <c:v>2025</c:v>
                </c:pt>
              </c:numCache>
            </c:numRef>
          </c:cat>
          <c:val>
            <c:numRef>
              <c:f>Hovedpublikation!$G$220:$G$225</c:f>
              <c:numCache>
                <c:formatCode>_ * #.##0_ ;_ * \-#.##0_ ;_ * "-"??_ ;_ @_ </c:formatCode>
                <c:ptCount val="6"/>
                <c:pt idx="0">
                  <c:v>79.003370951567234</c:v>
                </c:pt>
                <c:pt idx="1">
                  <c:v>81.572338991647513</c:v>
                </c:pt>
                <c:pt idx="2">
                  <c:v>76.288277496993857</c:v>
                </c:pt>
                <c:pt idx="3">
                  <c:v>72.697114529316764</c:v>
                </c:pt>
                <c:pt idx="4">
                  <c:v>76.143234430842739</c:v>
                </c:pt>
                <c:pt idx="5">
                  <c:v>80.578892707820074</c:v>
                </c:pt>
              </c:numCache>
            </c:numRef>
          </c:val>
        </c:ser>
        <c:ser>
          <c:idx val="6"/>
          <c:order val="6"/>
          <c:tx>
            <c:strRef>
              <c:f>Hovedpublikation!$H$219</c:f>
              <c:strCache>
                <c:ptCount val="1"/>
                <c:pt idx="0">
                  <c:v>Fjernvarme</c:v>
                </c:pt>
              </c:strCache>
            </c:strRef>
          </c:tx>
          <c:invertIfNegative val="0"/>
          <c:cat>
            <c:numRef>
              <c:f>Hovedpublikation!$A$220:$A$225</c:f>
              <c:numCache>
                <c:formatCode>General</c:formatCode>
                <c:ptCount val="6"/>
                <c:pt idx="0">
                  <c:v>2000</c:v>
                </c:pt>
                <c:pt idx="1">
                  <c:v>2005</c:v>
                </c:pt>
                <c:pt idx="2">
                  <c:v>2010</c:v>
                </c:pt>
                <c:pt idx="3">
                  <c:v>2014</c:v>
                </c:pt>
                <c:pt idx="4">
                  <c:v>2020</c:v>
                </c:pt>
                <c:pt idx="5">
                  <c:v>2025</c:v>
                </c:pt>
              </c:numCache>
            </c:numRef>
          </c:cat>
          <c:val>
            <c:numRef>
              <c:f>Hovedpublikation!$H$220:$H$225</c:f>
              <c:numCache>
                <c:formatCode>_ * #.##0_ ;_ * \-#.##0_ ;_ * "-"??_ ;_ @_ </c:formatCode>
                <c:ptCount val="6"/>
                <c:pt idx="0">
                  <c:v>37.66069064384056</c:v>
                </c:pt>
                <c:pt idx="1">
                  <c:v>39.068405964783132</c:v>
                </c:pt>
                <c:pt idx="2">
                  <c:v>38.11375065258175</c:v>
                </c:pt>
                <c:pt idx="3">
                  <c:v>37.149812505174076</c:v>
                </c:pt>
                <c:pt idx="4">
                  <c:v>35.436820693648897</c:v>
                </c:pt>
                <c:pt idx="5">
                  <c:v>35.893479833668991</c:v>
                </c:pt>
              </c:numCache>
            </c:numRef>
          </c:val>
        </c:ser>
        <c:dLbls>
          <c:showLegendKey val="0"/>
          <c:showVal val="0"/>
          <c:showCatName val="0"/>
          <c:showSerName val="0"/>
          <c:showPercent val="0"/>
          <c:showBubbleSize val="0"/>
        </c:dLbls>
        <c:gapWidth val="150"/>
        <c:overlap val="100"/>
        <c:axId val="127719680"/>
        <c:axId val="127725568"/>
      </c:barChart>
      <c:catAx>
        <c:axId val="127719680"/>
        <c:scaling>
          <c:orientation val="minMax"/>
        </c:scaling>
        <c:delete val="0"/>
        <c:axPos val="b"/>
        <c:numFmt formatCode="General" sourceLinked="1"/>
        <c:majorTickMark val="out"/>
        <c:minorTickMark val="none"/>
        <c:tickLblPos val="nextTo"/>
        <c:crossAx val="127725568"/>
        <c:crosses val="autoZero"/>
        <c:auto val="1"/>
        <c:lblAlgn val="ctr"/>
        <c:lblOffset val="100"/>
        <c:noMultiLvlLbl val="0"/>
      </c:catAx>
      <c:valAx>
        <c:axId val="127725568"/>
        <c:scaling>
          <c:orientation val="minMax"/>
        </c:scaling>
        <c:delete val="0"/>
        <c:axPos val="l"/>
        <c:majorGridlines/>
        <c:numFmt formatCode="#,##0" sourceLinked="0"/>
        <c:majorTickMark val="out"/>
        <c:minorTickMark val="none"/>
        <c:tickLblPos val="nextTo"/>
        <c:crossAx val="127719680"/>
        <c:crosses val="autoZero"/>
        <c:crossBetween val="between"/>
      </c:valAx>
      <c:spPr>
        <a:solidFill>
          <a:schemeClr val="bg1">
            <a:lumMod val="85000"/>
          </a:schemeClr>
        </a:solidFill>
      </c:spPr>
    </c:plotArea>
    <c:legend>
      <c:legendPos val="r"/>
      <c:layout>
        <c:manualLayout>
          <c:xMode val="edge"/>
          <c:yMode val="edge"/>
          <c:x val="0.72890332458442686"/>
          <c:y val="0.15988334791484399"/>
          <c:w val="0.25443000874890637"/>
          <c:h val="0.58602034120734903"/>
        </c:manualLayout>
      </c:layout>
      <c:overlay val="0"/>
    </c:legend>
    <c:plotVisOnly val="1"/>
    <c:dispBlanksAs val="gap"/>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Nettoenergiforbrug (PJ)</a:t>
            </a:r>
          </a:p>
        </c:rich>
      </c:tx>
      <c:overlay val="0"/>
    </c:title>
    <c:autoTitleDeleted val="0"/>
    <c:plotArea>
      <c:layout/>
      <c:lineChart>
        <c:grouping val="standard"/>
        <c:varyColors val="0"/>
        <c:ser>
          <c:idx val="0"/>
          <c:order val="0"/>
          <c:tx>
            <c:strRef>
              <c:f>'C - Husholdninger og Erhverv'!$A$190</c:f>
              <c:strCache>
                <c:ptCount val="1"/>
                <c:pt idx="0">
                  <c:v>Nettoenergiforbrug</c:v>
                </c:pt>
              </c:strCache>
            </c:strRef>
          </c:tx>
          <c:marker>
            <c:symbol val="none"/>
          </c:marker>
          <c:cat>
            <c:numRef>
              <c:f>'C - Husholdninger og Erhverv'!$B$189:$AA$189</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Erhverv'!$B$190:$AA$190</c:f>
              <c:numCache>
                <c:formatCode>0</c:formatCode>
                <c:ptCount val="26"/>
                <c:pt idx="0">
                  <c:v>132.73048225378986</c:v>
                </c:pt>
                <c:pt idx="1">
                  <c:v>132.07068064028402</c:v>
                </c:pt>
                <c:pt idx="2">
                  <c:v>134.66092539210166</c:v>
                </c:pt>
                <c:pt idx="3">
                  <c:v>135.11495294540953</c:v>
                </c:pt>
                <c:pt idx="4">
                  <c:v>135.06204433089238</c:v>
                </c:pt>
                <c:pt idx="5">
                  <c:v>136.45305653075056</c:v>
                </c:pt>
                <c:pt idx="6">
                  <c:v>139.54162401758904</c:v>
                </c:pt>
                <c:pt idx="7">
                  <c:v>140.08850553939973</c:v>
                </c:pt>
                <c:pt idx="8">
                  <c:v>139.03961069246284</c:v>
                </c:pt>
                <c:pt idx="9">
                  <c:v>135.18183490096067</c:v>
                </c:pt>
                <c:pt idx="10">
                  <c:v>136.45743872705475</c:v>
                </c:pt>
                <c:pt idx="11">
                  <c:v>139.7621576998074</c:v>
                </c:pt>
                <c:pt idx="12">
                  <c:v>131.93910477778246</c:v>
                </c:pt>
                <c:pt idx="13">
                  <c:v>132.6375118181891</c:v>
                </c:pt>
                <c:pt idx="14">
                  <c:v>132.82617093971027</c:v>
                </c:pt>
                <c:pt idx="15">
                  <c:v>133.09653414212056</c:v>
                </c:pt>
                <c:pt idx="16">
                  <c:v>132.81775660492693</c:v>
                </c:pt>
                <c:pt idx="17">
                  <c:v>132.68674038454449</c:v>
                </c:pt>
                <c:pt idx="18">
                  <c:v>132.39165971627719</c:v>
                </c:pt>
                <c:pt idx="19">
                  <c:v>132.16302607032469</c:v>
                </c:pt>
                <c:pt idx="20">
                  <c:v>131.98284777921899</c:v>
                </c:pt>
                <c:pt idx="21">
                  <c:v>132.2101940105639</c:v>
                </c:pt>
                <c:pt idx="22">
                  <c:v>132.42902494214951</c:v>
                </c:pt>
                <c:pt idx="23">
                  <c:v>132.64785207526637</c:v>
                </c:pt>
                <c:pt idx="24">
                  <c:v>132.87018930565765</c:v>
                </c:pt>
                <c:pt idx="25">
                  <c:v>133.10047965215361</c:v>
                </c:pt>
              </c:numCache>
            </c:numRef>
          </c:val>
          <c:smooth val="0"/>
        </c:ser>
        <c:dLbls>
          <c:showLegendKey val="0"/>
          <c:showVal val="0"/>
          <c:showCatName val="0"/>
          <c:showSerName val="0"/>
          <c:showPercent val="0"/>
          <c:showBubbleSize val="0"/>
        </c:dLbls>
        <c:marker val="1"/>
        <c:smooth val="0"/>
        <c:axId val="144189696"/>
        <c:axId val="144191488"/>
      </c:lineChart>
      <c:catAx>
        <c:axId val="144189696"/>
        <c:scaling>
          <c:orientation val="minMax"/>
        </c:scaling>
        <c:delete val="0"/>
        <c:axPos val="b"/>
        <c:numFmt formatCode="General" sourceLinked="1"/>
        <c:majorTickMark val="out"/>
        <c:minorTickMark val="none"/>
        <c:tickLblPos val="nextTo"/>
        <c:crossAx val="144191488"/>
        <c:crosses val="autoZero"/>
        <c:auto val="1"/>
        <c:lblAlgn val="ctr"/>
        <c:lblOffset val="100"/>
        <c:tickLblSkip val="5"/>
        <c:noMultiLvlLbl val="0"/>
      </c:catAx>
      <c:valAx>
        <c:axId val="144191488"/>
        <c:scaling>
          <c:orientation val="minMax"/>
          <c:max val="160"/>
          <c:min val="0"/>
        </c:scaling>
        <c:delete val="0"/>
        <c:axPos val="l"/>
        <c:majorGridlines/>
        <c:numFmt formatCode="0" sourceLinked="1"/>
        <c:majorTickMark val="out"/>
        <c:minorTickMark val="none"/>
        <c:tickLblPos val="nextTo"/>
        <c:crossAx val="144189696"/>
        <c:crosses val="autoZero"/>
        <c:crossBetween val="between"/>
      </c:valAx>
    </c:plotArea>
    <c:plotVisOnly val="1"/>
    <c:dispBlanksAs val="gap"/>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sz="1200"/>
              <a:t>Landbrug</a:t>
            </a:r>
            <a:r>
              <a:rPr lang="da-DK" sz="1200" baseline="0"/>
              <a:t> (PJ)</a:t>
            </a:r>
            <a:endParaRPr lang="da-DK" sz="1200"/>
          </a:p>
        </c:rich>
      </c:tx>
      <c:overlay val="0"/>
    </c:title>
    <c:autoTitleDeleted val="0"/>
    <c:plotArea>
      <c:layout/>
      <c:areaChart>
        <c:grouping val="stacked"/>
        <c:varyColors val="0"/>
        <c:ser>
          <c:idx val="0"/>
          <c:order val="0"/>
          <c:tx>
            <c:strRef>
              <c:f>'C - Husholdninger og Erhverv'!$B$99</c:f>
              <c:strCache>
                <c:ptCount val="1"/>
                <c:pt idx="0">
                  <c:v>Kul</c:v>
                </c:pt>
              </c:strCache>
            </c:strRef>
          </c:tx>
          <c:cat>
            <c:numRef>
              <c:f>'C - Husholdninger og Erhverv'!$A$100:$A$125</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Erhverv'!$B$100:$B$125</c:f>
              <c:numCache>
                <c:formatCode>#,##0</c:formatCode>
                <c:ptCount val="26"/>
                <c:pt idx="0">
                  <c:v>1.149119593941347</c:v>
                </c:pt>
                <c:pt idx="1">
                  <c:v>1.2359700011190025</c:v>
                </c:pt>
                <c:pt idx="2">
                  <c:v>0.89193291924922213</c:v>
                </c:pt>
                <c:pt idx="3">
                  <c:v>1.2262114979054086</c:v>
                </c:pt>
                <c:pt idx="4">
                  <c:v>1.4704142429752587</c:v>
                </c:pt>
                <c:pt idx="5">
                  <c:v>1.8312125662214029</c:v>
                </c:pt>
                <c:pt idx="6">
                  <c:v>2.0963343523622049</c:v>
                </c:pt>
                <c:pt idx="7">
                  <c:v>2.1665211401649</c:v>
                </c:pt>
                <c:pt idx="8">
                  <c:v>1.8908590079357106</c:v>
                </c:pt>
                <c:pt idx="9">
                  <c:v>1.2589042359954752</c:v>
                </c:pt>
                <c:pt idx="10">
                  <c:v>1.2184032730336674</c:v>
                </c:pt>
                <c:pt idx="11">
                  <c:v>1.2274405438185956</c:v>
                </c:pt>
                <c:pt idx="12">
                  <c:v>1.1624091352471428</c:v>
                </c:pt>
                <c:pt idx="13">
                  <c:v>1.5077466170789735</c:v>
                </c:pt>
                <c:pt idx="14">
                  <c:v>1.1244756227375483</c:v>
                </c:pt>
                <c:pt idx="15">
                  <c:v>1.4048297964847003</c:v>
                </c:pt>
                <c:pt idx="16">
                  <c:v>1.0489674794620252</c:v>
                </c:pt>
                <c:pt idx="17">
                  <c:v>1.0671256656060872</c:v>
                </c:pt>
                <c:pt idx="18">
                  <c:v>1.0634182796171434</c:v>
                </c:pt>
                <c:pt idx="19">
                  <c:v>1.05535603416568</c:v>
                </c:pt>
                <c:pt idx="20">
                  <c:v>1.0436034869088864</c:v>
                </c:pt>
                <c:pt idx="21">
                  <c:v>1.029191598502726</c:v>
                </c:pt>
                <c:pt idx="22">
                  <c:v>1.0132478696330456</c:v>
                </c:pt>
                <c:pt idx="23">
                  <c:v>1.0175030293182896</c:v>
                </c:pt>
                <c:pt idx="24">
                  <c:v>1.019839715376534</c:v>
                </c:pt>
                <c:pt idx="25">
                  <c:v>1.0231766507865228</c:v>
                </c:pt>
              </c:numCache>
            </c:numRef>
          </c:val>
        </c:ser>
        <c:ser>
          <c:idx val="1"/>
          <c:order val="1"/>
          <c:tx>
            <c:strRef>
              <c:f>'C - Husholdninger og Erhverv'!$C$99</c:f>
              <c:strCache>
                <c:ptCount val="1"/>
                <c:pt idx="0">
                  <c:v>Olie</c:v>
                </c:pt>
              </c:strCache>
            </c:strRef>
          </c:tx>
          <c:cat>
            <c:numRef>
              <c:f>'C - Husholdninger og Erhverv'!$A$100:$A$125</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Erhverv'!$C$100:$C$125</c:f>
              <c:numCache>
                <c:formatCode>#,##0</c:formatCode>
                <c:ptCount val="26"/>
                <c:pt idx="0">
                  <c:v>26.177374178670334</c:v>
                </c:pt>
                <c:pt idx="1">
                  <c:v>24.876610657734862</c:v>
                </c:pt>
                <c:pt idx="2">
                  <c:v>24.914697368209147</c:v>
                </c:pt>
                <c:pt idx="3">
                  <c:v>23.7645021607986</c:v>
                </c:pt>
                <c:pt idx="4">
                  <c:v>21.832085032674549</c:v>
                </c:pt>
                <c:pt idx="5">
                  <c:v>21.401952944479437</c:v>
                </c:pt>
                <c:pt idx="6">
                  <c:v>22.134521528660592</c:v>
                </c:pt>
                <c:pt idx="7">
                  <c:v>20.753669925064589</c:v>
                </c:pt>
                <c:pt idx="8">
                  <c:v>21.359224747869636</c:v>
                </c:pt>
                <c:pt idx="9">
                  <c:v>21.757965878019764</c:v>
                </c:pt>
                <c:pt idx="10">
                  <c:v>21.468083988158202</c:v>
                </c:pt>
                <c:pt idx="11">
                  <c:v>21.062965422777651</c:v>
                </c:pt>
                <c:pt idx="12">
                  <c:v>19.373397116003531</c:v>
                </c:pt>
                <c:pt idx="13">
                  <c:v>19.379669613756608</c:v>
                </c:pt>
                <c:pt idx="14">
                  <c:v>17.956088507197883</c:v>
                </c:pt>
                <c:pt idx="15">
                  <c:v>16.27158103671044</c:v>
                </c:pt>
                <c:pt idx="16">
                  <c:v>17.054801048753959</c:v>
                </c:pt>
                <c:pt idx="17">
                  <c:v>17.350035441451279</c:v>
                </c:pt>
                <c:pt idx="18">
                  <c:v>17.28977546610826</c:v>
                </c:pt>
                <c:pt idx="19">
                  <c:v>17.158714449484815</c:v>
                </c:pt>
                <c:pt idx="20">
                  <c:v>16.967657874349911</c:v>
                </c:pt>
                <c:pt idx="21">
                  <c:v>16.73336510861548</c:v>
                </c:pt>
                <c:pt idx="22">
                  <c:v>16.474167371138407</c:v>
                </c:pt>
                <c:pt idx="23">
                  <c:v>16.543361790908538</c:v>
                </c:pt>
                <c:pt idx="24">
                  <c:v>16.581364042764783</c:v>
                </c:pt>
                <c:pt idx="25">
                  <c:v>16.63562855775676</c:v>
                </c:pt>
              </c:numCache>
            </c:numRef>
          </c:val>
        </c:ser>
        <c:ser>
          <c:idx val="2"/>
          <c:order val="2"/>
          <c:tx>
            <c:strRef>
              <c:f>'C - Husholdninger og Erhverv'!$D$99</c:f>
              <c:strCache>
                <c:ptCount val="1"/>
                <c:pt idx="0">
                  <c:v>Naturgas</c:v>
                </c:pt>
              </c:strCache>
            </c:strRef>
          </c:tx>
          <c:cat>
            <c:numRef>
              <c:f>'C - Husholdninger og Erhverv'!$A$100:$A$125</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Erhverv'!$D$100:$D$125</c:f>
              <c:numCache>
                <c:formatCode>#,##0</c:formatCode>
                <c:ptCount val="26"/>
                <c:pt idx="0">
                  <c:v>2.5382947705442986</c:v>
                </c:pt>
                <c:pt idx="1">
                  <c:v>2.691401284752919</c:v>
                </c:pt>
                <c:pt idx="2">
                  <c:v>2.6490931109181446</c:v>
                </c:pt>
                <c:pt idx="3">
                  <c:v>2.3633315959697523</c:v>
                </c:pt>
                <c:pt idx="4">
                  <c:v>2.3103276473439993</c:v>
                </c:pt>
                <c:pt idx="5">
                  <c:v>2.3040248627833049</c:v>
                </c:pt>
                <c:pt idx="6">
                  <c:v>2.3394237490925263</c:v>
                </c:pt>
                <c:pt idx="7">
                  <c:v>1.9712096635192142</c:v>
                </c:pt>
                <c:pt idx="8">
                  <c:v>1.736914070727934</c:v>
                </c:pt>
                <c:pt idx="9">
                  <c:v>1.7100101409234612</c:v>
                </c:pt>
                <c:pt idx="10">
                  <c:v>1.6100691495550419</c:v>
                </c:pt>
                <c:pt idx="11">
                  <c:v>1.6761258325640338</c:v>
                </c:pt>
                <c:pt idx="12">
                  <c:v>1.5698784548401816</c:v>
                </c:pt>
                <c:pt idx="13">
                  <c:v>1.4980451451380701</c:v>
                </c:pt>
                <c:pt idx="14">
                  <c:v>1.5304574332675012</c:v>
                </c:pt>
                <c:pt idx="15">
                  <c:v>1.480326915534226</c:v>
                </c:pt>
                <c:pt idx="16">
                  <c:v>1.5020749402426763</c:v>
                </c:pt>
                <c:pt idx="17">
                  <c:v>1.5109269382973811</c:v>
                </c:pt>
                <c:pt idx="18">
                  <c:v>1.4845808341985007</c:v>
                </c:pt>
                <c:pt idx="19">
                  <c:v>1.4511088498898999</c:v>
                </c:pt>
                <c:pt idx="20">
                  <c:v>1.4153502901684873</c:v>
                </c:pt>
                <c:pt idx="21">
                  <c:v>1.3893346377883289</c:v>
                </c:pt>
                <c:pt idx="22">
                  <c:v>1.3586141591066982</c:v>
                </c:pt>
                <c:pt idx="23">
                  <c:v>1.351222826455307</c:v>
                </c:pt>
                <c:pt idx="24">
                  <c:v>1.3424150565786808</c:v>
                </c:pt>
                <c:pt idx="25">
                  <c:v>1.3348695090963343</c:v>
                </c:pt>
              </c:numCache>
            </c:numRef>
          </c:val>
        </c:ser>
        <c:ser>
          <c:idx val="3"/>
          <c:order val="3"/>
          <c:tx>
            <c:strRef>
              <c:f>'C - Husholdninger og Erhverv'!$E$99</c:f>
              <c:strCache>
                <c:ptCount val="1"/>
                <c:pt idx="0">
                  <c:v>Affald</c:v>
                </c:pt>
              </c:strCache>
            </c:strRef>
          </c:tx>
          <c:cat>
            <c:numRef>
              <c:f>'C - Husholdninger og Erhverv'!$A$100:$A$125</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Erhverv'!$E$100:$E$125</c:f>
              <c:numCache>
                <c:formatCode>#,##0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ser>
        <c:ser>
          <c:idx val="4"/>
          <c:order val="4"/>
          <c:tx>
            <c:strRef>
              <c:f>'C - Husholdninger og Erhverv'!$F$99</c:f>
              <c:strCache>
                <c:ptCount val="1"/>
                <c:pt idx="0">
                  <c:v>VE</c:v>
                </c:pt>
              </c:strCache>
            </c:strRef>
          </c:tx>
          <c:cat>
            <c:numRef>
              <c:f>'C - Husholdninger og Erhverv'!$A$100:$A$125</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Erhverv'!$F$100:$F$125</c:f>
              <c:numCache>
                <c:formatCode>#,##0</c:formatCode>
                <c:ptCount val="26"/>
                <c:pt idx="0">
                  <c:v>2.5357666544620105</c:v>
                </c:pt>
                <c:pt idx="1">
                  <c:v>2.2293880901416214</c:v>
                </c:pt>
                <c:pt idx="2">
                  <c:v>2.3342182434496972</c:v>
                </c:pt>
                <c:pt idx="3">
                  <c:v>2.2876512258087214</c:v>
                </c:pt>
                <c:pt idx="4">
                  <c:v>2.3205171650744685</c:v>
                </c:pt>
                <c:pt idx="5">
                  <c:v>2.2290610786493552</c:v>
                </c:pt>
                <c:pt idx="6">
                  <c:v>2.534172149126904</c:v>
                </c:pt>
                <c:pt idx="7">
                  <c:v>2.7611921764046814</c:v>
                </c:pt>
                <c:pt idx="8">
                  <c:v>2.9230238698300059</c:v>
                </c:pt>
                <c:pt idx="9">
                  <c:v>2.7011620880647169</c:v>
                </c:pt>
                <c:pt idx="10">
                  <c:v>2.574961416645702</c:v>
                </c:pt>
                <c:pt idx="11">
                  <c:v>2.837872744472556</c:v>
                </c:pt>
                <c:pt idx="12">
                  <c:v>2.7272643510562227</c:v>
                </c:pt>
                <c:pt idx="13">
                  <c:v>2.7506324459904183</c:v>
                </c:pt>
                <c:pt idx="14">
                  <c:v>2.9841050278143522</c:v>
                </c:pt>
                <c:pt idx="15">
                  <c:v>2.9330347750062762</c:v>
                </c:pt>
                <c:pt idx="16">
                  <c:v>2.7823898443026418</c:v>
                </c:pt>
                <c:pt idx="17">
                  <c:v>2.8477690258492263</c:v>
                </c:pt>
                <c:pt idx="18">
                  <c:v>2.8591383129109778</c:v>
                </c:pt>
                <c:pt idx="19">
                  <c:v>2.8598764219426456</c:v>
                </c:pt>
                <c:pt idx="20">
                  <c:v>2.8478648779176456</c:v>
                </c:pt>
                <c:pt idx="21">
                  <c:v>2.8152593095283791</c:v>
                </c:pt>
                <c:pt idx="22">
                  <c:v>2.7811085527231856</c:v>
                </c:pt>
                <c:pt idx="23">
                  <c:v>2.8059887266340211</c:v>
                </c:pt>
                <c:pt idx="24">
                  <c:v>2.8244458703220179</c:v>
                </c:pt>
                <c:pt idx="25">
                  <c:v>2.8457219465470032</c:v>
                </c:pt>
              </c:numCache>
            </c:numRef>
          </c:val>
        </c:ser>
        <c:ser>
          <c:idx val="5"/>
          <c:order val="5"/>
          <c:tx>
            <c:strRef>
              <c:f>'C - Husholdninger og Erhverv'!$G$99</c:f>
              <c:strCache>
                <c:ptCount val="1"/>
                <c:pt idx="0">
                  <c:v>El</c:v>
                </c:pt>
              </c:strCache>
            </c:strRef>
          </c:tx>
          <c:cat>
            <c:numRef>
              <c:f>'C - Husholdninger og Erhverv'!$A$100:$A$125</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Erhverv'!$G$100:$G$125</c:f>
              <c:numCache>
                <c:formatCode>#,##0</c:formatCode>
                <c:ptCount val="26"/>
                <c:pt idx="0">
                  <c:v>7.052751433224163</c:v>
                </c:pt>
                <c:pt idx="1">
                  <c:v>6.7767678365721489</c:v>
                </c:pt>
                <c:pt idx="2">
                  <c:v>6.7012707594043128</c:v>
                </c:pt>
                <c:pt idx="3">
                  <c:v>6.8706073251600497</c:v>
                </c:pt>
                <c:pt idx="4">
                  <c:v>6.8449948545139341</c:v>
                </c:pt>
                <c:pt idx="5">
                  <c:v>6.8762337136100822</c:v>
                </c:pt>
                <c:pt idx="6">
                  <c:v>7.0927282408932619</c:v>
                </c:pt>
                <c:pt idx="7">
                  <c:v>6.8335157923115633</c:v>
                </c:pt>
                <c:pt idx="8">
                  <c:v>6.9615685437394053</c:v>
                </c:pt>
                <c:pt idx="9">
                  <c:v>6.7591946999016415</c:v>
                </c:pt>
                <c:pt idx="10">
                  <c:v>6.8343499727504602</c:v>
                </c:pt>
                <c:pt idx="11">
                  <c:v>6.6672719327795571</c:v>
                </c:pt>
                <c:pt idx="12">
                  <c:v>6.4112597765407404</c:v>
                </c:pt>
                <c:pt idx="13">
                  <c:v>6.5709756313532717</c:v>
                </c:pt>
                <c:pt idx="14">
                  <c:v>6.4688691652981385</c:v>
                </c:pt>
                <c:pt idx="15">
                  <c:v>6.6291086579686302</c:v>
                </c:pt>
                <c:pt idx="16">
                  <c:v>6.6638472445261385</c:v>
                </c:pt>
                <c:pt idx="17">
                  <c:v>6.701112484989304</c:v>
                </c:pt>
                <c:pt idx="18">
                  <c:v>6.71090842778323</c:v>
                </c:pt>
                <c:pt idx="19">
                  <c:v>6.748257815064771</c:v>
                </c:pt>
                <c:pt idx="20">
                  <c:v>6.7997138237800412</c:v>
                </c:pt>
                <c:pt idx="21">
                  <c:v>6.8390999110451434</c:v>
                </c:pt>
                <c:pt idx="22">
                  <c:v>6.8763973046864759</c:v>
                </c:pt>
                <c:pt idx="23">
                  <c:v>6.949476730656138</c:v>
                </c:pt>
                <c:pt idx="24">
                  <c:v>7.0201992832244988</c:v>
                </c:pt>
                <c:pt idx="25">
                  <c:v>7.1038839267284235</c:v>
                </c:pt>
              </c:numCache>
            </c:numRef>
          </c:val>
        </c:ser>
        <c:ser>
          <c:idx val="6"/>
          <c:order val="6"/>
          <c:tx>
            <c:strRef>
              <c:f>'C - Husholdninger og Erhverv'!$H$99</c:f>
              <c:strCache>
                <c:ptCount val="1"/>
                <c:pt idx="0">
                  <c:v>Fjernvarme</c:v>
                </c:pt>
              </c:strCache>
            </c:strRef>
          </c:tx>
          <c:cat>
            <c:numRef>
              <c:f>'C - Husholdninger og Erhverv'!$A$100:$A$125</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Erhverv'!$H$100:$H$125</c:f>
              <c:numCache>
                <c:formatCode>#,##0</c:formatCode>
                <c:ptCount val="26"/>
                <c:pt idx="0">
                  <c:v>2.1163410291618514</c:v>
                </c:pt>
                <c:pt idx="1">
                  <c:v>1.889946074935176</c:v>
                </c:pt>
                <c:pt idx="2">
                  <c:v>2.0309918300482512</c:v>
                </c:pt>
                <c:pt idx="3">
                  <c:v>1.9496580950814801</c:v>
                </c:pt>
                <c:pt idx="4">
                  <c:v>2.06947605178097</c:v>
                </c:pt>
                <c:pt idx="5">
                  <c:v>2.0754658898727634</c:v>
                </c:pt>
                <c:pt idx="6">
                  <c:v>2.155374659400545</c:v>
                </c:pt>
                <c:pt idx="7">
                  <c:v>2.1919645057924577</c:v>
                </c:pt>
                <c:pt idx="8">
                  <c:v>2.1506406917387224</c:v>
                </c:pt>
                <c:pt idx="9">
                  <c:v>2.0234368887729821</c:v>
                </c:pt>
                <c:pt idx="10">
                  <c:v>1.7082929096250263</c:v>
                </c:pt>
                <c:pt idx="11">
                  <c:v>1.6735669077530779</c:v>
                </c:pt>
                <c:pt idx="12">
                  <c:v>1.555008807904029</c:v>
                </c:pt>
                <c:pt idx="13">
                  <c:v>1.5616598234644332</c:v>
                </c:pt>
                <c:pt idx="14">
                  <c:v>1.8304396567560928</c:v>
                </c:pt>
                <c:pt idx="15">
                  <c:v>1.8304396567559771</c:v>
                </c:pt>
                <c:pt idx="16">
                  <c:v>1.6838931460769981</c:v>
                </c:pt>
                <c:pt idx="17">
                  <c:v>1.7130422339103966</c:v>
                </c:pt>
                <c:pt idx="18">
                  <c:v>1.7070908178952822</c:v>
                </c:pt>
                <c:pt idx="19">
                  <c:v>1.6941486055545973</c:v>
                </c:pt>
                <c:pt idx="20">
                  <c:v>1.6752824022050217</c:v>
                </c:pt>
                <c:pt idx="21">
                  <c:v>1.6521471948851825</c:v>
                </c:pt>
                <c:pt idx="22">
                  <c:v>1.6265529450231204</c:v>
                </c:pt>
                <c:pt idx="23">
                  <c:v>1.6333836946600508</c:v>
                </c:pt>
                <c:pt idx="24">
                  <c:v>1.637134744826134</c:v>
                </c:pt>
                <c:pt idx="25">
                  <c:v>1.6424914815942793</c:v>
                </c:pt>
              </c:numCache>
            </c:numRef>
          </c:val>
        </c:ser>
        <c:ser>
          <c:idx val="7"/>
          <c:order val="7"/>
          <c:tx>
            <c:strRef>
              <c:f>'C - Husholdninger og Erhverv'!$I$99</c:f>
              <c:strCache>
                <c:ptCount val="1"/>
                <c:pt idx="0">
                  <c:v>Bygas</c:v>
                </c:pt>
              </c:strCache>
            </c:strRef>
          </c:tx>
          <c:cat>
            <c:numRef>
              <c:f>'C - Husholdninger og Erhverv'!$A$100:$A$125</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Erhverv'!$I$100:$I$125</c:f>
              <c:numCache>
                <c:formatCode>#,##0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ser>
        <c:dLbls>
          <c:showLegendKey val="0"/>
          <c:showVal val="0"/>
          <c:showCatName val="0"/>
          <c:showSerName val="0"/>
          <c:showPercent val="0"/>
          <c:showBubbleSize val="0"/>
        </c:dLbls>
        <c:axId val="144311424"/>
        <c:axId val="144312960"/>
      </c:areaChart>
      <c:catAx>
        <c:axId val="144311424"/>
        <c:scaling>
          <c:orientation val="minMax"/>
        </c:scaling>
        <c:delete val="0"/>
        <c:axPos val="b"/>
        <c:numFmt formatCode="General" sourceLinked="1"/>
        <c:majorTickMark val="out"/>
        <c:minorTickMark val="none"/>
        <c:tickLblPos val="nextTo"/>
        <c:crossAx val="144312960"/>
        <c:crosses val="autoZero"/>
        <c:auto val="1"/>
        <c:lblAlgn val="ctr"/>
        <c:lblOffset val="100"/>
        <c:tickLblSkip val="5"/>
        <c:tickMarkSkip val="5"/>
        <c:noMultiLvlLbl val="0"/>
      </c:catAx>
      <c:valAx>
        <c:axId val="144312960"/>
        <c:scaling>
          <c:orientation val="minMax"/>
        </c:scaling>
        <c:delete val="0"/>
        <c:axPos val="l"/>
        <c:majorGridlines/>
        <c:numFmt formatCode="#,##0" sourceLinked="1"/>
        <c:majorTickMark val="out"/>
        <c:minorTickMark val="none"/>
        <c:tickLblPos val="nextTo"/>
        <c:crossAx val="144311424"/>
        <c:crosses val="autoZero"/>
        <c:crossBetween val="midCat"/>
      </c:valAx>
    </c:plotArea>
    <c:legend>
      <c:legendPos val="b"/>
      <c:layout>
        <c:manualLayout>
          <c:xMode val="edge"/>
          <c:yMode val="edge"/>
          <c:x val="0.14319990761157342"/>
          <c:y val="0.76505212890055407"/>
          <c:w val="0.79641569515695665"/>
          <c:h val="0.221058982210557"/>
        </c:manualLayout>
      </c:layout>
      <c:overlay val="0"/>
    </c:legend>
    <c:plotVisOnly val="1"/>
    <c:dispBlanksAs val="zero"/>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sz="1200"/>
              <a:t>Bygge- og anlægsvirksomheder (PJ)</a:t>
            </a:r>
          </a:p>
        </c:rich>
      </c:tx>
      <c:overlay val="0"/>
    </c:title>
    <c:autoTitleDeleted val="0"/>
    <c:plotArea>
      <c:layout/>
      <c:areaChart>
        <c:grouping val="stacked"/>
        <c:varyColors val="0"/>
        <c:ser>
          <c:idx val="0"/>
          <c:order val="0"/>
          <c:tx>
            <c:strRef>
              <c:f>'C - Husholdninger og Erhverv'!$L$99</c:f>
              <c:strCache>
                <c:ptCount val="1"/>
                <c:pt idx="0">
                  <c:v>Kul</c:v>
                </c:pt>
              </c:strCache>
            </c:strRef>
          </c:tx>
          <c:cat>
            <c:numRef>
              <c:f>'C - Husholdninger og Erhverv'!$K$100:$K$125</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Erhverv'!$L$100:$L$125</c:f>
              <c:numCache>
                <c:formatCode>#,##0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ser>
        <c:ser>
          <c:idx val="1"/>
          <c:order val="1"/>
          <c:tx>
            <c:strRef>
              <c:f>'C - Husholdninger og Erhverv'!$M$99</c:f>
              <c:strCache>
                <c:ptCount val="1"/>
                <c:pt idx="0">
                  <c:v>Olie</c:v>
                </c:pt>
              </c:strCache>
            </c:strRef>
          </c:tx>
          <c:cat>
            <c:numRef>
              <c:f>'C - Husholdninger og Erhverv'!$K$100:$K$125</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Erhverv'!$M$100:$M$125</c:f>
              <c:numCache>
                <c:formatCode>#,##0</c:formatCode>
                <c:ptCount val="26"/>
                <c:pt idx="0">
                  <c:v>6.2267359673677642</c:v>
                </c:pt>
                <c:pt idx="1">
                  <c:v>6.6054247719179431</c:v>
                </c:pt>
                <c:pt idx="2">
                  <c:v>6.5623390296597988</c:v>
                </c:pt>
                <c:pt idx="3">
                  <c:v>6.4913370388538034</c:v>
                </c:pt>
                <c:pt idx="4">
                  <c:v>6.4963331371335666</c:v>
                </c:pt>
                <c:pt idx="5">
                  <c:v>6.6051757059110612</c:v>
                </c:pt>
                <c:pt idx="6">
                  <c:v>6.4906897506049139</c:v>
                </c:pt>
                <c:pt idx="7">
                  <c:v>6.6953631625277703</c:v>
                </c:pt>
                <c:pt idx="8">
                  <c:v>6.5653494944184239</c:v>
                </c:pt>
                <c:pt idx="9">
                  <c:v>5.5580615369859467</c:v>
                </c:pt>
                <c:pt idx="10">
                  <c:v>5.4099649541209764</c:v>
                </c:pt>
                <c:pt idx="11">
                  <c:v>5.5224194727374067</c:v>
                </c:pt>
                <c:pt idx="12">
                  <c:v>4.7735927043314215</c:v>
                </c:pt>
                <c:pt idx="13">
                  <c:v>4.7843706349346045</c:v>
                </c:pt>
                <c:pt idx="14">
                  <c:v>4.7427442568734621</c:v>
                </c:pt>
                <c:pt idx="15">
                  <c:v>4.7447719507057764</c:v>
                </c:pt>
                <c:pt idx="16">
                  <c:v>5.0185505957515772</c:v>
                </c:pt>
                <c:pt idx="17">
                  <c:v>5.1161435425925736</c:v>
                </c:pt>
                <c:pt idx="18">
                  <c:v>5.1509653240807953</c:v>
                </c:pt>
                <c:pt idx="19">
                  <c:v>5.0954926425505462</c:v>
                </c:pt>
                <c:pt idx="20">
                  <c:v>5.1623458526436252</c:v>
                </c:pt>
                <c:pt idx="21">
                  <c:v>5.2238606008059572</c:v>
                </c:pt>
                <c:pt idx="22">
                  <c:v>5.2705144894442695</c:v>
                </c:pt>
                <c:pt idx="23">
                  <c:v>5.4501516525296472</c:v>
                </c:pt>
                <c:pt idx="24">
                  <c:v>5.5681610060351057</c:v>
                </c:pt>
                <c:pt idx="25">
                  <c:v>5.6075974549259495</c:v>
                </c:pt>
              </c:numCache>
            </c:numRef>
          </c:val>
        </c:ser>
        <c:ser>
          <c:idx val="2"/>
          <c:order val="2"/>
          <c:tx>
            <c:strRef>
              <c:f>'C - Husholdninger og Erhverv'!$N$99</c:f>
              <c:strCache>
                <c:ptCount val="1"/>
                <c:pt idx="0">
                  <c:v>Naturgas</c:v>
                </c:pt>
              </c:strCache>
            </c:strRef>
          </c:tx>
          <c:cat>
            <c:numRef>
              <c:f>'C - Husholdninger og Erhverv'!$K$100:$K$125</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Erhverv'!$N$100:$N$125</c:f>
              <c:numCache>
                <c:formatCode>#,##0</c:formatCode>
                <c:ptCount val="26"/>
                <c:pt idx="0">
                  <c:v>0.2107184828875282</c:v>
                </c:pt>
                <c:pt idx="1">
                  <c:v>0.21380298750736493</c:v>
                </c:pt>
                <c:pt idx="2">
                  <c:v>0.21812869753363623</c:v>
                </c:pt>
                <c:pt idx="3">
                  <c:v>0.25238714523351968</c:v>
                </c:pt>
                <c:pt idx="4">
                  <c:v>0.25237688968637728</c:v>
                </c:pt>
                <c:pt idx="5">
                  <c:v>0.27205804573022546</c:v>
                </c:pt>
                <c:pt idx="6">
                  <c:v>0.3801439178451968</c:v>
                </c:pt>
                <c:pt idx="7">
                  <c:v>0.38405537930402833</c:v>
                </c:pt>
                <c:pt idx="8">
                  <c:v>0.35668331201767944</c:v>
                </c:pt>
                <c:pt idx="9">
                  <c:v>0.3794249474597155</c:v>
                </c:pt>
                <c:pt idx="10">
                  <c:v>0.35778509494057059</c:v>
                </c:pt>
                <c:pt idx="11">
                  <c:v>0.61431764396997612</c:v>
                </c:pt>
                <c:pt idx="12">
                  <c:v>0.5863691187175587</c:v>
                </c:pt>
                <c:pt idx="13">
                  <c:v>0.53946681030425048</c:v>
                </c:pt>
                <c:pt idx="14">
                  <c:v>0.5005798798600618</c:v>
                </c:pt>
                <c:pt idx="15">
                  <c:v>0.45462913179670172</c:v>
                </c:pt>
                <c:pt idx="16">
                  <c:v>0.44555822495731495</c:v>
                </c:pt>
                <c:pt idx="17">
                  <c:v>0.44912497039513249</c:v>
                </c:pt>
                <c:pt idx="18">
                  <c:v>0.44584606317866499</c:v>
                </c:pt>
                <c:pt idx="19">
                  <c:v>0.43439393566361667</c:v>
                </c:pt>
                <c:pt idx="20">
                  <c:v>0.43408231777943546</c:v>
                </c:pt>
                <c:pt idx="21">
                  <c:v>0.43721876378270141</c:v>
                </c:pt>
                <c:pt idx="22">
                  <c:v>0.43815727847446084</c:v>
                </c:pt>
                <c:pt idx="23">
                  <c:v>0.44874170211229009</c:v>
                </c:pt>
                <c:pt idx="24">
                  <c:v>0.45442609284168411</c:v>
                </c:pt>
                <c:pt idx="25">
                  <c:v>0.4535880495548329</c:v>
                </c:pt>
              </c:numCache>
            </c:numRef>
          </c:val>
        </c:ser>
        <c:ser>
          <c:idx val="3"/>
          <c:order val="3"/>
          <c:tx>
            <c:strRef>
              <c:f>'C - Husholdninger og Erhverv'!$O$99</c:f>
              <c:strCache>
                <c:ptCount val="1"/>
                <c:pt idx="0">
                  <c:v>Affald</c:v>
                </c:pt>
              </c:strCache>
            </c:strRef>
          </c:tx>
          <c:cat>
            <c:numRef>
              <c:f>'C - Husholdninger og Erhverv'!$K$100:$K$125</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Erhverv'!$O$100:$O$125</c:f>
              <c:numCache>
                <c:formatCode>#,##0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ser>
        <c:ser>
          <c:idx val="4"/>
          <c:order val="4"/>
          <c:tx>
            <c:strRef>
              <c:f>'C - Husholdninger og Erhverv'!$P$99</c:f>
              <c:strCache>
                <c:ptCount val="1"/>
                <c:pt idx="0">
                  <c:v>VE</c:v>
                </c:pt>
              </c:strCache>
            </c:strRef>
          </c:tx>
          <c:cat>
            <c:numRef>
              <c:f>'C - Husholdninger og Erhverv'!$K$100:$K$125</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Erhverv'!$P$100:$P$125</c:f>
              <c:numCache>
                <c:formatCode>#,##0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5.3059717926850969E-3</c:v>
                </c:pt>
                <c:pt idx="16">
                  <c:v>1.7170758814620601E-2</c:v>
                </c:pt>
                <c:pt idx="17">
                  <c:v>2.2602445145706092E-2</c:v>
                </c:pt>
                <c:pt idx="18">
                  <c:v>2.9092049804265906E-2</c:v>
                </c:pt>
                <c:pt idx="19">
                  <c:v>3.5429390278272611E-2</c:v>
                </c:pt>
                <c:pt idx="20">
                  <c:v>4.1905122158644739E-2</c:v>
                </c:pt>
                <c:pt idx="21">
                  <c:v>4.444056415583815E-2</c:v>
                </c:pt>
                <c:pt idx="22">
                  <c:v>4.7803711082573197E-2</c:v>
                </c:pt>
                <c:pt idx="23">
                  <c:v>5.378250033574633E-2</c:v>
                </c:pt>
                <c:pt idx="24">
                  <c:v>5.8979009814660172E-2</c:v>
                </c:pt>
                <c:pt idx="25">
                  <c:v>6.3453239998556704E-2</c:v>
                </c:pt>
              </c:numCache>
            </c:numRef>
          </c:val>
        </c:ser>
        <c:ser>
          <c:idx val="5"/>
          <c:order val="5"/>
          <c:tx>
            <c:strRef>
              <c:f>'C - Husholdninger og Erhverv'!$Q$99</c:f>
              <c:strCache>
                <c:ptCount val="1"/>
                <c:pt idx="0">
                  <c:v>El</c:v>
                </c:pt>
              </c:strCache>
            </c:strRef>
          </c:tx>
          <c:cat>
            <c:numRef>
              <c:f>'C - Husholdninger og Erhverv'!$K$100:$K$125</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Erhverv'!$Q$100:$Q$125</c:f>
              <c:numCache>
                <c:formatCode>#,##0</c:formatCode>
                <c:ptCount val="26"/>
                <c:pt idx="0">
                  <c:v>1.2135600000000002</c:v>
                </c:pt>
                <c:pt idx="1">
                  <c:v>1.18692</c:v>
                </c:pt>
                <c:pt idx="2">
                  <c:v>1.22112</c:v>
                </c:pt>
                <c:pt idx="3">
                  <c:v>1.18296</c:v>
                </c:pt>
                <c:pt idx="4">
                  <c:v>1.21824</c:v>
                </c:pt>
                <c:pt idx="5">
                  <c:v>1.2744000000000002</c:v>
                </c:pt>
                <c:pt idx="6">
                  <c:v>1.359</c:v>
                </c:pt>
                <c:pt idx="7">
                  <c:v>1.46268</c:v>
                </c:pt>
                <c:pt idx="8">
                  <c:v>1.5667200000000001</c:v>
                </c:pt>
                <c:pt idx="9">
                  <c:v>1.3420800000000002</c:v>
                </c:pt>
                <c:pt idx="10">
                  <c:v>1.3719600000000001</c:v>
                </c:pt>
                <c:pt idx="11">
                  <c:v>1.2862799999999999</c:v>
                </c:pt>
                <c:pt idx="12">
                  <c:v>1.3464</c:v>
                </c:pt>
                <c:pt idx="13">
                  <c:v>1.29888</c:v>
                </c:pt>
                <c:pt idx="14">
                  <c:v>1.28484</c:v>
                </c:pt>
                <c:pt idx="15">
                  <c:v>1.2394936601603357</c:v>
                </c:pt>
                <c:pt idx="16">
                  <c:v>1.2503063940640489</c:v>
                </c:pt>
                <c:pt idx="17">
                  <c:v>1.2483430918255836</c:v>
                </c:pt>
                <c:pt idx="18">
                  <c:v>1.2578183727594778</c:v>
                </c:pt>
                <c:pt idx="19">
                  <c:v>1.2642303479697738</c:v>
                </c:pt>
                <c:pt idx="20">
                  <c:v>1.2865196559812344</c:v>
                </c:pt>
                <c:pt idx="21">
                  <c:v>1.3122357868283354</c:v>
                </c:pt>
                <c:pt idx="22">
                  <c:v>1.3391706648043902</c:v>
                </c:pt>
                <c:pt idx="23">
                  <c:v>1.3815417602989735</c:v>
                </c:pt>
                <c:pt idx="24">
                  <c:v>1.4200784498915155</c:v>
                </c:pt>
                <c:pt idx="25">
                  <c:v>1.4487606216721178</c:v>
                </c:pt>
              </c:numCache>
            </c:numRef>
          </c:val>
        </c:ser>
        <c:ser>
          <c:idx val="6"/>
          <c:order val="6"/>
          <c:tx>
            <c:strRef>
              <c:f>'C - Husholdninger og Erhverv'!$R$99</c:f>
              <c:strCache>
                <c:ptCount val="1"/>
                <c:pt idx="0">
                  <c:v>Fjernvarme</c:v>
                </c:pt>
              </c:strCache>
            </c:strRef>
          </c:tx>
          <c:cat>
            <c:numRef>
              <c:f>'C - Husholdninger og Erhverv'!$K$100:$K$125</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Erhverv'!$R$100:$R$125</c:f>
              <c:numCache>
                <c:formatCode>#,##0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ser>
        <c:ser>
          <c:idx val="7"/>
          <c:order val="7"/>
          <c:tx>
            <c:strRef>
              <c:f>'C - Husholdninger og Erhverv'!$S$99</c:f>
              <c:strCache>
                <c:ptCount val="1"/>
                <c:pt idx="0">
                  <c:v>Bygas</c:v>
                </c:pt>
              </c:strCache>
            </c:strRef>
          </c:tx>
          <c:cat>
            <c:numRef>
              <c:f>'C - Husholdninger og Erhverv'!$K$100:$K$125</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Erhverv'!$S$100:$S$125</c:f>
              <c:numCache>
                <c:formatCode>#,##0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ser>
        <c:dLbls>
          <c:showLegendKey val="0"/>
          <c:showVal val="0"/>
          <c:showCatName val="0"/>
          <c:showSerName val="0"/>
          <c:showPercent val="0"/>
          <c:showBubbleSize val="0"/>
        </c:dLbls>
        <c:axId val="144363904"/>
        <c:axId val="144365440"/>
      </c:areaChart>
      <c:catAx>
        <c:axId val="144363904"/>
        <c:scaling>
          <c:orientation val="minMax"/>
        </c:scaling>
        <c:delete val="0"/>
        <c:axPos val="b"/>
        <c:numFmt formatCode="General" sourceLinked="1"/>
        <c:majorTickMark val="out"/>
        <c:minorTickMark val="none"/>
        <c:tickLblPos val="nextTo"/>
        <c:crossAx val="144365440"/>
        <c:crosses val="autoZero"/>
        <c:auto val="1"/>
        <c:lblAlgn val="ctr"/>
        <c:lblOffset val="100"/>
        <c:tickLblSkip val="5"/>
        <c:tickMarkSkip val="5"/>
        <c:noMultiLvlLbl val="0"/>
      </c:catAx>
      <c:valAx>
        <c:axId val="144365440"/>
        <c:scaling>
          <c:orientation val="minMax"/>
        </c:scaling>
        <c:delete val="0"/>
        <c:axPos val="l"/>
        <c:majorGridlines/>
        <c:numFmt formatCode="#,##0" sourceLinked="1"/>
        <c:majorTickMark val="out"/>
        <c:minorTickMark val="none"/>
        <c:tickLblPos val="nextTo"/>
        <c:crossAx val="144363904"/>
        <c:crosses val="autoZero"/>
        <c:crossBetween val="midCat"/>
      </c:valAx>
    </c:plotArea>
    <c:legend>
      <c:legendPos val="b"/>
      <c:overlay val="0"/>
    </c:legend>
    <c:plotVisOnly val="1"/>
    <c:dispBlanksAs val="zero"/>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sz="1200"/>
              <a:t>Industri (PJ)</a:t>
            </a:r>
          </a:p>
        </c:rich>
      </c:tx>
      <c:overlay val="0"/>
    </c:title>
    <c:autoTitleDeleted val="0"/>
    <c:plotArea>
      <c:layout/>
      <c:areaChart>
        <c:grouping val="stacked"/>
        <c:varyColors val="0"/>
        <c:ser>
          <c:idx val="0"/>
          <c:order val="0"/>
          <c:tx>
            <c:strRef>
              <c:f>'C - Husholdninger og Erhverv'!$B$132</c:f>
              <c:strCache>
                <c:ptCount val="1"/>
                <c:pt idx="0">
                  <c:v>Kul</c:v>
                </c:pt>
              </c:strCache>
            </c:strRef>
          </c:tx>
          <c:cat>
            <c:numRef>
              <c:f>'C - Husholdninger og Erhverv'!$A$133:$A$158</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Erhverv'!$B$133:$B$158</c:f>
              <c:numCache>
                <c:formatCode>#,##0</c:formatCode>
                <c:ptCount val="26"/>
                <c:pt idx="0">
                  <c:v>11.133215210836088</c:v>
                </c:pt>
                <c:pt idx="1">
                  <c:v>9.6906442060638476</c:v>
                </c:pt>
                <c:pt idx="2">
                  <c:v>8.3678309692939301</c:v>
                </c:pt>
                <c:pt idx="3">
                  <c:v>8.5727402121216922</c:v>
                </c:pt>
                <c:pt idx="4">
                  <c:v>9.5859195659944891</c:v>
                </c:pt>
                <c:pt idx="5">
                  <c:v>8.9524074289938245</c:v>
                </c:pt>
                <c:pt idx="6">
                  <c:v>9.2439605</c:v>
                </c:pt>
                <c:pt idx="7">
                  <c:v>9.0432968699079019</c:v>
                </c:pt>
                <c:pt idx="8">
                  <c:v>7.2704330511067639</c:v>
                </c:pt>
                <c:pt idx="9">
                  <c:v>3.9381912496591225</c:v>
                </c:pt>
                <c:pt idx="10">
                  <c:v>4.3809876713300984</c:v>
                </c:pt>
                <c:pt idx="11">
                  <c:v>4.8362641359393796</c:v>
                </c:pt>
                <c:pt idx="12">
                  <c:v>3.648271622664482</c:v>
                </c:pt>
                <c:pt idx="13">
                  <c:v>3.9007149739178302</c:v>
                </c:pt>
                <c:pt idx="14">
                  <c:v>4.2605390143108073</c:v>
                </c:pt>
                <c:pt idx="15">
                  <c:v>4.1715827417453859</c:v>
                </c:pt>
                <c:pt idx="16">
                  <c:v>4.5606390791299232</c:v>
                </c:pt>
                <c:pt idx="17">
                  <c:v>4.3311625986917228</c:v>
                </c:pt>
                <c:pt idx="18">
                  <c:v>4.0358736986353048</c:v>
                </c:pt>
                <c:pt idx="19">
                  <c:v>3.7025557457919569</c:v>
                </c:pt>
                <c:pt idx="20">
                  <c:v>3.326379417658281</c:v>
                </c:pt>
                <c:pt idx="21">
                  <c:v>2.8354079638001779</c:v>
                </c:pt>
                <c:pt idx="22">
                  <c:v>2.7694602447364258</c:v>
                </c:pt>
                <c:pt idx="23">
                  <c:v>2.8175895118067893</c:v>
                </c:pt>
                <c:pt idx="24">
                  <c:v>2.8603861487903424</c:v>
                </c:pt>
                <c:pt idx="25">
                  <c:v>2.8925084027108432</c:v>
                </c:pt>
              </c:numCache>
            </c:numRef>
          </c:val>
        </c:ser>
        <c:ser>
          <c:idx val="1"/>
          <c:order val="1"/>
          <c:tx>
            <c:strRef>
              <c:f>'C - Husholdninger og Erhverv'!$C$132</c:f>
              <c:strCache>
                <c:ptCount val="1"/>
                <c:pt idx="0">
                  <c:v>Olie</c:v>
                </c:pt>
              </c:strCache>
            </c:strRef>
          </c:tx>
          <c:cat>
            <c:numRef>
              <c:f>'C - Husholdninger og Erhverv'!$A$133:$A$158</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Erhverv'!$C$133:$C$158</c:f>
              <c:numCache>
                <c:formatCode>#,##0</c:formatCode>
                <c:ptCount val="26"/>
                <c:pt idx="0">
                  <c:v>25.885490733971594</c:v>
                </c:pt>
                <c:pt idx="1">
                  <c:v>26.919689984454706</c:v>
                </c:pt>
                <c:pt idx="2">
                  <c:v>26.488527250203255</c:v>
                </c:pt>
                <c:pt idx="3">
                  <c:v>26.492095003188883</c:v>
                </c:pt>
                <c:pt idx="4">
                  <c:v>27.521607397219089</c:v>
                </c:pt>
                <c:pt idx="5">
                  <c:v>25.704900812179723</c:v>
                </c:pt>
                <c:pt idx="6">
                  <c:v>28.144261450363807</c:v>
                </c:pt>
                <c:pt idx="7">
                  <c:v>25.266669127119975</c:v>
                </c:pt>
                <c:pt idx="8">
                  <c:v>20.994959140749742</c:v>
                </c:pt>
                <c:pt idx="9">
                  <c:v>17.185770083137026</c:v>
                </c:pt>
                <c:pt idx="10">
                  <c:v>17.285969481157966</c:v>
                </c:pt>
                <c:pt idx="11">
                  <c:v>16.452611287160277</c:v>
                </c:pt>
                <c:pt idx="12">
                  <c:v>15.50782766518115</c:v>
                </c:pt>
                <c:pt idx="13">
                  <c:v>12.507654598610257</c:v>
                </c:pt>
                <c:pt idx="14">
                  <c:v>11.818280659689023</c:v>
                </c:pt>
                <c:pt idx="15">
                  <c:v>9.484238346118655</c:v>
                </c:pt>
                <c:pt idx="16">
                  <c:v>10.518521275226039</c:v>
                </c:pt>
                <c:pt idx="17">
                  <c:v>10.454082615600452</c:v>
                </c:pt>
                <c:pt idx="18">
                  <c:v>10.265556790630635</c:v>
                </c:pt>
                <c:pt idx="19">
                  <c:v>10.006366655546802</c:v>
                </c:pt>
                <c:pt idx="20">
                  <c:v>9.6703327760412279</c:v>
                </c:pt>
                <c:pt idx="21">
                  <c:v>9.2017243292373614</c:v>
                </c:pt>
                <c:pt idx="22">
                  <c:v>9.0601716958193954</c:v>
                </c:pt>
                <c:pt idx="23">
                  <c:v>9.1458170667982319</c:v>
                </c:pt>
                <c:pt idx="24">
                  <c:v>9.2290623178248161</c:v>
                </c:pt>
                <c:pt idx="25">
                  <c:v>9.2936675599933576</c:v>
                </c:pt>
              </c:numCache>
            </c:numRef>
          </c:val>
        </c:ser>
        <c:ser>
          <c:idx val="2"/>
          <c:order val="2"/>
          <c:tx>
            <c:strRef>
              <c:f>'C - Husholdninger og Erhverv'!$D$132</c:f>
              <c:strCache>
                <c:ptCount val="1"/>
                <c:pt idx="0">
                  <c:v>Naturgas</c:v>
                </c:pt>
              </c:strCache>
            </c:strRef>
          </c:tx>
          <c:cat>
            <c:numRef>
              <c:f>'C - Husholdninger og Erhverv'!$A$133:$A$158</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Erhverv'!$D$133:$D$158</c:f>
              <c:numCache>
                <c:formatCode>#,##0</c:formatCode>
                <c:ptCount val="26"/>
                <c:pt idx="0">
                  <c:v>32.777996161511155</c:v>
                </c:pt>
                <c:pt idx="1">
                  <c:v>34.868400174312384</c:v>
                </c:pt>
                <c:pt idx="2">
                  <c:v>31.323015682946647</c:v>
                </c:pt>
                <c:pt idx="3">
                  <c:v>31.234860299952999</c:v>
                </c:pt>
                <c:pt idx="4">
                  <c:v>29.826570394766051</c:v>
                </c:pt>
                <c:pt idx="5">
                  <c:v>29.828636279076751</c:v>
                </c:pt>
                <c:pt idx="6">
                  <c:v>29.862087950335287</c:v>
                </c:pt>
                <c:pt idx="7">
                  <c:v>29.960291452937966</c:v>
                </c:pt>
                <c:pt idx="8">
                  <c:v>30.230369660161319</c:v>
                </c:pt>
                <c:pt idx="9">
                  <c:v>27.419995121990119</c:v>
                </c:pt>
                <c:pt idx="10">
                  <c:v>28.985847118437515</c:v>
                </c:pt>
                <c:pt idx="11">
                  <c:v>29.484354893356691</c:v>
                </c:pt>
                <c:pt idx="12">
                  <c:v>27.862255224473689</c:v>
                </c:pt>
                <c:pt idx="13">
                  <c:v>27.611372242412358</c:v>
                </c:pt>
                <c:pt idx="14">
                  <c:v>28.432811344610109</c:v>
                </c:pt>
                <c:pt idx="15">
                  <c:v>27.33205761621203</c:v>
                </c:pt>
                <c:pt idx="16">
                  <c:v>25.547055458641665</c:v>
                </c:pt>
                <c:pt idx="17">
                  <c:v>25.407882047658706</c:v>
                </c:pt>
                <c:pt idx="18">
                  <c:v>24.941201018515976</c:v>
                </c:pt>
                <c:pt idx="19">
                  <c:v>24.330787714258324</c:v>
                </c:pt>
                <c:pt idx="20">
                  <c:v>23.603023557394511</c:v>
                </c:pt>
                <c:pt idx="21">
                  <c:v>22.938144476217193</c:v>
                </c:pt>
                <c:pt idx="22">
                  <c:v>22.554810026443324</c:v>
                </c:pt>
                <c:pt idx="23">
                  <c:v>22.54033726083253</c:v>
                </c:pt>
                <c:pt idx="24">
                  <c:v>22.50384143055722</c:v>
                </c:pt>
                <c:pt idx="25">
                  <c:v>22.395059626649164</c:v>
                </c:pt>
              </c:numCache>
            </c:numRef>
          </c:val>
        </c:ser>
        <c:ser>
          <c:idx val="3"/>
          <c:order val="3"/>
          <c:tx>
            <c:strRef>
              <c:f>'C - Husholdninger og Erhverv'!$E$132</c:f>
              <c:strCache>
                <c:ptCount val="1"/>
                <c:pt idx="0">
                  <c:v>Affald</c:v>
                </c:pt>
              </c:strCache>
            </c:strRef>
          </c:tx>
          <c:cat>
            <c:numRef>
              <c:f>'C - Husholdninger og Erhverv'!$A$133:$A$158</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Erhverv'!$E$133:$E$158</c:f>
              <c:numCache>
                <c:formatCode>#,##0</c:formatCode>
                <c:ptCount val="26"/>
                <c:pt idx="0">
                  <c:v>0.15937374391353243</c:v>
                </c:pt>
                <c:pt idx="1">
                  <c:v>0.65358791036695385</c:v>
                </c:pt>
                <c:pt idx="2">
                  <c:v>0.54852247196545467</c:v>
                </c:pt>
                <c:pt idx="3">
                  <c:v>1.0128033103955791</c:v>
                </c:pt>
                <c:pt idx="4">
                  <c:v>1.3163322169662315</c:v>
                </c:pt>
                <c:pt idx="5">
                  <c:v>1.3137772732333306</c:v>
                </c:pt>
                <c:pt idx="6">
                  <c:v>0.94221020949901091</c:v>
                </c:pt>
                <c:pt idx="7">
                  <c:v>1.1221164111376318</c:v>
                </c:pt>
                <c:pt idx="8">
                  <c:v>1.7762248742846332</c:v>
                </c:pt>
                <c:pt idx="9">
                  <c:v>1.6874642544980365</c:v>
                </c:pt>
                <c:pt idx="10">
                  <c:v>1.6870000000000001</c:v>
                </c:pt>
                <c:pt idx="11">
                  <c:v>1.6158245350000002</c:v>
                </c:pt>
                <c:pt idx="12">
                  <c:v>1.4590000000000001</c:v>
                </c:pt>
                <c:pt idx="13">
                  <c:v>1.4764250000000001</c:v>
                </c:pt>
                <c:pt idx="14">
                  <c:v>1.4938500000000001</c:v>
                </c:pt>
                <c:pt idx="15">
                  <c:v>1.5178247786724399</c:v>
                </c:pt>
                <c:pt idx="16">
                  <c:v>1.4065440010810801</c:v>
                </c:pt>
                <c:pt idx="17">
                  <c:v>1.4392618596515039</c:v>
                </c:pt>
                <c:pt idx="18">
                  <c:v>1.4581098202198068</c:v>
                </c:pt>
                <c:pt idx="19">
                  <c:v>1.4687102303687174</c:v>
                </c:pt>
                <c:pt idx="20">
                  <c:v>1.4713385852783694</c:v>
                </c:pt>
                <c:pt idx="21">
                  <c:v>1.4664068950828439</c:v>
                </c:pt>
                <c:pt idx="22">
                  <c:v>1.4447917643372796</c:v>
                </c:pt>
                <c:pt idx="23">
                  <c:v>1.451688528677695</c:v>
                </c:pt>
                <c:pt idx="24">
                  <c:v>1.460367090647485</c:v>
                </c:pt>
                <c:pt idx="25">
                  <c:v>1.4680769505772056</c:v>
                </c:pt>
              </c:numCache>
            </c:numRef>
          </c:val>
        </c:ser>
        <c:ser>
          <c:idx val="4"/>
          <c:order val="4"/>
          <c:tx>
            <c:strRef>
              <c:f>'C - Husholdninger og Erhverv'!$F$132</c:f>
              <c:strCache>
                <c:ptCount val="1"/>
                <c:pt idx="0">
                  <c:v>VE</c:v>
                </c:pt>
              </c:strCache>
            </c:strRef>
          </c:tx>
          <c:cat>
            <c:numRef>
              <c:f>'C - Husholdninger og Erhverv'!$A$133:$A$158</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Erhverv'!$F$133:$F$158</c:f>
              <c:numCache>
                <c:formatCode>#,##0</c:formatCode>
                <c:ptCount val="26"/>
                <c:pt idx="0">
                  <c:v>5.4660834590521015</c:v>
                </c:pt>
                <c:pt idx="1">
                  <c:v>5.5516330186455169</c:v>
                </c:pt>
                <c:pt idx="2">
                  <c:v>4.336037927873436</c:v>
                </c:pt>
                <c:pt idx="3">
                  <c:v>4.6087630245277946</c:v>
                </c:pt>
                <c:pt idx="4">
                  <c:v>4.5342480054125121</c:v>
                </c:pt>
                <c:pt idx="5">
                  <c:v>4.8057750034291935</c:v>
                </c:pt>
                <c:pt idx="6">
                  <c:v>5.5195385771188841</c:v>
                </c:pt>
                <c:pt idx="7">
                  <c:v>6.3227916262221937</c:v>
                </c:pt>
                <c:pt idx="8">
                  <c:v>8.0031267355080402</c:v>
                </c:pt>
                <c:pt idx="9">
                  <c:v>7.8945924678550918</c:v>
                </c:pt>
                <c:pt idx="10">
                  <c:v>8.0160802316179467</c:v>
                </c:pt>
                <c:pt idx="11">
                  <c:v>8.648336690122143</c:v>
                </c:pt>
                <c:pt idx="12">
                  <c:v>6.8008639109278972</c:v>
                </c:pt>
                <c:pt idx="13">
                  <c:v>6.1206742008884296</c:v>
                </c:pt>
                <c:pt idx="14">
                  <c:v>5.8486497756971829</c:v>
                </c:pt>
                <c:pt idx="15">
                  <c:v>7.3230523935449225</c:v>
                </c:pt>
                <c:pt idx="16">
                  <c:v>8.8122300718022561</c:v>
                </c:pt>
                <c:pt idx="17">
                  <c:v>10.290629992585695</c:v>
                </c:pt>
                <c:pt idx="18">
                  <c:v>11.788740408643083</c:v>
                </c:pt>
                <c:pt idx="19">
                  <c:v>13.274186450613772</c:v>
                </c:pt>
                <c:pt idx="20">
                  <c:v>14.676653041239508</c:v>
                </c:pt>
                <c:pt idx="21">
                  <c:v>16.09281532733851</c:v>
                </c:pt>
                <c:pt idx="22">
                  <c:v>16.29576636226702</c:v>
                </c:pt>
                <c:pt idx="23">
                  <c:v>16.672227793914942</c:v>
                </c:pt>
                <c:pt idx="24">
                  <c:v>17.032015124735281</c:v>
                </c:pt>
                <c:pt idx="25">
                  <c:v>17.382931820715502</c:v>
                </c:pt>
              </c:numCache>
            </c:numRef>
          </c:val>
        </c:ser>
        <c:ser>
          <c:idx val="5"/>
          <c:order val="5"/>
          <c:tx>
            <c:strRef>
              <c:f>'C - Husholdninger og Erhverv'!$G$132</c:f>
              <c:strCache>
                <c:ptCount val="1"/>
                <c:pt idx="0">
                  <c:v>El</c:v>
                </c:pt>
              </c:strCache>
            </c:strRef>
          </c:tx>
          <c:cat>
            <c:numRef>
              <c:f>'C - Husholdninger og Erhverv'!$A$133:$A$158</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Erhverv'!$G$133:$G$158</c:f>
              <c:numCache>
                <c:formatCode>#,##0</c:formatCode>
                <c:ptCount val="26"/>
                <c:pt idx="0">
                  <c:v>35.022332435747238</c:v>
                </c:pt>
                <c:pt idx="1">
                  <c:v>35.031704058973361</c:v>
                </c:pt>
                <c:pt idx="2">
                  <c:v>34.533084892974351</c:v>
                </c:pt>
                <c:pt idx="3">
                  <c:v>33.837180930900729</c:v>
                </c:pt>
                <c:pt idx="4">
                  <c:v>34.953768451379553</c:v>
                </c:pt>
                <c:pt idx="5">
                  <c:v>35.943038754087681</c:v>
                </c:pt>
                <c:pt idx="6">
                  <c:v>35.466161382656679</c:v>
                </c:pt>
                <c:pt idx="7">
                  <c:v>34.527109429505614</c:v>
                </c:pt>
                <c:pt idx="8">
                  <c:v>33.177061019298002</c:v>
                </c:pt>
                <c:pt idx="9">
                  <c:v>29.096501789688993</c:v>
                </c:pt>
                <c:pt idx="10">
                  <c:v>29.425592678275336</c:v>
                </c:pt>
                <c:pt idx="11">
                  <c:v>30.101790647239564</c:v>
                </c:pt>
                <c:pt idx="12">
                  <c:v>29.716881357893769</c:v>
                </c:pt>
                <c:pt idx="13">
                  <c:v>29.052604907584108</c:v>
                </c:pt>
                <c:pt idx="14">
                  <c:v>28.505145844295228</c:v>
                </c:pt>
                <c:pt idx="15">
                  <c:v>28.972199451895815</c:v>
                </c:pt>
                <c:pt idx="16">
                  <c:v>29.128366016807938</c:v>
                </c:pt>
                <c:pt idx="17">
                  <c:v>29.165107341900413</c:v>
                </c:pt>
                <c:pt idx="18">
                  <c:v>29.286661836708799</c:v>
                </c:pt>
                <c:pt idx="19">
                  <c:v>29.399073448034954</c:v>
                </c:pt>
                <c:pt idx="20">
                  <c:v>29.438065144925137</c:v>
                </c:pt>
                <c:pt idx="21">
                  <c:v>29.335177427390725</c:v>
                </c:pt>
                <c:pt idx="22">
                  <c:v>29.190041001913411</c:v>
                </c:pt>
                <c:pt idx="23">
                  <c:v>29.147249517118095</c:v>
                </c:pt>
                <c:pt idx="24">
                  <c:v>29.122974490204609</c:v>
                </c:pt>
                <c:pt idx="25">
                  <c:v>29.078746062984024</c:v>
                </c:pt>
              </c:numCache>
            </c:numRef>
          </c:val>
        </c:ser>
        <c:ser>
          <c:idx val="6"/>
          <c:order val="6"/>
          <c:tx>
            <c:strRef>
              <c:f>'C - Husholdninger og Erhverv'!$H$132</c:f>
              <c:strCache>
                <c:ptCount val="1"/>
                <c:pt idx="0">
                  <c:v>Fjernvarme</c:v>
                </c:pt>
              </c:strCache>
            </c:strRef>
          </c:tx>
          <c:cat>
            <c:numRef>
              <c:f>'C - Husholdninger og Erhverv'!$A$133:$A$158</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Erhverv'!$H$133:$H$158</c:f>
              <c:numCache>
                <c:formatCode>#,##0</c:formatCode>
                <c:ptCount val="26"/>
                <c:pt idx="0">
                  <c:v>7.0936439942215364</c:v>
                </c:pt>
                <c:pt idx="1">
                  <c:v>7.0326634874870741</c:v>
                </c:pt>
                <c:pt idx="2">
                  <c:v>7.3275610391266852</c:v>
                </c:pt>
                <c:pt idx="3">
                  <c:v>7.4667793676866312</c:v>
                </c:pt>
                <c:pt idx="4">
                  <c:v>7.1083380684040574</c:v>
                </c:pt>
                <c:pt idx="5">
                  <c:v>6.7124134691550434</c:v>
                </c:pt>
                <c:pt idx="6">
                  <c:v>6.5367188907473732</c:v>
                </c:pt>
                <c:pt idx="7">
                  <c:v>5.7949888605535174</c:v>
                </c:pt>
                <c:pt idx="8">
                  <c:v>5.3710872173269726</c:v>
                </c:pt>
                <c:pt idx="9">
                  <c:v>4.9192970251894819</c:v>
                </c:pt>
                <c:pt idx="10">
                  <c:v>4.6442517953008675</c:v>
                </c:pt>
                <c:pt idx="11">
                  <c:v>4.7138219426961072</c:v>
                </c:pt>
                <c:pt idx="12">
                  <c:v>5.130570210933481</c:v>
                </c:pt>
                <c:pt idx="13">
                  <c:v>4.2956945072054662</c:v>
                </c:pt>
                <c:pt idx="14">
                  <c:v>3.6032072766724785</c:v>
                </c:pt>
                <c:pt idx="15">
                  <c:v>3.6444072909063912</c:v>
                </c:pt>
                <c:pt idx="16">
                  <c:v>3.307936493290363</c:v>
                </c:pt>
                <c:pt idx="17">
                  <c:v>3.4067055016226204</c:v>
                </c:pt>
                <c:pt idx="18">
                  <c:v>3.47404653768755</c:v>
                </c:pt>
                <c:pt idx="19">
                  <c:v>3.5291912697431185</c:v>
                </c:pt>
                <c:pt idx="20">
                  <c:v>3.5634549140226701</c:v>
                </c:pt>
                <c:pt idx="21">
                  <c:v>3.5992800674471011</c:v>
                </c:pt>
                <c:pt idx="22">
                  <c:v>3.564516331060823</c:v>
                </c:pt>
                <c:pt idx="23">
                  <c:v>3.5821760026478811</c:v>
                </c:pt>
                <c:pt idx="24">
                  <c:v>3.5960367116275642</c:v>
                </c:pt>
                <c:pt idx="25">
                  <c:v>3.6020521559595906</c:v>
                </c:pt>
              </c:numCache>
            </c:numRef>
          </c:val>
        </c:ser>
        <c:ser>
          <c:idx val="7"/>
          <c:order val="7"/>
          <c:tx>
            <c:strRef>
              <c:f>'C - Husholdninger og Erhverv'!$I$132</c:f>
              <c:strCache>
                <c:ptCount val="1"/>
                <c:pt idx="0">
                  <c:v>Bygas</c:v>
                </c:pt>
              </c:strCache>
            </c:strRef>
          </c:tx>
          <c:cat>
            <c:numRef>
              <c:f>'C - Husholdninger og Erhverv'!$A$133:$A$158</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Erhverv'!$I$133:$I$158</c:f>
              <c:numCache>
                <c:formatCode>#,##0</c:formatCode>
                <c:ptCount val="26"/>
                <c:pt idx="0">
                  <c:v>4.5015082806516289E-2</c:v>
                </c:pt>
                <c:pt idx="1">
                  <c:v>4.2898996625526285E-2</c:v>
                </c:pt>
                <c:pt idx="2">
                  <c:v>4.3231745943466328E-2</c:v>
                </c:pt>
                <c:pt idx="3">
                  <c:v>2.1154510718109764E-2</c:v>
                </c:pt>
                <c:pt idx="4">
                  <c:v>2.1172096932210973E-2</c:v>
                </c:pt>
                <c:pt idx="5">
                  <c:v>1.9164188315658821E-2</c:v>
                </c:pt>
                <c:pt idx="6">
                  <c:v>1.8899725788433734E-2</c:v>
                </c:pt>
                <c:pt idx="7">
                  <c:v>4.3104932685162009E-2</c:v>
                </c:pt>
                <c:pt idx="8">
                  <c:v>4.2107215716300057E-2</c:v>
                </c:pt>
                <c:pt idx="9">
                  <c:v>4.1952721394393405E-2</c:v>
                </c:pt>
                <c:pt idx="10">
                  <c:v>4.1231922901194894E-2</c:v>
                </c:pt>
                <c:pt idx="11">
                  <c:v>4.2269549855833373E-2</c:v>
                </c:pt>
                <c:pt idx="12">
                  <c:v>0.14967924019874343</c:v>
                </c:pt>
                <c:pt idx="13">
                  <c:v>0.17904067809708013</c:v>
                </c:pt>
                <c:pt idx="14">
                  <c:v>0.21183201018943715</c:v>
                </c:pt>
                <c:pt idx="15">
                  <c:v>0.20947558113255366</c:v>
                </c:pt>
                <c:pt idx="16">
                  <c:v>0.20467656950932225</c:v>
                </c:pt>
                <c:pt idx="17">
                  <c:v>0.20909530832105799</c:v>
                </c:pt>
                <c:pt idx="18">
                  <c:v>0.21154045485185735</c:v>
                </c:pt>
                <c:pt idx="19">
                  <c:v>0.21300534653726297</c:v>
                </c:pt>
                <c:pt idx="20">
                  <c:v>0.21316692171088611</c:v>
                </c:pt>
                <c:pt idx="21">
                  <c:v>0.21286331230376407</c:v>
                </c:pt>
                <c:pt idx="22">
                  <c:v>0.21102556607482462</c:v>
                </c:pt>
                <c:pt idx="23">
                  <c:v>0.21266204727311372</c:v>
                </c:pt>
                <c:pt idx="24">
                  <c:v>0.21398369876541104</c:v>
                </c:pt>
                <c:pt idx="25">
                  <c:v>0.21473139951018125</c:v>
                </c:pt>
              </c:numCache>
            </c:numRef>
          </c:val>
        </c:ser>
        <c:dLbls>
          <c:showLegendKey val="0"/>
          <c:showVal val="0"/>
          <c:showCatName val="0"/>
          <c:showSerName val="0"/>
          <c:showPercent val="0"/>
          <c:showBubbleSize val="0"/>
        </c:dLbls>
        <c:axId val="144555392"/>
        <c:axId val="144573568"/>
      </c:areaChart>
      <c:catAx>
        <c:axId val="144555392"/>
        <c:scaling>
          <c:orientation val="minMax"/>
        </c:scaling>
        <c:delete val="0"/>
        <c:axPos val="b"/>
        <c:numFmt formatCode="General" sourceLinked="1"/>
        <c:majorTickMark val="out"/>
        <c:minorTickMark val="none"/>
        <c:tickLblPos val="nextTo"/>
        <c:crossAx val="144573568"/>
        <c:crosses val="autoZero"/>
        <c:auto val="1"/>
        <c:lblAlgn val="ctr"/>
        <c:lblOffset val="100"/>
        <c:tickLblSkip val="5"/>
        <c:tickMarkSkip val="5"/>
        <c:noMultiLvlLbl val="0"/>
      </c:catAx>
      <c:valAx>
        <c:axId val="144573568"/>
        <c:scaling>
          <c:orientation val="minMax"/>
        </c:scaling>
        <c:delete val="0"/>
        <c:axPos val="l"/>
        <c:majorGridlines/>
        <c:numFmt formatCode="#,##0" sourceLinked="1"/>
        <c:majorTickMark val="out"/>
        <c:minorTickMark val="none"/>
        <c:tickLblPos val="nextTo"/>
        <c:crossAx val="144555392"/>
        <c:crosses val="autoZero"/>
        <c:crossBetween val="midCat"/>
      </c:valAx>
    </c:plotArea>
    <c:legend>
      <c:legendPos val="b"/>
      <c:overlay val="0"/>
    </c:legend>
    <c:plotVisOnly val="1"/>
    <c:dispBlanksAs val="zero"/>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sz="1200"/>
              <a:t>Privat service (PJ)</a:t>
            </a:r>
          </a:p>
        </c:rich>
      </c:tx>
      <c:overlay val="0"/>
    </c:title>
    <c:autoTitleDeleted val="0"/>
    <c:plotArea>
      <c:layout/>
      <c:areaChart>
        <c:grouping val="stacked"/>
        <c:varyColors val="0"/>
        <c:ser>
          <c:idx val="0"/>
          <c:order val="0"/>
          <c:tx>
            <c:strRef>
              <c:f>'C - Husholdninger og Erhverv'!$L$132</c:f>
              <c:strCache>
                <c:ptCount val="1"/>
                <c:pt idx="0">
                  <c:v>Kul</c:v>
                </c:pt>
              </c:strCache>
            </c:strRef>
          </c:tx>
          <c:cat>
            <c:numRef>
              <c:f>'C - Husholdninger og Erhverv'!$K$133:$K$158</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Erhverv'!$L$133:$L$158</c:f>
              <c:numCache>
                <c:formatCode>#,##0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ser>
        <c:ser>
          <c:idx val="1"/>
          <c:order val="1"/>
          <c:tx>
            <c:strRef>
              <c:f>'C - Husholdninger og Erhverv'!$M$132</c:f>
              <c:strCache>
                <c:ptCount val="1"/>
                <c:pt idx="0">
                  <c:v>Olie</c:v>
                </c:pt>
              </c:strCache>
            </c:strRef>
          </c:tx>
          <c:cat>
            <c:numRef>
              <c:f>'C - Husholdninger og Erhverv'!$K$133:$K$158</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Erhverv'!$M$133:$M$158</c:f>
              <c:numCache>
                <c:formatCode>#,##0</c:formatCode>
                <c:ptCount val="26"/>
                <c:pt idx="0">
                  <c:v>3.7480873682778766</c:v>
                </c:pt>
                <c:pt idx="1">
                  <c:v>2.9852856049137437</c:v>
                </c:pt>
                <c:pt idx="2">
                  <c:v>2.8419605214760653</c:v>
                </c:pt>
                <c:pt idx="3">
                  <c:v>2.6994320005352468</c:v>
                </c:pt>
                <c:pt idx="4">
                  <c:v>2.7287410770415597</c:v>
                </c:pt>
                <c:pt idx="5">
                  <c:v>2.2239711021628485</c:v>
                </c:pt>
                <c:pt idx="6">
                  <c:v>2.0873051174354971</c:v>
                </c:pt>
                <c:pt idx="7">
                  <c:v>1.9254553238132781</c:v>
                </c:pt>
                <c:pt idx="8">
                  <c:v>1.944070740101068</c:v>
                </c:pt>
                <c:pt idx="9">
                  <c:v>1.4412347695926397</c:v>
                </c:pt>
                <c:pt idx="10">
                  <c:v>1.5906990297098207</c:v>
                </c:pt>
                <c:pt idx="11">
                  <c:v>1.2725177464469728</c:v>
                </c:pt>
                <c:pt idx="12">
                  <c:v>1.3871258946842204</c:v>
                </c:pt>
                <c:pt idx="13">
                  <c:v>1.2983626368994305</c:v>
                </c:pt>
                <c:pt idx="14">
                  <c:v>1.2164139766271669</c:v>
                </c:pt>
                <c:pt idx="15">
                  <c:v>1.1396923788133322</c:v>
                </c:pt>
                <c:pt idx="16">
                  <c:v>1.0207615241302528</c:v>
                </c:pt>
                <c:pt idx="17">
                  <c:v>1.0183022751944881</c:v>
                </c:pt>
                <c:pt idx="18">
                  <c:v>1.0035511902162442</c:v>
                </c:pt>
                <c:pt idx="19">
                  <c:v>0.98845648387662288</c:v>
                </c:pt>
                <c:pt idx="20">
                  <c:v>0.96884750244967899</c:v>
                </c:pt>
                <c:pt idx="21">
                  <c:v>0.95159502974110821</c:v>
                </c:pt>
                <c:pt idx="22">
                  <c:v>0.93248595599740736</c:v>
                </c:pt>
                <c:pt idx="23">
                  <c:v>0.93268131230482454</c:v>
                </c:pt>
                <c:pt idx="24">
                  <c:v>0.93036703942931254</c:v>
                </c:pt>
                <c:pt idx="25">
                  <c:v>0.92463999006835529</c:v>
                </c:pt>
              </c:numCache>
            </c:numRef>
          </c:val>
        </c:ser>
        <c:ser>
          <c:idx val="2"/>
          <c:order val="2"/>
          <c:tx>
            <c:strRef>
              <c:f>'C - Husholdninger og Erhverv'!$N$132</c:f>
              <c:strCache>
                <c:ptCount val="1"/>
                <c:pt idx="0">
                  <c:v>Naturgas</c:v>
                </c:pt>
              </c:strCache>
            </c:strRef>
          </c:tx>
          <c:cat>
            <c:numRef>
              <c:f>'C - Husholdninger og Erhverv'!$K$133:$K$158</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Erhverv'!$N$133:$N$158</c:f>
              <c:numCache>
                <c:formatCode>#,##0</c:formatCode>
                <c:ptCount val="26"/>
                <c:pt idx="0">
                  <c:v>5.1759989004876132</c:v>
                </c:pt>
                <c:pt idx="1">
                  <c:v>4.9694584585034596</c:v>
                </c:pt>
                <c:pt idx="2">
                  <c:v>5.5761560753247936</c:v>
                </c:pt>
                <c:pt idx="3">
                  <c:v>6.4892400338012415</c:v>
                </c:pt>
                <c:pt idx="4">
                  <c:v>6.5069995784147743</c:v>
                </c:pt>
                <c:pt idx="5">
                  <c:v>6.8893613391834325</c:v>
                </c:pt>
                <c:pt idx="6">
                  <c:v>7.7970034376362607</c:v>
                </c:pt>
                <c:pt idx="7">
                  <c:v>7.4245107855621004</c:v>
                </c:pt>
                <c:pt idx="8">
                  <c:v>7.6126648167147</c:v>
                </c:pt>
                <c:pt idx="9">
                  <c:v>6.9227302363012289</c:v>
                </c:pt>
                <c:pt idx="10">
                  <c:v>6.1209026972888365</c:v>
                </c:pt>
                <c:pt idx="11">
                  <c:v>5.4967550912648342</c:v>
                </c:pt>
                <c:pt idx="12">
                  <c:v>5.7651494343028835</c:v>
                </c:pt>
                <c:pt idx="13">
                  <c:v>5.9309755847420105</c:v>
                </c:pt>
                <c:pt idx="14">
                  <c:v>4.80513765617897</c:v>
                </c:pt>
                <c:pt idx="15">
                  <c:v>5.0179535752018225</c:v>
                </c:pt>
                <c:pt idx="16">
                  <c:v>5.081684637217788</c:v>
                </c:pt>
                <c:pt idx="17">
                  <c:v>5.0163456842893828</c:v>
                </c:pt>
                <c:pt idx="18">
                  <c:v>4.8850114917371146</c:v>
                </c:pt>
                <c:pt idx="19">
                  <c:v>4.7564432152065779</c:v>
                </c:pt>
                <c:pt idx="20">
                  <c:v>4.619892948973888</c:v>
                </c:pt>
                <c:pt idx="21">
                  <c:v>4.543869391821489</c:v>
                </c:pt>
                <c:pt idx="22">
                  <c:v>4.451455050832906</c:v>
                </c:pt>
                <c:pt idx="23">
                  <c:v>4.4416400284527144</c:v>
                </c:pt>
                <c:pt idx="24">
                  <c:v>4.4281253080407224</c:v>
                </c:pt>
                <c:pt idx="25">
                  <c:v>4.4002813423730958</c:v>
                </c:pt>
              </c:numCache>
            </c:numRef>
          </c:val>
        </c:ser>
        <c:ser>
          <c:idx val="3"/>
          <c:order val="3"/>
          <c:tx>
            <c:strRef>
              <c:f>'C - Husholdninger og Erhverv'!$O$132</c:f>
              <c:strCache>
                <c:ptCount val="1"/>
                <c:pt idx="0">
                  <c:v>Affald</c:v>
                </c:pt>
              </c:strCache>
            </c:strRef>
          </c:tx>
          <c:cat>
            <c:numRef>
              <c:f>'C - Husholdninger og Erhverv'!$K$133:$K$158</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Erhverv'!$O$133:$O$158</c:f>
              <c:numCache>
                <c:formatCode>#,##0</c:formatCode>
                <c:ptCount val="26"/>
                <c:pt idx="0">
                  <c:v>1.535344151503526</c:v>
                </c:pt>
                <c:pt idx="1">
                  <c:v>1.1852915153529087</c:v>
                </c:pt>
                <c:pt idx="2">
                  <c:v>1.835821405797111</c:v>
                </c:pt>
                <c:pt idx="3">
                  <c:v>1.8106544631062955</c:v>
                </c:pt>
                <c:pt idx="4">
                  <c:v>1.4385821619950616</c:v>
                </c:pt>
                <c:pt idx="5">
                  <c:v>1.4405312911732406</c:v>
                </c:pt>
                <c:pt idx="6">
                  <c:v>1.5334124654626224</c:v>
                </c:pt>
                <c:pt idx="7">
                  <c:v>1.0625138367528226</c:v>
                </c:pt>
                <c:pt idx="8">
                  <c:v>0.72149719809220125</c:v>
                </c:pt>
                <c:pt idx="9">
                  <c:v>0.41629072120280042</c:v>
                </c:pt>
                <c:pt idx="10">
                  <c:v>0.36152174007940385</c:v>
                </c:pt>
                <c:pt idx="11">
                  <c:v>0.61607550466551975</c:v>
                </c:pt>
                <c:pt idx="12">
                  <c:v>0.53020123239755534</c:v>
                </c:pt>
                <c:pt idx="13">
                  <c:v>0.500933598528011</c:v>
                </c:pt>
                <c:pt idx="14">
                  <c:v>0.82745507547055719</c:v>
                </c:pt>
                <c:pt idx="15">
                  <c:v>0.82042259783670624</c:v>
                </c:pt>
                <c:pt idx="16">
                  <c:v>0.57320302404539603</c:v>
                </c:pt>
                <c:pt idx="17">
                  <c:v>0.57115636681969517</c:v>
                </c:pt>
                <c:pt idx="18">
                  <c:v>0.56286440726182552</c:v>
                </c:pt>
                <c:pt idx="19">
                  <c:v>0.55478438509937655</c:v>
                </c:pt>
                <c:pt idx="20">
                  <c:v>0.54432110688493429</c:v>
                </c:pt>
                <c:pt idx="21">
                  <c:v>0.53533290059935135</c:v>
                </c:pt>
                <c:pt idx="22">
                  <c:v>0.52530212957476785</c:v>
                </c:pt>
                <c:pt idx="23">
                  <c:v>0.52631392512830444</c:v>
                </c:pt>
                <c:pt idx="24">
                  <c:v>0.52612780208360799</c:v>
                </c:pt>
                <c:pt idx="25">
                  <c:v>0.52412690665545847</c:v>
                </c:pt>
              </c:numCache>
            </c:numRef>
          </c:val>
        </c:ser>
        <c:ser>
          <c:idx val="4"/>
          <c:order val="4"/>
          <c:tx>
            <c:strRef>
              <c:f>'C - Husholdninger og Erhverv'!$P$132</c:f>
              <c:strCache>
                <c:ptCount val="1"/>
                <c:pt idx="0">
                  <c:v>VE</c:v>
                </c:pt>
              </c:strCache>
            </c:strRef>
          </c:tx>
          <c:cat>
            <c:numRef>
              <c:f>'C - Husholdninger og Erhverv'!$K$133:$K$158</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Erhverv'!$P$133:$P$158</c:f>
              <c:numCache>
                <c:formatCode>#,##0</c:formatCode>
                <c:ptCount val="26"/>
                <c:pt idx="0">
                  <c:v>0.34897547797111567</c:v>
                </c:pt>
                <c:pt idx="1">
                  <c:v>0.36961410822601254</c:v>
                </c:pt>
                <c:pt idx="2">
                  <c:v>0.46774065260791742</c:v>
                </c:pt>
                <c:pt idx="3">
                  <c:v>0.35708031021260184</c:v>
                </c:pt>
                <c:pt idx="4">
                  <c:v>0.45742677135715892</c:v>
                </c:pt>
                <c:pt idx="5">
                  <c:v>0.48929562711969932</c:v>
                </c:pt>
                <c:pt idx="6">
                  <c:v>0.57349169608371109</c:v>
                </c:pt>
                <c:pt idx="7">
                  <c:v>0.41747451319661638</c:v>
                </c:pt>
                <c:pt idx="8">
                  <c:v>0.41826251174648732</c:v>
                </c:pt>
                <c:pt idx="9">
                  <c:v>0.34403025960055256</c:v>
                </c:pt>
                <c:pt idx="10">
                  <c:v>0.34268014847890954</c:v>
                </c:pt>
                <c:pt idx="11">
                  <c:v>0.32099054528584664</c:v>
                </c:pt>
                <c:pt idx="12">
                  <c:v>0.35866214550348441</c:v>
                </c:pt>
                <c:pt idx="13">
                  <c:v>0.48007677012510774</c:v>
                </c:pt>
                <c:pt idx="14">
                  <c:v>0.30033092862709732</c:v>
                </c:pt>
                <c:pt idx="15">
                  <c:v>0.35634292209661095</c:v>
                </c:pt>
                <c:pt idx="16">
                  <c:v>0.40388436087939955</c:v>
                </c:pt>
                <c:pt idx="17">
                  <c:v>0.45975559685912326</c:v>
                </c:pt>
                <c:pt idx="18">
                  <c:v>0.52304930228629776</c:v>
                </c:pt>
                <c:pt idx="19">
                  <c:v>0.5893010157096803</c:v>
                </c:pt>
                <c:pt idx="20">
                  <c:v>0.64355721998358562</c:v>
                </c:pt>
                <c:pt idx="21">
                  <c:v>0.65615905110606654</c:v>
                </c:pt>
                <c:pt idx="22">
                  <c:v>0.67632367215486355</c:v>
                </c:pt>
                <c:pt idx="23">
                  <c:v>0.72336807325529606</c:v>
                </c:pt>
                <c:pt idx="24">
                  <c:v>0.76567906956864906</c:v>
                </c:pt>
                <c:pt idx="25">
                  <c:v>0.80579892330011182</c:v>
                </c:pt>
              </c:numCache>
            </c:numRef>
          </c:val>
        </c:ser>
        <c:ser>
          <c:idx val="5"/>
          <c:order val="5"/>
          <c:tx>
            <c:strRef>
              <c:f>'C - Husholdninger og Erhverv'!$Q$132</c:f>
              <c:strCache>
                <c:ptCount val="1"/>
                <c:pt idx="0">
                  <c:v>El</c:v>
                </c:pt>
              </c:strCache>
            </c:strRef>
          </c:tx>
          <c:cat>
            <c:numRef>
              <c:f>'C - Husholdninger og Erhverv'!$K$133:$K$158</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Erhverv'!$Q$133:$Q$158</c:f>
              <c:numCache>
                <c:formatCode>#,##0</c:formatCode>
                <c:ptCount val="26"/>
                <c:pt idx="0">
                  <c:v>26.580539427933097</c:v>
                </c:pt>
                <c:pt idx="1">
                  <c:v>27.164847436482489</c:v>
                </c:pt>
                <c:pt idx="2">
                  <c:v>27.878947026347834</c:v>
                </c:pt>
                <c:pt idx="3">
                  <c:v>27.467993326543976</c:v>
                </c:pt>
                <c:pt idx="4">
                  <c:v>27.898265619414737</c:v>
                </c:pt>
                <c:pt idx="5">
                  <c:v>28.098453783861267</c:v>
                </c:pt>
                <c:pt idx="6">
                  <c:v>29.025172351975385</c:v>
                </c:pt>
                <c:pt idx="7">
                  <c:v>29.829193376797171</c:v>
                </c:pt>
                <c:pt idx="8">
                  <c:v>30.069636625354306</c:v>
                </c:pt>
                <c:pt idx="9">
                  <c:v>29.082160547581264</c:v>
                </c:pt>
                <c:pt idx="10">
                  <c:v>29.390265045735553</c:v>
                </c:pt>
                <c:pt idx="11">
                  <c:v>29.202338047586473</c:v>
                </c:pt>
                <c:pt idx="12">
                  <c:v>28.578200404174289</c:v>
                </c:pt>
                <c:pt idx="13">
                  <c:v>28.25561912436455</c:v>
                </c:pt>
                <c:pt idx="14">
                  <c:v>27.898751593370051</c:v>
                </c:pt>
                <c:pt idx="15">
                  <c:v>27.75122598275842</c:v>
                </c:pt>
                <c:pt idx="16">
                  <c:v>27.810918503174832</c:v>
                </c:pt>
                <c:pt idx="17">
                  <c:v>28.750369108166925</c:v>
                </c:pt>
                <c:pt idx="18">
                  <c:v>29.762615180207405</c:v>
                </c:pt>
                <c:pt idx="19">
                  <c:v>30.869640288367073</c:v>
                </c:pt>
                <c:pt idx="20">
                  <c:v>31.967635334713165</c:v>
                </c:pt>
                <c:pt idx="21">
                  <c:v>33.174959228160873</c:v>
                </c:pt>
                <c:pt idx="22">
                  <c:v>34.289250423327644</c:v>
                </c:pt>
                <c:pt idx="23">
                  <c:v>35.586133008375079</c:v>
                </c:pt>
                <c:pt idx="24">
                  <c:v>35.767909122394713</c:v>
                </c:pt>
                <c:pt idx="25">
                  <c:v>35.904750386560153</c:v>
                </c:pt>
              </c:numCache>
            </c:numRef>
          </c:val>
        </c:ser>
        <c:ser>
          <c:idx val="6"/>
          <c:order val="6"/>
          <c:tx>
            <c:strRef>
              <c:f>'C - Husholdninger og Erhverv'!$R$132</c:f>
              <c:strCache>
                <c:ptCount val="1"/>
                <c:pt idx="0">
                  <c:v>Fjernvarme</c:v>
                </c:pt>
              </c:strCache>
            </c:strRef>
          </c:tx>
          <c:cat>
            <c:numRef>
              <c:f>'C - Husholdninger og Erhverv'!$K$133:$K$158</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Erhverv'!$R$133:$R$158</c:f>
              <c:numCache>
                <c:formatCode>#,##0</c:formatCode>
                <c:ptCount val="26"/>
                <c:pt idx="0">
                  <c:v>18.709472831032713</c:v>
                </c:pt>
                <c:pt idx="1">
                  <c:v>18.859430958058006</c:v>
                </c:pt>
                <c:pt idx="2">
                  <c:v>19.881172613677844</c:v>
                </c:pt>
                <c:pt idx="3">
                  <c:v>20.043607073800487</c:v>
                </c:pt>
                <c:pt idx="4">
                  <c:v>20.256938817843224</c:v>
                </c:pt>
                <c:pt idx="5">
                  <c:v>19.977855823196442</c:v>
                </c:pt>
                <c:pt idx="6">
                  <c:v>20.550842367765966</c:v>
                </c:pt>
                <c:pt idx="7">
                  <c:v>20.574450723882808</c:v>
                </c:pt>
                <c:pt idx="8">
                  <c:v>21.22523999650948</c:v>
                </c:pt>
                <c:pt idx="9">
                  <c:v>20.695762028204808</c:v>
                </c:pt>
                <c:pt idx="10">
                  <c:v>21.265997988926301</c:v>
                </c:pt>
                <c:pt idx="11">
                  <c:v>21.794393669136145</c:v>
                </c:pt>
                <c:pt idx="12">
                  <c:v>21.174782306045255</c:v>
                </c:pt>
                <c:pt idx="13">
                  <c:v>21.228114963106432</c:v>
                </c:pt>
                <c:pt idx="14">
                  <c:v>21.312296143549979</c:v>
                </c:pt>
                <c:pt idx="15">
                  <c:v>21.025796065264025</c:v>
                </c:pt>
                <c:pt idx="16">
                  <c:v>20.807437823759024</c:v>
                </c:pt>
                <c:pt idx="17">
                  <c:v>20.776138811201861</c:v>
                </c:pt>
                <c:pt idx="18">
                  <c:v>20.521186318698195</c:v>
                </c:pt>
                <c:pt idx="19">
                  <c:v>20.287570569097124</c:v>
                </c:pt>
                <c:pt idx="20">
                  <c:v>19.978448708959252</c:v>
                </c:pt>
                <c:pt idx="21">
                  <c:v>19.740327224039827</c:v>
                </c:pt>
                <c:pt idx="22">
                  <c:v>19.470132638530924</c:v>
                </c:pt>
                <c:pt idx="23">
                  <c:v>19.615783796659166</c:v>
                </c:pt>
                <c:pt idx="24">
                  <c:v>19.729246048747232</c:v>
                </c:pt>
                <c:pt idx="25">
                  <c:v>19.780776424705632</c:v>
                </c:pt>
              </c:numCache>
            </c:numRef>
          </c:val>
        </c:ser>
        <c:ser>
          <c:idx val="7"/>
          <c:order val="7"/>
          <c:tx>
            <c:strRef>
              <c:f>'C - Husholdninger og Erhverv'!$S$132</c:f>
              <c:strCache>
                <c:ptCount val="1"/>
                <c:pt idx="0">
                  <c:v>Bygas</c:v>
                </c:pt>
              </c:strCache>
            </c:strRef>
          </c:tx>
          <c:cat>
            <c:numRef>
              <c:f>'C - Husholdninger og Erhverv'!$K$133:$K$158</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Erhverv'!$S$133:$S$158</c:f>
              <c:numCache>
                <c:formatCode>#,##0</c:formatCode>
                <c:ptCount val="26"/>
                <c:pt idx="0">
                  <c:v>1.9416561501928043E-2</c:v>
                </c:pt>
                <c:pt idx="1">
                  <c:v>1.9340037940408152E-2</c:v>
                </c:pt>
                <c:pt idx="2">
                  <c:v>1.7362261470585998E-2</c:v>
                </c:pt>
                <c:pt idx="3">
                  <c:v>1.7446667650938507E-2</c:v>
                </c:pt>
                <c:pt idx="4">
                  <c:v>1.75788647221468E-2</c:v>
                </c:pt>
                <c:pt idx="5">
                  <c:v>1.5863570824344149E-2</c:v>
                </c:pt>
                <c:pt idx="6">
                  <c:v>1.444557696957233E-2</c:v>
                </c:pt>
                <c:pt idx="7">
                  <c:v>1.223883329898711E-2</c:v>
                </c:pt>
                <c:pt idx="8">
                  <c:v>1.214214881391028E-2</c:v>
                </c:pt>
                <c:pt idx="9">
                  <c:v>1.4006121203086438E-2</c:v>
                </c:pt>
                <c:pt idx="10">
                  <c:v>1.3935282801697806E-2</c:v>
                </c:pt>
                <c:pt idx="11">
                  <c:v>1.5894044838741104E-2</c:v>
                </c:pt>
                <c:pt idx="12">
                  <c:v>1.1818835823874628E-2</c:v>
                </c:pt>
                <c:pt idx="13">
                  <c:v>1.3491422414615933E-2</c:v>
                </c:pt>
                <c:pt idx="14">
                  <c:v>1.5033949200217167E-2</c:v>
                </c:pt>
                <c:pt idx="15">
                  <c:v>1.5883023560220654E-2</c:v>
                </c:pt>
                <c:pt idx="16">
                  <c:v>1.6511905425950286E-2</c:v>
                </c:pt>
                <c:pt idx="17">
                  <c:v>1.6484607723857458E-2</c:v>
                </c:pt>
                <c:pt idx="18">
                  <c:v>1.6281144118152135E-2</c:v>
                </c:pt>
                <c:pt idx="19">
                  <c:v>1.6095348415810697E-2</c:v>
                </c:pt>
                <c:pt idx="20">
                  <c:v>1.5849755044598415E-2</c:v>
                </c:pt>
                <c:pt idx="21">
                  <c:v>1.5661532920510403E-2</c:v>
                </c:pt>
                <c:pt idx="22">
                  <c:v>1.5446874370260889E-2</c:v>
                </c:pt>
                <c:pt idx="23">
                  <c:v>1.5562205830177046E-2</c:v>
                </c:pt>
                <c:pt idx="24">
                  <c:v>1.5652512787965353E-2</c:v>
                </c:pt>
                <c:pt idx="25">
                  <c:v>1.5693192856530477E-2</c:v>
                </c:pt>
              </c:numCache>
            </c:numRef>
          </c:val>
        </c:ser>
        <c:dLbls>
          <c:showLegendKey val="0"/>
          <c:showVal val="0"/>
          <c:showCatName val="0"/>
          <c:showSerName val="0"/>
          <c:showPercent val="0"/>
          <c:showBubbleSize val="0"/>
        </c:dLbls>
        <c:axId val="144620544"/>
        <c:axId val="144634624"/>
      </c:areaChart>
      <c:catAx>
        <c:axId val="144620544"/>
        <c:scaling>
          <c:orientation val="minMax"/>
        </c:scaling>
        <c:delete val="0"/>
        <c:axPos val="b"/>
        <c:numFmt formatCode="General" sourceLinked="1"/>
        <c:majorTickMark val="out"/>
        <c:minorTickMark val="none"/>
        <c:tickLblPos val="nextTo"/>
        <c:crossAx val="144634624"/>
        <c:crosses val="autoZero"/>
        <c:auto val="1"/>
        <c:lblAlgn val="ctr"/>
        <c:lblOffset val="100"/>
        <c:tickLblSkip val="5"/>
        <c:tickMarkSkip val="5"/>
        <c:noMultiLvlLbl val="0"/>
      </c:catAx>
      <c:valAx>
        <c:axId val="144634624"/>
        <c:scaling>
          <c:orientation val="minMax"/>
        </c:scaling>
        <c:delete val="0"/>
        <c:axPos val="l"/>
        <c:majorGridlines/>
        <c:numFmt formatCode="#,##0" sourceLinked="1"/>
        <c:majorTickMark val="out"/>
        <c:minorTickMark val="none"/>
        <c:tickLblPos val="nextTo"/>
        <c:crossAx val="144620544"/>
        <c:crosses val="autoZero"/>
        <c:crossBetween val="midCat"/>
      </c:valAx>
    </c:plotArea>
    <c:legend>
      <c:legendPos val="b"/>
      <c:overlay val="0"/>
    </c:legend>
    <c:plotVisOnly val="1"/>
    <c:dispBlanksAs val="zero"/>
    <c:showDLblsOverMax val="0"/>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da-DK" sz="1400"/>
              <a:t>Virkningsgrader</a:t>
            </a:r>
          </a:p>
        </c:rich>
      </c:tx>
      <c:overlay val="0"/>
    </c:title>
    <c:autoTitleDeleted val="0"/>
    <c:plotArea>
      <c:layout>
        <c:manualLayout>
          <c:layoutTarget val="inner"/>
          <c:xMode val="edge"/>
          <c:yMode val="edge"/>
          <c:x val="8.4696456782554164E-2"/>
          <c:y val="0.10935853353001349"/>
          <c:w val="0.88715702153868536"/>
          <c:h val="0.57300793225876057"/>
        </c:manualLayout>
      </c:layout>
      <c:lineChart>
        <c:grouping val="standard"/>
        <c:varyColors val="0"/>
        <c:ser>
          <c:idx val="0"/>
          <c:order val="0"/>
          <c:tx>
            <c:strRef>
              <c:f>'C - Husholdninger og Erhverv'!$A$165</c:f>
              <c:strCache>
                <c:ptCount val="1"/>
                <c:pt idx="0">
                  <c:v>Olie</c:v>
                </c:pt>
              </c:strCache>
            </c:strRef>
          </c:tx>
          <c:marker>
            <c:symbol val="none"/>
          </c:marker>
          <c:cat>
            <c:numRef>
              <c:f>'C - Husholdninger og Erhverv'!$B$164:$AA$164</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Erhverv'!$B$165:$AA$165</c:f>
              <c:numCache>
                <c:formatCode>0%</c:formatCode>
                <c:ptCount val="26"/>
                <c:pt idx="0">
                  <c:v>0.76055760170565034</c:v>
                </c:pt>
                <c:pt idx="1">
                  <c:v>0.76437963554620014</c:v>
                </c:pt>
                <c:pt idx="2">
                  <c:v>0.76813178465767096</c:v>
                </c:pt>
                <c:pt idx="3">
                  <c:v>0.77136587696303338</c:v>
                </c:pt>
                <c:pt idx="4">
                  <c:v>0.7750314179041119</c:v>
                </c:pt>
                <c:pt idx="5">
                  <c:v>0.77787330597613702</c:v>
                </c:pt>
                <c:pt idx="6">
                  <c:v>0.78156376985283627</c:v>
                </c:pt>
                <c:pt idx="7">
                  <c:v>0.78505747434926965</c:v>
                </c:pt>
                <c:pt idx="8">
                  <c:v>0.79</c:v>
                </c:pt>
                <c:pt idx="9">
                  <c:v>0.79400000000000004</c:v>
                </c:pt>
                <c:pt idx="10">
                  <c:v>0.8</c:v>
                </c:pt>
                <c:pt idx="11">
                  <c:v>0.80600000000000005</c:v>
                </c:pt>
                <c:pt idx="12">
                  <c:v>0.81200000000000006</c:v>
                </c:pt>
                <c:pt idx="13">
                  <c:v>0.81800000000000006</c:v>
                </c:pt>
                <c:pt idx="14">
                  <c:v>0.82400000000000007</c:v>
                </c:pt>
                <c:pt idx="15">
                  <c:v>0.83600000000000008</c:v>
                </c:pt>
                <c:pt idx="16">
                  <c:v>0.84200000000000008</c:v>
                </c:pt>
                <c:pt idx="17">
                  <c:v>0.84800000000000009</c:v>
                </c:pt>
                <c:pt idx="18">
                  <c:v>0.85400000000000009</c:v>
                </c:pt>
                <c:pt idx="19">
                  <c:v>0.8600000000000001</c:v>
                </c:pt>
                <c:pt idx="20">
                  <c:v>0.8660000000000001</c:v>
                </c:pt>
                <c:pt idx="21">
                  <c:v>0.87200000000000011</c:v>
                </c:pt>
                <c:pt idx="22">
                  <c:v>0.87800000000000011</c:v>
                </c:pt>
                <c:pt idx="23">
                  <c:v>0.88400000000000012</c:v>
                </c:pt>
                <c:pt idx="24">
                  <c:v>0.89000000000000012</c:v>
                </c:pt>
                <c:pt idx="25">
                  <c:v>0.89600000000000013</c:v>
                </c:pt>
              </c:numCache>
            </c:numRef>
          </c:val>
          <c:smooth val="0"/>
        </c:ser>
        <c:ser>
          <c:idx val="1"/>
          <c:order val="1"/>
          <c:tx>
            <c:strRef>
              <c:f>'C - Husholdninger og Erhverv'!$A$166</c:f>
              <c:strCache>
                <c:ptCount val="1"/>
                <c:pt idx="0">
                  <c:v>Naturgas</c:v>
                </c:pt>
              </c:strCache>
            </c:strRef>
          </c:tx>
          <c:marker>
            <c:symbol val="none"/>
          </c:marker>
          <c:cat>
            <c:numRef>
              <c:f>'C - Husholdninger og Erhverv'!$B$164:$AA$164</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Erhverv'!$B$166:$AA$166</c:f>
              <c:numCache>
                <c:formatCode>0%</c:formatCode>
                <c:ptCount val="26"/>
                <c:pt idx="0">
                  <c:v>0.81753917338741888</c:v>
                </c:pt>
                <c:pt idx="1">
                  <c:v>0.82173696904774252</c:v>
                </c:pt>
                <c:pt idx="2">
                  <c:v>0.82576557984068455</c:v>
                </c:pt>
                <c:pt idx="3">
                  <c:v>0.82947455767181455</c:v>
                </c:pt>
                <c:pt idx="4">
                  <c:v>0.83342394019809585</c:v>
                </c:pt>
                <c:pt idx="5">
                  <c:v>0.83753764501105654</c:v>
                </c:pt>
                <c:pt idx="6">
                  <c:v>0.84165462253556922</c:v>
                </c:pt>
                <c:pt idx="7">
                  <c:v>0.84626871885692445</c:v>
                </c:pt>
                <c:pt idx="8">
                  <c:v>0.84719999999999995</c:v>
                </c:pt>
                <c:pt idx="9">
                  <c:v>0.85119999999999996</c:v>
                </c:pt>
                <c:pt idx="10">
                  <c:v>0.85689999999999988</c:v>
                </c:pt>
                <c:pt idx="11">
                  <c:v>0.86259999999999992</c:v>
                </c:pt>
                <c:pt idx="12">
                  <c:v>0.86830000000000007</c:v>
                </c:pt>
                <c:pt idx="13">
                  <c:v>0.874</c:v>
                </c:pt>
                <c:pt idx="14">
                  <c:v>0.87970000000000004</c:v>
                </c:pt>
                <c:pt idx="15">
                  <c:v>0.89110000000000011</c:v>
                </c:pt>
                <c:pt idx="16">
                  <c:v>0.89680000000000015</c:v>
                </c:pt>
                <c:pt idx="17">
                  <c:v>0.90250000000000019</c:v>
                </c:pt>
                <c:pt idx="18">
                  <c:v>0.90820000000000023</c:v>
                </c:pt>
                <c:pt idx="19">
                  <c:v>0.91390000000000027</c:v>
                </c:pt>
                <c:pt idx="20">
                  <c:v>0.91960000000000031</c:v>
                </c:pt>
                <c:pt idx="21">
                  <c:v>0.92530000000000034</c:v>
                </c:pt>
                <c:pt idx="22">
                  <c:v>0.93100000000000038</c:v>
                </c:pt>
                <c:pt idx="23">
                  <c:v>0.93670000000000042</c:v>
                </c:pt>
                <c:pt idx="24">
                  <c:v>0.94240000000000046</c:v>
                </c:pt>
                <c:pt idx="25">
                  <c:v>0.9481000000000005</c:v>
                </c:pt>
              </c:numCache>
            </c:numRef>
          </c:val>
          <c:smooth val="0"/>
        </c:ser>
        <c:ser>
          <c:idx val="3"/>
          <c:order val="2"/>
          <c:tx>
            <c:strRef>
              <c:f>'C - Husholdninger og Erhverv'!$A$168</c:f>
              <c:strCache>
                <c:ptCount val="1"/>
                <c:pt idx="0">
                  <c:v>El</c:v>
                </c:pt>
              </c:strCache>
            </c:strRef>
          </c:tx>
          <c:marker>
            <c:symbol val="none"/>
          </c:marker>
          <c:cat>
            <c:numRef>
              <c:f>'C - Husholdninger og Erhverv'!$B$164:$AA$164</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Erhverv'!$B$168:$AA$168</c:f>
              <c:numCache>
                <c:formatCode>0%</c:formatCode>
                <c:ptCount val="26"/>
                <c:pt idx="0">
                  <c:v>0.96999999999999986</c:v>
                </c:pt>
                <c:pt idx="1">
                  <c:v>0.97</c:v>
                </c:pt>
                <c:pt idx="2">
                  <c:v>0.97</c:v>
                </c:pt>
                <c:pt idx="3">
                  <c:v>0.96999999999999986</c:v>
                </c:pt>
                <c:pt idx="4">
                  <c:v>0.97</c:v>
                </c:pt>
                <c:pt idx="5">
                  <c:v>0.96999999999999986</c:v>
                </c:pt>
                <c:pt idx="6">
                  <c:v>0.97000000000000008</c:v>
                </c:pt>
                <c:pt idx="7">
                  <c:v>0.96999999999999986</c:v>
                </c:pt>
                <c:pt idx="8">
                  <c:v>0.97</c:v>
                </c:pt>
                <c:pt idx="9">
                  <c:v>0.97</c:v>
                </c:pt>
                <c:pt idx="10">
                  <c:v>0.97</c:v>
                </c:pt>
                <c:pt idx="11">
                  <c:v>0.97</c:v>
                </c:pt>
                <c:pt idx="12">
                  <c:v>0.97</c:v>
                </c:pt>
                <c:pt idx="13">
                  <c:v>0.97</c:v>
                </c:pt>
                <c:pt idx="14">
                  <c:v>0.97</c:v>
                </c:pt>
                <c:pt idx="15">
                  <c:v>0.97</c:v>
                </c:pt>
                <c:pt idx="16">
                  <c:v>0.97</c:v>
                </c:pt>
                <c:pt idx="17">
                  <c:v>0.97</c:v>
                </c:pt>
                <c:pt idx="18">
                  <c:v>0.97</c:v>
                </c:pt>
                <c:pt idx="19">
                  <c:v>0.97</c:v>
                </c:pt>
                <c:pt idx="20">
                  <c:v>0.97</c:v>
                </c:pt>
                <c:pt idx="21">
                  <c:v>0.97</c:v>
                </c:pt>
                <c:pt idx="22">
                  <c:v>0.97</c:v>
                </c:pt>
                <c:pt idx="23">
                  <c:v>0.97</c:v>
                </c:pt>
                <c:pt idx="24">
                  <c:v>0.97</c:v>
                </c:pt>
                <c:pt idx="25">
                  <c:v>0.97</c:v>
                </c:pt>
              </c:numCache>
            </c:numRef>
          </c:val>
          <c:smooth val="0"/>
        </c:ser>
        <c:ser>
          <c:idx val="4"/>
          <c:order val="3"/>
          <c:tx>
            <c:strRef>
              <c:f>'C - Husholdninger og Erhverv'!$A$169</c:f>
              <c:strCache>
                <c:ptCount val="1"/>
                <c:pt idx="0">
                  <c:v>Fjernvarme</c:v>
                </c:pt>
              </c:strCache>
            </c:strRef>
          </c:tx>
          <c:marker>
            <c:symbol val="none"/>
          </c:marker>
          <c:cat>
            <c:numRef>
              <c:f>'C - Husholdninger og Erhverv'!$B$164:$AA$164</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Erhverv'!$B$169:$AA$169</c:f>
              <c:numCache>
                <c:formatCode>0%</c:formatCode>
                <c:ptCount val="26"/>
                <c:pt idx="0">
                  <c:v>0.95</c:v>
                </c:pt>
                <c:pt idx="1">
                  <c:v>0.95</c:v>
                </c:pt>
                <c:pt idx="2">
                  <c:v>0.95000000000000007</c:v>
                </c:pt>
                <c:pt idx="3">
                  <c:v>0.95000000000000007</c:v>
                </c:pt>
                <c:pt idx="4">
                  <c:v>0.95</c:v>
                </c:pt>
                <c:pt idx="5">
                  <c:v>0.95</c:v>
                </c:pt>
                <c:pt idx="6">
                  <c:v>0.95</c:v>
                </c:pt>
                <c:pt idx="7">
                  <c:v>0.95000000000000007</c:v>
                </c:pt>
                <c:pt idx="8">
                  <c:v>0.95</c:v>
                </c:pt>
                <c:pt idx="9">
                  <c:v>0.95</c:v>
                </c:pt>
                <c:pt idx="10">
                  <c:v>0.95</c:v>
                </c:pt>
                <c:pt idx="11">
                  <c:v>0.95</c:v>
                </c:pt>
                <c:pt idx="12">
                  <c:v>0.95</c:v>
                </c:pt>
                <c:pt idx="13">
                  <c:v>0.95</c:v>
                </c:pt>
                <c:pt idx="14">
                  <c:v>0.95</c:v>
                </c:pt>
                <c:pt idx="15">
                  <c:v>0.95</c:v>
                </c:pt>
                <c:pt idx="16">
                  <c:v>0.95</c:v>
                </c:pt>
                <c:pt idx="17">
                  <c:v>0.95</c:v>
                </c:pt>
                <c:pt idx="18">
                  <c:v>0.95</c:v>
                </c:pt>
                <c:pt idx="19">
                  <c:v>0.95</c:v>
                </c:pt>
                <c:pt idx="20">
                  <c:v>0.95</c:v>
                </c:pt>
                <c:pt idx="21">
                  <c:v>0.95</c:v>
                </c:pt>
                <c:pt idx="22">
                  <c:v>0.95</c:v>
                </c:pt>
                <c:pt idx="23">
                  <c:v>0.95</c:v>
                </c:pt>
                <c:pt idx="24">
                  <c:v>0.95</c:v>
                </c:pt>
                <c:pt idx="25">
                  <c:v>0.95</c:v>
                </c:pt>
              </c:numCache>
            </c:numRef>
          </c:val>
          <c:smooth val="0"/>
        </c:ser>
        <c:ser>
          <c:idx val="5"/>
          <c:order val="4"/>
          <c:tx>
            <c:strRef>
              <c:f>'C - Husholdninger og Erhverv'!$A$170</c:f>
              <c:strCache>
                <c:ptCount val="1"/>
                <c:pt idx="0">
                  <c:v>Bygas</c:v>
                </c:pt>
              </c:strCache>
            </c:strRef>
          </c:tx>
          <c:marker>
            <c:symbol val="none"/>
          </c:marker>
          <c:cat>
            <c:numRef>
              <c:f>'C - Husholdninger og Erhverv'!$B$164:$AA$164</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Erhverv'!$B$170:$AA$170</c:f>
              <c:numCache>
                <c:formatCode>0%</c:formatCode>
                <c:ptCount val="26"/>
                <c:pt idx="0">
                  <c:v>0.71</c:v>
                </c:pt>
                <c:pt idx="1">
                  <c:v>0.71400000000000008</c:v>
                </c:pt>
                <c:pt idx="2">
                  <c:v>0.71799999999999997</c:v>
                </c:pt>
                <c:pt idx="3">
                  <c:v>0.72199999999999998</c:v>
                </c:pt>
                <c:pt idx="4">
                  <c:v>0.72599999999999987</c:v>
                </c:pt>
                <c:pt idx="5">
                  <c:v>0.73</c:v>
                </c:pt>
                <c:pt idx="6">
                  <c:v>0.73399999999999999</c:v>
                </c:pt>
                <c:pt idx="7">
                  <c:v>0.7380000000000001</c:v>
                </c:pt>
                <c:pt idx="8">
                  <c:v>0.74199999999999999</c:v>
                </c:pt>
                <c:pt idx="9">
                  <c:v>0.74599999999999989</c:v>
                </c:pt>
                <c:pt idx="10">
                  <c:v>0.75</c:v>
                </c:pt>
                <c:pt idx="11">
                  <c:v>0.75</c:v>
                </c:pt>
                <c:pt idx="12">
                  <c:v>0.74999999999999989</c:v>
                </c:pt>
                <c:pt idx="13">
                  <c:v>0.75</c:v>
                </c:pt>
                <c:pt idx="14">
                  <c:v>0.75</c:v>
                </c:pt>
                <c:pt idx="15">
                  <c:v>0.7575187499999998</c:v>
                </c:pt>
                <c:pt idx="16">
                  <c:v>0.76130634374999973</c:v>
                </c:pt>
                <c:pt idx="17">
                  <c:v>0.76511287546874962</c:v>
                </c:pt>
                <c:pt idx="18">
                  <c:v>0.76893843984609334</c:v>
                </c:pt>
                <c:pt idx="19">
                  <c:v>0.77278313204532367</c:v>
                </c:pt>
                <c:pt idx="20">
                  <c:v>0.77664704770555026</c:v>
                </c:pt>
                <c:pt idx="21">
                  <c:v>0.78053028294407789</c:v>
                </c:pt>
                <c:pt idx="22">
                  <c:v>0.78443293435879824</c:v>
                </c:pt>
                <c:pt idx="23">
                  <c:v>0.7883550990305922</c:v>
                </c:pt>
                <c:pt idx="24">
                  <c:v>0.79229687452574504</c:v>
                </c:pt>
                <c:pt idx="25">
                  <c:v>0.79625835889837371</c:v>
                </c:pt>
              </c:numCache>
            </c:numRef>
          </c:val>
          <c:smooth val="0"/>
        </c:ser>
        <c:ser>
          <c:idx val="6"/>
          <c:order val="5"/>
          <c:tx>
            <c:strRef>
              <c:f>'C - Husholdninger og Erhverv'!$A$171</c:f>
              <c:strCache>
                <c:ptCount val="1"/>
                <c:pt idx="0">
                  <c:v>Brænde, Halm</c:v>
                </c:pt>
              </c:strCache>
            </c:strRef>
          </c:tx>
          <c:marker>
            <c:symbol val="none"/>
          </c:marker>
          <c:cat>
            <c:numRef>
              <c:f>'C - Husholdninger og Erhverv'!$B$164:$AA$164</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Erhverv'!$B$171:$AA$171</c:f>
              <c:numCache>
                <c:formatCode>0%</c:formatCode>
                <c:ptCount val="26"/>
                <c:pt idx="0">
                  <c:v>0.59</c:v>
                </c:pt>
                <c:pt idx="1">
                  <c:v>0.59599999999999997</c:v>
                </c:pt>
                <c:pt idx="2">
                  <c:v>0.60199999999999998</c:v>
                </c:pt>
                <c:pt idx="3">
                  <c:v>0.60799999999999998</c:v>
                </c:pt>
                <c:pt idx="4">
                  <c:v>0.61399999999999999</c:v>
                </c:pt>
                <c:pt idx="5">
                  <c:v>0.62</c:v>
                </c:pt>
                <c:pt idx="6">
                  <c:v>0.626</c:v>
                </c:pt>
                <c:pt idx="7">
                  <c:v>0.63200000000000001</c:v>
                </c:pt>
                <c:pt idx="8">
                  <c:v>0.628</c:v>
                </c:pt>
                <c:pt idx="9">
                  <c:v>0.63400000000000001</c:v>
                </c:pt>
                <c:pt idx="10">
                  <c:v>0.63600000000000001</c:v>
                </c:pt>
                <c:pt idx="11">
                  <c:v>0.63800000000000001</c:v>
                </c:pt>
                <c:pt idx="12">
                  <c:v>0.64</c:v>
                </c:pt>
                <c:pt idx="13">
                  <c:v>0.64200000000000002</c:v>
                </c:pt>
                <c:pt idx="14">
                  <c:v>0.64400000000000002</c:v>
                </c:pt>
                <c:pt idx="15">
                  <c:v>0.64800000000000002</c:v>
                </c:pt>
                <c:pt idx="16">
                  <c:v>0.65</c:v>
                </c:pt>
                <c:pt idx="17">
                  <c:v>0.65200000000000002</c:v>
                </c:pt>
                <c:pt idx="18">
                  <c:v>0.65400000000000003</c:v>
                </c:pt>
                <c:pt idx="19">
                  <c:v>0.65600000000000003</c:v>
                </c:pt>
                <c:pt idx="20">
                  <c:v>0.65800000000000003</c:v>
                </c:pt>
                <c:pt idx="21">
                  <c:v>0.66</c:v>
                </c:pt>
                <c:pt idx="22">
                  <c:v>0.66200000000000003</c:v>
                </c:pt>
                <c:pt idx="23">
                  <c:v>0.66400000000000003</c:v>
                </c:pt>
                <c:pt idx="24">
                  <c:v>0.66600000000000004</c:v>
                </c:pt>
                <c:pt idx="25">
                  <c:v>0.66800000000000004</c:v>
                </c:pt>
              </c:numCache>
            </c:numRef>
          </c:val>
          <c:smooth val="0"/>
        </c:ser>
        <c:ser>
          <c:idx val="7"/>
          <c:order val="6"/>
          <c:tx>
            <c:strRef>
              <c:f>'C - Husholdninger og Erhverv'!$A$172</c:f>
              <c:strCache>
                <c:ptCount val="1"/>
                <c:pt idx="0">
                  <c:v>Træpiller, Biogas, Bygas, Petroleum</c:v>
                </c:pt>
              </c:strCache>
            </c:strRef>
          </c:tx>
          <c:marker>
            <c:symbol val="none"/>
          </c:marker>
          <c:cat>
            <c:numRef>
              <c:f>'C - Husholdninger og Erhverv'!$B$164:$AA$164</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Erhverv'!$B$172:$AA$172</c:f>
              <c:numCache>
                <c:formatCode>0%</c:formatCode>
                <c:ptCount val="26"/>
                <c:pt idx="0">
                  <c:v>0.71</c:v>
                </c:pt>
                <c:pt idx="1">
                  <c:v>0.71399999999999997</c:v>
                </c:pt>
                <c:pt idx="2">
                  <c:v>0.71799999999999997</c:v>
                </c:pt>
                <c:pt idx="3">
                  <c:v>0.72199999999999998</c:v>
                </c:pt>
                <c:pt idx="4">
                  <c:v>0.72599999999999998</c:v>
                </c:pt>
                <c:pt idx="5">
                  <c:v>0.73</c:v>
                </c:pt>
                <c:pt idx="6">
                  <c:v>0.73399999999999999</c:v>
                </c:pt>
                <c:pt idx="7">
                  <c:v>0.73799999999999999</c:v>
                </c:pt>
                <c:pt idx="8">
                  <c:v>0.73799999999999999</c:v>
                </c:pt>
                <c:pt idx="9">
                  <c:v>0.74199999999999999</c:v>
                </c:pt>
                <c:pt idx="10">
                  <c:v>0.746</c:v>
                </c:pt>
                <c:pt idx="11">
                  <c:v>0.75</c:v>
                </c:pt>
                <c:pt idx="12">
                  <c:v>0.754</c:v>
                </c:pt>
                <c:pt idx="13">
                  <c:v>0.75800000000000001</c:v>
                </c:pt>
                <c:pt idx="14">
                  <c:v>0.76200000000000001</c:v>
                </c:pt>
                <c:pt idx="15">
                  <c:v>0.77</c:v>
                </c:pt>
                <c:pt idx="16">
                  <c:v>0.77400000000000002</c:v>
                </c:pt>
                <c:pt idx="17">
                  <c:v>0.77800000000000002</c:v>
                </c:pt>
                <c:pt idx="18">
                  <c:v>0.78200000000000003</c:v>
                </c:pt>
                <c:pt idx="19">
                  <c:v>0.78600000000000003</c:v>
                </c:pt>
                <c:pt idx="20">
                  <c:v>0.79</c:v>
                </c:pt>
                <c:pt idx="21">
                  <c:v>0.79400000000000004</c:v>
                </c:pt>
                <c:pt idx="22">
                  <c:v>0.79800000000000004</c:v>
                </c:pt>
                <c:pt idx="23">
                  <c:v>0.80200000000000005</c:v>
                </c:pt>
                <c:pt idx="24">
                  <c:v>0.80600000000000005</c:v>
                </c:pt>
                <c:pt idx="25">
                  <c:v>0.81</c:v>
                </c:pt>
              </c:numCache>
            </c:numRef>
          </c:val>
          <c:smooth val="0"/>
        </c:ser>
        <c:ser>
          <c:idx val="11"/>
          <c:order val="7"/>
          <c:tx>
            <c:strRef>
              <c:f>'C - Husholdninger og Erhverv'!$A$176</c:f>
              <c:strCache>
                <c:ptCount val="1"/>
                <c:pt idx="0">
                  <c:v>Elvarme</c:v>
                </c:pt>
              </c:strCache>
            </c:strRef>
          </c:tx>
          <c:marker>
            <c:symbol val="none"/>
          </c:marker>
          <c:cat>
            <c:numRef>
              <c:f>'C - Husholdninger og Erhverv'!$B$164:$AA$164</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 - Husholdninger og Erhverv'!$B$176:$AA$176</c:f>
              <c:numCache>
                <c:formatCode>0%</c:formatCode>
                <c:ptCount val="26"/>
                <c:pt idx="0">
                  <c:v>0.97</c:v>
                </c:pt>
                <c:pt idx="1">
                  <c:v>0.97</c:v>
                </c:pt>
                <c:pt idx="2">
                  <c:v>0.97</c:v>
                </c:pt>
                <c:pt idx="3">
                  <c:v>0.97</c:v>
                </c:pt>
                <c:pt idx="4">
                  <c:v>0.97</c:v>
                </c:pt>
                <c:pt idx="5">
                  <c:v>0.97</c:v>
                </c:pt>
                <c:pt idx="6">
                  <c:v>0.97</c:v>
                </c:pt>
                <c:pt idx="7">
                  <c:v>0.97</c:v>
                </c:pt>
                <c:pt idx="8">
                  <c:v>0.97</c:v>
                </c:pt>
                <c:pt idx="9">
                  <c:v>0.97</c:v>
                </c:pt>
                <c:pt idx="10">
                  <c:v>0.97</c:v>
                </c:pt>
                <c:pt idx="11">
                  <c:v>0.97</c:v>
                </c:pt>
                <c:pt idx="12">
                  <c:v>0.97</c:v>
                </c:pt>
                <c:pt idx="13">
                  <c:v>0.97</c:v>
                </c:pt>
                <c:pt idx="14">
                  <c:v>0.97</c:v>
                </c:pt>
                <c:pt idx="15">
                  <c:v>0.97</c:v>
                </c:pt>
                <c:pt idx="16">
                  <c:v>0.97</c:v>
                </c:pt>
                <c:pt idx="17">
                  <c:v>0.97</c:v>
                </c:pt>
                <c:pt idx="18">
                  <c:v>0.97</c:v>
                </c:pt>
                <c:pt idx="19">
                  <c:v>0.97</c:v>
                </c:pt>
                <c:pt idx="20">
                  <c:v>0.97</c:v>
                </c:pt>
                <c:pt idx="21">
                  <c:v>0.97</c:v>
                </c:pt>
                <c:pt idx="22">
                  <c:v>0.97</c:v>
                </c:pt>
                <c:pt idx="23">
                  <c:v>0.97</c:v>
                </c:pt>
                <c:pt idx="24">
                  <c:v>0.97</c:v>
                </c:pt>
                <c:pt idx="25">
                  <c:v>0.97</c:v>
                </c:pt>
              </c:numCache>
            </c:numRef>
          </c:val>
          <c:smooth val="0"/>
        </c:ser>
        <c:dLbls>
          <c:showLegendKey val="0"/>
          <c:showVal val="0"/>
          <c:showCatName val="0"/>
          <c:showSerName val="0"/>
          <c:showPercent val="0"/>
          <c:showBubbleSize val="0"/>
        </c:dLbls>
        <c:marker val="1"/>
        <c:smooth val="0"/>
        <c:axId val="144685312"/>
        <c:axId val="144691200"/>
      </c:lineChart>
      <c:catAx>
        <c:axId val="144685312"/>
        <c:scaling>
          <c:orientation val="minMax"/>
        </c:scaling>
        <c:delete val="0"/>
        <c:axPos val="b"/>
        <c:numFmt formatCode="General" sourceLinked="1"/>
        <c:majorTickMark val="out"/>
        <c:minorTickMark val="none"/>
        <c:tickLblPos val="nextTo"/>
        <c:crossAx val="144691200"/>
        <c:crosses val="autoZero"/>
        <c:auto val="1"/>
        <c:lblAlgn val="ctr"/>
        <c:lblOffset val="100"/>
        <c:tickLblSkip val="5"/>
        <c:noMultiLvlLbl val="0"/>
      </c:catAx>
      <c:valAx>
        <c:axId val="144691200"/>
        <c:scaling>
          <c:orientation val="minMax"/>
          <c:max val="1"/>
        </c:scaling>
        <c:delete val="0"/>
        <c:axPos val="l"/>
        <c:majorGridlines/>
        <c:numFmt formatCode="0%" sourceLinked="1"/>
        <c:majorTickMark val="out"/>
        <c:minorTickMark val="none"/>
        <c:tickLblPos val="nextTo"/>
        <c:crossAx val="144685312"/>
        <c:crosses val="autoZero"/>
        <c:crossBetween val="between"/>
      </c:valAx>
    </c:plotArea>
    <c:legend>
      <c:legendPos val="b"/>
      <c:layout>
        <c:manualLayout>
          <c:xMode val="edge"/>
          <c:yMode val="edge"/>
          <c:x val="1.1104578548892147E-2"/>
          <c:y val="0.76046802609669684"/>
          <c:w val="0.98667450574132942"/>
          <c:h val="0.22082624811009571"/>
        </c:manualLayout>
      </c:layout>
      <c:overlay val="0"/>
    </c:legend>
    <c:plotVisOnly val="1"/>
    <c:dispBlanksAs val="gap"/>
    <c:showDLblsOverMax val="0"/>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VE til proces - antaget samlede reduktion (PJ i 2021)</a:t>
            </a:r>
          </a:p>
        </c:rich>
      </c:tx>
      <c:layout/>
      <c:overlay val="0"/>
    </c:title>
    <c:autoTitleDeleted val="0"/>
    <c:plotArea>
      <c:layout/>
      <c:barChart>
        <c:barDir val="col"/>
        <c:grouping val="clustered"/>
        <c:varyColors val="0"/>
        <c:ser>
          <c:idx val="0"/>
          <c:order val="0"/>
          <c:invertIfNegative val="0"/>
          <c:cat>
            <c:strRef>
              <c:f>('C - Husholdninger og Erhverv'!$B$75:$B$80,'C - Husholdninger og Erhverv'!$B$81,'C - Husholdninger og Erhverv'!$B$82,'C - Husholdninger og Erhverv'!$B$83:$B$85,'C - Husholdninger og Erhverv'!$B$86:$B$89)</c:f>
              <c:strCache>
                <c:ptCount val="15"/>
                <c:pt idx="0">
                  <c:v>El fra nettet</c:v>
                </c:pt>
                <c:pt idx="1">
                  <c:v>Fuelolie</c:v>
                </c:pt>
                <c:pt idx="2">
                  <c:v>Fyringsolie</c:v>
                </c:pt>
                <c:pt idx="3">
                  <c:v>Koks</c:v>
                </c:pt>
                <c:pt idx="4">
                  <c:v>LPG</c:v>
                </c:pt>
                <c:pt idx="5">
                  <c:v>Naturgas</c:v>
                </c:pt>
                <c:pt idx="6">
                  <c:v>Stenkul</c:v>
                </c:pt>
                <c:pt idx="7">
                  <c:v>Andet biomassebaseret brændsel</c:v>
                </c:pt>
                <c:pt idx="8">
                  <c:v>Fjernvarme</c:v>
                </c:pt>
                <c:pt idx="9">
                  <c:v>Flis</c:v>
                </c:pt>
                <c:pt idx="10">
                  <c:v>Halm</c:v>
                </c:pt>
                <c:pt idx="11">
                  <c:v>Solvarme</c:v>
                </c:pt>
                <c:pt idx="12">
                  <c:v>Træpiller</c:v>
                </c:pt>
                <c:pt idx="13">
                  <c:v>Varmepumpe omgivelser (uden drivenergi)</c:v>
                </c:pt>
                <c:pt idx="14">
                  <c:v>El til varmepumpe (beregnet)</c:v>
                </c:pt>
              </c:strCache>
            </c:strRef>
          </c:cat>
          <c:val>
            <c:numRef>
              <c:f>('C - Husholdninger og Erhverv'!$E$75:$E$80,'C - Husholdninger og Erhverv'!$E$81,'C - Husholdninger og Erhverv'!$E$82,'C - Husholdninger og Erhverv'!$E$83:$E$85,'C - Husholdninger og Erhverv'!$E$86:$E$89)</c:f>
              <c:numCache>
                <c:formatCode>0.00</c:formatCode>
                <c:ptCount val="15"/>
                <c:pt idx="0">
                  <c:v>0.99960970213201006</c:v>
                </c:pt>
                <c:pt idx="1">
                  <c:v>0.97780402822089441</c:v>
                </c:pt>
                <c:pt idx="2">
                  <c:v>1.8478783985816052</c:v>
                </c:pt>
                <c:pt idx="3">
                  <c:v>0.80827617521889072</c:v>
                </c:pt>
                <c:pt idx="4">
                  <c:v>7.7947703295263668E-2</c:v>
                </c:pt>
                <c:pt idx="5">
                  <c:v>3.7425271907882127</c:v>
                </c:pt>
                <c:pt idx="6">
                  <c:v>3.5459568017631229</c:v>
                </c:pt>
                <c:pt idx="7">
                  <c:v>-2.3538265567193077</c:v>
                </c:pt>
                <c:pt idx="8">
                  <c:v>-0.33333632061719659</c:v>
                </c:pt>
                <c:pt idx="9">
                  <c:v>-5.4911117922615889</c:v>
                </c:pt>
                <c:pt idx="10">
                  <c:v>-0.95296082385271641</c:v>
                </c:pt>
                <c:pt idx="11">
                  <c:v>-0.26596666909509215</c:v>
                </c:pt>
                <c:pt idx="12">
                  <c:v>-0.83102865905502998</c:v>
                </c:pt>
                <c:pt idx="13">
                  <c:v>-0.22375805047852926</c:v>
                </c:pt>
                <c:pt idx="14">
                  <c:v>-8.95032201914117E-2</c:v>
                </c:pt>
              </c:numCache>
            </c:numRef>
          </c:val>
        </c:ser>
        <c:dLbls>
          <c:showLegendKey val="0"/>
          <c:showVal val="0"/>
          <c:showCatName val="0"/>
          <c:showSerName val="0"/>
          <c:showPercent val="0"/>
          <c:showBubbleSize val="0"/>
        </c:dLbls>
        <c:gapWidth val="150"/>
        <c:axId val="144785408"/>
        <c:axId val="144786944"/>
      </c:barChart>
      <c:catAx>
        <c:axId val="144785408"/>
        <c:scaling>
          <c:orientation val="minMax"/>
        </c:scaling>
        <c:delete val="0"/>
        <c:axPos val="b"/>
        <c:numFmt formatCode="General" sourceLinked="0"/>
        <c:majorTickMark val="out"/>
        <c:minorTickMark val="none"/>
        <c:tickLblPos val="nextTo"/>
        <c:txPr>
          <a:bodyPr rot="-5400000"/>
          <a:lstStyle/>
          <a:p>
            <a:pPr>
              <a:defRPr/>
            </a:pPr>
            <a:endParaRPr lang="da-DK"/>
          </a:p>
        </c:txPr>
        <c:crossAx val="144786944"/>
        <c:crosses val="autoZero"/>
        <c:auto val="1"/>
        <c:lblAlgn val="ctr"/>
        <c:lblOffset val="100"/>
        <c:noMultiLvlLbl val="0"/>
      </c:catAx>
      <c:valAx>
        <c:axId val="144786944"/>
        <c:scaling>
          <c:orientation val="minMax"/>
        </c:scaling>
        <c:delete val="0"/>
        <c:axPos val="l"/>
        <c:majorGridlines/>
        <c:numFmt formatCode="0" sourceLinked="0"/>
        <c:majorTickMark val="out"/>
        <c:minorTickMark val="none"/>
        <c:tickLblPos val="nextTo"/>
        <c:crossAx val="144785408"/>
        <c:crosses val="autoZero"/>
        <c:crossBetween val="between"/>
      </c:valAx>
    </c:plotArea>
    <c:plotVisOnly val="1"/>
    <c:dispBlanksAs val="gap"/>
    <c:showDLblsOverMax val="0"/>
  </c:chart>
  <c:txPr>
    <a:bodyPr/>
    <a:lstStyle/>
    <a:p>
      <a:pPr>
        <a:defRPr sz="1100"/>
      </a:pPr>
      <a:endParaRPr lang="da-DK"/>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962652209457425"/>
          <c:y val="3.0991050573062569E-2"/>
          <c:w val="0.83434462957323707"/>
          <c:h val="0.75762495048915734"/>
        </c:manualLayout>
      </c:layout>
      <c:barChart>
        <c:barDir val="col"/>
        <c:grouping val="stacked"/>
        <c:varyColors val="0"/>
        <c:ser>
          <c:idx val="1"/>
          <c:order val="0"/>
          <c:tx>
            <c:strRef>
              <c:f>'D - Transport'!$D$7</c:f>
              <c:strCache>
                <c:ptCount val="1"/>
                <c:pt idx="0">
                  <c:v>Projekt relateret</c:v>
                </c:pt>
              </c:strCache>
            </c:strRef>
          </c:tx>
          <c:invertIfNegative val="0"/>
          <c:cat>
            <c:multiLvlStrRef>
              <c:f>'D - Transport'!$A$8:$B$15</c:f>
              <c:multiLvlStrCache>
                <c:ptCount val="8"/>
                <c:lvl>
                  <c:pt idx="0">
                    <c:v>2010 -
2020</c:v>
                  </c:pt>
                  <c:pt idx="1">
                    <c:v>2020 -
2030</c:v>
                  </c:pt>
                  <c:pt idx="2">
                    <c:v>2010 -
2020</c:v>
                  </c:pt>
                  <c:pt idx="3">
                    <c:v>2020 -
2030</c:v>
                  </c:pt>
                  <c:pt idx="4">
                    <c:v>2010 -
2020</c:v>
                  </c:pt>
                  <c:pt idx="5">
                    <c:v>2020 -
2030</c:v>
                  </c:pt>
                  <c:pt idx="6">
                    <c:v>2010 -
2020</c:v>
                  </c:pt>
                  <c:pt idx="7">
                    <c:v>2020 -
2030</c:v>
                  </c:pt>
                </c:lvl>
                <c:lvl>
                  <c:pt idx="0">
                    <c:v>Personbiler</c:v>
                  </c:pt>
                  <c:pt idx="2">
                    <c:v>Varebiler</c:v>
                  </c:pt>
                  <c:pt idx="4">
                    <c:v>Lastbiler</c:v>
                  </c:pt>
                  <c:pt idx="6">
                    <c:v>Busser</c:v>
                  </c:pt>
                </c:lvl>
              </c:multiLvlStrCache>
            </c:multiLvlStrRef>
          </c:cat>
          <c:val>
            <c:numRef>
              <c:f>'D - Transport'!$D$8:$D$15</c:f>
              <c:numCache>
                <c:formatCode>0.00%</c:formatCode>
                <c:ptCount val="8"/>
                <c:pt idx="0">
                  <c:v>1.0212499999999999E-2</c:v>
                </c:pt>
                <c:pt idx="1">
                  <c:v>1.0212499999999999E-2</c:v>
                </c:pt>
                <c:pt idx="2">
                  <c:v>5.9874999999999998E-3</c:v>
                </c:pt>
                <c:pt idx="3">
                  <c:v>5.9874999999999998E-3</c:v>
                </c:pt>
                <c:pt idx="4">
                  <c:v>1.0749999999999996E-3</c:v>
                </c:pt>
                <c:pt idx="5">
                  <c:v>1.0749999999999996E-3</c:v>
                </c:pt>
                <c:pt idx="6">
                  <c:v>4.7000000000000002E-3</c:v>
                </c:pt>
                <c:pt idx="7">
                  <c:v>4.7000000000000002E-3</c:v>
                </c:pt>
              </c:numCache>
            </c:numRef>
          </c:val>
        </c:ser>
        <c:ser>
          <c:idx val="0"/>
          <c:order val="1"/>
          <c:tx>
            <c:strRef>
              <c:f>'D - Transport'!$C$7</c:f>
              <c:strCache>
                <c:ptCount val="1"/>
                <c:pt idx="0">
                  <c:v>BNP relateret</c:v>
                </c:pt>
              </c:strCache>
            </c:strRef>
          </c:tx>
          <c:invertIfNegative val="0"/>
          <c:cat>
            <c:multiLvlStrRef>
              <c:f>'D - Transport'!$A$8:$B$15</c:f>
              <c:multiLvlStrCache>
                <c:ptCount val="8"/>
                <c:lvl>
                  <c:pt idx="0">
                    <c:v>2010 -
2020</c:v>
                  </c:pt>
                  <c:pt idx="1">
                    <c:v>2020 -
2030</c:v>
                  </c:pt>
                  <c:pt idx="2">
                    <c:v>2010 -
2020</c:v>
                  </c:pt>
                  <c:pt idx="3">
                    <c:v>2020 -
2030</c:v>
                  </c:pt>
                  <c:pt idx="4">
                    <c:v>2010 -
2020</c:v>
                  </c:pt>
                  <c:pt idx="5">
                    <c:v>2020 -
2030</c:v>
                  </c:pt>
                  <c:pt idx="6">
                    <c:v>2010 -
2020</c:v>
                  </c:pt>
                  <c:pt idx="7">
                    <c:v>2020 -
2030</c:v>
                  </c:pt>
                </c:lvl>
                <c:lvl>
                  <c:pt idx="0">
                    <c:v>Personbiler</c:v>
                  </c:pt>
                  <c:pt idx="2">
                    <c:v>Varebiler</c:v>
                  </c:pt>
                  <c:pt idx="4">
                    <c:v>Lastbiler</c:v>
                  </c:pt>
                  <c:pt idx="6">
                    <c:v>Busser</c:v>
                  </c:pt>
                </c:lvl>
              </c:multiLvlStrCache>
            </c:multiLvlStrRef>
          </c:cat>
          <c:val>
            <c:numRef>
              <c:f>'D - Transport'!$C$8:$C$15</c:f>
              <c:numCache>
                <c:formatCode>0.00%</c:formatCode>
                <c:ptCount val="8"/>
                <c:pt idx="0">
                  <c:v>8.8125000000000009E-3</c:v>
                </c:pt>
                <c:pt idx="1">
                  <c:v>6.1687500000000006E-3</c:v>
                </c:pt>
                <c:pt idx="2">
                  <c:v>9.1874999999999995E-3</c:v>
                </c:pt>
                <c:pt idx="3">
                  <c:v>6.4312499999999995E-3</c:v>
                </c:pt>
                <c:pt idx="4">
                  <c:v>1.9875E-2</c:v>
                </c:pt>
                <c:pt idx="5">
                  <c:v>1.39125E-2</c:v>
                </c:pt>
                <c:pt idx="6">
                  <c:v>0</c:v>
                </c:pt>
                <c:pt idx="7">
                  <c:v>0</c:v>
                </c:pt>
              </c:numCache>
            </c:numRef>
          </c:val>
        </c:ser>
        <c:dLbls>
          <c:showLegendKey val="0"/>
          <c:showVal val="0"/>
          <c:showCatName val="0"/>
          <c:showSerName val="0"/>
          <c:showPercent val="0"/>
          <c:showBubbleSize val="0"/>
        </c:dLbls>
        <c:gapWidth val="150"/>
        <c:overlap val="100"/>
        <c:axId val="144943360"/>
        <c:axId val="144949248"/>
      </c:barChart>
      <c:catAx>
        <c:axId val="144943360"/>
        <c:scaling>
          <c:orientation val="minMax"/>
        </c:scaling>
        <c:delete val="0"/>
        <c:axPos val="b"/>
        <c:numFmt formatCode="General" sourceLinked="0"/>
        <c:majorTickMark val="out"/>
        <c:minorTickMark val="none"/>
        <c:tickLblPos val="nextTo"/>
        <c:crossAx val="144949248"/>
        <c:crosses val="autoZero"/>
        <c:auto val="1"/>
        <c:lblAlgn val="ctr"/>
        <c:lblOffset val="100"/>
        <c:noMultiLvlLbl val="0"/>
      </c:catAx>
      <c:valAx>
        <c:axId val="144949248"/>
        <c:scaling>
          <c:orientation val="minMax"/>
        </c:scaling>
        <c:delete val="0"/>
        <c:axPos val="l"/>
        <c:majorGridlines/>
        <c:title>
          <c:tx>
            <c:rich>
              <a:bodyPr rot="-5400000" vert="horz"/>
              <a:lstStyle/>
              <a:p>
                <a:pPr>
                  <a:defRPr sz="1100"/>
                </a:pPr>
                <a:r>
                  <a:rPr lang="en-US" sz="1100"/>
                  <a:t>Årlig vækst i transportarbejdet</a:t>
                </a:r>
              </a:p>
            </c:rich>
          </c:tx>
          <c:layout>
            <c:manualLayout>
              <c:xMode val="edge"/>
              <c:yMode val="edge"/>
              <c:x val="8.1208209629534019E-3"/>
              <c:y val="0.25153838013154795"/>
            </c:manualLayout>
          </c:layout>
          <c:overlay val="0"/>
        </c:title>
        <c:numFmt formatCode="0.0%" sourceLinked="0"/>
        <c:majorTickMark val="out"/>
        <c:minorTickMark val="none"/>
        <c:tickLblPos val="nextTo"/>
        <c:crossAx val="144943360"/>
        <c:crosses val="autoZero"/>
        <c:crossBetween val="between"/>
      </c:valAx>
    </c:plotArea>
    <c:legend>
      <c:legendPos val="r"/>
      <c:layout>
        <c:manualLayout>
          <c:xMode val="edge"/>
          <c:yMode val="edge"/>
          <c:x val="0.73284570262265836"/>
          <c:y val="5.8419924068187135E-2"/>
          <c:w val="0.2098954440031526"/>
          <c:h val="9.8800007658108729E-2"/>
        </c:manualLayout>
      </c:layout>
      <c:overlay val="0"/>
    </c:legend>
    <c:plotVisOnly val="1"/>
    <c:dispBlanksAs val="gap"/>
    <c:showDLblsOverMax val="0"/>
  </c:chart>
  <c:txPr>
    <a:bodyPr/>
    <a:lstStyle/>
    <a:p>
      <a:pPr>
        <a:defRPr sz="1050"/>
      </a:pPr>
      <a:endParaRPr lang="da-DK"/>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da-DK"/>
              <a:t>Gennemsnitlig udledning for personbiler (g CO</a:t>
            </a:r>
            <a:r>
              <a:rPr lang="da-DK" baseline="-25000"/>
              <a:t>2</a:t>
            </a:r>
            <a:r>
              <a:rPr lang="da-DK"/>
              <a:t>/km)</a:t>
            </a:r>
          </a:p>
        </c:rich>
      </c:tx>
      <c:layout/>
      <c:overlay val="0"/>
    </c:title>
    <c:autoTitleDeleted val="0"/>
    <c:plotArea>
      <c:layout>
        <c:manualLayout>
          <c:layoutTarget val="inner"/>
          <c:xMode val="edge"/>
          <c:yMode val="edge"/>
          <c:x val="6.7972845096967299E-2"/>
          <c:y val="9.6639248703053265E-2"/>
          <c:w val="0.89157902101027442"/>
          <c:h val="0.70462973320307931"/>
        </c:manualLayout>
      </c:layout>
      <c:scatterChart>
        <c:scatterStyle val="lineMarker"/>
        <c:varyColors val="0"/>
        <c:ser>
          <c:idx val="2"/>
          <c:order val="0"/>
          <c:tx>
            <c:strRef>
              <c:f>'D - Transport'!$B$40</c:f>
              <c:strCache>
                <c:ptCount val="1"/>
                <c:pt idx="0">
                  <c:v>Testtal, 
årets salg</c:v>
                </c:pt>
              </c:strCache>
            </c:strRef>
          </c:tx>
          <c:spPr>
            <a:ln>
              <a:solidFill>
                <a:schemeClr val="accent3"/>
              </a:solidFill>
            </a:ln>
          </c:spPr>
          <c:marker>
            <c:symbol val="none"/>
          </c:marker>
          <c:xVal>
            <c:numRef>
              <c:f>'D - Transport'!$A$41:$A$61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xVal>
          <c:yVal>
            <c:numRef>
              <c:f>'D - Transport'!$B$41:$B$61</c:f>
              <c:numCache>
                <c:formatCode>#,#00</c:formatCode>
                <c:ptCount val="21"/>
                <c:pt idx="0">
                  <c:v>163.69999999999999</c:v>
                </c:pt>
                <c:pt idx="1">
                  <c:v>162.5</c:v>
                </c:pt>
                <c:pt idx="2">
                  <c:v>159.80000000000001</c:v>
                </c:pt>
                <c:pt idx="3">
                  <c:v>146.4</c:v>
                </c:pt>
                <c:pt idx="4">
                  <c:v>139.1</c:v>
                </c:pt>
                <c:pt idx="5">
                  <c:v>126.6</c:v>
                </c:pt>
                <c:pt idx="6">
                  <c:v>125</c:v>
                </c:pt>
                <c:pt idx="7">
                  <c:v>117</c:v>
                </c:pt>
                <c:pt idx="8" formatCode="0.00">
                  <c:v>112.7</c:v>
                </c:pt>
                <c:pt idx="9" formatCode="0.00">
                  <c:v>110.2</c:v>
                </c:pt>
                <c:pt idx="10">
                  <c:v>107.8858</c:v>
                </c:pt>
                <c:pt idx="11">
                  <c:v>105.6201982</c:v>
                </c:pt>
                <c:pt idx="12">
                  <c:v>103.40217403780001</c:v>
                </c:pt>
                <c:pt idx="13">
                  <c:v>101.23072838300621</c:v>
                </c:pt>
                <c:pt idx="14">
                  <c:v>99.104883086963071</c:v>
                </c:pt>
                <c:pt idx="15">
                  <c:v>97.023680542136844</c:v>
                </c:pt>
                <c:pt idx="16">
                  <c:v>94.986183250751964</c:v>
                </c:pt>
                <c:pt idx="17">
                  <c:v>94.796210884250456</c:v>
                </c:pt>
                <c:pt idx="18">
                  <c:v>94.606618462481961</c:v>
                </c:pt>
                <c:pt idx="19">
                  <c:v>94.41740522555699</c:v>
                </c:pt>
                <c:pt idx="20">
                  <c:v>94.228570415105878</c:v>
                </c:pt>
              </c:numCache>
            </c:numRef>
          </c:yVal>
          <c:smooth val="0"/>
        </c:ser>
        <c:ser>
          <c:idx val="0"/>
          <c:order val="1"/>
          <c:tx>
            <c:strRef>
              <c:f>'D - Transport'!$C$40</c:f>
              <c:strCache>
                <c:ptCount val="1"/>
                <c:pt idx="0">
                  <c:v>Faktisk,årets salg</c:v>
                </c:pt>
              </c:strCache>
            </c:strRef>
          </c:tx>
          <c:marker>
            <c:symbol val="none"/>
          </c:marker>
          <c:xVal>
            <c:numRef>
              <c:f>'D - Transport'!$A$41:$A$61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xVal>
          <c:yVal>
            <c:numRef>
              <c:f>'D - Transport'!$C$41:$C$61</c:f>
              <c:numCache>
                <c:formatCode>#,#00</c:formatCode>
                <c:ptCount val="21"/>
                <c:pt idx="0">
                  <c:v>187.4365</c:v>
                </c:pt>
                <c:pt idx="1">
                  <c:v>188.50000000000003</c:v>
                </c:pt>
                <c:pt idx="2">
                  <c:v>187.76500000000001</c:v>
                </c:pt>
                <c:pt idx="3">
                  <c:v>174.21600000000001</c:v>
                </c:pt>
                <c:pt idx="4">
                  <c:v>167.6155</c:v>
                </c:pt>
                <c:pt idx="5">
                  <c:v>154.45200000000003</c:v>
                </c:pt>
                <c:pt idx="6">
                  <c:v>154.375</c:v>
                </c:pt>
                <c:pt idx="7">
                  <c:v>146.25</c:v>
                </c:pt>
                <c:pt idx="8">
                  <c:v>142.28375</c:v>
                </c:pt>
                <c:pt idx="9">
                  <c:v>140.505</c:v>
                </c:pt>
                <c:pt idx="10">
                  <c:v>138.90296750000002</c:v>
                </c:pt>
                <c:pt idx="11">
                  <c:v>137.30625766</c:v>
                </c:pt>
                <c:pt idx="12">
                  <c:v>135.71535342461252</c:v>
                </c:pt>
                <c:pt idx="13">
                  <c:v>134.13071510748324</c:v>
                </c:pt>
                <c:pt idx="14">
                  <c:v>132.55278112881311</c:v>
                </c:pt>
                <c:pt idx="15">
                  <c:v>130.98196873188476</c:v>
                </c:pt>
                <c:pt idx="16">
                  <c:v>128.23134738851516</c:v>
                </c:pt>
                <c:pt idx="17">
                  <c:v>127.97488469373812</c:v>
                </c:pt>
                <c:pt idx="18">
                  <c:v>127.71893492435066</c:v>
                </c:pt>
                <c:pt idx="19">
                  <c:v>127.46349705450194</c:v>
                </c:pt>
                <c:pt idx="20">
                  <c:v>127.20857006039294</c:v>
                </c:pt>
              </c:numCache>
            </c:numRef>
          </c:yVal>
          <c:smooth val="0"/>
        </c:ser>
        <c:ser>
          <c:idx val="1"/>
          <c:order val="2"/>
          <c:tx>
            <c:strRef>
              <c:f>'D - Transport'!$D$40</c:f>
              <c:strCache>
                <c:ptCount val="1"/>
                <c:pt idx="0">
                  <c:v>Bilparken som helhed</c:v>
                </c:pt>
              </c:strCache>
            </c:strRef>
          </c:tx>
          <c:marker>
            <c:symbol val="none"/>
          </c:marker>
          <c:xVal>
            <c:numRef>
              <c:f>'D - Transport'!$A$41:$A$61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xVal>
          <c:yVal>
            <c:numRef>
              <c:f>'D - Transport'!$D$41:$D$61</c:f>
              <c:numCache>
                <c:formatCode>#,#00</c:formatCode>
                <c:ptCount val="21"/>
                <c:pt idx="0">
                  <c:v>192.36587628922155</c:v>
                </c:pt>
                <c:pt idx="1">
                  <c:v>191.9768230819455</c:v>
                </c:pt>
                <c:pt idx="2">
                  <c:v>191.53253505119991</c:v>
                </c:pt>
                <c:pt idx="3">
                  <c:v>190.0619651913114</c:v>
                </c:pt>
                <c:pt idx="4">
                  <c:v>188.30927725337423</c:v>
                </c:pt>
                <c:pt idx="5">
                  <c:v>186.3297189403666</c:v>
                </c:pt>
                <c:pt idx="6">
                  <c:v>183.7918247040578</c:v>
                </c:pt>
                <c:pt idx="7">
                  <c:v>180.60144987362665</c:v>
                </c:pt>
                <c:pt idx="8">
                  <c:v>177.13719043361053</c:v>
                </c:pt>
                <c:pt idx="9">
                  <c:v>173.4996250427036</c:v>
                </c:pt>
                <c:pt idx="10">
                  <c:v>169.03561665878527</c:v>
                </c:pt>
                <c:pt idx="11">
                  <c:v>165.65773557574971</c:v>
                </c:pt>
                <c:pt idx="12">
                  <c:v>162.19172473717441</c:v>
                </c:pt>
                <c:pt idx="13">
                  <c:v>158.75538995762244</c:v>
                </c:pt>
                <c:pt idx="14">
                  <c:v>155.06207726074345</c:v>
                </c:pt>
                <c:pt idx="15">
                  <c:v>151.33671511495223</c:v>
                </c:pt>
                <c:pt idx="16">
                  <c:v>147.38868053035884</c:v>
                </c:pt>
                <c:pt idx="17">
                  <c:v>143.43059373284461</c:v>
                </c:pt>
                <c:pt idx="18">
                  <c:v>140.13924608994785</c:v>
                </c:pt>
                <c:pt idx="19">
                  <c:v>137.37331013727251</c:v>
                </c:pt>
                <c:pt idx="20">
                  <c:v>135.39125462934118</c:v>
                </c:pt>
              </c:numCache>
            </c:numRef>
          </c:yVal>
          <c:smooth val="0"/>
        </c:ser>
        <c:ser>
          <c:idx val="3"/>
          <c:order val="3"/>
          <c:tx>
            <c:strRef>
              <c:f>'D - Transport'!$E$40</c:f>
              <c:strCache>
                <c:ptCount val="1"/>
                <c:pt idx="0">
                  <c:v>EU-norm krav</c:v>
                </c:pt>
              </c:strCache>
            </c:strRef>
          </c:tx>
          <c:spPr>
            <a:ln>
              <a:solidFill>
                <a:schemeClr val="accent3"/>
              </a:solidFill>
              <a:prstDash val="sysDash"/>
            </a:ln>
          </c:spPr>
          <c:marker>
            <c:symbol val="dash"/>
            <c:size val="12"/>
            <c:spPr>
              <a:solidFill>
                <a:sysClr val="windowText" lastClr="000000"/>
              </a:solidFill>
            </c:spPr>
          </c:marker>
          <c:xVal>
            <c:numRef>
              <c:f>'D - Transport'!$A$41:$A$61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xVal>
          <c:yVal>
            <c:numRef>
              <c:f>'D - Transport'!$E$41:$E$61</c:f>
              <c:numCache>
                <c:formatCode>General</c:formatCode>
                <c:ptCount val="21"/>
                <c:pt idx="10" formatCode="#,#00">
                  <c:v>130</c:v>
                </c:pt>
                <c:pt idx="16" formatCode="#,#00">
                  <c:v>95</c:v>
                </c:pt>
              </c:numCache>
            </c:numRef>
          </c:yVal>
          <c:smooth val="0"/>
        </c:ser>
        <c:dLbls>
          <c:showLegendKey val="0"/>
          <c:showVal val="0"/>
          <c:showCatName val="0"/>
          <c:showSerName val="0"/>
          <c:showPercent val="0"/>
          <c:showBubbleSize val="0"/>
        </c:dLbls>
        <c:axId val="145319040"/>
        <c:axId val="145320960"/>
      </c:scatterChart>
      <c:valAx>
        <c:axId val="145319040"/>
        <c:scaling>
          <c:orientation val="minMax"/>
          <c:max val="2025"/>
          <c:min val="2005"/>
        </c:scaling>
        <c:delete val="0"/>
        <c:axPos val="b"/>
        <c:numFmt formatCode="General" sourceLinked="1"/>
        <c:majorTickMark val="out"/>
        <c:minorTickMark val="none"/>
        <c:tickLblPos val="nextTo"/>
        <c:crossAx val="145320960"/>
        <c:crosses val="autoZero"/>
        <c:crossBetween val="midCat"/>
        <c:majorUnit val="5"/>
      </c:valAx>
      <c:valAx>
        <c:axId val="145320960"/>
        <c:scaling>
          <c:orientation val="minMax"/>
          <c:max val="200"/>
        </c:scaling>
        <c:delete val="0"/>
        <c:axPos val="l"/>
        <c:majorGridlines/>
        <c:numFmt formatCode="0" sourceLinked="0"/>
        <c:majorTickMark val="out"/>
        <c:minorTickMark val="none"/>
        <c:tickLblPos val="nextTo"/>
        <c:crossAx val="145319040"/>
        <c:crosses val="autoZero"/>
        <c:crossBetween val="midCat"/>
      </c:valAx>
    </c:plotArea>
    <c:legend>
      <c:legendPos val="b"/>
      <c:legendEntry>
        <c:idx val="3"/>
        <c:delete val="1"/>
      </c:legendEntry>
      <c:layout>
        <c:manualLayout>
          <c:xMode val="edge"/>
          <c:yMode val="edge"/>
          <c:x val="6.8116284377496283E-2"/>
          <c:y val="0.87054395947212337"/>
          <c:w val="0.88985427365057634"/>
          <c:h val="0.11051452804064719"/>
        </c:manualLayout>
      </c:layout>
      <c:overlay val="0"/>
      <c:txPr>
        <a:bodyPr/>
        <a:lstStyle/>
        <a:p>
          <a:pPr>
            <a:defRPr sz="1200"/>
          </a:pPr>
          <a:endParaRPr lang="da-DK"/>
        </a:p>
      </c:txPr>
    </c:legend>
    <c:plotVisOnly val="1"/>
    <c:dispBlanksAs val="gap"/>
    <c:showDLblsOverMax val="0"/>
  </c:chart>
  <c:txPr>
    <a:bodyPr/>
    <a:lstStyle/>
    <a:p>
      <a:pPr>
        <a:defRPr sz="1100"/>
      </a:pPr>
      <a:endParaRPr lang="da-DK"/>
    </a:p>
  </c:txPr>
  <c:printSettings>
    <c:headerFooter/>
    <c:pageMargins b="0.75000000000001421" l="0.70000000000000062" r="0.70000000000000062" t="0.75000000000001421"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da-DK" sz="1400"/>
              <a:t>Samlet energiforbrug til transport</a:t>
            </a:r>
            <a:r>
              <a:rPr lang="da-DK" sz="1400" baseline="0"/>
              <a:t> (PJ)</a:t>
            </a:r>
            <a:endParaRPr lang="da-DK" sz="1400"/>
          </a:p>
        </c:rich>
      </c:tx>
      <c:layout>
        <c:manualLayout>
          <c:xMode val="edge"/>
          <c:yMode val="edge"/>
          <c:x val="0.15273600174978127"/>
          <c:y val="1.8518518518518517E-2"/>
        </c:manualLayout>
      </c:layout>
      <c:overlay val="0"/>
    </c:title>
    <c:autoTitleDeleted val="0"/>
    <c:plotArea>
      <c:layout>
        <c:manualLayout>
          <c:layoutTarget val="inner"/>
          <c:xMode val="edge"/>
          <c:yMode val="edge"/>
          <c:x val="8.607174103237096E-2"/>
          <c:y val="0.14644685039370078"/>
          <c:w val="0.65169247594050739"/>
          <c:h val="0.73757327209098866"/>
        </c:manualLayout>
      </c:layout>
      <c:areaChart>
        <c:grouping val="stacked"/>
        <c:varyColors val="0"/>
        <c:ser>
          <c:idx val="0"/>
          <c:order val="0"/>
          <c:tx>
            <c:strRef>
              <c:f>'D - Transport'!$A$160</c:f>
              <c:strCache>
                <c:ptCount val="1"/>
                <c:pt idx="0">
                  <c:v>Vejtransport</c:v>
                </c:pt>
              </c:strCache>
            </c:strRef>
          </c:tx>
          <c:cat>
            <c:numRef>
              <c:f>'D - Transport'!$B$159:$V$159</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Transport'!$B$160:$V$160</c:f>
              <c:numCache>
                <c:formatCode>#.##00</c:formatCode>
                <c:ptCount val="21"/>
                <c:pt idx="0">
                  <c:v>161.58664999999999</c:v>
                </c:pt>
                <c:pt idx="1">
                  <c:v>166.19507999999999</c:v>
                </c:pt>
                <c:pt idx="2">
                  <c:v>171.68066000000002</c:v>
                </c:pt>
                <c:pt idx="3">
                  <c:v>168.20132000000001</c:v>
                </c:pt>
                <c:pt idx="4">
                  <c:v>159.67594</c:v>
                </c:pt>
                <c:pt idx="5">
                  <c:v>161.21238000000002</c:v>
                </c:pt>
                <c:pt idx="6">
                  <c:v>159.67832999999999</c:v>
                </c:pt>
                <c:pt idx="7">
                  <c:v>155.57905</c:v>
                </c:pt>
                <c:pt idx="8">
                  <c:v>152.98843517204782</c:v>
                </c:pt>
                <c:pt idx="9">
                  <c:v>156.49493611369093</c:v>
                </c:pt>
                <c:pt idx="10">
                  <c:v>156.08359526082361</c:v>
                </c:pt>
                <c:pt idx="11">
                  <c:v>156.59567397516943</c:v>
                </c:pt>
                <c:pt idx="12">
                  <c:v>157.01238049355811</c:v>
                </c:pt>
                <c:pt idx="13">
                  <c:v>157.4106668728171</c:v>
                </c:pt>
                <c:pt idx="14">
                  <c:v>157.58613895925822</c:v>
                </c:pt>
                <c:pt idx="15">
                  <c:v>157.6892264815765</c:v>
                </c:pt>
                <c:pt idx="16">
                  <c:v>157.03597143575405</c:v>
                </c:pt>
                <c:pt idx="17">
                  <c:v>156.3133947346702</c:v>
                </c:pt>
                <c:pt idx="18">
                  <c:v>156.02802015380277</c:v>
                </c:pt>
                <c:pt idx="19">
                  <c:v>156.10318473839493</c:v>
                </c:pt>
                <c:pt idx="20">
                  <c:v>156.72035128888345</c:v>
                </c:pt>
              </c:numCache>
            </c:numRef>
          </c:val>
        </c:ser>
        <c:ser>
          <c:idx val="1"/>
          <c:order val="1"/>
          <c:tx>
            <c:strRef>
              <c:f>'D - Transport'!$A$161</c:f>
              <c:strCache>
                <c:ptCount val="1"/>
                <c:pt idx="0">
                  <c:v>Banetransport</c:v>
                </c:pt>
              </c:strCache>
            </c:strRef>
          </c:tx>
          <c:cat>
            <c:numRef>
              <c:f>'D - Transport'!$B$159:$V$159</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Transport'!$B$161:$V$161</c:f>
              <c:numCache>
                <c:formatCode>#.##00</c:formatCode>
                <c:ptCount val="21"/>
                <c:pt idx="0">
                  <c:v>4.4874842040000003</c:v>
                </c:pt>
                <c:pt idx="1">
                  <c:v>4.4169025800000004</c:v>
                </c:pt>
                <c:pt idx="2">
                  <c:v>4.3571375280000009</c:v>
                </c:pt>
                <c:pt idx="3">
                  <c:v>4.5590047680000003</c:v>
                </c:pt>
                <c:pt idx="4">
                  <c:v>4.5328316400000004</c:v>
                </c:pt>
                <c:pt idx="5">
                  <c:v>4.7278956599999997</c:v>
                </c:pt>
                <c:pt idx="6">
                  <c:v>4.7988538079999996</c:v>
                </c:pt>
                <c:pt idx="7">
                  <c:v>4.7567005800000004</c:v>
                </c:pt>
                <c:pt idx="8">
                  <c:v>4.7392088759999993</c:v>
                </c:pt>
                <c:pt idx="9">
                  <c:v>4.745604873774365</c:v>
                </c:pt>
                <c:pt idx="10">
                  <c:v>4.7520008715487307</c:v>
                </c:pt>
                <c:pt idx="11">
                  <c:v>4.7583968693230965</c:v>
                </c:pt>
                <c:pt idx="12">
                  <c:v>4.7766190346376813</c:v>
                </c:pt>
                <c:pt idx="13">
                  <c:v>4.782932330558344</c:v>
                </c:pt>
                <c:pt idx="14">
                  <c:v>4.8687192810667597</c:v>
                </c:pt>
                <c:pt idx="15">
                  <c:v>4.8938690273453318</c:v>
                </c:pt>
                <c:pt idx="16">
                  <c:v>4.9508958434603647</c:v>
                </c:pt>
                <c:pt idx="17">
                  <c:v>4.9572091393810274</c:v>
                </c:pt>
                <c:pt idx="18">
                  <c:v>4.9851170025999902</c:v>
                </c:pt>
                <c:pt idx="19">
                  <c:v>4.9554360970165181</c:v>
                </c:pt>
                <c:pt idx="20">
                  <c:v>4.9357126662050019</c:v>
                </c:pt>
              </c:numCache>
            </c:numRef>
          </c:val>
        </c:ser>
        <c:ser>
          <c:idx val="2"/>
          <c:order val="2"/>
          <c:tx>
            <c:strRef>
              <c:f>'D - Transport'!$A$162</c:f>
              <c:strCache>
                <c:ptCount val="1"/>
                <c:pt idx="0">
                  <c:v>Indenrigsluftfart</c:v>
                </c:pt>
              </c:strCache>
            </c:strRef>
          </c:tx>
          <c:cat>
            <c:numRef>
              <c:f>'D - Transport'!$B$159:$V$159</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Transport'!$B$162:$V$162</c:f>
              <c:numCache>
                <c:formatCode>#.##00</c:formatCode>
                <c:ptCount val="21"/>
                <c:pt idx="0">
                  <c:v>1.2065633487931078</c:v>
                </c:pt>
                <c:pt idx="1">
                  <c:v>1.2460691523815499</c:v>
                </c:pt>
                <c:pt idx="2">
                  <c:v>1.4857216221158278</c:v>
                </c:pt>
                <c:pt idx="3">
                  <c:v>1.49848080564449</c:v>
                </c:pt>
                <c:pt idx="4">
                  <c:v>1.4686020028872302</c:v>
                </c:pt>
                <c:pt idx="5">
                  <c:v>1.5559109170194001</c:v>
                </c:pt>
                <c:pt idx="6">
                  <c:v>1.4696110494839199</c:v>
                </c:pt>
                <c:pt idx="7">
                  <c:v>1.3060889856137701</c:v>
                </c:pt>
                <c:pt idx="8">
                  <c:v>1.24167521652</c:v>
                </c:pt>
                <c:pt idx="9">
                  <c:v>1.377438540538686</c:v>
                </c:pt>
                <c:pt idx="10">
                  <c:v>1.3084009142241519</c:v>
                </c:pt>
                <c:pt idx="11">
                  <c:v>1.3084009142241519</c:v>
                </c:pt>
                <c:pt idx="12">
                  <c:v>1.3084009142241519</c:v>
                </c:pt>
                <c:pt idx="13">
                  <c:v>1.3084009142241519</c:v>
                </c:pt>
                <c:pt idx="14">
                  <c:v>1.3084009142241519</c:v>
                </c:pt>
                <c:pt idx="15">
                  <c:v>1.3084009142241519</c:v>
                </c:pt>
                <c:pt idx="16">
                  <c:v>1.3084009142241519</c:v>
                </c:pt>
                <c:pt idx="17">
                  <c:v>1.3084009142241519</c:v>
                </c:pt>
                <c:pt idx="18">
                  <c:v>1.3084009142241519</c:v>
                </c:pt>
                <c:pt idx="19">
                  <c:v>1.3084009142241519</c:v>
                </c:pt>
                <c:pt idx="20">
                  <c:v>1.3084009142241519</c:v>
                </c:pt>
              </c:numCache>
            </c:numRef>
          </c:val>
        </c:ser>
        <c:ser>
          <c:idx val="3"/>
          <c:order val="3"/>
          <c:tx>
            <c:strRef>
              <c:f>'D - Transport'!$A$163</c:f>
              <c:strCache>
                <c:ptCount val="1"/>
                <c:pt idx="0">
                  <c:v>Udenrigsluftfart</c:v>
                </c:pt>
              </c:strCache>
            </c:strRef>
          </c:tx>
          <c:cat>
            <c:numRef>
              <c:f>'D - Transport'!$B$159:$V$159</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Transport'!$B$163:$V$163</c:f>
              <c:numCache>
                <c:formatCode>#.##00</c:formatCode>
                <c:ptCount val="21"/>
                <c:pt idx="0">
                  <c:v>36.420296187206894</c:v>
                </c:pt>
                <c:pt idx="1">
                  <c:v>36.593345213618448</c:v>
                </c:pt>
                <c:pt idx="2">
                  <c:v>37.515833451884163</c:v>
                </c:pt>
                <c:pt idx="3">
                  <c:v>37.520404728355508</c:v>
                </c:pt>
                <c:pt idx="4">
                  <c:v>32.828418579112771</c:v>
                </c:pt>
                <c:pt idx="5">
                  <c:v>34.238729560980595</c:v>
                </c:pt>
                <c:pt idx="6">
                  <c:v>35.167186308516079</c:v>
                </c:pt>
                <c:pt idx="7">
                  <c:v>35.390231170386215</c:v>
                </c:pt>
                <c:pt idx="8">
                  <c:v>35.058074493479999</c:v>
                </c:pt>
                <c:pt idx="9">
                  <c:v>37.747705317461318</c:v>
                </c:pt>
                <c:pt idx="10">
                  <c:v>38.523360338520348</c:v>
                </c:pt>
                <c:pt idx="11">
                  <c:v>38.97183009202061</c:v>
                </c:pt>
                <c:pt idx="12">
                  <c:v>39.425520706786273</c:v>
                </c:pt>
                <c:pt idx="13">
                  <c:v>39.884492961481094</c:v>
                </c:pt>
                <c:pt idx="14">
                  <c:v>40.348808342323728</c:v>
                </c:pt>
                <c:pt idx="15">
                  <c:v>40.818529051324738</c:v>
                </c:pt>
                <c:pt idx="16">
                  <c:v>41.1393152518013</c:v>
                </c:pt>
                <c:pt idx="17">
                  <c:v>41.4626224590071</c:v>
                </c:pt>
                <c:pt idx="18">
                  <c:v>41.788470485125217</c:v>
                </c:pt>
                <c:pt idx="19">
                  <c:v>42.116879298039443</c:v>
                </c:pt>
                <c:pt idx="20">
                  <c:v>42.447869022557931</c:v>
                </c:pt>
              </c:numCache>
            </c:numRef>
          </c:val>
        </c:ser>
        <c:ser>
          <c:idx val="4"/>
          <c:order val="4"/>
          <c:tx>
            <c:strRef>
              <c:f>'D - Transport'!$A$164</c:f>
              <c:strCache>
                <c:ptCount val="1"/>
                <c:pt idx="0">
                  <c:v>Søfart</c:v>
                </c:pt>
              </c:strCache>
            </c:strRef>
          </c:tx>
          <c:cat>
            <c:numRef>
              <c:f>'D - Transport'!$B$159:$V$159</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Transport'!$B$164:$V$164</c:f>
              <c:numCache>
                <c:formatCode>#.##00</c:formatCode>
                <c:ptCount val="21"/>
                <c:pt idx="0">
                  <c:v>8.0252457840000009</c:v>
                </c:pt>
                <c:pt idx="1">
                  <c:v>7.2677839320000004</c:v>
                </c:pt>
                <c:pt idx="2">
                  <c:v>6.3301053599999992</c:v>
                </c:pt>
                <c:pt idx="3">
                  <c:v>8.1130408560000014</c:v>
                </c:pt>
                <c:pt idx="4">
                  <c:v>7.5345078779999994</c:v>
                </c:pt>
                <c:pt idx="5">
                  <c:v>6.5330511480000002</c:v>
                </c:pt>
                <c:pt idx="6">
                  <c:v>6.3854747999999999</c:v>
                </c:pt>
                <c:pt idx="7">
                  <c:v>6.2188498740000009</c:v>
                </c:pt>
                <c:pt idx="8">
                  <c:v>6.2929637000000005</c:v>
                </c:pt>
                <c:pt idx="9">
                  <c:v>5.6695427219218768</c:v>
                </c:pt>
                <c:pt idx="10">
                  <c:v>6.0604520986406261</c:v>
                </c:pt>
                <c:pt idx="11">
                  <c:v>6.0604520986406261</c:v>
                </c:pt>
                <c:pt idx="12">
                  <c:v>6.0604520986406261</c:v>
                </c:pt>
                <c:pt idx="13">
                  <c:v>6.0604520986406261</c:v>
                </c:pt>
                <c:pt idx="14">
                  <c:v>6.0604520986406261</c:v>
                </c:pt>
                <c:pt idx="15">
                  <c:v>6.0604520986406261</c:v>
                </c:pt>
                <c:pt idx="16">
                  <c:v>6.0604520986406261</c:v>
                </c:pt>
                <c:pt idx="17">
                  <c:v>6.0604520986406261</c:v>
                </c:pt>
                <c:pt idx="18">
                  <c:v>6.0604520986406261</c:v>
                </c:pt>
                <c:pt idx="19">
                  <c:v>6.0604520986406261</c:v>
                </c:pt>
                <c:pt idx="20">
                  <c:v>6.0604520986406261</c:v>
                </c:pt>
              </c:numCache>
            </c:numRef>
          </c:val>
        </c:ser>
        <c:ser>
          <c:idx val="5"/>
          <c:order val="5"/>
          <c:tx>
            <c:strRef>
              <c:f>'D - Transport'!$A$165</c:f>
              <c:strCache>
                <c:ptCount val="1"/>
                <c:pt idx="0">
                  <c:v>Forsvaret</c:v>
                </c:pt>
              </c:strCache>
            </c:strRef>
          </c:tx>
          <c:cat>
            <c:numRef>
              <c:f>'D - Transport'!$B$159:$V$159</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Transport'!$B$165:$V$165</c:f>
              <c:numCache>
                <c:formatCode>#.##00</c:formatCode>
                <c:ptCount val="21"/>
                <c:pt idx="0">
                  <c:v>3.725578026</c:v>
                </c:pt>
                <c:pt idx="1">
                  <c:v>1.73866626</c:v>
                </c:pt>
                <c:pt idx="2">
                  <c:v>2.409707166</c:v>
                </c:pt>
                <c:pt idx="3">
                  <c:v>1.4770175579999998</c:v>
                </c:pt>
                <c:pt idx="4">
                  <c:v>2.1914275139999999</c:v>
                </c:pt>
                <c:pt idx="5">
                  <c:v>1.4700349200000002</c:v>
                </c:pt>
                <c:pt idx="6">
                  <c:v>2.6519476380000002</c:v>
                </c:pt>
                <c:pt idx="7">
                  <c:v>1.5836423879999999</c:v>
                </c:pt>
                <c:pt idx="8">
                  <c:v>1.9299038999999998</c:v>
                </c:pt>
                <c:pt idx="9">
                  <c:v>1.8101846486929565</c:v>
                </c:pt>
                <c:pt idx="10">
                  <c:v>1.7745769788976522</c:v>
                </c:pt>
                <c:pt idx="11">
                  <c:v>1.7745769788976522</c:v>
                </c:pt>
                <c:pt idx="12">
                  <c:v>1.7745769788976522</c:v>
                </c:pt>
                <c:pt idx="13">
                  <c:v>1.7745769788976522</c:v>
                </c:pt>
                <c:pt idx="14">
                  <c:v>1.7745769788976522</c:v>
                </c:pt>
                <c:pt idx="15">
                  <c:v>1.7745769788976522</c:v>
                </c:pt>
                <c:pt idx="16">
                  <c:v>1.7745769788976522</c:v>
                </c:pt>
                <c:pt idx="17">
                  <c:v>1.7745769788976522</c:v>
                </c:pt>
                <c:pt idx="18">
                  <c:v>1.7745769788976522</c:v>
                </c:pt>
                <c:pt idx="19">
                  <c:v>1.7745769788976522</c:v>
                </c:pt>
                <c:pt idx="20">
                  <c:v>1.7745769788976522</c:v>
                </c:pt>
              </c:numCache>
            </c:numRef>
          </c:val>
        </c:ser>
        <c:dLbls>
          <c:showLegendKey val="0"/>
          <c:showVal val="0"/>
          <c:showCatName val="0"/>
          <c:showSerName val="0"/>
          <c:showPercent val="0"/>
          <c:showBubbleSize val="0"/>
        </c:dLbls>
        <c:axId val="144971264"/>
        <c:axId val="144972800"/>
      </c:areaChart>
      <c:catAx>
        <c:axId val="144971264"/>
        <c:scaling>
          <c:orientation val="minMax"/>
        </c:scaling>
        <c:delete val="0"/>
        <c:axPos val="b"/>
        <c:numFmt formatCode="General" sourceLinked="1"/>
        <c:majorTickMark val="out"/>
        <c:minorTickMark val="none"/>
        <c:tickLblPos val="nextTo"/>
        <c:crossAx val="144972800"/>
        <c:crosses val="autoZero"/>
        <c:auto val="1"/>
        <c:lblAlgn val="ctr"/>
        <c:lblOffset val="100"/>
        <c:tickLblSkip val="5"/>
        <c:noMultiLvlLbl val="0"/>
      </c:catAx>
      <c:valAx>
        <c:axId val="144972800"/>
        <c:scaling>
          <c:orientation val="minMax"/>
        </c:scaling>
        <c:delete val="0"/>
        <c:axPos val="l"/>
        <c:majorGridlines/>
        <c:numFmt formatCode="#,##0" sourceLinked="0"/>
        <c:majorTickMark val="out"/>
        <c:minorTickMark val="none"/>
        <c:tickLblPos val="nextTo"/>
        <c:crossAx val="144971264"/>
        <c:crosses val="autoZero"/>
        <c:crossBetween val="midCat"/>
      </c:valAx>
    </c:plotArea>
    <c:legend>
      <c:legendPos val="r"/>
      <c:layout/>
      <c:overlay val="0"/>
    </c:legend>
    <c:plotVisOnly val="1"/>
    <c:dispBlanksAs val="zero"/>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sz="1200" b="1" i="0" baseline="0">
                <a:effectLst/>
              </a:rPr>
              <a:t>Erhvervenes samlede energiforbrug (PJ)</a:t>
            </a:r>
            <a:endParaRPr lang="da-DK" sz="1200">
              <a:effectLst/>
            </a:endParaRPr>
          </a:p>
        </c:rich>
      </c:tx>
      <c:layout/>
      <c:overlay val="0"/>
    </c:title>
    <c:autoTitleDeleted val="0"/>
    <c:plotArea>
      <c:layout/>
      <c:lineChart>
        <c:grouping val="standard"/>
        <c:varyColors val="0"/>
        <c:ser>
          <c:idx val="0"/>
          <c:order val="0"/>
          <c:tx>
            <c:strRef>
              <c:f>Hovedpublikation!$B$227</c:f>
              <c:strCache>
                <c:ptCount val="1"/>
                <c:pt idx="0">
                  <c:v>Industri</c:v>
                </c:pt>
              </c:strCache>
            </c:strRef>
          </c:tx>
          <c:marker>
            <c:symbol val="none"/>
          </c:marker>
          <c:cat>
            <c:numRef>
              <c:f>Hovedpublikation!$A$228:$A$253</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Hovedpublikation!$B$228:$B$253</c:f>
              <c:numCache>
                <c:formatCode>_ * #.##0_ ;_ * \-#.##0_ ;_ * "-"??_ ;_ @_ </c:formatCode>
                <c:ptCount val="26"/>
                <c:pt idx="0">
                  <c:v>117.58315082205976</c:v>
                </c:pt>
                <c:pt idx="1">
                  <c:v>119.79122183692937</c:v>
                </c:pt>
                <c:pt idx="2">
                  <c:v>112.96781198032724</c:v>
                </c:pt>
                <c:pt idx="3">
                  <c:v>113.24637665949241</c:v>
                </c:pt>
                <c:pt idx="4">
                  <c:v>114.86795619707416</c:v>
                </c:pt>
                <c:pt idx="5">
                  <c:v>113.28011320847119</c:v>
                </c:pt>
                <c:pt idx="6">
                  <c:v>115.73383868650947</c:v>
                </c:pt>
                <c:pt idx="7">
                  <c:v>112.08036871006996</c:v>
                </c:pt>
                <c:pt idx="8">
                  <c:v>106.86536891415177</c:v>
                </c:pt>
                <c:pt idx="9">
                  <c:v>92.183764713412259</c:v>
                </c:pt>
                <c:pt idx="10">
                  <c:v>94.466960899020918</c:v>
                </c:pt>
                <c:pt idx="11">
                  <c:v>95.895273681369986</c:v>
                </c:pt>
                <c:pt idx="12">
                  <c:v>90.275349232273214</c:v>
                </c:pt>
                <c:pt idx="13">
                  <c:v>85.144181108715529</c:v>
                </c:pt>
                <c:pt idx="14">
                  <c:v>84.174315925464271</c:v>
                </c:pt>
                <c:pt idx="15">
                  <c:v>85.400111248720975</c:v>
                </c:pt>
                <c:pt idx="16">
                  <c:v>86.204799795566871</c:v>
                </c:pt>
                <c:pt idx="17">
                  <c:v>86.678767088694855</c:v>
                </c:pt>
                <c:pt idx="18">
                  <c:v>86.755698546242641</c:v>
                </c:pt>
                <c:pt idx="19">
                  <c:v>86.615824922383766</c:v>
                </c:pt>
                <c:pt idx="20">
                  <c:v>85.887597417568301</c:v>
                </c:pt>
                <c:pt idx="21">
                  <c:v>86.229238299376831</c:v>
                </c:pt>
                <c:pt idx="22">
                  <c:v>86.939732164751703</c:v>
                </c:pt>
                <c:pt idx="23">
                  <c:v>87.373385652984496</c:v>
                </c:pt>
                <c:pt idx="24">
                  <c:v>88.067855701376004</c:v>
                </c:pt>
                <c:pt idx="25">
                  <c:v>88.534787477710069</c:v>
                </c:pt>
              </c:numCache>
            </c:numRef>
          </c:val>
          <c:smooth val="0"/>
        </c:ser>
        <c:ser>
          <c:idx val="1"/>
          <c:order val="1"/>
          <c:tx>
            <c:strRef>
              <c:f>Hovedpublikation!$C$227</c:f>
              <c:strCache>
                <c:ptCount val="1"/>
                <c:pt idx="0">
                  <c:v>Service</c:v>
                </c:pt>
              </c:strCache>
            </c:strRef>
          </c:tx>
          <c:marker>
            <c:symbol val="none"/>
          </c:marker>
          <c:cat>
            <c:numRef>
              <c:f>Hovedpublikation!$A$228:$A$253</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Hovedpublikation!$C$228:$C$253</c:f>
              <c:numCache>
                <c:formatCode>_ * #.##0_ ;_ * \-#.##0_ ;_ * "-"??_ ;_ @_ </c:formatCode>
                <c:ptCount val="26"/>
                <c:pt idx="0">
                  <c:v>80.599275559202312</c:v>
                </c:pt>
                <c:pt idx="1">
                  <c:v>79.751742585937279</c:v>
                </c:pt>
                <c:pt idx="2">
                  <c:v>82.967090936241533</c:v>
                </c:pt>
                <c:pt idx="3">
                  <c:v>84.094643096971794</c:v>
                </c:pt>
                <c:pt idx="4">
                  <c:v>84.896494222470551</c:v>
                </c:pt>
                <c:pt idx="5">
                  <c:v>85.044548798636256</c:v>
                </c:pt>
                <c:pt idx="6">
                  <c:v>87.70206446885517</c:v>
                </c:pt>
                <c:pt idx="7">
                  <c:v>86.785078150328445</c:v>
                </c:pt>
                <c:pt idx="8">
                  <c:v>86.779110478834184</c:v>
                </c:pt>
                <c:pt idx="9">
                  <c:v>84.237514952750828</c:v>
                </c:pt>
                <c:pt idx="10">
                  <c:v>83.893330918361372</c:v>
                </c:pt>
                <c:pt idx="11">
                  <c:v>83.272717860995627</c:v>
                </c:pt>
                <c:pt idx="12">
                  <c:v>82.123707804826125</c:v>
                </c:pt>
                <c:pt idx="13">
                  <c:v>82.065136815306928</c:v>
                </c:pt>
                <c:pt idx="14">
                  <c:v>80.435031029957713</c:v>
                </c:pt>
                <c:pt idx="15">
                  <c:v>80.31435610602334</c:v>
                </c:pt>
                <c:pt idx="16">
                  <c:v>79.488492509306326</c:v>
                </c:pt>
                <c:pt idx="17">
                  <c:v>79.854454363198386</c:v>
                </c:pt>
                <c:pt idx="18">
                  <c:v>80.048931403518296</c:v>
                </c:pt>
                <c:pt idx="19">
                  <c:v>80.462066429373593</c:v>
                </c:pt>
                <c:pt idx="20">
                  <c:v>80.752941208374878</c:v>
                </c:pt>
                <c:pt idx="21">
                  <c:v>82.178906953533129</c:v>
                </c:pt>
                <c:pt idx="22">
                  <c:v>83.555121119773546</c:v>
                </c:pt>
                <c:pt idx="23">
                  <c:v>84.80470326276766</c:v>
                </c:pt>
                <c:pt idx="24">
                  <c:v>84.904248939769616</c:v>
                </c:pt>
                <c:pt idx="25">
                  <c:v>84.916730708811386</c:v>
                </c:pt>
              </c:numCache>
            </c:numRef>
          </c:val>
          <c:smooth val="0"/>
        </c:ser>
        <c:ser>
          <c:idx val="2"/>
          <c:order val="2"/>
          <c:tx>
            <c:strRef>
              <c:f>Hovedpublikation!$D$227</c:f>
              <c:strCache>
                <c:ptCount val="1"/>
                <c:pt idx="0">
                  <c:v>Landbrug &amp; Byggeri</c:v>
                </c:pt>
              </c:strCache>
            </c:strRef>
          </c:tx>
          <c:marker>
            <c:symbol val="none"/>
          </c:marker>
          <c:cat>
            <c:numRef>
              <c:f>Hovedpublikation!$A$228:$A$253</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Hovedpublikation!$D$228:$D$253</c:f>
              <c:numCache>
                <c:formatCode>_ * #.##0_ ;_ * \-#.##0_ ;_ * "-"??_ ;_ @_ </c:formatCode>
                <c:ptCount val="26"/>
                <c:pt idx="0">
                  <c:v>49.220662110259298</c:v>
                </c:pt>
                <c:pt idx="1">
                  <c:v>47.706231704681045</c:v>
                </c:pt>
                <c:pt idx="2">
                  <c:v>47.523791958472216</c:v>
                </c:pt>
                <c:pt idx="3">
                  <c:v>46.388646084811342</c:v>
                </c:pt>
                <c:pt idx="4">
                  <c:v>44.814765021183121</c:v>
                </c:pt>
                <c:pt idx="5">
                  <c:v>44.869584807257624</c:v>
                </c:pt>
                <c:pt idx="6">
                  <c:v>46.582388347986146</c:v>
                </c:pt>
                <c:pt idx="7">
                  <c:v>45.220171745089203</c:v>
                </c:pt>
                <c:pt idx="8">
                  <c:v>45.510983738277517</c:v>
                </c:pt>
                <c:pt idx="9">
                  <c:v>43.490240416123704</c:v>
                </c:pt>
                <c:pt idx="10">
                  <c:v>42.553870758829653</c:v>
                </c:pt>
                <c:pt idx="11">
                  <c:v>42.568260500872853</c:v>
                </c:pt>
                <c:pt idx="12">
                  <c:v>39.505579464640832</c:v>
                </c:pt>
                <c:pt idx="13">
                  <c:v>39.891446722020632</c:v>
                </c:pt>
                <c:pt idx="14">
                  <c:v>38.422599549805035</c:v>
                </c:pt>
                <c:pt idx="15">
                  <c:v>38.991226618822324</c:v>
                </c:pt>
                <c:pt idx="16">
                  <c:v>38.962817575009154</c:v>
                </c:pt>
                <c:pt idx="17">
                  <c:v>38.753403886455303</c:v>
                </c:pt>
                <c:pt idx="18">
                  <c:v>38.614538775333322</c:v>
                </c:pt>
                <c:pt idx="19">
                  <c:v>38.404537044668764</c:v>
                </c:pt>
                <c:pt idx="20">
                  <c:v>38.150232679670481</c:v>
                </c:pt>
                <c:pt idx="21">
                  <c:v>38.573154898092056</c:v>
                </c:pt>
                <c:pt idx="22">
                  <c:v>38.890051244326159</c:v>
                </c:pt>
                <c:pt idx="23">
                  <c:v>39.130642626155634</c:v>
                </c:pt>
                <c:pt idx="24">
                  <c:v>39.182329164396648</c:v>
                </c:pt>
                <c:pt idx="25">
                  <c:v>39.458873568769292</c:v>
                </c:pt>
              </c:numCache>
            </c:numRef>
          </c:val>
          <c:smooth val="0"/>
        </c:ser>
        <c:dLbls>
          <c:showLegendKey val="0"/>
          <c:showVal val="0"/>
          <c:showCatName val="0"/>
          <c:showSerName val="0"/>
          <c:showPercent val="0"/>
          <c:showBubbleSize val="0"/>
        </c:dLbls>
        <c:marker val="1"/>
        <c:smooth val="0"/>
        <c:axId val="127821312"/>
        <c:axId val="127822848"/>
      </c:lineChart>
      <c:catAx>
        <c:axId val="127821312"/>
        <c:scaling>
          <c:orientation val="minMax"/>
        </c:scaling>
        <c:delete val="0"/>
        <c:axPos val="b"/>
        <c:numFmt formatCode="General" sourceLinked="1"/>
        <c:majorTickMark val="out"/>
        <c:minorTickMark val="none"/>
        <c:tickLblPos val="nextTo"/>
        <c:crossAx val="127822848"/>
        <c:crosses val="autoZero"/>
        <c:auto val="1"/>
        <c:lblAlgn val="ctr"/>
        <c:lblOffset val="100"/>
        <c:tickLblSkip val="5"/>
        <c:tickMarkSkip val="5"/>
        <c:noMultiLvlLbl val="0"/>
      </c:catAx>
      <c:valAx>
        <c:axId val="127822848"/>
        <c:scaling>
          <c:orientation val="minMax"/>
          <c:max val="150"/>
          <c:min val="0"/>
        </c:scaling>
        <c:delete val="0"/>
        <c:axPos val="l"/>
        <c:majorGridlines/>
        <c:numFmt formatCode="#,##0" sourceLinked="0"/>
        <c:majorTickMark val="out"/>
        <c:minorTickMark val="none"/>
        <c:tickLblPos val="nextTo"/>
        <c:crossAx val="127821312"/>
        <c:crosses val="autoZero"/>
        <c:crossBetween val="between"/>
        <c:majorUnit val="25"/>
      </c:valAx>
      <c:spPr>
        <a:solidFill>
          <a:schemeClr val="bg1">
            <a:lumMod val="85000"/>
          </a:schemeClr>
        </a:solidFill>
      </c:spPr>
    </c:plotArea>
    <c:legend>
      <c:legendPos val="b"/>
      <c:layout/>
      <c:overlay val="0"/>
    </c:legend>
    <c:plotVisOnly val="1"/>
    <c:dispBlanksAs val="gap"/>
    <c:showDLblsOverMax val="0"/>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a:pPr>
            <a:r>
              <a:rPr lang="da-DK" sz="1400"/>
              <a:t>Samlet energiforbrug til transport</a:t>
            </a:r>
            <a:r>
              <a:rPr lang="da-DK" sz="1400" baseline="0"/>
              <a:t> (PJ)</a:t>
            </a:r>
            <a:endParaRPr lang="da-DK" sz="1400"/>
          </a:p>
        </c:rich>
      </c:tx>
      <c:layout>
        <c:manualLayout>
          <c:xMode val="edge"/>
          <c:yMode val="edge"/>
          <c:x val="0.22302380480969861"/>
          <c:y val="0"/>
        </c:manualLayout>
      </c:layout>
      <c:overlay val="0"/>
    </c:title>
    <c:autoTitleDeleted val="0"/>
    <c:plotArea>
      <c:layout>
        <c:manualLayout>
          <c:layoutTarget val="inner"/>
          <c:xMode val="edge"/>
          <c:yMode val="edge"/>
          <c:x val="7.8166671853765329E-2"/>
          <c:y val="0.11809229300882844"/>
          <c:w val="0.70021799499433945"/>
          <c:h val="0.7884503795133716"/>
        </c:manualLayout>
      </c:layout>
      <c:areaChart>
        <c:grouping val="stacked"/>
        <c:varyColors val="0"/>
        <c:ser>
          <c:idx val="0"/>
          <c:order val="0"/>
          <c:tx>
            <c:strRef>
              <c:f>'D - Transport'!$A$183</c:f>
              <c:strCache>
                <c:ptCount val="1"/>
                <c:pt idx="0">
                  <c:v>Benzin</c:v>
                </c:pt>
              </c:strCache>
            </c:strRef>
          </c:tx>
          <c:cat>
            <c:numRef>
              <c:f>'D - Transport'!$B$182:$V$182</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Transport'!$B$183:$V$183</c:f>
              <c:numCache>
                <c:formatCode>#,##0.00</c:formatCode>
                <c:ptCount val="21"/>
                <c:pt idx="0">
                  <c:v>82.125578199999993</c:v>
                </c:pt>
                <c:pt idx="1">
                  <c:v>79.828191349999983</c:v>
                </c:pt>
                <c:pt idx="2">
                  <c:v>78.325481150000016</c:v>
                </c:pt>
                <c:pt idx="3">
                  <c:v>74.556854249999986</c:v>
                </c:pt>
                <c:pt idx="4">
                  <c:v>70.888707800000006</c:v>
                </c:pt>
                <c:pt idx="5">
                  <c:v>67.725929999999991</c:v>
                </c:pt>
                <c:pt idx="6">
                  <c:v>62.878661199999996</c:v>
                </c:pt>
                <c:pt idx="7">
                  <c:v>59.865776650000008</c:v>
                </c:pt>
                <c:pt idx="8">
                  <c:v>57.730343789250036</c:v>
                </c:pt>
                <c:pt idx="9">
                  <c:v>57.025929259000002</c:v>
                </c:pt>
                <c:pt idx="10">
                  <c:v>55.55752139833227</c:v>
                </c:pt>
                <c:pt idx="11">
                  <c:v>55.486381841092793</c:v>
                </c:pt>
                <c:pt idx="12">
                  <c:v>55.363696496651308</c:v>
                </c:pt>
                <c:pt idx="13">
                  <c:v>55.226830051240803</c:v>
                </c:pt>
                <c:pt idx="14">
                  <c:v>54.976578496861428</c:v>
                </c:pt>
                <c:pt idx="15">
                  <c:v>53.499635288823285</c:v>
                </c:pt>
                <c:pt idx="16">
                  <c:v>52.94037652558147</c:v>
                </c:pt>
                <c:pt idx="17">
                  <c:v>52.346178425503382</c:v>
                </c:pt>
                <c:pt idx="18">
                  <c:v>51.960524084638259</c:v>
                </c:pt>
                <c:pt idx="19">
                  <c:v>51.742537375575566</c:v>
                </c:pt>
                <c:pt idx="20">
                  <c:v>51.797547602527331</c:v>
                </c:pt>
              </c:numCache>
            </c:numRef>
          </c:val>
        </c:ser>
        <c:ser>
          <c:idx val="1"/>
          <c:order val="1"/>
          <c:tx>
            <c:strRef>
              <c:f>'D - Transport'!$A$184</c:f>
              <c:strCache>
                <c:ptCount val="1"/>
                <c:pt idx="0">
                  <c:v>Diesel</c:v>
                </c:pt>
              </c:strCache>
            </c:strRef>
          </c:tx>
          <c:cat>
            <c:numRef>
              <c:f>'D - Transport'!$B$182:$V$182</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Transport'!$B$184:$V$184</c:f>
              <c:numCache>
                <c:formatCode>#,##0.00</c:formatCode>
                <c:ptCount val="21"/>
                <c:pt idx="0">
                  <c:v>90.529361559999998</c:v>
                </c:pt>
                <c:pt idx="1">
                  <c:v>95.904929655999993</c:v>
                </c:pt>
                <c:pt idx="2">
                  <c:v>102.09822476000001</c:v>
                </c:pt>
                <c:pt idx="3">
                  <c:v>104.21980402800001</c:v>
                </c:pt>
                <c:pt idx="4">
                  <c:v>99.153257455999992</c:v>
                </c:pt>
                <c:pt idx="5">
                  <c:v>101.892995476</c:v>
                </c:pt>
                <c:pt idx="6">
                  <c:v>101.25313388400001</c:v>
                </c:pt>
                <c:pt idx="7">
                  <c:v>97.031943432000006</c:v>
                </c:pt>
                <c:pt idx="8">
                  <c:v>96.29141502479996</c:v>
                </c:pt>
                <c:pt idx="9">
                  <c:v>99.83036713757015</c:v>
                </c:pt>
                <c:pt idx="10">
                  <c:v>101.00876368325221</c:v>
                </c:pt>
                <c:pt idx="11">
                  <c:v>101.53011517394337</c:v>
                </c:pt>
                <c:pt idx="12">
                  <c:v>101.67899892893782</c:v>
                </c:pt>
                <c:pt idx="13">
                  <c:v>102.13594803928235</c:v>
                </c:pt>
                <c:pt idx="14">
                  <c:v>102.49498997630231</c:v>
                </c:pt>
                <c:pt idx="15">
                  <c:v>102.76505134974396</c:v>
                </c:pt>
                <c:pt idx="16">
                  <c:v>102.64979085143445</c:v>
                </c:pt>
                <c:pt idx="17">
                  <c:v>102.50405241523264</c:v>
                </c:pt>
                <c:pt idx="18">
                  <c:v>102.54526790632598</c:v>
                </c:pt>
                <c:pt idx="19">
                  <c:v>102.44450071867963</c:v>
                </c:pt>
                <c:pt idx="20">
                  <c:v>102.6617253371662</c:v>
                </c:pt>
              </c:numCache>
            </c:numRef>
          </c:val>
        </c:ser>
        <c:ser>
          <c:idx val="2"/>
          <c:order val="2"/>
          <c:tx>
            <c:strRef>
              <c:f>'D - Transport'!$A$185</c:f>
              <c:strCache>
                <c:ptCount val="1"/>
                <c:pt idx="0">
                  <c:v>Biobrændstoffer</c:v>
                </c:pt>
              </c:strCache>
            </c:strRef>
          </c:tx>
          <c:cat>
            <c:numRef>
              <c:f>'D - Transport'!$B$182:$V$182</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Transport'!$B$185:$V$185</c:f>
              <c:numCache>
                <c:formatCode>#,##0.00</c:formatCode>
                <c:ptCount val="21"/>
                <c:pt idx="0">
                  <c:v>0</c:v>
                </c:pt>
                <c:pt idx="1">
                  <c:v>0.15117</c:v>
                </c:pt>
                <c:pt idx="2">
                  <c:v>0.25224999999999997</c:v>
                </c:pt>
                <c:pt idx="3">
                  <c:v>0.22063999999999998</c:v>
                </c:pt>
                <c:pt idx="4">
                  <c:v>0.34323000000000004</c:v>
                </c:pt>
                <c:pt idx="5">
                  <c:v>1.1339900000000001</c:v>
                </c:pt>
                <c:pt idx="6">
                  <c:v>5.6162000000000001</c:v>
                </c:pt>
                <c:pt idx="7">
                  <c:v>8.5284300000000002</c:v>
                </c:pt>
                <c:pt idx="8">
                  <c:v>8.7095726339978281</c:v>
                </c:pt>
                <c:pt idx="9">
                  <c:v>8.9354866890000046</c:v>
                </c:pt>
                <c:pt idx="10">
                  <c:v>9.0278924032421592</c:v>
                </c:pt>
                <c:pt idx="11">
                  <c:v>9.0618935716828872</c:v>
                </c:pt>
                <c:pt idx="12">
                  <c:v>9.0892653501735126</c:v>
                </c:pt>
                <c:pt idx="13">
                  <c:v>9.1156768783996558</c:v>
                </c:pt>
                <c:pt idx="14">
                  <c:v>9.1298272760886388</c:v>
                </c:pt>
                <c:pt idx="15">
                  <c:v>10.386507064932644</c:v>
                </c:pt>
                <c:pt idx="16">
                  <c:v>10.339752440349036</c:v>
                </c:pt>
                <c:pt idx="17">
                  <c:v>10.288365104343972</c:v>
                </c:pt>
                <c:pt idx="18">
                  <c:v>10.264982982399376</c:v>
                </c:pt>
                <c:pt idx="19">
                  <c:v>10.265366403371088</c:v>
                </c:pt>
                <c:pt idx="20">
                  <c:v>10.301530984144506</c:v>
                </c:pt>
              </c:numCache>
            </c:numRef>
          </c:val>
        </c:ser>
        <c:ser>
          <c:idx val="3"/>
          <c:order val="3"/>
          <c:tx>
            <c:strRef>
              <c:f>'D - Transport'!$A$186</c:f>
              <c:strCache>
                <c:ptCount val="1"/>
                <c:pt idx="0">
                  <c:v>Flybrændstof</c:v>
                </c:pt>
              </c:strCache>
            </c:strRef>
          </c:tx>
          <c:cat>
            <c:numRef>
              <c:f>'D - Transport'!$B$182:$V$182</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Transport'!$B$186:$V$186</c:f>
              <c:numCache>
                <c:formatCode>#,##0.00</c:formatCode>
                <c:ptCount val="21"/>
                <c:pt idx="0">
                  <c:v>40.066821990000001</c:v>
                </c:pt>
                <c:pt idx="1">
                  <c:v>38.939585531999995</c:v>
                </c:pt>
                <c:pt idx="2">
                  <c:v>40.724465717999983</c:v>
                </c:pt>
                <c:pt idx="3">
                  <c:v>39.852111137999998</c:v>
                </c:pt>
                <c:pt idx="4">
                  <c:v>35.37929890800001</c:v>
                </c:pt>
                <c:pt idx="5">
                  <c:v>36.661764029999993</c:v>
                </c:pt>
                <c:pt idx="6">
                  <c:v>38.242787219999997</c:v>
                </c:pt>
                <c:pt idx="7">
                  <c:v>37.397279965999985</c:v>
                </c:pt>
                <c:pt idx="8">
                  <c:v>37.353217009999995</c:v>
                </c:pt>
                <c:pt idx="9">
                  <c:v>40.093936128000003</c:v>
                </c:pt>
                <c:pt idx="10">
                  <c:v>40.739501046077834</c:v>
                </c:pt>
                <c:pt idx="11">
                  <c:v>41.187970799578096</c:v>
                </c:pt>
                <c:pt idx="12">
                  <c:v>41.641661414343758</c:v>
                </c:pt>
                <c:pt idx="13">
                  <c:v>42.100633669038579</c:v>
                </c:pt>
                <c:pt idx="14">
                  <c:v>42.564949049881214</c:v>
                </c:pt>
                <c:pt idx="15">
                  <c:v>43.034669758882224</c:v>
                </c:pt>
                <c:pt idx="16">
                  <c:v>43.355455959358785</c:v>
                </c:pt>
                <c:pt idx="17">
                  <c:v>43.678763166564586</c:v>
                </c:pt>
                <c:pt idx="18">
                  <c:v>44.004611192682702</c:v>
                </c:pt>
                <c:pt idx="19">
                  <c:v>44.333020005596929</c:v>
                </c:pt>
                <c:pt idx="20">
                  <c:v>44.664009730115417</c:v>
                </c:pt>
              </c:numCache>
            </c:numRef>
          </c:val>
        </c:ser>
        <c:ser>
          <c:idx val="4"/>
          <c:order val="4"/>
          <c:tx>
            <c:strRef>
              <c:f>'D - Transport'!$A$187</c:f>
              <c:strCache>
                <c:ptCount val="1"/>
                <c:pt idx="0">
                  <c:v>El</c:v>
                </c:pt>
              </c:strCache>
            </c:strRef>
          </c:tx>
          <c:cat>
            <c:numRef>
              <c:f>'D - Transport'!$B$182:$V$182</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Transport'!$B$187:$V$187</c:f>
              <c:numCache>
                <c:formatCode>#,##0.00</c:formatCode>
                <c:ptCount val="21"/>
                <c:pt idx="0">
                  <c:v>1.3507199999999999</c:v>
                </c:pt>
                <c:pt idx="1">
                  <c:v>1.3525199999999999</c:v>
                </c:pt>
                <c:pt idx="2">
                  <c:v>1.2816000000000001</c:v>
                </c:pt>
                <c:pt idx="3">
                  <c:v>1.3604400000000001</c:v>
                </c:pt>
                <c:pt idx="4">
                  <c:v>1.4219999999999999</c:v>
                </c:pt>
                <c:pt idx="5">
                  <c:v>1.45512</c:v>
                </c:pt>
                <c:pt idx="6">
                  <c:v>1.4288399999999999</c:v>
                </c:pt>
                <c:pt idx="7">
                  <c:v>1.38744</c:v>
                </c:pt>
                <c:pt idx="8">
                  <c:v>1.3906800000000001</c:v>
                </c:pt>
                <c:pt idx="9">
                  <c:v>1.4140480525099859</c:v>
                </c:pt>
                <c:pt idx="10">
                  <c:v>1.5047361050199719</c:v>
                </c:pt>
                <c:pt idx="11">
                  <c:v>1.5307969575299574</c:v>
                </c:pt>
                <c:pt idx="12">
                  <c:v>1.8814610726716556</c:v>
                </c:pt>
                <c:pt idx="13">
                  <c:v>1.9081517016295686</c:v>
                </c:pt>
                <c:pt idx="14">
                  <c:v>2.0143159851752355</c:v>
                </c:pt>
                <c:pt idx="15">
                  <c:v>2.0598430644910581</c:v>
                </c:pt>
                <c:pt idx="16">
                  <c:v>2.1453256136433416</c:v>
                </c:pt>
                <c:pt idx="17">
                  <c:v>2.1800946426012544</c:v>
                </c:pt>
                <c:pt idx="18">
                  <c:v>2.2364582388574683</c:v>
                </c:pt>
                <c:pt idx="19">
                  <c:v>2.545323909598626</c:v>
                </c:pt>
                <c:pt idx="20">
                  <c:v>2.7783631893773295</c:v>
                </c:pt>
              </c:numCache>
            </c:numRef>
          </c:val>
        </c:ser>
        <c:ser>
          <c:idx val="5"/>
          <c:order val="5"/>
          <c:tx>
            <c:strRef>
              <c:f>'D - Transport'!$A$188</c:f>
              <c:strCache>
                <c:ptCount val="1"/>
                <c:pt idx="0">
                  <c:v>Andet</c:v>
                </c:pt>
              </c:strCache>
            </c:strRef>
          </c:tx>
          <c:cat>
            <c:numRef>
              <c:f>'D - Transport'!$B$182:$V$182</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Transport'!$B$188:$V$188</c:f>
              <c:numCache>
                <c:formatCode>#,##0.00</c:formatCode>
                <c:ptCount val="21"/>
                <c:pt idx="0">
                  <c:v>1.3793358</c:v>
                </c:pt>
                <c:pt idx="1">
                  <c:v>1.2814505999999999</c:v>
                </c:pt>
                <c:pt idx="2">
                  <c:v>1.0971434999999998</c:v>
                </c:pt>
                <c:pt idx="3">
                  <c:v>1.1594192999999999</c:v>
                </c:pt>
                <c:pt idx="4">
                  <c:v>1.04523345</c:v>
                </c:pt>
                <c:pt idx="5">
                  <c:v>0.86820269999999988</c:v>
                </c:pt>
                <c:pt idx="6">
                  <c:v>0.73178129999999986</c:v>
                </c:pt>
                <c:pt idx="7">
                  <c:v>0.62369295000000002</c:v>
                </c:pt>
                <c:pt idx="8">
                  <c:v>0.77503290000000002</c:v>
                </c:pt>
                <c:pt idx="9">
                  <c:v>0.54564495000000002</c:v>
                </c:pt>
                <c:pt idx="10">
                  <c:v>0.66397182673066468</c:v>
                </c:pt>
                <c:pt idx="11">
                  <c:v>0.67217258444845129</c:v>
                </c:pt>
                <c:pt idx="12">
                  <c:v>0.70286696396642623</c:v>
                </c:pt>
                <c:pt idx="13">
                  <c:v>0.73428181702798168</c:v>
                </c:pt>
                <c:pt idx="14">
                  <c:v>0.76643579010232155</c:v>
                </c:pt>
                <c:pt idx="15">
                  <c:v>0.79934802513586978</c:v>
                </c:pt>
                <c:pt idx="16">
                  <c:v>0.83891113241108528</c:v>
                </c:pt>
                <c:pt idx="17">
                  <c:v>0.87920257057491269</c:v>
                </c:pt>
                <c:pt idx="18">
                  <c:v>0.93319322838662444</c:v>
                </c:pt>
                <c:pt idx="19">
                  <c:v>0.98818171239149599</c:v>
                </c:pt>
                <c:pt idx="20">
                  <c:v>1.0441861260780301</c:v>
                </c:pt>
              </c:numCache>
            </c:numRef>
          </c:val>
        </c:ser>
        <c:dLbls>
          <c:showLegendKey val="0"/>
          <c:showVal val="0"/>
          <c:showCatName val="0"/>
          <c:showSerName val="0"/>
          <c:showPercent val="0"/>
          <c:showBubbleSize val="0"/>
        </c:dLbls>
        <c:axId val="145042432"/>
        <c:axId val="145052416"/>
      </c:areaChart>
      <c:catAx>
        <c:axId val="145042432"/>
        <c:scaling>
          <c:orientation val="minMax"/>
        </c:scaling>
        <c:delete val="0"/>
        <c:axPos val="b"/>
        <c:numFmt formatCode="General" sourceLinked="1"/>
        <c:majorTickMark val="out"/>
        <c:minorTickMark val="none"/>
        <c:tickLblPos val="nextTo"/>
        <c:crossAx val="145052416"/>
        <c:crosses val="autoZero"/>
        <c:auto val="1"/>
        <c:lblAlgn val="ctr"/>
        <c:lblOffset val="100"/>
        <c:tickLblSkip val="5"/>
        <c:noMultiLvlLbl val="0"/>
      </c:catAx>
      <c:valAx>
        <c:axId val="145052416"/>
        <c:scaling>
          <c:orientation val="minMax"/>
        </c:scaling>
        <c:delete val="0"/>
        <c:axPos val="l"/>
        <c:majorGridlines/>
        <c:numFmt formatCode="#,##0" sourceLinked="0"/>
        <c:majorTickMark val="out"/>
        <c:minorTickMark val="none"/>
        <c:tickLblPos val="nextTo"/>
        <c:crossAx val="145042432"/>
        <c:crosses val="autoZero"/>
        <c:crossBetween val="midCat"/>
      </c:valAx>
    </c:plotArea>
    <c:legend>
      <c:legendPos val="r"/>
      <c:layout>
        <c:manualLayout>
          <c:xMode val="edge"/>
          <c:yMode val="edge"/>
          <c:x val="0.78991861994039902"/>
          <c:y val="0.29998250218722666"/>
          <c:w val="0.21008138005960086"/>
          <c:h val="0.53471055701370662"/>
        </c:manualLayout>
      </c:layout>
      <c:overlay val="0"/>
    </c:legend>
    <c:plotVisOnly val="1"/>
    <c:dispBlanksAs val="zero"/>
    <c:showDLblsOverMax val="0"/>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da-DK" sz="1400"/>
              <a:t>Vejtransportens energiforbrug (PJ)</a:t>
            </a:r>
          </a:p>
        </c:rich>
      </c:tx>
      <c:overlay val="0"/>
    </c:title>
    <c:autoTitleDeleted val="0"/>
    <c:plotArea>
      <c:layout>
        <c:manualLayout>
          <c:layoutTarget val="inner"/>
          <c:xMode val="edge"/>
          <c:yMode val="edge"/>
          <c:x val="9.4975714242616222E-2"/>
          <c:y val="0.17218759113444151"/>
          <c:w val="0.80965324162065944"/>
          <c:h val="0.6423880869058034"/>
        </c:manualLayout>
      </c:layout>
      <c:areaChart>
        <c:grouping val="stacked"/>
        <c:varyColors val="0"/>
        <c:ser>
          <c:idx val="0"/>
          <c:order val="0"/>
          <c:tx>
            <c:strRef>
              <c:f>'D - Transport'!$A$217</c:f>
              <c:strCache>
                <c:ptCount val="1"/>
                <c:pt idx="0">
                  <c:v>Personbiler</c:v>
                </c:pt>
              </c:strCache>
            </c:strRef>
          </c:tx>
          <c:cat>
            <c:numRef>
              <c:f>'D - Transport'!$B$216:$V$216</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Transport'!$B$217:$V$217</c:f>
              <c:numCache>
                <c:formatCode>#,#00</c:formatCode>
                <c:ptCount val="21"/>
                <c:pt idx="0">
                  <c:v>92.556205198874466</c:v>
                </c:pt>
                <c:pt idx="1">
                  <c:v>93.259959285312263</c:v>
                </c:pt>
                <c:pt idx="2">
                  <c:v>95.909933432496601</c:v>
                </c:pt>
                <c:pt idx="3">
                  <c:v>94.521540251234583</c:v>
                </c:pt>
                <c:pt idx="4">
                  <c:v>93.440858845534876</c:v>
                </c:pt>
                <c:pt idx="5">
                  <c:v>94.948747089923742</c:v>
                </c:pt>
                <c:pt idx="6">
                  <c:v>95.463525187014298</c:v>
                </c:pt>
                <c:pt idx="7">
                  <c:v>95.355804593912339</c:v>
                </c:pt>
                <c:pt idx="8">
                  <c:v>94.691164392230192</c:v>
                </c:pt>
                <c:pt idx="9">
                  <c:v>97.470239728788002</c:v>
                </c:pt>
                <c:pt idx="10">
                  <c:v>96.49978720890698</c:v>
                </c:pt>
                <c:pt idx="11">
                  <c:v>96.359497201199318</c:v>
                </c:pt>
                <c:pt idx="12">
                  <c:v>96.126863115878649</c:v>
                </c:pt>
                <c:pt idx="13">
                  <c:v>95.868785479679573</c:v>
                </c:pt>
                <c:pt idx="14">
                  <c:v>95.407766408416549</c:v>
                </c:pt>
                <c:pt idx="15">
                  <c:v>94.874645893564448</c:v>
                </c:pt>
                <c:pt idx="16">
                  <c:v>93.866840931256405</c:v>
                </c:pt>
                <c:pt idx="17">
                  <c:v>92.795351272139115</c:v>
                </c:pt>
                <c:pt idx="18">
                  <c:v>92.105242059980824</c:v>
                </c:pt>
                <c:pt idx="19">
                  <c:v>91.721626416574196</c:v>
                </c:pt>
                <c:pt idx="20">
                  <c:v>91.836846499532641</c:v>
                </c:pt>
              </c:numCache>
            </c:numRef>
          </c:val>
        </c:ser>
        <c:ser>
          <c:idx val="3"/>
          <c:order val="1"/>
          <c:tx>
            <c:strRef>
              <c:f>'D - Transport'!$A$220</c:f>
              <c:strCache>
                <c:ptCount val="1"/>
                <c:pt idx="0">
                  <c:v>Busser</c:v>
                </c:pt>
              </c:strCache>
            </c:strRef>
          </c:tx>
          <c:cat>
            <c:numRef>
              <c:f>'D - Transport'!$B$216:$V$216</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Transport'!$B$220:$V$220</c:f>
              <c:numCache>
                <c:formatCode>#,#00</c:formatCode>
                <c:ptCount val="21"/>
                <c:pt idx="0">
                  <c:v>8.1928678848009593</c:v>
                </c:pt>
                <c:pt idx="1">
                  <c:v>8.0868426140862244</c:v>
                </c:pt>
                <c:pt idx="2">
                  <c:v>7.8563900655957868</c:v>
                </c:pt>
                <c:pt idx="3">
                  <c:v>7.7217513867536987</c:v>
                </c:pt>
                <c:pt idx="4">
                  <c:v>7.4516896731892839</c:v>
                </c:pt>
                <c:pt idx="5">
                  <c:v>7.400741510068424</c:v>
                </c:pt>
                <c:pt idx="6">
                  <c:v>7.1972766229751182</c:v>
                </c:pt>
                <c:pt idx="7">
                  <c:v>6.8876869503525473</c:v>
                </c:pt>
                <c:pt idx="8">
                  <c:v>6.8087821994669939</c:v>
                </c:pt>
                <c:pt idx="9">
                  <c:v>7.0512168028490834</c:v>
                </c:pt>
                <c:pt idx="10">
                  <c:v>7.0826490218224736</c:v>
                </c:pt>
                <c:pt idx="11">
                  <c:v>7.1128702021750376</c:v>
                </c:pt>
                <c:pt idx="12">
                  <c:v>7.14324787598526</c:v>
                </c:pt>
                <c:pt idx="13">
                  <c:v>7.1737827787723907</c:v>
                </c:pt>
                <c:pt idx="14">
                  <c:v>7.2044756495126192</c:v>
                </c:pt>
                <c:pt idx="15">
                  <c:v>7.2353272306553293</c:v>
                </c:pt>
                <c:pt idx="16">
                  <c:v>7.2352435681394063</c:v>
                </c:pt>
                <c:pt idx="17">
                  <c:v>7.2353201114096608</c:v>
                </c:pt>
                <c:pt idx="18">
                  <c:v>7.2270151134332865</c:v>
                </c:pt>
                <c:pt idx="19">
                  <c:v>7.2188718307164228</c:v>
                </c:pt>
                <c:pt idx="20">
                  <c:v>7.1681785233207895</c:v>
                </c:pt>
              </c:numCache>
            </c:numRef>
          </c:val>
        </c:ser>
        <c:ser>
          <c:idx val="4"/>
          <c:order val="2"/>
          <c:tx>
            <c:strRef>
              <c:f>'D - Transport'!$A$221</c:f>
              <c:strCache>
                <c:ptCount val="1"/>
                <c:pt idx="0">
                  <c:v>Motorcykler</c:v>
                </c:pt>
              </c:strCache>
            </c:strRef>
          </c:tx>
          <c:cat>
            <c:numRef>
              <c:f>'D - Transport'!$B$216:$V$216</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Transport'!$B$221:$V$221</c:f>
              <c:numCache>
                <c:formatCode>#,#00</c:formatCode>
                <c:ptCount val="21"/>
                <c:pt idx="0">
                  <c:v>0.79923865703272368</c:v>
                </c:pt>
                <c:pt idx="1">
                  <c:v>0.81096019684867759</c:v>
                </c:pt>
                <c:pt idx="2">
                  <c:v>0.8273254989295814</c:v>
                </c:pt>
                <c:pt idx="3">
                  <c:v>0.83584057537138667</c:v>
                </c:pt>
                <c:pt idx="4">
                  <c:v>0.79798273763305339</c:v>
                </c:pt>
                <c:pt idx="5">
                  <c:v>0.80554089351197689</c:v>
                </c:pt>
                <c:pt idx="6">
                  <c:v>0.79233679273082158</c:v>
                </c:pt>
                <c:pt idx="7">
                  <c:v>0.79258769120321138</c:v>
                </c:pt>
                <c:pt idx="8">
                  <c:v>0.78055048029150031</c:v>
                </c:pt>
                <c:pt idx="9">
                  <c:v>0.77344083338439851</c:v>
                </c:pt>
                <c:pt idx="10">
                  <c:v>0.77344083338439862</c:v>
                </c:pt>
                <c:pt idx="11">
                  <c:v>0.77344083338439862</c:v>
                </c:pt>
                <c:pt idx="12">
                  <c:v>0.77344083338439862</c:v>
                </c:pt>
                <c:pt idx="13">
                  <c:v>0.77344083338439862</c:v>
                </c:pt>
                <c:pt idx="14">
                  <c:v>0.77344083338439862</c:v>
                </c:pt>
                <c:pt idx="15">
                  <c:v>0.77344083338439862</c:v>
                </c:pt>
                <c:pt idx="16">
                  <c:v>0.77344083338439862</c:v>
                </c:pt>
                <c:pt idx="17">
                  <c:v>0.77344083338439862</c:v>
                </c:pt>
                <c:pt idx="18">
                  <c:v>0.77344083338439862</c:v>
                </c:pt>
                <c:pt idx="19">
                  <c:v>0.77344083338439862</c:v>
                </c:pt>
                <c:pt idx="20">
                  <c:v>0.77344083338439862</c:v>
                </c:pt>
              </c:numCache>
            </c:numRef>
          </c:val>
        </c:ser>
        <c:ser>
          <c:idx val="1"/>
          <c:order val="3"/>
          <c:tx>
            <c:strRef>
              <c:f>'D - Transport'!$A$218</c:f>
              <c:strCache>
                <c:ptCount val="1"/>
                <c:pt idx="0">
                  <c:v>Varebiler</c:v>
                </c:pt>
              </c:strCache>
            </c:strRef>
          </c:tx>
          <c:cat>
            <c:numRef>
              <c:f>'D - Transport'!$B$216:$V$216</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Transport'!$B$218:$V$218</c:f>
              <c:numCache>
                <c:formatCode>#,#00</c:formatCode>
                <c:ptCount val="21"/>
                <c:pt idx="0">
                  <c:v>34.006503162196125</c:v>
                </c:pt>
                <c:pt idx="1">
                  <c:v>37.180106282705701</c:v>
                </c:pt>
                <c:pt idx="2">
                  <c:v>39.958971775131296</c:v>
                </c:pt>
                <c:pt idx="3">
                  <c:v>39.435325617990308</c:v>
                </c:pt>
                <c:pt idx="4">
                  <c:v>36.489822382748876</c:v>
                </c:pt>
                <c:pt idx="5">
                  <c:v>34.855953137044949</c:v>
                </c:pt>
                <c:pt idx="6">
                  <c:v>32.614214414120511</c:v>
                </c:pt>
                <c:pt idx="7">
                  <c:v>30.821704700974099</c:v>
                </c:pt>
                <c:pt idx="8">
                  <c:v>29.139812399348124</c:v>
                </c:pt>
                <c:pt idx="9">
                  <c:v>28.933708944725471</c:v>
                </c:pt>
                <c:pt idx="10">
                  <c:v>28.994908783373162</c:v>
                </c:pt>
                <c:pt idx="11">
                  <c:v>29.140803967864716</c:v>
                </c:pt>
                <c:pt idx="12">
                  <c:v>29.273537053670875</c:v>
                </c:pt>
                <c:pt idx="13">
                  <c:v>29.402949807015098</c:v>
                </c:pt>
                <c:pt idx="14">
                  <c:v>29.501931811924489</c:v>
                </c:pt>
                <c:pt idx="15">
                  <c:v>29.589854184788535</c:v>
                </c:pt>
                <c:pt idx="16">
                  <c:v>29.566563588181531</c:v>
                </c:pt>
                <c:pt idx="17">
                  <c:v>29.531811688754257</c:v>
                </c:pt>
                <c:pt idx="18">
                  <c:v>29.555513973972129</c:v>
                </c:pt>
                <c:pt idx="19">
                  <c:v>29.627264947194469</c:v>
                </c:pt>
                <c:pt idx="20">
                  <c:v>29.778809536221182</c:v>
                </c:pt>
              </c:numCache>
            </c:numRef>
          </c:val>
        </c:ser>
        <c:ser>
          <c:idx val="2"/>
          <c:order val="4"/>
          <c:tx>
            <c:strRef>
              <c:f>'D - Transport'!$A$219</c:f>
              <c:strCache>
                <c:ptCount val="1"/>
                <c:pt idx="0">
                  <c:v>Lastbiler</c:v>
                </c:pt>
              </c:strCache>
            </c:strRef>
          </c:tx>
          <c:cat>
            <c:numRef>
              <c:f>'D - Transport'!$B$216:$V$216</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Transport'!$B$219:$V$219</c:f>
              <c:numCache>
                <c:formatCode>#,#00</c:formatCode>
                <c:ptCount val="21"/>
                <c:pt idx="0">
                  <c:v>26.368177266595719</c:v>
                </c:pt>
                <c:pt idx="1">
                  <c:v>27.123984672547078</c:v>
                </c:pt>
                <c:pt idx="2">
                  <c:v>27.362368542021752</c:v>
                </c:pt>
                <c:pt idx="3">
                  <c:v>25.871338650834797</c:v>
                </c:pt>
                <c:pt idx="4">
                  <c:v>21.614541408143904</c:v>
                </c:pt>
                <c:pt idx="5">
                  <c:v>23.204249614700917</c:v>
                </c:pt>
                <c:pt idx="6">
                  <c:v>23.611216413909258</c:v>
                </c:pt>
                <c:pt idx="7">
                  <c:v>21.721504806832801</c:v>
                </c:pt>
                <c:pt idx="8">
                  <c:v>21.568125700711015</c:v>
                </c:pt>
                <c:pt idx="9">
                  <c:v>22.266329803943957</c:v>
                </c:pt>
                <c:pt idx="10">
                  <c:v>22.732809413336582</c:v>
                </c:pt>
                <c:pt idx="11">
                  <c:v>23.209061770545976</c:v>
                </c:pt>
                <c:pt idx="12">
                  <c:v>23.695291614638915</c:v>
                </c:pt>
                <c:pt idx="13">
                  <c:v>24.19170797396561</c:v>
                </c:pt>
                <c:pt idx="14">
                  <c:v>24.698524256020185</c:v>
                </c:pt>
                <c:pt idx="15">
                  <c:v>25.215958339183807</c:v>
                </c:pt>
                <c:pt idx="16">
                  <c:v>25.593882514792327</c:v>
                </c:pt>
                <c:pt idx="17">
                  <c:v>25.977470828982767</c:v>
                </c:pt>
                <c:pt idx="18">
                  <c:v>26.366808173032148</c:v>
                </c:pt>
                <c:pt idx="19">
                  <c:v>26.761980710525467</c:v>
                </c:pt>
                <c:pt idx="20">
                  <c:v>27.163075896424463</c:v>
                </c:pt>
              </c:numCache>
            </c:numRef>
          </c:val>
        </c:ser>
        <c:dLbls>
          <c:showLegendKey val="0"/>
          <c:showVal val="0"/>
          <c:showCatName val="0"/>
          <c:showSerName val="0"/>
          <c:showPercent val="0"/>
          <c:showBubbleSize val="0"/>
        </c:dLbls>
        <c:axId val="145079296"/>
        <c:axId val="145097472"/>
      </c:areaChart>
      <c:catAx>
        <c:axId val="145079296"/>
        <c:scaling>
          <c:orientation val="minMax"/>
        </c:scaling>
        <c:delete val="0"/>
        <c:axPos val="b"/>
        <c:numFmt formatCode="General" sourceLinked="1"/>
        <c:majorTickMark val="out"/>
        <c:minorTickMark val="none"/>
        <c:tickLblPos val="nextTo"/>
        <c:crossAx val="145097472"/>
        <c:crosses val="autoZero"/>
        <c:auto val="1"/>
        <c:lblAlgn val="ctr"/>
        <c:lblOffset val="100"/>
        <c:tickLblSkip val="5"/>
        <c:noMultiLvlLbl val="0"/>
      </c:catAx>
      <c:valAx>
        <c:axId val="145097472"/>
        <c:scaling>
          <c:orientation val="minMax"/>
        </c:scaling>
        <c:delete val="0"/>
        <c:axPos val="l"/>
        <c:majorGridlines/>
        <c:numFmt formatCode="0" sourceLinked="0"/>
        <c:majorTickMark val="out"/>
        <c:minorTickMark val="none"/>
        <c:tickLblPos val="nextTo"/>
        <c:crossAx val="145079296"/>
        <c:crosses val="autoZero"/>
        <c:crossBetween val="midCat"/>
        <c:majorUnit val="20"/>
      </c:valAx>
    </c:plotArea>
    <c:legend>
      <c:legendPos val="b"/>
      <c:overlay val="0"/>
    </c:legend>
    <c:plotVisOnly val="1"/>
    <c:dispBlanksAs val="zero"/>
    <c:showDLblsOverMax val="0"/>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da-DK" sz="1400"/>
              <a:t>Vejtransportens energiforbrug (PJ)</a:t>
            </a:r>
          </a:p>
        </c:rich>
      </c:tx>
      <c:overlay val="0"/>
    </c:title>
    <c:autoTitleDeleted val="0"/>
    <c:plotArea>
      <c:layout>
        <c:manualLayout>
          <c:layoutTarget val="inner"/>
          <c:xMode val="edge"/>
          <c:yMode val="edge"/>
          <c:x val="8.607174103237096E-2"/>
          <c:y val="0.15325240594925635"/>
          <c:w val="0.67723425196850395"/>
          <c:h val="0.73076771653543304"/>
        </c:manualLayout>
      </c:layout>
      <c:areaChart>
        <c:grouping val="stacked"/>
        <c:varyColors val="0"/>
        <c:ser>
          <c:idx val="0"/>
          <c:order val="0"/>
          <c:tx>
            <c:strRef>
              <c:f>'D - Transport'!$A$238</c:f>
              <c:strCache>
                <c:ptCount val="1"/>
                <c:pt idx="0">
                  <c:v>Diesel</c:v>
                </c:pt>
              </c:strCache>
            </c:strRef>
          </c:tx>
          <c:cat>
            <c:numRef>
              <c:f>'D - Transport'!$B$237:$V$237</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Transport'!$B$238:$V$238</c:f>
              <c:numCache>
                <c:formatCode>0.00</c:formatCode>
                <c:ptCount val="21"/>
                <c:pt idx="0">
                  <c:v>79.489665851999973</c:v>
                </c:pt>
                <c:pt idx="1">
                  <c:v>86.228048783999981</c:v>
                </c:pt>
                <c:pt idx="2">
                  <c:v>93.129503772000035</c:v>
                </c:pt>
                <c:pt idx="3">
                  <c:v>93.439353120000021</c:v>
                </c:pt>
                <c:pt idx="4">
                  <c:v>88.454539476000008</c:v>
                </c:pt>
                <c:pt idx="5">
                  <c:v>92.359306224000022</c:v>
                </c:pt>
                <c:pt idx="6">
                  <c:v>91.184759568000032</c:v>
                </c:pt>
                <c:pt idx="7">
                  <c:v>87.187349147999996</c:v>
                </c:pt>
                <c:pt idx="8">
                  <c:v>86.552460748799959</c:v>
                </c:pt>
                <c:pt idx="9">
                  <c:v>90.536785465690926</c:v>
                </c:pt>
                <c:pt idx="10">
                  <c:v>91.418171215851842</c:v>
                </c:pt>
                <c:pt idx="11">
                  <c:v>91.956494761278634</c:v>
                </c:pt>
                <c:pt idx="12">
                  <c:v>92.435127666100186</c:v>
                </c:pt>
                <c:pt idx="13">
                  <c:v>92.909761309481965</c:v>
                </c:pt>
                <c:pt idx="14">
                  <c:v>93.286487779539172</c:v>
                </c:pt>
                <c:pt idx="15">
                  <c:v>93.574233686018061</c:v>
                </c:pt>
                <c:pt idx="16">
                  <c:v>93.476657720745806</c:v>
                </c:pt>
                <c:pt idx="17">
                  <c:v>93.348603817581264</c:v>
                </c:pt>
                <c:pt idx="18">
                  <c:v>93.407503841711844</c:v>
                </c:pt>
                <c:pt idx="19">
                  <c:v>93.634512030390127</c:v>
                </c:pt>
                <c:pt idx="20">
                  <c:v>94.093728159466934</c:v>
                </c:pt>
              </c:numCache>
            </c:numRef>
          </c:val>
        </c:ser>
        <c:ser>
          <c:idx val="1"/>
          <c:order val="1"/>
          <c:tx>
            <c:strRef>
              <c:f>'D - Transport'!$A$239</c:f>
              <c:strCache>
                <c:ptCount val="1"/>
                <c:pt idx="0">
                  <c:v>Benzin</c:v>
                </c:pt>
              </c:strCache>
            </c:strRef>
          </c:tx>
          <c:cat>
            <c:numRef>
              <c:f>'D - Transport'!$B$237:$V$237</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Transport'!$B$239:$V$239</c:f>
              <c:numCache>
                <c:formatCode>0.00</c:formatCode>
                <c:ptCount val="21"/>
                <c:pt idx="0">
                  <c:v>82.110728317499991</c:v>
                </c:pt>
                <c:pt idx="1">
                  <c:v>79.821258736499956</c:v>
                </c:pt>
                <c:pt idx="2">
                  <c:v>78.317632355174979</c:v>
                </c:pt>
                <c:pt idx="3">
                  <c:v>74.543552691495748</c:v>
                </c:pt>
                <c:pt idx="4">
                  <c:v>70.878588482249995</c:v>
                </c:pt>
                <c:pt idx="5">
                  <c:v>67.719356021249979</c:v>
                </c:pt>
                <c:pt idx="6">
                  <c:v>62.877611274749988</c:v>
                </c:pt>
                <c:pt idx="7">
                  <c:v>59.863510787174988</c:v>
                </c:pt>
                <c:pt idx="8">
                  <c:v>57.726401789250033</c:v>
                </c:pt>
                <c:pt idx="9">
                  <c:v>57.022663958999999</c:v>
                </c:pt>
                <c:pt idx="10">
                  <c:v>55.554363414998939</c:v>
                </c:pt>
                <c:pt idx="11">
                  <c:v>55.483223857759462</c:v>
                </c:pt>
                <c:pt idx="12">
                  <c:v>55.360538513317977</c:v>
                </c:pt>
                <c:pt idx="13">
                  <c:v>55.223672067907472</c:v>
                </c:pt>
                <c:pt idx="14">
                  <c:v>54.973420513528097</c:v>
                </c:pt>
                <c:pt idx="15">
                  <c:v>53.496477305489954</c:v>
                </c:pt>
                <c:pt idx="16">
                  <c:v>52.937218542248139</c:v>
                </c:pt>
                <c:pt idx="17">
                  <c:v>52.343020442170051</c:v>
                </c:pt>
                <c:pt idx="18">
                  <c:v>51.957366101304927</c:v>
                </c:pt>
                <c:pt idx="19">
                  <c:v>51.739379392242235</c:v>
                </c:pt>
                <c:pt idx="20">
                  <c:v>51.794389619194</c:v>
                </c:pt>
              </c:numCache>
            </c:numRef>
          </c:val>
        </c:ser>
        <c:ser>
          <c:idx val="2"/>
          <c:order val="2"/>
          <c:tx>
            <c:strRef>
              <c:f>'D - Transport'!$A$240</c:f>
              <c:strCache>
                <c:ptCount val="1"/>
                <c:pt idx="0">
                  <c:v>Biobrændstoffer</c:v>
                </c:pt>
              </c:strCache>
            </c:strRef>
          </c:tx>
          <c:cat>
            <c:numRef>
              <c:f>'D - Transport'!$B$237:$V$237</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Transport'!$B$240:$V$240</c:f>
              <c:numCache>
                <c:formatCode>0.00</c:formatCode>
                <c:ptCount val="21"/>
                <c:pt idx="0">
                  <c:v>0</c:v>
                </c:pt>
                <c:pt idx="1">
                  <c:v>0.151173531</c:v>
                </c:pt>
                <c:pt idx="2">
                  <c:v>0.25225118699999999</c:v>
                </c:pt>
                <c:pt idx="3">
                  <c:v>0.21980624917860941</c:v>
                </c:pt>
                <c:pt idx="4">
                  <c:v>0.33169810444462483</c:v>
                </c:pt>
                <c:pt idx="5">
                  <c:v>1.1327069371088432</c:v>
                </c:pt>
                <c:pt idx="6">
                  <c:v>5.3507535517687463</c:v>
                </c:pt>
                <c:pt idx="7">
                  <c:v>8.0488113047183472</c:v>
                </c:pt>
                <c:pt idx="8">
                  <c:v>8.2147570058102453</c:v>
                </c:pt>
                <c:pt idx="9">
                  <c:v>8.4251834234686864</c:v>
                </c:pt>
                <c:pt idx="10">
                  <c:v>8.5681105799505168</c:v>
                </c:pt>
                <c:pt idx="11">
                  <c:v>8.6004467152917812</c:v>
                </c:pt>
                <c:pt idx="12">
                  <c:v>8.626965487071466</c:v>
                </c:pt>
                <c:pt idx="13">
                  <c:v>8.6525243115451627</c:v>
                </c:pt>
                <c:pt idx="14">
                  <c:v>8.6658223345465917</c:v>
                </c:pt>
                <c:pt idx="15">
                  <c:v>9.9173591167823965</c:v>
                </c:pt>
                <c:pt idx="16">
                  <c:v>9.8720146109243299</c:v>
                </c:pt>
                <c:pt idx="17">
                  <c:v>9.8220399664081448</c:v>
                </c:pt>
                <c:pt idx="18">
                  <c:v>9.801097479661717</c:v>
                </c:pt>
                <c:pt idx="19">
                  <c:v>9.8039275550784648</c:v>
                </c:pt>
                <c:pt idx="20">
                  <c:v>9.845347823528023</c:v>
                </c:pt>
              </c:numCache>
            </c:numRef>
          </c:val>
        </c:ser>
        <c:ser>
          <c:idx val="3"/>
          <c:order val="3"/>
          <c:tx>
            <c:strRef>
              <c:f>'D - Transport'!$A$241</c:f>
              <c:strCache>
                <c:ptCount val="1"/>
                <c:pt idx="0">
                  <c:v>Andet</c:v>
                </c:pt>
              </c:strCache>
            </c:strRef>
          </c:tx>
          <c:cat>
            <c:numRef>
              <c:f>'D - Transport'!$B$237:$V$237</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Transport'!$B$241:$V$241</c:f>
              <c:numCache>
                <c:formatCode>0.00</c:formatCode>
                <c:ptCount val="21"/>
                <c:pt idx="0">
                  <c:v>0.322598</c:v>
                </c:pt>
                <c:pt idx="1">
                  <c:v>0.26137199999999999</c:v>
                </c:pt>
                <c:pt idx="2">
                  <c:v>0.21560200000000002</c:v>
                </c:pt>
                <c:pt idx="3">
                  <c:v>0.18225200000000003</c:v>
                </c:pt>
                <c:pt idx="4">
                  <c:v>0.11854200000000001</c:v>
                </c:pt>
                <c:pt idx="5">
                  <c:v>2.5760000000000002E-3</c:v>
                </c:pt>
                <c:pt idx="6">
                  <c:v>0</c:v>
                </c:pt>
                <c:pt idx="7">
                  <c:v>0</c:v>
                </c:pt>
                <c:pt idx="8">
                  <c:v>0</c:v>
                </c:pt>
                <c:pt idx="9">
                  <c:v>0</c:v>
                </c:pt>
                <c:pt idx="10">
                  <c:v>8.3168226730664707E-2</c:v>
                </c:pt>
                <c:pt idx="11">
                  <c:v>9.406178444845123E-2</c:v>
                </c:pt>
                <c:pt idx="12">
                  <c:v>0.12744896396642619</c:v>
                </c:pt>
                <c:pt idx="13">
                  <c:v>0.16155661702798157</c:v>
                </c:pt>
                <c:pt idx="14">
                  <c:v>0.19640339010232152</c:v>
                </c:pt>
                <c:pt idx="15">
                  <c:v>0.23200842513586978</c:v>
                </c:pt>
                <c:pt idx="16">
                  <c:v>0.28234273241108526</c:v>
                </c:pt>
                <c:pt idx="17">
                  <c:v>0.3334053705749126</c:v>
                </c:pt>
                <c:pt idx="18">
                  <c:v>0.39816722838662444</c:v>
                </c:pt>
                <c:pt idx="19">
                  <c:v>0.46392691239149597</c:v>
                </c:pt>
                <c:pt idx="20">
                  <c:v>0.53070252607803015</c:v>
                </c:pt>
              </c:numCache>
            </c:numRef>
          </c:val>
        </c:ser>
        <c:dLbls>
          <c:showLegendKey val="0"/>
          <c:showVal val="0"/>
          <c:showCatName val="0"/>
          <c:showSerName val="0"/>
          <c:showPercent val="0"/>
          <c:showBubbleSize val="0"/>
        </c:dLbls>
        <c:axId val="145115392"/>
        <c:axId val="145121280"/>
      </c:areaChart>
      <c:catAx>
        <c:axId val="145115392"/>
        <c:scaling>
          <c:orientation val="minMax"/>
        </c:scaling>
        <c:delete val="0"/>
        <c:axPos val="b"/>
        <c:numFmt formatCode="General" sourceLinked="1"/>
        <c:majorTickMark val="out"/>
        <c:minorTickMark val="none"/>
        <c:tickLblPos val="nextTo"/>
        <c:crossAx val="145121280"/>
        <c:crosses val="autoZero"/>
        <c:auto val="1"/>
        <c:lblAlgn val="ctr"/>
        <c:lblOffset val="100"/>
        <c:tickLblSkip val="5"/>
        <c:noMultiLvlLbl val="0"/>
      </c:catAx>
      <c:valAx>
        <c:axId val="145121280"/>
        <c:scaling>
          <c:orientation val="minMax"/>
        </c:scaling>
        <c:delete val="0"/>
        <c:axPos val="l"/>
        <c:majorGridlines/>
        <c:numFmt formatCode="0" sourceLinked="0"/>
        <c:majorTickMark val="out"/>
        <c:minorTickMark val="none"/>
        <c:tickLblPos val="nextTo"/>
        <c:crossAx val="145115392"/>
        <c:crosses val="autoZero"/>
        <c:crossBetween val="midCat"/>
      </c:valAx>
    </c:plotArea>
    <c:legend>
      <c:legendPos val="r"/>
      <c:layout>
        <c:manualLayout>
          <c:xMode val="edge"/>
          <c:yMode val="edge"/>
          <c:x val="0.76647265966754152"/>
          <c:y val="0.37886191309419653"/>
          <c:w val="0.23352734033245845"/>
          <c:h val="0.34018408065953226"/>
        </c:manualLayout>
      </c:layout>
      <c:overlay val="0"/>
    </c:legend>
    <c:plotVisOnly val="1"/>
    <c:dispBlanksAs val="zero"/>
    <c:showDLblsOverMax val="0"/>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da-DK" sz="1200"/>
              <a:t>Relative udvikling i vejtransportens energiforbrug</a:t>
            </a:r>
          </a:p>
          <a:p>
            <a:pPr>
              <a:defRPr sz="1200"/>
            </a:pPr>
            <a:r>
              <a:rPr lang="da-DK" sz="1200"/>
              <a:t>(2014 = 100)</a:t>
            </a:r>
          </a:p>
        </c:rich>
      </c:tx>
      <c:layout>
        <c:manualLayout>
          <c:xMode val="edge"/>
          <c:yMode val="edge"/>
          <c:x val="0.16533576839016795"/>
          <c:y val="1.3888888888888888E-2"/>
        </c:manualLayout>
      </c:layout>
      <c:overlay val="0"/>
    </c:title>
    <c:autoTitleDeleted val="0"/>
    <c:plotArea>
      <c:layout>
        <c:manualLayout>
          <c:layoutTarget val="inner"/>
          <c:xMode val="edge"/>
          <c:yMode val="edge"/>
          <c:x val="7.3397403271359143E-2"/>
          <c:y val="0.20093759113444154"/>
          <c:w val="0.65760945281079408"/>
          <c:h val="0.69234179060950718"/>
        </c:manualLayout>
      </c:layout>
      <c:scatterChart>
        <c:scatterStyle val="lineMarker"/>
        <c:varyColors val="0"/>
        <c:ser>
          <c:idx val="2"/>
          <c:order val="0"/>
          <c:tx>
            <c:strRef>
              <c:f>'D - Transport'!$A$258</c:f>
              <c:strCache>
                <c:ptCount val="1"/>
                <c:pt idx="0">
                  <c:v>Biobrændstoffer</c:v>
                </c:pt>
              </c:strCache>
            </c:strRef>
          </c:tx>
          <c:marker>
            <c:symbol val="none"/>
          </c:marker>
          <c:xVal>
            <c:numRef>
              <c:f>'D - Transport'!$B$255:$M$255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xVal>
          <c:yVal>
            <c:numRef>
              <c:f>'D - Transport'!$B$258:$M$258</c:f>
              <c:numCache>
                <c:formatCode>#,#00</c:formatCode>
                <c:ptCount val="12"/>
                <c:pt idx="0" formatCode="General">
                  <c:v>100</c:v>
                </c:pt>
                <c:pt idx="1">
                  <c:v>101.69642783187012</c:v>
                </c:pt>
                <c:pt idx="2">
                  <c:v>102.08023117140561</c:v>
                </c:pt>
                <c:pt idx="3">
                  <c:v>102.39498718853655</c:v>
                </c:pt>
                <c:pt idx="4">
                  <c:v>102.69834942041985</c:v>
                </c:pt>
                <c:pt idx="5">
                  <c:v>102.85618601973216</c:v>
                </c:pt>
                <c:pt idx="6">
                  <c:v>117.71089860378821</c:v>
                </c:pt>
                <c:pt idx="7">
                  <c:v>117.17269660177887</c:v>
                </c:pt>
                <c:pt idx="8">
                  <c:v>116.57953866082558</c:v>
                </c:pt>
                <c:pt idx="9">
                  <c:v>116.33096856218425</c:v>
                </c:pt>
                <c:pt idx="10">
                  <c:v>116.36455923047599</c:v>
                </c:pt>
                <c:pt idx="11">
                  <c:v>116.85618376097797</c:v>
                </c:pt>
              </c:numCache>
            </c:numRef>
          </c:yVal>
          <c:smooth val="0"/>
        </c:ser>
        <c:ser>
          <c:idx val="0"/>
          <c:order val="1"/>
          <c:tx>
            <c:strRef>
              <c:f>'D - Transport'!$A$256</c:f>
              <c:strCache>
                <c:ptCount val="1"/>
                <c:pt idx="0">
                  <c:v>Diesel</c:v>
                </c:pt>
              </c:strCache>
            </c:strRef>
          </c:tx>
          <c:marker>
            <c:symbol val="none"/>
          </c:marker>
          <c:xVal>
            <c:numRef>
              <c:f>'D - Transport'!$B$255:$M$255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xVal>
          <c:yVal>
            <c:numRef>
              <c:f>'D - Transport'!$B$256:$M$256</c:f>
              <c:numCache>
                <c:formatCode>#,#00</c:formatCode>
                <c:ptCount val="12"/>
                <c:pt idx="0" formatCode="General">
                  <c:v>100</c:v>
                </c:pt>
                <c:pt idx="1">
                  <c:v>100.97351120390165</c:v>
                </c:pt>
                <c:pt idx="2">
                  <c:v>101.56810216784835</c:v>
                </c:pt>
                <c:pt idx="3">
                  <c:v>102.09676342123792</c:v>
                </c:pt>
                <c:pt idx="4">
                  <c:v>102.62100739670097</c:v>
                </c:pt>
                <c:pt idx="5">
                  <c:v>103.03711060615272</c:v>
                </c:pt>
                <c:pt idx="6">
                  <c:v>103.35493269912723</c:v>
                </c:pt>
                <c:pt idx="7">
                  <c:v>103.24715776016696</c:v>
                </c:pt>
                <c:pt idx="8">
                  <c:v>103.10571922498384</c:v>
                </c:pt>
                <c:pt idx="9">
                  <c:v>103.17077568112774</c:v>
                </c:pt>
                <c:pt idx="10">
                  <c:v>103.42151154225935</c:v>
                </c:pt>
                <c:pt idx="11">
                  <c:v>103.92872651208047</c:v>
                </c:pt>
              </c:numCache>
            </c:numRef>
          </c:yVal>
          <c:smooth val="0"/>
        </c:ser>
        <c:ser>
          <c:idx val="1"/>
          <c:order val="2"/>
          <c:tx>
            <c:strRef>
              <c:f>'D - Transport'!$A$257</c:f>
              <c:strCache>
                <c:ptCount val="1"/>
                <c:pt idx="0">
                  <c:v>Benzin</c:v>
                </c:pt>
              </c:strCache>
            </c:strRef>
          </c:tx>
          <c:marker>
            <c:symbol val="none"/>
          </c:marker>
          <c:xVal>
            <c:numRef>
              <c:f>'D - Transport'!$B$255:$M$255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xVal>
          <c:yVal>
            <c:numRef>
              <c:f>'D - Transport'!$B$257:$M$257</c:f>
              <c:numCache>
                <c:formatCode>#,#00</c:formatCode>
                <c:ptCount val="12"/>
                <c:pt idx="0" formatCode="General">
                  <c:v>100</c:v>
                </c:pt>
                <c:pt idx="1">
                  <c:v>97.425057964572147</c:v>
                </c:pt>
                <c:pt idx="2">
                  <c:v>97.300301328700783</c:v>
                </c:pt>
                <c:pt idx="3">
                  <c:v>97.085149429572226</c:v>
                </c:pt>
                <c:pt idx="4">
                  <c:v>96.845128294276066</c:v>
                </c:pt>
                <c:pt idx="5">
                  <c:v>96.406264977473981</c:v>
                </c:pt>
                <c:pt idx="6">
                  <c:v>93.816166400002956</c:v>
                </c:pt>
                <c:pt idx="7">
                  <c:v>92.835400640542957</c:v>
                </c:pt>
                <c:pt idx="8">
                  <c:v>91.793362161763142</c:v>
                </c:pt>
                <c:pt idx="9">
                  <c:v>91.11704451174522</c:v>
                </c:pt>
                <c:pt idx="10">
                  <c:v>90.734763688773796</c:v>
                </c:pt>
                <c:pt idx="11">
                  <c:v>90.831234500785172</c:v>
                </c:pt>
              </c:numCache>
            </c:numRef>
          </c:yVal>
          <c:smooth val="0"/>
        </c:ser>
        <c:dLbls>
          <c:showLegendKey val="0"/>
          <c:showVal val="0"/>
          <c:showCatName val="0"/>
          <c:showSerName val="0"/>
          <c:showPercent val="0"/>
          <c:showBubbleSize val="0"/>
        </c:dLbls>
        <c:axId val="145426688"/>
        <c:axId val="145432576"/>
      </c:scatterChart>
      <c:valAx>
        <c:axId val="145426688"/>
        <c:scaling>
          <c:orientation val="minMax"/>
          <c:max val="2025"/>
          <c:min val="2014"/>
        </c:scaling>
        <c:delete val="0"/>
        <c:axPos val="b"/>
        <c:numFmt formatCode="General" sourceLinked="1"/>
        <c:majorTickMark val="out"/>
        <c:minorTickMark val="none"/>
        <c:tickLblPos val="nextTo"/>
        <c:crossAx val="145432576"/>
        <c:crosses val="autoZero"/>
        <c:crossBetween val="midCat"/>
      </c:valAx>
      <c:valAx>
        <c:axId val="145432576"/>
        <c:scaling>
          <c:orientation val="minMax"/>
          <c:max val="120"/>
          <c:min val="80"/>
        </c:scaling>
        <c:delete val="0"/>
        <c:axPos val="l"/>
        <c:majorGridlines/>
        <c:numFmt formatCode="General" sourceLinked="1"/>
        <c:majorTickMark val="out"/>
        <c:minorTickMark val="none"/>
        <c:tickLblPos val="nextTo"/>
        <c:crossAx val="145426688"/>
        <c:crosses val="autoZero"/>
        <c:crossBetween val="midCat"/>
        <c:majorUnit val="5"/>
      </c:valAx>
    </c:plotArea>
    <c:legend>
      <c:legendPos val="r"/>
      <c:layout>
        <c:manualLayout>
          <c:xMode val="edge"/>
          <c:yMode val="edge"/>
          <c:x val="0.75390277736195521"/>
          <c:y val="0.39363699329250512"/>
          <c:w val="0.24609722263804476"/>
          <c:h val="0.25115157480314959"/>
        </c:manualLayout>
      </c:layout>
      <c:overlay val="0"/>
    </c:legend>
    <c:plotVisOnly val="1"/>
    <c:dispBlanksAs val="gap"/>
    <c:showDLblsOverMax val="0"/>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Jernbanens energiforbrug (PJ)</a:t>
            </a:r>
          </a:p>
        </c:rich>
      </c:tx>
      <c:layout>
        <c:manualLayout>
          <c:xMode val="edge"/>
          <c:yMode val="edge"/>
          <c:x val="0.27162489063867018"/>
          <c:y val="1.3888888888888888E-2"/>
        </c:manualLayout>
      </c:layout>
      <c:overlay val="0"/>
    </c:title>
    <c:autoTitleDeleted val="0"/>
    <c:plotArea>
      <c:layout>
        <c:manualLayout>
          <c:layoutTarget val="inner"/>
          <c:xMode val="edge"/>
          <c:yMode val="edge"/>
          <c:x val="5.8722222222222224E-2"/>
          <c:y val="0.1212616652085156"/>
          <c:w val="0.78648709536307959"/>
          <c:h val="0.76275845727617386"/>
        </c:manualLayout>
      </c:layout>
      <c:areaChart>
        <c:grouping val="stacked"/>
        <c:varyColors val="0"/>
        <c:ser>
          <c:idx val="0"/>
          <c:order val="0"/>
          <c:tx>
            <c:strRef>
              <c:f>'D - Transport'!$A$290</c:f>
              <c:strCache>
                <c:ptCount val="1"/>
                <c:pt idx="0">
                  <c:v>Diesel</c:v>
                </c:pt>
              </c:strCache>
            </c:strRef>
          </c:tx>
          <c:cat>
            <c:numRef>
              <c:f>'D - Transport'!$B$289:$V$289</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Transport'!$B$290:$V$290</c:f>
              <c:numCache>
                <c:formatCode>#.##000;[Red]\-#.##000;\ " "</c:formatCode>
                <c:ptCount val="21"/>
                <c:pt idx="0">
                  <c:v>3.1367642040000003</c:v>
                </c:pt>
                <c:pt idx="1">
                  <c:v>3.0643825800000006</c:v>
                </c:pt>
                <c:pt idx="2">
                  <c:v>3.0755375280000004</c:v>
                </c:pt>
                <c:pt idx="3">
                  <c:v>3.1985647680000002</c:v>
                </c:pt>
                <c:pt idx="4">
                  <c:v>3.1108316400000002</c:v>
                </c:pt>
                <c:pt idx="5">
                  <c:v>3.2727756600000002</c:v>
                </c:pt>
                <c:pt idx="6">
                  <c:v>3.3700138079999999</c:v>
                </c:pt>
                <c:pt idx="7">
                  <c:v>3.3692605800000002</c:v>
                </c:pt>
                <c:pt idx="8">
                  <c:v>3.3485288759999996</c:v>
                </c:pt>
                <c:pt idx="9" formatCode="#,##0.00">
                  <c:v>3.3315568212643791</c:v>
                </c:pt>
                <c:pt idx="10" formatCode="#,##0.00">
                  <c:v>3.3145847665287591</c:v>
                </c:pt>
                <c:pt idx="11" formatCode="#,##0.00">
                  <c:v>3.2976127117931386</c:v>
                </c:pt>
                <c:pt idx="12" formatCode="#,##0.00">
                  <c:v>2.9678635619660252</c:v>
                </c:pt>
                <c:pt idx="13" formatCode="#,##0.00">
                  <c:v>2.9501790289287753</c:v>
                </c:pt>
                <c:pt idx="14" formatCode="#,##0.00">
                  <c:v>2.9324944958915244</c:v>
                </c:pt>
                <c:pt idx="15" formatCode="#,##0.00">
                  <c:v>2.9148099628542736</c:v>
                </c:pt>
                <c:pt idx="16" formatCode="#,##0.00">
                  <c:v>2.8971254298170233</c:v>
                </c:pt>
                <c:pt idx="17" formatCode="#,##0.00">
                  <c:v>2.8794408967797729</c:v>
                </c:pt>
                <c:pt idx="18" formatCode="#,##0.00">
                  <c:v>2.8617563637425216</c:v>
                </c:pt>
                <c:pt idx="19" formatCode="#,##0.00">
                  <c:v>2.5339809874178925</c:v>
                </c:pt>
                <c:pt idx="20" formatCode="#,##0.00">
                  <c:v>2.2919894768276725</c:v>
                </c:pt>
              </c:numCache>
            </c:numRef>
          </c:val>
        </c:ser>
        <c:ser>
          <c:idx val="1"/>
          <c:order val="1"/>
          <c:tx>
            <c:strRef>
              <c:f>'D - Transport'!$A$291</c:f>
              <c:strCache>
                <c:ptCount val="1"/>
                <c:pt idx="0">
                  <c:v>El</c:v>
                </c:pt>
              </c:strCache>
            </c:strRef>
          </c:tx>
          <c:cat>
            <c:numRef>
              <c:f>'D - Transport'!$B$289:$V$289</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Transport'!$B$291:$V$291</c:f>
              <c:numCache>
                <c:formatCode>#.##000;[Red]\-#.##000;\ " "</c:formatCode>
                <c:ptCount val="21"/>
                <c:pt idx="0">
                  <c:v>1.3507199999999999</c:v>
                </c:pt>
                <c:pt idx="1">
                  <c:v>1.3525199999999999</c:v>
                </c:pt>
                <c:pt idx="2">
                  <c:v>1.2816000000000001</c:v>
                </c:pt>
                <c:pt idx="3">
                  <c:v>1.3604400000000001</c:v>
                </c:pt>
                <c:pt idx="4">
                  <c:v>1.4219999999999999</c:v>
                </c:pt>
                <c:pt idx="5">
                  <c:v>1.45512</c:v>
                </c:pt>
                <c:pt idx="6">
                  <c:v>1.4288399999999999</c:v>
                </c:pt>
                <c:pt idx="7">
                  <c:v>1.38744</c:v>
                </c:pt>
                <c:pt idx="8">
                  <c:v>1.3906800000000001</c:v>
                </c:pt>
                <c:pt idx="9" formatCode="#,##0.00">
                  <c:v>1.4140480525099859</c:v>
                </c:pt>
                <c:pt idx="10" formatCode="#,##0.00">
                  <c:v>1.4374161050199719</c:v>
                </c:pt>
                <c:pt idx="11" formatCode="#,##0.00">
                  <c:v>1.4607841575299574</c:v>
                </c:pt>
                <c:pt idx="12" formatCode="#,##0.00">
                  <c:v>1.8087554726716557</c:v>
                </c:pt>
                <c:pt idx="13" formatCode="#,##0.00">
                  <c:v>1.8327533016295685</c:v>
                </c:pt>
                <c:pt idx="14" formatCode="#,##0.00">
                  <c:v>1.9362247851752357</c:v>
                </c:pt>
                <c:pt idx="15" formatCode="#,##0.00">
                  <c:v>1.979059064491058</c:v>
                </c:pt>
                <c:pt idx="16" formatCode="#,##0.00">
                  <c:v>2.0537704136433415</c:v>
                </c:pt>
                <c:pt idx="17" formatCode="#,##0.00">
                  <c:v>2.0777682426012545</c:v>
                </c:pt>
                <c:pt idx="18" formatCode="#,##0.00">
                  <c:v>2.1233606388574682</c:v>
                </c:pt>
                <c:pt idx="19" formatCode="#,##0.00">
                  <c:v>2.4214551095986261</c:v>
                </c:pt>
                <c:pt idx="20" formatCode="#,##0.00">
                  <c:v>2.6437231893773294</c:v>
                </c:pt>
              </c:numCache>
            </c:numRef>
          </c:val>
        </c:ser>
        <c:dLbls>
          <c:showLegendKey val="0"/>
          <c:showVal val="0"/>
          <c:showCatName val="0"/>
          <c:showSerName val="0"/>
          <c:showPercent val="0"/>
          <c:showBubbleSize val="0"/>
        </c:dLbls>
        <c:axId val="145459456"/>
        <c:axId val="145465344"/>
      </c:areaChart>
      <c:catAx>
        <c:axId val="145459456"/>
        <c:scaling>
          <c:orientation val="minMax"/>
        </c:scaling>
        <c:delete val="0"/>
        <c:axPos val="b"/>
        <c:numFmt formatCode="General" sourceLinked="1"/>
        <c:majorTickMark val="out"/>
        <c:minorTickMark val="none"/>
        <c:tickLblPos val="nextTo"/>
        <c:crossAx val="145465344"/>
        <c:crosses val="autoZero"/>
        <c:auto val="1"/>
        <c:lblAlgn val="ctr"/>
        <c:lblOffset val="100"/>
        <c:tickLblSkip val="5"/>
        <c:noMultiLvlLbl val="0"/>
      </c:catAx>
      <c:valAx>
        <c:axId val="145465344"/>
        <c:scaling>
          <c:orientation val="minMax"/>
        </c:scaling>
        <c:delete val="0"/>
        <c:axPos val="l"/>
        <c:majorGridlines/>
        <c:numFmt formatCode="#,##0" sourceLinked="0"/>
        <c:majorTickMark val="out"/>
        <c:minorTickMark val="none"/>
        <c:tickLblPos val="nextTo"/>
        <c:crossAx val="145459456"/>
        <c:crosses val="autoZero"/>
        <c:crossBetween val="midCat"/>
      </c:valAx>
    </c:plotArea>
    <c:legend>
      <c:legendPos val="r"/>
      <c:overlay val="0"/>
    </c:legend>
    <c:plotVisOnly val="1"/>
    <c:dispBlanksAs val="zero"/>
    <c:showDLblsOverMax val="0"/>
  </c:chart>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da-DK" sz="1400"/>
              <a:t> Energiforbrug</a:t>
            </a:r>
            <a:r>
              <a:rPr lang="da-DK" sz="1400" baseline="0"/>
              <a:t> til udenrigsluftfart </a:t>
            </a:r>
            <a:r>
              <a:rPr lang="da-DK" sz="1400"/>
              <a:t>(PJ)</a:t>
            </a:r>
          </a:p>
        </c:rich>
      </c:tx>
      <c:overlay val="1"/>
    </c:title>
    <c:autoTitleDeleted val="0"/>
    <c:plotArea>
      <c:layout>
        <c:manualLayout>
          <c:layoutTarget val="inner"/>
          <c:xMode val="edge"/>
          <c:yMode val="edge"/>
          <c:x val="6.8711817999494246E-2"/>
          <c:y val="0.13756926217556495"/>
          <c:w val="0.88211560764206798"/>
          <c:h val="0.74821143021862146"/>
        </c:manualLayout>
      </c:layout>
      <c:lineChart>
        <c:grouping val="standard"/>
        <c:varyColors val="0"/>
        <c:ser>
          <c:idx val="0"/>
          <c:order val="0"/>
          <c:marker>
            <c:symbol val="none"/>
          </c:marker>
          <c:cat>
            <c:numRef>
              <c:f>'D - Transport'!$B$309:$V$309</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Transport'!$B$312:$V$312</c:f>
              <c:numCache>
                <c:formatCode>0.00</c:formatCode>
                <c:ptCount val="21"/>
                <c:pt idx="0">
                  <c:v>36.420296187206894</c:v>
                </c:pt>
                <c:pt idx="1">
                  <c:v>36.593345213618448</c:v>
                </c:pt>
                <c:pt idx="2">
                  <c:v>37.515833451884163</c:v>
                </c:pt>
                <c:pt idx="3">
                  <c:v>37.520404728355508</c:v>
                </c:pt>
                <c:pt idx="4">
                  <c:v>32.828418579112771</c:v>
                </c:pt>
                <c:pt idx="5">
                  <c:v>34.238729560980595</c:v>
                </c:pt>
                <c:pt idx="6">
                  <c:v>35.167186308516079</c:v>
                </c:pt>
                <c:pt idx="7">
                  <c:v>35.390231170386215</c:v>
                </c:pt>
                <c:pt idx="8">
                  <c:v>35.058074493479999</c:v>
                </c:pt>
                <c:pt idx="9">
                  <c:v>37.747705317461318</c:v>
                </c:pt>
                <c:pt idx="10">
                  <c:v>38.523360338520348</c:v>
                </c:pt>
                <c:pt idx="11">
                  <c:v>38.97183009202061</c:v>
                </c:pt>
                <c:pt idx="12">
                  <c:v>39.425520706786273</c:v>
                </c:pt>
                <c:pt idx="13">
                  <c:v>39.884492961481094</c:v>
                </c:pt>
                <c:pt idx="14">
                  <c:v>40.348808342323728</c:v>
                </c:pt>
                <c:pt idx="15">
                  <c:v>40.818529051324738</c:v>
                </c:pt>
                <c:pt idx="16">
                  <c:v>41.1393152518013</c:v>
                </c:pt>
                <c:pt idx="17">
                  <c:v>41.4626224590071</c:v>
                </c:pt>
                <c:pt idx="18">
                  <c:v>41.788470485125217</c:v>
                </c:pt>
                <c:pt idx="19">
                  <c:v>42.116879298039443</c:v>
                </c:pt>
                <c:pt idx="20">
                  <c:v>42.447869022557931</c:v>
                </c:pt>
              </c:numCache>
            </c:numRef>
          </c:val>
          <c:smooth val="0"/>
        </c:ser>
        <c:dLbls>
          <c:showLegendKey val="0"/>
          <c:showVal val="0"/>
          <c:showCatName val="0"/>
          <c:showSerName val="0"/>
          <c:showPercent val="0"/>
          <c:showBubbleSize val="0"/>
        </c:dLbls>
        <c:marker val="1"/>
        <c:smooth val="0"/>
        <c:axId val="145488896"/>
        <c:axId val="145494784"/>
      </c:lineChart>
      <c:catAx>
        <c:axId val="145488896"/>
        <c:scaling>
          <c:orientation val="minMax"/>
        </c:scaling>
        <c:delete val="0"/>
        <c:axPos val="b"/>
        <c:numFmt formatCode="General" sourceLinked="1"/>
        <c:majorTickMark val="out"/>
        <c:minorTickMark val="none"/>
        <c:tickLblPos val="nextTo"/>
        <c:crossAx val="145494784"/>
        <c:crosses val="autoZero"/>
        <c:auto val="1"/>
        <c:lblAlgn val="ctr"/>
        <c:lblOffset val="100"/>
        <c:tickLblSkip val="5"/>
        <c:noMultiLvlLbl val="0"/>
      </c:catAx>
      <c:valAx>
        <c:axId val="145494784"/>
        <c:scaling>
          <c:orientation val="minMax"/>
          <c:max val="50"/>
          <c:min val="0"/>
        </c:scaling>
        <c:delete val="0"/>
        <c:axPos val="l"/>
        <c:majorGridlines/>
        <c:numFmt formatCode="#,##0" sourceLinked="0"/>
        <c:majorTickMark val="out"/>
        <c:minorTickMark val="none"/>
        <c:tickLblPos val="nextTo"/>
        <c:crossAx val="145488896"/>
        <c:crosses val="autoZero"/>
        <c:crossBetween val="between"/>
      </c:valAx>
    </c:plotArea>
    <c:plotVisOnly val="1"/>
    <c:dispBlanksAs val="gap"/>
    <c:showDLblsOverMax val="0"/>
  </c:chart>
  <c:txPr>
    <a:bodyPr/>
    <a:lstStyle/>
    <a:p>
      <a:pPr>
        <a:defRPr sz="1000"/>
      </a:pPr>
      <a:endParaRPr lang="da-DK"/>
    </a:p>
  </c:txPr>
  <c:printSettings>
    <c:headerFooter/>
    <c:pageMargins b="0.75000000000001199" l="0.70000000000000062" r="0.70000000000000062" t="0.75000000000001199"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a:t>Andre</a:t>
            </a:r>
            <a:r>
              <a:rPr lang="da-DK" baseline="0"/>
              <a:t> energiforbrug i transporten</a:t>
            </a:r>
            <a:r>
              <a:rPr lang="da-DK"/>
              <a:t>(PJ)</a:t>
            </a:r>
          </a:p>
        </c:rich>
      </c:tx>
      <c:overlay val="1"/>
    </c:title>
    <c:autoTitleDeleted val="0"/>
    <c:plotArea>
      <c:layout>
        <c:manualLayout>
          <c:layoutTarget val="inner"/>
          <c:xMode val="edge"/>
          <c:yMode val="edge"/>
          <c:x val="9.7504811898512705E-2"/>
          <c:y val="0.13756926217556487"/>
          <c:w val="0.85332261592300962"/>
          <c:h val="0.71311003223042713"/>
        </c:manualLayout>
      </c:layout>
      <c:lineChart>
        <c:grouping val="standard"/>
        <c:varyColors val="0"/>
        <c:ser>
          <c:idx val="2"/>
          <c:order val="0"/>
          <c:tx>
            <c:strRef>
              <c:f>'D - Transport'!$A$328</c:f>
              <c:strCache>
                <c:ptCount val="1"/>
                <c:pt idx="0">
                  <c:v>IndenrigsSøfart</c:v>
                </c:pt>
              </c:strCache>
            </c:strRef>
          </c:tx>
          <c:spPr>
            <a:ln>
              <a:solidFill>
                <a:schemeClr val="accent2"/>
              </a:solidFill>
            </a:ln>
          </c:spPr>
          <c:marker>
            <c:symbol val="none"/>
          </c:marker>
          <c:cat>
            <c:numRef>
              <c:f>'D - Transport'!$B$325:$V$325</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Transport'!$B$328:$V$328</c:f>
              <c:numCache>
                <c:formatCode>#.##00</c:formatCode>
                <c:ptCount val="21"/>
                <c:pt idx="0">
                  <c:v>8.0252457840000009</c:v>
                </c:pt>
                <c:pt idx="1">
                  <c:v>7.2677839320000004</c:v>
                </c:pt>
                <c:pt idx="2">
                  <c:v>6.3301053599999992</c:v>
                </c:pt>
                <c:pt idx="3">
                  <c:v>8.1130408560000014</c:v>
                </c:pt>
                <c:pt idx="4">
                  <c:v>7.5345078779999994</c:v>
                </c:pt>
                <c:pt idx="5">
                  <c:v>6.5330511480000002</c:v>
                </c:pt>
                <c:pt idx="6">
                  <c:v>6.3854747999999999</c:v>
                </c:pt>
                <c:pt idx="7">
                  <c:v>6.2188498740000009</c:v>
                </c:pt>
                <c:pt idx="8">
                  <c:v>6.2929637000000005</c:v>
                </c:pt>
                <c:pt idx="9">
                  <c:v>5.6695427219218768</c:v>
                </c:pt>
                <c:pt idx="10">
                  <c:v>6.0604520986406261</c:v>
                </c:pt>
                <c:pt idx="11">
                  <c:v>6.0604520986406261</c:v>
                </c:pt>
                <c:pt idx="12">
                  <c:v>6.0604520986406261</c:v>
                </c:pt>
                <c:pt idx="13">
                  <c:v>6.0604520986406261</c:v>
                </c:pt>
                <c:pt idx="14">
                  <c:v>6.0604520986406261</c:v>
                </c:pt>
                <c:pt idx="15">
                  <c:v>6.0604520986406261</c:v>
                </c:pt>
                <c:pt idx="16">
                  <c:v>6.0604520986406261</c:v>
                </c:pt>
                <c:pt idx="17">
                  <c:v>6.0604520986406261</c:v>
                </c:pt>
                <c:pt idx="18">
                  <c:v>6.0604520986406261</c:v>
                </c:pt>
                <c:pt idx="19">
                  <c:v>6.0604520986406261</c:v>
                </c:pt>
                <c:pt idx="20">
                  <c:v>6.0604520986406261</c:v>
                </c:pt>
              </c:numCache>
            </c:numRef>
          </c:val>
          <c:smooth val="0"/>
        </c:ser>
        <c:ser>
          <c:idx val="1"/>
          <c:order val="1"/>
          <c:tx>
            <c:strRef>
              <c:f>'D - Transport'!$A$326</c:f>
              <c:strCache>
                <c:ptCount val="1"/>
                <c:pt idx="0">
                  <c:v>Jernbane</c:v>
                </c:pt>
              </c:strCache>
            </c:strRef>
          </c:tx>
          <c:spPr>
            <a:ln>
              <a:solidFill>
                <a:schemeClr val="accent1"/>
              </a:solidFill>
            </a:ln>
          </c:spPr>
          <c:marker>
            <c:symbol val="none"/>
          </c:marker>
          <c:cat>
            <c:numRef>
              <c:f>'D - Transport'!$B$325:$V$325</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Transport'!$B$326:$V$326</c:f>
              <c:numCache>
                <c:formatCode>#.##00</c:formatCode>
                <c:ptCount val="21"/>
                <c:pt idx="0">
                  <c:v>4.4874842040000003</c:v>
                </c:pt>
                <c:pt idx="1">
                  <c:v>4.4169025800000004</c:v>
                </c:pt>
                <c:pt idx="2">
                  <c:v>4.3571375280000009</c:v>
                </c:pt>
                <c:pt idx="3">
                  <c:v>4.5590047680000003</c:v>
                </c:pt>
                <c:pt idx="4">
                  <c:v>4.5328316400000004</c:v>
                </c:pt>
                <c:pt idx="5">
                  <c:v>4.7278956599999997</c:v>
                </c:pt>
                <c:pt idx="6">
                  <c:v>4.7988538079999996</c:v>
                </c:pt>
                <c:pt idx="7">
                  <c:v>4.7567005800000004</c:v>
                </c:pt>
                <c:pt idx="8">
                  <c:v>4.7392088759999993</c:v>
                </c:pt>
                <c:pt idx="9">
                  <c:v>4.745604873774365</c:v>
                </c:pt>
                <c:pt idx="10">
                  <c:v>4.7520008715487307</c:v>
                </c:pt>
                <c:pt idx="11">
                  <c:v>4.7583968693230965</c:v>
                </c:pt>
                <c:pt idx="12">
                  <c:v>4.7766190346376813</c:v>
                </c:pt>
                <c:pt idx="13">
                  <c:v>4.782932330558344</c:v>
                </c:pt>
                <c:pt idx="14">
                  <c:v>4.8687192810667597</c:v>
                </c:pt>
                <c:pt idx="15">
                  <c:v>4.8938690273453318</c:v>
                </c:pt>
                <c:pt idx="16">
                  <c:v>4.9508958434603647</c:v>
                </c:pt>
                <c:pt idx="17">
                  <c:v>4.9572091393810274</c:v>
                </c:pt>
                <c:pt idx="18">
                  <c:v>4.9851170025999902</c:v>
                </c:pt>
                <c:pt idx="19">
                  <c:v>4.9554360970165181</c:v>
                </c:pt>
                <c:pt idx="20">
                  <c:v>4.9357126662050019</c:v>
                </c:pt>
              </c:numCache>
            </c:numRef>
          </c:val>
          <c:smooth val="0"/>
        </c:ser>
        <c:ser>
          <c:idx val="0"/>
          <c:order val="2"/>
          <c:tx>
            <c:strRef>
              <c:f>'D - Transport'!$A$327</c:f>
              <c:strCache>
                <c:ptCount val="1"/>
                <c:pt idx="0">
                  <c:v>Indenrigsluftfart</c:v>
                </c:pt>
              </c:strCache>
            </c:strRef>
          </c:tx>
          <c:spPr>
            <a:ln>
              <a:solidFill>
                <a:schemeClr val="accent3"/>
              </a:solidFill>
            </a:ln>
          </c:spPr>
          <c:marker>
            <c:symbol val="none"/>
          </c:marker>
          <c:cat>
            <c:numRef>
              <c:f>'D - Transport'!$B$325:$V$325</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Transport'!$B$327:$V$327</c:f>
              <c:numCache>
                <c:formatCode>#.##00</c:formatCode>
                <c:ptCount val="21"/>
                <c:pt idx="0">
                  <c:v>1.2065633487931078</c:v>
                </c:pt>
                <c:pt idx="1">
                  <c:v>1.2460691523815499</c:v>
                </c:pt>
                <c:pt idx="2">
                  <c:v>1.4857216221158278</c:v>
                </c:pt>
                <c:pt idx="3">
                  <c:v>1.49848080564449</c:v>
                </c:pt>
                <c:pt idx="4">
                  <c:v>1.4686020028872302</c:v>
                </c:pt>
                <c:pt idx="5">
                  <c:v>1.5559109170194001</c:v>
                </c:pt>
                <c:pt idx="6">
                  <c:v>1.4696110494839199</c:v>
                </c:pt>
                <c:pt idx="7">
                  <c:v>1.3060889856137701</c:v>
                </c:pt>
                <c:pt idx="8">
                  <c:v>1.24167521652</c:v>
                </c:pt>
                <c:pt idx="9">
                  <c:v>1.377438540538686</c:v>
                </c:pt>
                <c:pt idx="10">
                  <c:v>1.3084009142241519</c:v>
                </c:pt>
                <c:pt idx="11">
                  <c:v>1.3084009142241519</c:v>
                </c:pt>
                <c:pt idx="12">
                  <c:v>1.3084009142241519</c:v>
                </c:pt>
                <c:pt idx="13">
                  <c:v>1.3084009142241519</c:v>
                </c:pt>
                <c:pt idx="14">
                  <c:v>1.3084009142241519</c:v>
                </c:pt>
                <c:pt idx="15">
                  <c:v>1.3084009142241519</c:v>
                </c:pt>
                <c:pt idx="16">
                  <c:v>1.3084009142241519</c:v>
                </c:pt>
                <c:pt idx="17">
                  <c:v>1.3084009142241519</c:v>
                </c:pt>
                <c:pt idx="18">
                  <c:v>1.3084009142241519</c:v>
                </c:pt>
                <c:pt idx="19">
                  <c:v>1.3084009142241519</c:v>
                </c:pt>
                <c:pt idx="20">
                  <c:v>1.3084009142241519</c:v>
                </c:pt>
              </c:numCache>
            </c:numRef>
          </c:val>
          <c:smooth val="0"/>
        </c:ser>
        <c:ser>
          <c:idx val="3"/>
          <c:order val="3"/>
          <c:tx>
            <c:strRef>
              <c:f>'D - Transport'!$A$329</c:f>
              <c:strCache>
                <c:ptCount val="1"/>
                <c:pt idx="0">
                  <c:v>Forsvar</c:v>
                </c:pt>
              </c:strCache>
            </c:strRef>
          </c:tx>
          <c:marker>
            <c:symbol val="none"/>
          </c:marker>
          <c:cat>
            <c:numRef>
              <c:f>'D - Transport'!$B$325:$V$325</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 - Transport'!$B$329:$V$329</c:f>
              <c:numCache>
                <c:formatCode>#.##00</c:formatCode>
                <c:ptCount val="21"/>
                <c:pt idx="0">
                  <c:v>3.725578026</c:v>
                </c:pt>
                <c:pt idx="1">
                  <c:v>1.73866626</c:v>
                </c:pt>
                <c:pt idx="2">
                  <c:v>2.409707166</c:v>
                </c:pt>
                <c:pt idx="3">
                  <c:v>1.4770175579999998</c:v>
                </c:pt>
                <c:pt idx="4">
                  <c:v>2.1914275139999999</c:v>
                </c:pt>
                <c:pt idx="5">
                  <c:v>1.4700349200000002</c:v>
                </c:pt>
                <c:pt idx="6">
                  <c:v>2.6519476380000002</c:v>
                </c:pt>
                <c:pt idx="7">
                  <c:v>1.5836423879999999</c:v>
                </c:pt>
                <c:pt idx="8">
                  <c:v>1.9299038999999998</c:v>
                </c:pt>
                <c:pt idx="9">
                  <c:v>1.8101846486929565</c:v>
                </c:pt>
                <c:pt idx="10">
                  <c:v>1.7745769788976522</c:v>
                </c:pt>
                <c:pt idx="11">
                  <c:v>1.7745769788976522</c:v>
                </c:pt>
                <c:pt idx="12">
                  <c:v>1.7745769788976522</c:v>
                </c:pt>
                <c:pt idx="13">
                  <c:v>1.7745769788976522</c:v>
                </c:pt>
                <c:pt idx="14">
                  <c:v>1.7745769788976522</c:v>
                </c:pt>
                <c:pt idx="15">
                  <c:v>1.7745769788976522</c:v>
                </c:pt>
                <c:pt idx="16">
                  <c:v>1.7745769788976522</c:v>
                </c:pt>
                <c:pt idx="17">
                  <c:v>1.7745769788976522</c:v>
                </c:pt>
                <c:pt idx="18">
                  <c:v>1.7745769788976522</c:v>
                </c:pt>
                <c:pt idx="19">
                  <c:v>1.7745769788976522</c:v>
                </c:pt>
                <c:pt idx="20">
                  <c:v>1.7745769788976522</c:v>
                </c:pt>
              </c:numCache>
            </c:numRef>
          </c:val>
          <c:smooth val="0"/>
        </c:ser>
        <c:dLbls>
          <c:showLegendKey val="0"/>
          <c:showVal val="0"/>
          <c:showCatName val="0"/>
          <c:showSerName val="0"/>
          <c:showPercent val="0"/>
          <c:showBubbleSize val="0"/>
        </c:dLbls>
        <c:marker val="1"/>
        <c:smooth val="0"/>
        <c:axId val="145527936"/>
        <c:axId val="145529472"/>
      </c:lineChart>
      <c:catAx>
        <c:axId val="145527936"/>
        <c:scaling>
          <c:orientation val="minMax"/>
        </c:scaling>
        <c:delete val="0"/>
        <c:axPos val="b"/>
        <c:numFmt formatCode="General" sourceLinked="1"/>
        <c:majorTickMark val="out"/>
        <c:minorTickMark val="none"/>
        <c:tickLblPos val="nextTo"/>
        <c:crossAx val="145529472"/>
        <c:crosses val="autoZero"/>
        <c:auto val="1"/>
        <c:lblAlgn val="ctr"/>
        <c:lblOffset val="100"/>
        <c:tickLblSkip val="5"/>
        <c:noMultiLvlLbl val="0"/>
      </c:catAx>
      <c:valAx>
        <c:axId val="145529472"/>
        <c:scaling>
          <c:orientation val="minMax"/>
          <c:max val="10"/>
          <c:min val="0"/>
        </c:scaling>
        <c:delete val="0"/>
        <c:axPos val="l"/>
        <c:majorGridlines/>
        <c:numFmt formatCode="#,##0" sourceLinked="0"/>
        <c:majorTickMark val="out"/>
        <c:minorTickMark val="none"/>
        <c:tickLblPos val="nextTo"/>
        <c:crossAx val="145527936"/>
        <c:crosses val="autoZero"/>
        <c:crossBetween val="between"/>
      </c:valAx>
    </c:plotArea>
    <c:legend>
      <c:legendPos val="b"/>
      <c:overlay val="0"/>
    </c:legend>
    <c:plotVisOnly val="1"/>
    <c:dispBlanksAs val="gap"/>
    <c:showDLblsOverMax val="0"/>
  </c:chart>
  <c:txPr>
    <a:bodyPr/>
    <a:lstStyle/>
    <a:p>
      <a:pPr>
        <a:defRPr sz="1000"/>
      </a:pPr>
      <a:endParaRPr lang="da-DK"/>
    </a:p>
  </c:txPr>
  <c:printSettings>
    <c:headerFooter/>
    <c:pageMargins b="0.75000000000001177" l="0.70000000000000062" r="0.70000000000000062" t="0.75000000000001177"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Vejtransportens energiforbrug (PJ)</a:t>
            </a:r>
          </a:p>
        </c:rich>
      </c:tx>
      <c:layout/>
      <c:overlay val="0"/>
    </c:title>
    <c:autoTitleDeleted val="0"/>
    <c:plotArea>
      <c:layout>
        <c:manualLayout>
          <c:layoutTarget val="inner"/>
          <c:xMode val="edge"/>
          <c:yMode val="edge"/>
          <c:x val="6.8628630723485143E-2"/>
          <c:y val="0.14959281566841001"/>
          <c:w val="0.69607694387038832"/>
          <c:h val="0.74964640172184782"/>
        </c:manualLayout>
      </c:layout>
      <c:scatterChart>
        <c:scatterStyle val="lineMarker"/>
        <c:varyColors val="0"/>
        <c:ser>
          <c:idx val="0"/>
          <c:order val="0"/>
          <c:tx>
            <c:strRef>
              <c:f>'D - Transport'!$B$425</c:f>
              <c:strCache>
                <c:ptCount val="1"/>
                <c:pt idx="0">
                  <c:v>Basis</c:v>
                </c:pt>
              </c:strCache>
            </c:strRef>
          </c:tx>
          <c:marker>
            <c:symbol val="none"/>
          </c:marker>
          <c:xVal>
            <c:numRef>
              <c:f>'D - Transport'!$A$426:$A$446</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xVal>
          <c:yVal>
            <c:numRef>
              <c:f>'D - Transport'!$B$426:$B$446</c:f>
              <c:numCache>
                <c:formatCode>#,#00</c:formatCode>
                <c:ptCount val="21"/>
                <c:pt idx="0">
                  <c:v>161.92299216949999</c:v>
                </c:pt>
                <c:pt idx="1">
                  <c:v>166.46185305149996</c:v>
                </c:pt>
                <c:pt idx="2">
                  <c:v>171.91498931417505</c:v>
                </c:pt>
                <c:pt idx="3">
                  <c:v>168.38579648218473</c:v>
                </c:pt>
                <c:pt idx="4">
                  <c:v>159.79489504725007</c:v>
                </c:pt>
                <c:pt idx="5">
                  <c:v>161.21523224525004</c:v>
                </c:pt>
                <c:pt idx="6">
                  <c:v>159.67856943075003</c:v>
                </c:pt>
                <c:pt idx="7">
                  <c:v>155.57928874327501</c:v>
                </c:pt>
                <c:pt idx="8">
                  <c:v>152.98843517204782</c:v>
                </c:pt>
                <c:pt idx="9">
                  <c:v>156.49493611369095</c:v>
                </c:pt>
                <c:pt idx="10">
                  <c:v>156.08359526082359</c:v>
                </c:pt>
                <c:pt idx="11">
                  <c:v>156.59567397516943</c:v>
                </c:pt>
                <c:pt idx="12">
                  <c:v>157.01238049355808</c:v>
                </c:pt>
                <c:pt idx="13">
                  <c:v>157.41066687281705</c:v>
                </c:pt>
                <c:pt idx="14">
                  <c:v>157.58613895925825</c:v>
                </c:pt>
                <c:pt idx="15">
                  <c:v>157.6892264815765</c:v>
                </c:pt>
                <c:pt idx="16">
                  <c:v>157.03597143575405</c:v>
                </c:pt>
                <c:pt idx="17">
                  <c:v>156.31339473467023</c:v>
                </c:pt>
                <c:pt idx="18">
                  <c:v>156.02802015380283</c:v>
                </c:pt>
                <c:pt idx="19">
                  <c:v>156.10318473839496</c:v>
                </c:pt>
                <c:pt idx="20">
                  <c:v>156.72035128888348</c:v>
                </c:pt>
              </c:numCache>
            </c:numRef>
          </c:yVal>
          <c:smooth val="0"/>
        </c:ser>
        <c:ser>
          <c:idx val="1"/>
          <c:order val="1"/>
          <c:tx>
            <c:strRef>
              <c:f>'D - Transport'!$C$425</c:f>
              <c:strCache>
                <c:ptCount val="1"/>
                <c:pt idx="0">
                  <c:v>Høj udvikling</c:v>
                </c:pt>
              </c:strCache>
            </c:strRef>
          </c:tx>
          <c:spPr>
            <a:ln>
              <a:solidFill>
                <a:schemeClr val="accent2"/>
              </a:solidFill>
              <a:prstDash val="sysDash"/>
            </a:ln>
          </c:spPr>
          <c:marker>
            <c:symbol val="none"/>
          </c:marker>
          <c:xVal>
            <c:numRef>
              <c:f>('D - Transport'!$A$435,'D - Transport'!$A$441,'D - Transport'!$A$446)</c:f>
              <c:numCache>
                <c:formatCode>General</c:formatCode>
                <c:ptCount val="3"/>
                <c:pt idx="0">
                  <c:v>2014</c:v>
                </c:pt>
                <c:pt idx="1">
                  <c:v>2020</c:v>
                </c:pt>
                <c:pt idx="2">
                  <c:v>2025</c:v>
                </c:pt>
              </c:numCache>
            </c:numRef>
          </c:xVal>
          <c:yVal>
            <c:numRef>
              <c:f>('D - Transport'!$C$435,'D - Transport'!$C$441,'D - Transport'!$C$446)</c:f>
              <c:numCache>
                <c:formatCode>#,#00</c:formatCode>
                <c:ptCount val="3"/>
                <c:pt idx="0">
                  <c:v>156.49493611369095</c:v>
                </c:pt>
                <c:pt idx="1">
                  <c:v>164.01192095506968</c:v>
                </c:pt>
                <c:pt idx="2">
                  <c:v>172.81252062119856</c:v>
                </c:pt>
              </c:numCache>
            </c:numRef>
          </c:yVal>
          <c:smooth val="0"/>
        </c:ser>
        <c:ser>
          <c:idx val="2"/>
          <c:order val="2"/>
          <c:tx>
            <c:strRef>
              <c:f>'D - Transport'!$D$425</c:f>
              <c:strCache>
                <c:ptCount val="1"/>
                <c:pt idx="0">
                  <c:v>Lav udvikling</c:v>
                </c:pt>
              </c:strCache>
            </c:strRef>
          </c:tx>
          <c:spPr>
            <a:ln>
              <a:prstDash val="sysDash"/>
            </a:ln>
          </c:spPr>
          <c:marker>
            <c:symbol val="none"/>
          </c:marker>
          <c:xVal>
            <c:numRef>
              <c:f>('D - Transport'!$A$435,'D - Transport'!$A$441,'D - Transport'!$A$446)</c:f>
              <c:numCache>
                <c:formatCode>General</c:formatCode>
                <c:ptCount val="3"/>
                <c:pt idx="0">
                  <c:v>2014</c:v>
                </c:pt>
                <c:pt idx="1">
                  <c:v>2020</c:v>
                </c:pt>
                <c:pt idx="2">
                  <c:v>2025</c:v>
                </c:pt>
              </c:numCache>
            </c:numRef>
          </c:xVal>
          <c:yVal>
            <c:numRef>
              <c:f>('D - Transport'!$D$435,'D - Transport'!$D$441,'D - Transport'!$D$446)</c:f>
              <c:numCache>
                <c:formatCode>#,#00</c:formatCode>
                <c:ptCount val="3"/>
                <c:pt idx="0">
                  <c:v>156.49493611369095</c:v>
                </c:pt>
                <c:pt idx="1">
                  <c:v>151.63512236700936</c:v>
                </c:pt>
                <c:pt idx="2">
                  <c:v>144.91631577771952</c:v>
                </c:pt>
              </c:numCache>
            </c:numRef>
          </c:yVal>
          <c:smooth val="0"/>
        </c:ser>
        <c:dLbls>
          <c:showLegendKey val="0"/>
          <c:showVal val="0"/>
          <c:showCatName val="0"/>
          <c:showSerName val="0"/>
          <c:showPercent val="0"/>
          <c:showBubbleSize val="0"/>
        </c:dLbls>
        <c:axId val="145586048"/>
        <c:axId val="145587584"/>
      </c:scatterChart>
      <c:valAx>
        <c:axId val="145586048"/>
        <c:scaling>
          <c:orientation val="minMax"/>
          <c:max val="2025"/>
          <c:min val="2005"/>
        </c:scaling>
        <c:delete val="0"/>
        <c:axPos val="b"/>
        <c:numFmt formatCode="General" sourceLinked="1"/>
        <c:majorTickMark val="out"/>
        <c:minorTickMark val="none"/>
        <c:tickLblPos val="nextTo"/>
        <c:crossAx val="145587584"/>
        <c:crosses val="autoZero"/>
        <c:crossBetween val="midCat"/>
      </c:valAx>
      <c:valAx>
        <c:axId val="145587584"/>
        <c:scaling>
          <c:orientation val="minMax"/>
          <c:max val="180"/>
          <c:min val="0"/>
        </c:scaling>
        <c:delete val="0"/>
        <c:axPos val="l"/>
        <c:majorGridlines/>
        <c:numFmt formatCode="0" sourceLinked="0"/>
        <c:majorTickMark val="out"/>
        <c:minorTickMark val="none"/>
        <c:tickLblPos val="nextTo"/>
        <c:crossAx val="145586048"/>
        <c:crosses val="autoZero"/>
        <c:crossBetween val="midCat"/>
        <c:majorUnit val="20"/>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Eksisterende vindkraft på havet (MW)</a:t>
            </a:r>
          </a:p>
        </c:rich>
      </c:tx>
      <c:layout/>
      <c:overlay val="1"/>
    </c:title>
    <c:autoTitleDeleted val="0"/>
    <c:plotArea>
      <c:layout>
        <c:manualLayout>
          <c:layoutTarget val="inner"/>
          <c:xMode val="edge"/>
          <c:yMode val="edge"/>
          <c:x val="8.607174103237096E-2"/>
          <c:y val="0.13473388743073783"/>
          <c:w val="0.88337270341207352"/>
          <c:h val="0.69278142315543889"/>
        </c:manualLayout>
      </c:layout>
      <c:barChart>
        <c:barDir val="col"/>
        <c:grouping val="clustered"/>
        <c:varyColors val="0"/>
        <c:ser>
          <c:idx val="0"/>
          <c:order val="0"/>
          <c:invertIfNegative val="0"/>
          <c:cat>
            <c:strRef>
              <c:f>'E - El og Fjernvarme'!$A$25:$A$30</c:f>
              <c:strCache>
                <c:ptCount val="6"/>
                <c:pt idx="0">
                  <c:v>Horns Rev 1</c:v>
                </c:pt>
                <c:pt idx="1">
                  <c:v>Nysted</c:v>
                </c:pt>
                <c:pt idx="2">
                  <c:v>Horns Rev 2</c:v>
                </c:pt>
                <c:pt idx="3">
                  <c:v>Rødsand 2</c:v>
                </c:pt>
                <c:pt idx="4">
                  <c:v>Anholt</c:v>
                </c:pt>
                <c:pt idx="5">
                  <c:v>Øvrig eksisterende</c:v>
                </c:pt>
              </c:strCache>
            </c:strRef>
          </c:cat>
          <c:val>
            <c:numRef>
              <c:f>'E - El og Fjernvarme'!$B$25:$B$30</c:f>
              <c:numCache>
                <c:formatCode>0</c:formatCode>
                <c:ptCount val="6"/>
                <c:pt idx="0">
                  <c:v>160</c:v>
                </c:pt>
                <c:pt idx="1">
                  <c:v>165.6</c:v>
                </c:pt>
                <c:pt idx="2">
                  <c:v>209.3</c:v>
                </c:pt>
                <c:pt idx="3">
                  <c:v>207</c:v>
                </c:pt>
                <c:pt idx="4">
                  <c:v>399.59999999999997</c:v>
                </c:pt>
                <c:pt idx="5">
                  <c:v>129.54999999999995</c:v>
                </c:pt>
              </c:numCache>
            </c:numRef>
          </c:val>
        </c:ser>
        <c:dLbls>
          <c:showLegendKey val="0"/>
          <c:showVal val="0"/>
          <c:showCatName val="0"/>
          <c:showSerName val="0"/>
          <c:showPercent val="0"/>
          <c:showBubbleSize val="0"/>
        </c:dLbls>
        <c:gapWidth val="150"/>
        <c:axId val="145612160"/>
        <c:axId val="145675392"/>
      </c:barChart>
      <c:catAx>
        <c:axId val="145612160"/>
        <c:scaling>
          <c:orientation val="minMax"/>
        </c:scaling>
        <c:delete val="0"/>
        <c:axPos val="b"/>
        <c:numFmt formatCode="General" sourceLinked="0"/>
        <c:majorTickMark val="out"/>
        <c:minorTickMark val="none"/>
        <c:tickLblPos val="nextTo"/>
        <c:crossAx val="145675392"/>
        <c:crosses val="autoZero"/>
        <c:auto val="1"/>
        <c:lblAlgn val="ctr"/>
        <c:lblOffset val="100"/>
        <c:noMultiLvlLbl val="0"/>
      </c:catAx>
      <c:valAx>
        <c:axId val="145675392"/>
        <c:scaling>
          <c:orientation val="minMax"/>
        </c:scaling>
        <c:delete val="0"/>
        <c:axPos val="l"/>
        <c:majorGridlines/>
        <c:numFmt formatCode="0" sourceLinked="1"/>
        <c:majorTickMark val="out"/>
        <c:minorTickMark val="none"/>
        <c:tickLblPos val="nextTo"/>
        <c:crossAx val="145612160"/>
        <c:crosses val="autoZero"/>
        <c:crossBetween val="between"/>
      </c:valAx>
    </c:plotArea>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lgn="ctr" rtl="0">
              <a:defRPr/>
            </a:pPr>
            <a:r>
              <a:rPr lang="da-DK"/>
              <a:t>Vindkraft på havet efter åben-dør ordningen (MW)</a:t>
            </a:r>
          </a:p>
        </c:rich>
      </c:tx>
      <c:layout/>
      <c:overlay val="1"/>
    </c:title>
    <c:autoTitleDeleted val="0"/>
    <c:plotArea>
      <c:layout>
        <c:manualLayout>
          <c:layoutTarget val="inner"/>
          <c:xMode val="edge"/>
          <c:yMode val="edge"/>
          <c:x val="8.607174103237096E-2"/>
          <c:y val="0.14399314668999708"/>
          <c:w val="0.70148337707786523"/>
          <c:h val="0.74002697579469234"/>
        </c:manualLayout>
      </c:layout>
      <c:lineChart>
        <c:grouping val="standard"/>
        <c:varyColors val="0"/>
        <c:ser>
          <c:idx val="0"/>
          <c:order val="0"/>
          <c:tx>
            <c:strRef>
              <c:f>'E - El og Fjernvarme'!$A$44</c:f>
              <c:strCache>
                <c:ptCount val="1"/>
                <c:pt idx="0">
                  <c:v>Nedre</c:v>
                </c:pt>
              </c:strCache>
            </c:strRef>
          </c:tx>
          <c:spPr>
            <a:ln w="31750"/>
          </c:spPr>
          <c:marker>
            <c:symbol val="none"/>
          </c:marker>
          <c:cat>
            <c:numRef>
              <c:f>'E - El og Fjernvarme'!$B$43:$I$43</c:f>
              <c:numCache>
                <c:formatCode>General</c:formatCode>
                <c:ptCount val="8"/>
                <c:pt idx="0">
                  <c:v>2018</c:v>
                </c:pt>
                <c:pt idx="1">
                  <c:v>2019</c:v>
                </c:pt>
                <c:pt idx="2">
                  <c:v>2020</c:v>
                </c:pt>
                <c:pt idx="3">
                  <c:v>2021</c:v>
                </c:pt>
                <c:pt idx="4">
                  <c:v>2022</c:v>
                </c:pt>
                <c:pt idx="5">
                  <c:v>2023</c:v>
                </c:pt>
                <c:pt idx="6">
                  <c:v>2024</c:v>
                </c:pt>
                <c:pt idx="7">
                  <c:v>2025</c:v>
                </c:pt>
              </c:numCache>
            </c:numRef>
          </c:cat>
          <c:val>
            <c:numRef>
              <c:f>'E - El og Fjernvarme'!$B$44:$I$44</c:f>
              <c:numCache>
                <c:formatCode>#,##0</c:formatCode>
                <c:ptCount val="8"/>
                <c:pt idx="0">
                  <c:v>0</c:v>
                </c:pt>
                <c:pt idx="1">
                  <c:v>0</c:v>
                </c:pt>
                <c:pt idx="2">
                  <c:v>20</c:v>
                </c:pt>
                <c:pt idx="3">
                  <c:v>20</c:v>
                </c:pt>
                <c:pt idx="4">
                  <c:v>20</c:v>
                </c:pt>
                <c:pt idx="5">
                  <c:v>20</c:v>
                </c:pt>
                <c:pt idx="6">
                  <c:v>20</c:v>
                </c:pt>
                <c:pt idx="7">
                  <c:v>20</c:v>
                </c:pt>
              </c:numCache>
            </c:numRef>
          </c:val>
          <c:smooth val="0"/>
        </c:ser>
        <c:ser>
          <c:idx val="1"/>
          <c:order val="1"/>
          <c:tx>
            <c:strRef>
              <c:f>'E - El og Fjernvarme'!$A$45</c:f>
              <c:strCache>
                <c:ptCount val="1"/>
                <c:pt idx="0">
                  <c:v>Øvre</c:v>
                </c:pt>
              </c:strCache>
            </c:strRef>
          </c:tx>
          <c:spPr>
            <a:ln w="31750"/>
          </c:spPr>
          <c:marker>
            <c:symbol val="none"/>
          </c:marker>
          <c:cat>
            <c:numRef>
              <c:f>'E - El og Fjernvarme'!$B$43:$I$43</c:f>
              <c:numCache>
                <c:formatCode>General</c:formatCode>
                <c:ptCount val="8"/>
                <c:pt idx="0">
                  <c:v>2018</c:v>
                </c:pt>
                <c:pt idx="1">
                  <c:v>2019</c:v>
                </c:pt>
                <c:pt idx="2">
                  <c:v>2020</c:v>
                </c:pt>
                <c:pt idx="3">
                  <c:v>2021</c:v>
                </c:pt>
                <c:pt idx="4">
                  <c:v>2022</c:v>
                </c:pt>
                <c:pt idx="5">
                  <c:v>2023</c:v>
                </c:pt>
                <c:pt idx="6">
                  <c:v>2024</c:v>
                </c:pt>
                <c:pt idx="7">
                  <c:v>2025</c:v>
                </c:pt>
              </c:numCache>
            </c:numRef>
          </c:cat>
          <c:val>
            <c:numRef>
              <c:f>'E - El og Fjernvarme'!$B$45:$I$45</c:f>
              <c:numCache>
                <c:formatCode>#,##0</c:formatCode>
                <c:ptCount val="8"/>
                <c:pt idx="0">
                  <c:v>0</c:v>
                </c:pt>
                <c:pt idx="1">
                  <c:v>0</c:v>
                </c:pt>
                <c:pt idx="2">
                  <c:v>150</c:v>
                </c:pt>
                <c:pt idx="3">
                  <c:v>165</c:v>
                </c:pt>
                <c:pt idx="4">
                  <c:v>180</c:v>
                </c:pt>
                <c:pt idx="5">
                  <c:v>195</c:v>
                </c:pt>
                <c:pt idx="6">
                  <c:v>210</c:v>
                </c:pt>
                <c:pt idx="7">
                  <c:v>225</c:v>
                </c:pt>
              </c:numCache>
            </c:numRef>
          </c:val>
          <c:smooth val="0"/>
        </c:ser>
        <c:dLbls>
          <c:showLegendKey val="0"/>
          <c:showVal val="0"/>
          <c:showCatName val="0"/>
          <c:showSerName val="0"/>
          <c:showPercent val="0"/>
          <c:showBubbleSize val="0"/>
        </c:dLbls>
        <c:marker val="1"/>
        <c:smooth val="0"/>
        <c:axId val="143672832"/>
        <c:axId val="143674368"/>
      </c:lineChart>
      <c:catAx>
        <c:axId val="143672832"/>
        <c:scaling>
          <c:orientation val="minMax"/>
        </c:scaling>
        <c:delete val="0"/>
        <c:axPos val="b"/>
        <c:numFmt formatCode="General" sourceLinked="1"/>
        <c:majorTickMark val="out"/>
        <c:minorTickMark val="none"/>
        <c:tickLblPos val="nextTo"/>
        <c:crossAx val="143674368"/>
        <c:crosses val="autoZero"/>
        <c:auto val="1"/>
        <c:lblAlgn val="ctr"/>
        <c:lblOffset val="100"/>
        <c:noMultiLvlLbl val="0"/>
      </c:catAx>
      <c:valAx>
        <c:axId val="143674368"/>
        <c:scaling>
          <c:orientation val="minMax"/>
        </c:scaling>
        <c:delete val="0"/>
        <c:axPos val="l"/>
        <c:majorGridlines/>
        <c:numFmt formatCode="#,##0" sourceLinked="1"/>
        <c:majorTickMark val="out"/>
        <c:minorTickMark val="none"/>
        <c:tickLblPos val="nextTo"/>
        <c:crossAx val="143672832"/>
        <c:crosses val="autoZero"/>
        <c:crossBetween val="between"/>
      </c:valAx>
    </c:plotArea>
    <c:legend>
      <c:legendPos val="r"/>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sz="1200" b="1" i="0" baseline="0">
                <a:effectLst/>
              </a:rPr>
              <a:t>Industriens energiforbrug (PJ)</a:t>
            </a:r>
            <a:endParaRPr lang="da-DK" sz="1200">
              <a:effectLst/>
            </a:endParaRPr>
          </a:p>
        </c:rich>
      </c:tx>
      <c:layout/>
      <c:overlay val="0"/>
    </c:title>
    <c:autoTitleDeleted val="0"/>
    <c:plotArea>
      <c:layout/>
      <c:barChart>
        <c:barDir val="col"/>
        <c:grouping val="stacked"/>
        <c:varyColors val="0"/>
        <c:ser>
          <c:idx val="0"/>
          <c:order val="0"/>
          <c:tx>
            <c:strRef>
              <c:f>Hovedpublikation!$B$260</c:f>
              <c:strCache>
                <c:ptCount val="1"/>
                <c:pt idx="0">
                  <c:v>Kul</c:v>
                </c:pt>
              </c:strCache>
            </c:strRef>
          </c:tx>
          <c:invertIfNegative val="0"/>
          <c:cat>
            <c:numRef>
              <c:f>Hovedpublikation!$A$261:$A$266</c:f>
              <c:numCache>
                <c:formatCode>General</c:formatCode>
                <c:ptCount val="6"/>
                <c:pt idx="0">
                  <c:v>2000</c:v>
                </c:pt>
                <c:pt idx="1">
                  <c:v>2005</c:v>
                </c:pt>
                <c:pt idx="2">
                  <c:v>2010</c:v>
                </c:pt>
                <c:pt idx="3">
                  <c:v>2014</c:v>
                </c:pt>
                <c:pt idx="4">
                  <c:v>2020</c:v>
                </c:pt>
                <c:pt idx="5">
                  <c:v>2025</c:v>
                </c:pt>
              </c:numCache>
            </c:numRef>
          </c:cat>
          <c:val>
            <c:numRef>
              <c:f>Hovedpublikation!$B$261:$B$266</c:f>
              <c:numCache>
                <c:formatCode>_ * #.##0_ ;_ * \-#.##0_ ;_ * "-"??_ ;_ @_ </c:formatCode>
                <c:ptCount val="6"/>
                <c:pt idx="0">
                  <c:v>11.133215210836088</c:v>
                </c:pt>
                <c:pt idx="1">
                  <c:v>8.9524074289938245</c:v>
                </c:pt>
                <c:pt idx="2">
                  <c:v>4.3809876713300984</c:v>
                </c:pt>
                <c:pt idx="3">
                  <c:v>4.2605390143108073</c:v>
                </c:pt>
                <c:pt idx="4">
                  <c:v>2.1714740155374108</c:v>
                </c:pt>
                <c:pt idx="5">
                  <c:v>1.9260970426548405</c:v>
                </c:pt>
              </c:numCache>
            </c:numRef>
          </c:val>
        </c:ser>
        <c:ser>
          <c:idx val="1"/>
          <c:order val="1"/>
          <c:tx>
            <c:strRef>
              <c:f>Hovedpublikation!$C$260</c:f>
              <c:strCache>
                <c:ptCount val="1"/>
                <c:pt idx="0">
                  <c:v>Olie</c:v>
                </c:pt>
              </c:strCache>
            </c:strRef>
          </c:tx>
          <c:invertIfNegative val="0"/>
          <c:cat>
            <c:numRef>
              <c:f>Hovedpublikation!$A$261:$A$266</c:f>
              <c:numCache>
                <c:formatCode>General</c:formatCode>
                <c:ptCount val="6"/>
                <c:pt idx="0">
                  <c:v>2000</c:v>
                </c:pt>
                <c:pt idx="1">
                  <c:v>2005</c:v>
                </c:pt>
                <c:pt idx="2">
                  <c:v>2010</c:v>
                </c:pt>
                <c:pt idx="3">
                  <c:v>2014</c:v>
                </c:pt>
                <c:pt idx="4">
                  <c:v>2020</c:v>
                </c:pt>
                <c:pt idx="5">
                  <c:v>2025</c:v>
                </c:pt>
              </c:numCache>
            </c:numRef>
          </c:cat>
          <c:val>
            <c:numRef>
              <c:f>Hovedpublikation!$C$261:$C$266</c:f>
              <c:numCache>
                <c:formatCode>_ * #.##0_ ;_ * \-#.##0_ ;_ * "-"??_ ;_ @_ </c:formatCode>
                <c:ptCount val="6"/>
                <c:pt idx="0">
                  <c:v>25.885490733971594</c:v>
                </c:pt>
                <c:pt idx="1">
                  <c:v>25.704900812179723</c:v>
                </c:pt>
                <c:pt idx="2">
                  <c:v>17.285969481157966</c:v>
                </c:pt>
                <c:pt idx="3">
                  <c:v>11.818280659689023</c:v>
                </c:pt>
                <c:pt idx="4">
                  <c:v>10.17365319483539</c:v>
                </c:pt>
                <c:pt idx="5">
                  <c:v>10.305295913385475</c:v>
                </c:pt>
              </c:numCache>
            </c:numRef>
          </c:val>
        </c:ser>
        <c:ser>
          <c:idx val="2"/>
          <c:order val="2"/>
          <c:tx>
            <c:strRef>
              <c:f>Hovedpublikation!$D$260</c:f>
              <c:strCache>
                <c:ptCount val="1"/>
                <c:pt idx="0">
                  <c:v>Naturgas og Bygas</c:v>
                </c:pt>
              </c:strCache>
            </c:strRef>
          </c:tx>
          <c:invertIfNegative val="0"/>
          <c:cat>
            <c:numRef>
              <c:f>Hovedpublikation!$A$261:$A$266</c:f>
              <c:numCache>
                <c:formatCode>General</c:formatCode>
                <c:ptCount val="6"/>
                <c:pt idx="0">
                  <c:v>2000</c:v>
                </c:pt>
                <c:pt idx="1">
                  <c:v>2005</c:v>
                </c:pt>
                <c:pt idx="2">
                  <c:v>2010</c:v>
                </c:pt>
                <c:pt idx="3">
                  <c:v>2014</c:v>
                </c:pt>
                <c:pt idx="4">
                  <c:v>2020</c:v>
                </c:pt>
                <c:pt idx="5">
                  <c:v>2025</c:v>
                </c:pt>
              </c:numCache>
            </c:numRef>
          </c:cat>
          <c:val>
            <c:numRef>
              <c:f>Hovedpublikation!$D$261:$D$266</c:f>
              <c:numCache>
                <c:formatCode>_ * #.##0_ ;_ * \-#.##0_ ;_ * "-"??_ ;_ @_ </c:formatCode>
                <c:ptCount val="6"/>
                <c:pt idx="0">
                  <c:v>32.823011244317669</c:v>
                </c:pt>
                <c:pt idx="1">
                  <c:v>29.84780046739241</c:v>
                </c:pt>
                <c:pt idx="2">
                  <c:v>29.027079041338709</c:v>
                </c:pt>
                <c:pt idx="3">
                  <c:v>28.644643354799545</c:v>
                </c:pt>
                <c:pt idx="4">
                  <c:v>24.530908716582147</c:v>
                </c:pt>
                <c:pt idx="5">
                  <c:v>24.217290850120936</c:v>
                </c:pt>
              </c:numCache>
            </c:numRef>
          </c:val>
        </c:ser>
        <c:ser>
          <c:idx val="3"/>
          <c:order val="3"/>
          <c:tx>
            <c:strRef>
              <c:f>Hovedpublikation!$E$260</c:f>
              <c:strCache>
                <c:ptCount val="1"/>
                <c:pt idx="0">
                  <c:v>Affald</c:v>
                </c:pt>
              </c:strCache>
            </c:strRef>
          </c:tx>
          <c:invertIfNegative val="0"/>
          <c:cat>
            <c:numRef>
              <c:f>Hovedpublikation!$A$261:$A$266</c:f>
              <c:numCache>
                <c:formatCode>General</c:formatCode>
                <c:ptCount val="6"/>
                <c:pt idx="0">
                  <c:v>2000</c:v>
                </c:pt>
                <c:pt idx="1">
                  <c:v>2005</c:v>
                </c:pt>
                <c:pt idx="2">
                  <c:v>2010</c:v>
                </c:pt>
                <c:pt idx="3">
                  <c:v>2014</c:v>
                </c:pt>
                <c:pt idx="4">
                  <c:v>2020</c:v>
                </c:pt>
                <c:pt idx="5">
                  <c:v>2025</c:v>
                </c:pt>
              </c:numCache>
            </c:numRef>
          </c:cat>
          <c:val>
            <c:numRef>
              <c:f>Hovedpublikation!$E$261:$E$266</c:f>
              <c:numCache>
                <c:formatCode>_ * #.##0_ ;_ * \-#.##0_ ;_ * "-"??_ ;_ @_ </c:formatCode>
                <c:ptCount val="6"/>
                <c:pt idx="0">
                  <c:v>0.15937374391353243</c:v>
                </c:pt>
                <c:pt idx="1">
                  <c:v>1.3137772732333306</c:v>
                </c:pt>
                <c:pt idx="2">
                  <c:v>1.6870000000000001</c:v>
                </c:pt>
                <c:pt idx="3">
                  <c:v>1.4938500000000001</c:v>
                </c:pt>
                <c:pt idx="4">
                  <c:v>1.5438230193598024</c:v>
                </c:pt>
                <c:pt idx="5">
                  <c:v>1.6111045091568312</c:v>
                </c:pt>
              </c:numCache>
            </c:numRef>
          </c:val>
        </c:ser>
        <c:ser>
          <c:idx val="4"/>
          <c:order val="4"/>
          <c:tx>
            <c:strRef>
              <c:f>Hovedpublikation!$F$260</c:f>
              <c:strCache>
                <c:ptCount val="1"/>
                <c:pt idx="0">
                  <c:v>VE</c:v>
                </c:pt>
              </c:strCache>
            </c:strRef>
          </c:tx>
          <c:invertIfNegative val="0"/>
          <c:cat>
            <c:numRef>
              <c:f>Hovedpublikation!$A$261:$A$266</c:f>
              <c:numCache>
                <c:formatCode>General</c:formatCode>
                <c:ptCount val="6"/>
                <c:pt idx="0">
                  <c:v>2000</c:v>
                </c:pt>
                <c:pt idx="1">
                  <c:v>2005</c:v>
                </c:pt>
                <c:pt idx="2">
                  <c:v>2010</c:v>
                </c:pt>
                <c:pt idx="3">
                  <c:v>2014</c:v>
                </c:pt>
                <c:pt idx="4">
                  <c:v>2020</c:v>
                </c:pt>
                <c:pt idx="5">
                  <c:v>2025</c:v>
                </c:pt>
              </c:numCache>
            </c:numRef>
          </c:cat>
          <c:val>
            <c:numRef>
              <c:f>Hovedpublikation!$F$261:$F$266</c:f>
              <c:numCache>
                <c:formatCode>_ * #.##0_ ;_ * \-#.##0_ ;_ * "-"??_ ;_ @_ </c:formatCode>
                <c:ptCount val="6"/>
                <c:pt idx="0">
                  <c:v>5.4660834590521015</c:v>
                </c:pt>
                <c:pt idx="1">
                  <c:v>4.8057750034291935</c:v>
                </c:pt>
                <c:pt idx="2">
                  <c:v>8.0160802316179467</c:v>
                </c:pt>
                <c:pt idx="3">
                  <c:v>5.8486497756971829</c:v>
                </c:pt>
                <c:pt idx="4">
                  <c:v>15.005908360782703</c:v>
                </c:pt>
                <c:pt idx="5">
                  <c:v>17.918086280996306</c:v>
                </c:pt>
              </c:numCache>
            </c:numRef>
          </c:val>
        </c:ser>
        <c:ser>
          <c:idx val="5"/>
          <c:order val="5"/>
          <c:tx>
            <c:strRef>
              <c:f>Hovedpublikation!$G$260</c:f>
              <c:strCache>
                <c:ptCount val="1"/>
                <c:pt idx="0">
                  <c:v>El</c:v>
                </c:pt>
              </c:strCache>
            </c:strRef>
          </c:tx>
          <c:invertIfNegative val="0"/>
          <c:cat>
            <c:numRef>
              <c:f>Hovedpublikation!$A$261:$A$266</c:f>
              <c:numCache>
                <c:formatCode>General</c:formatCode>
                <c:ptCount val="6"/>
                <c:pt idx="0">
                  <c:v>2000</c:v>
                </c:pt>
                <c:pt idx="1">
                  <c:v>2005</c:v>
                </c:pt>
                <c:pt idx="2">
                  <c:v>2010</c:v>
                </c:pt>
                <c:pt idx="3">
                  <c:v>2014</c:v>
                </c:pt>
                <c:pt idx="4">
                  <c:v>2020</c:v>
                </c:pt>
                <c:pt idx="5">
                  <c:v>2025</c:v>
                </c:pt>
              </c:numCache>
            </c:numRef>
          </c:cat>
          <c:val>
            <c:numRef>
              <c:f>Hovedpublikation!$G$261:$G$266</c:f>
              <c:numCache>
                <c:formatCode>_ * #.##0_ ;_ * \-#.##0_ ;_ * "-"??_ ;_ @_ </c:formatCode>
                <c:ptCount val="6"/>
                <c:pt idx="0">
                  <c:v>35.022332435747238</c:v>
                </c:pt>
                <c:pt idx="1">
                  <c:v>35.943038754087681</c:v>
                </c:pt>
                <c:pt idx="2">
                  <c:v>29.425592678275336</c:v>
                </c:pt>
                <c:pt idx="3">
                  <c:v>28.505145844295228</c:v>
                </c:pt>
                <c:pt idx="4">
                  <c:v>28.548574860121004</c:v>
                </c:pt>
                <c:pt idx="5">
                  <c:v>28.499246170328043</c:v>
                </c:pt>
              </c:numCache>
            </c:numRef>
          </c:val>
        </c:ser>
        <c:ser>
          <c:idx val="6"/>
          <c:order val="6"/>
          <c:tx>
            <c:strRef>
              <c:f>Hovedpublikation!$H$260</c:f>
              <c:strCache>
                <c:ptCount val="1"/>
                <c:pt idx="0">
                  <c:v>Fjernvarme</c:v>
                </c:pt>
              </c:strCache>
            </c:strRef>
          </c:tx>
          <c:invertIfNegative val="0"/>
          <c:cat>
            <c:numRef>
              <c:f>Hovedpublikation!$A$261:$A$266</c:f>
              <c:numCache>
                <c:formatCode>General</c:formatCode>
                <c:ptCount val="6"/>
                <c:pt idx="0">
                  <c:v>2000</c:v>
                </c:pt>
                <c:pt idx="1">
                  <c:v>2005</c:v>
                </c:pt>
                <c:pt idx="2">
                  <c:v>2010</c:v>
                </c:pt>
                <c:pt idx="3">
                  <c:v>2014</c:v>
                </c:pt>
                <c:pt idx="4">
                  <c:v>2020</c:v>
                </c:pt>
                <c:pt idx="5">
                  <c:v>2025</c:v>
                </c:pt>
              </c:numCache>
            </c:numRef>
          </c:cat>
          <c:val>
            <c:numRef>
              <c:f>Hovedpublikation!$H$261:$H$266</c:f>
              <c:numCache>
                <c:formatCode>_ * #.##0_ ;_ * \-#.##0_ ;_ * "-"??_ ;_ @_ </c:formatCode>
                <c:ptCount val="6"/>
                <c:pt idx="0">
                  <c:v>7.0936439942215364</c:v>
                </c:pt>
                <c:pt idx="1">
                  <c:v>6.7124134691550434</c:v>
                </c:pt>
                <c:pt idx="2">
                  <c:v>4.6442517953008675</c:v>
                </c:pt>
                <c:pt idx="3">
                  <c:v>3.6032072766724785</c:v>
                </c:pt>
                <c:pt idx="4">
                  <c:v>3.9132552503498479</c:v>
                </c:pt>
                <c:pt idx="5">
                  <c:v>4.0576667110676237</c:v>
                </c:pt>
              </c:numCache>
            </c:numRef>
          </c:val>
        </c:ser>
        <c:dLbls>
          <c:showLegendKey val="0"/>
          <c:showVal val="0"/>
          <c:showCatName val="0"/>
          <c:showSerName val="0"/>
          <c:showPercent val="0"/>
          <c:showBubbleSize val="0"/>
        </c:dLbls>
        <c:gapWidth val="150"/>
        <c:overlap val="100"/>
        <c:axId val="139751424"/>
        <c:axId val="139752960"/>
      </c:barChart>
      <c:catAx>
        <c:axId val="139751424"/>
        <c:scaling>
          <c:orientation val="minMax"/>
        </c:scaling>
        <c:delete val="0"/>
        <c:axPos val="b"/>
        <c:numFmt formatCode="General" sourceLinked="1"/>
        <c:majorTickMark val="out"/>
        <c:minorTickMark val="none"/>
        <c:tickLblPos val="nextTo"/>
        <c:crossAx val="139752960"/>
        <c:crosses val="autoZero"/>
        <c:auto val="1"/>
        <c:lblAlgn val="ctr"/>
        <c:lblOffset val="100"/>
        <c:noMultiLvlLbl val="0"/>
      </c:catAx>
      <c:valAx>
        <c:axId val="139752960"/>
        <c:scaling>
          <c:orientation val="minMax"/>
        </c:scaling>
        <c:delete val="0"/>
        <c:axPos val="l"/>
        <c:majorGridlines/>
        <c:numFmt formatCode="#,##0" sourceLinked="0"/>
        <c:majorTickMark val="out"/>
        <c:minorTickMark val="none"/>
        <c:tickLblPos val="nextTo"/>
        <c:crossAx val="139751424"/>
        <c:crosses val="autoZero"/>
        <c:crossBetween val="between"/>
      </c:valAx>
      <c:spPr>
        <a:solidFill>
          <a:schemeClr val="bg1">
            <a:lumMod val="85000"/>
          </a:schemeClr>
        </a:solidFill>
      </c:spPr>
    </c:plotArea>
    <c:legend>
      <c:legendPos val="r"/>
      <c:layout>
        <c:manualLayout>
          <c:xMode val="edge"/>
          <c:yMode val="edge"/>
          <c:x val="0.72890332458442686"/>
          <c:y val="0.14599445902595509"/>
          <c:w val="0.25443000874890637"/>
          <c:h val="0.58602034120734903"/>
        </c:manualLayout>
      </c:layout>
      <c:overlay val="0"/>
    </c:legend>
    <c:plotVisOnly val="1"/>
    <c:dispBlanksAs val="gap"/>
    <c:showDLblsOverMax val="0"/>
  </c:chart>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Vindkraft på havet (MW)</a:t>
            </a:r>
          </a:p>
        </c:rich>
      </c:tx>
      <c:layout/>
      <c:overlay val="1"/>
    </c:title>
    <c:autoTitleDeleted val="0"/>
    <c:plotArea>
      <c:layout>
        <c:manualLayout>
          <c:layoutTarget val="inner"/>
          <c:xMode val="edge"/>
          <c:yMode val="edge"/>
          <c:x val="0.10716907261592301"/>
          <c:y val="0.14862277631962673"/>
          <c:w val="0.68038604549431325"/>
          <c:h val="0.73539734616506269"/>
        </c:manualLayout>
      </c:layout>
      <c:lineChart>
        <c:grouping val="standard"/>
        <c:varyColors val="0"/>
        <c:ser>
          <c:idx val="0"/>
          <c:order val="0"/>
          <c:tx>
            <c:strRef>
              <c:f>'E - El og Fjernvarme'!$A$63</c:f>
              <c:strCache>
                <c:ptCount val="1"/>
                <c:pt idx="0">
                  <c:v>Nedre</c:v>
                </c:pt>
              </c:strCache>
            </c:strRef>
          </c:tx>
          <c:spPr>
            <a:ln w="31750"/>
          </c:spPr>
          <c:marker>
            <c:symbol val="none"/>
          </c:marker>
          <c:cat>
            <c:numRef>
              <c:f>'E - El og Fjernvarme'!$B$62:$L$62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Fjernvarme'!$B$63:$L$63</c:f>
              <c:numCache>
                <c:formatCode>#,##0</c:formatCode>
                <c:ptCount val="11"/>
                <c:pt idx="0">
                  <c:v>1271.05</c:v>
                </c:pt>
                <c:pt idx="1">
                  <c:v>1269.4165</c:v>
                </c:pt>
                <c:pt idx="2">
                  <c:v>1266.0999999999999</c:v>
                </c:pt>
                <c:pt idx="3">
                  <c:v>1316.1</c:v>
                </c:pt>
                <c:pt idx="4">
                  <c:v>1816.1</c:v>
                </c:pt>
                <c:pt idx="5">
                  <c:v>2373.15</c:v>
                </c:pt>
                <c:pt idx="6">
                  <c:v>2581.1</c:v>
                </c:pt>
                <c:pt idx="7">
                  <c:v>2681.1</c:v>
                </c:pt>
                <c:pt idx="8">
                  <c:v>2681.1</c:v>
                </c:pt>
                <c:pt idx="9">
                  <c:v>2681.1</c:v>
                </c:pt>
                <c:pt idx="10">
                  <c:v>2680.7</c:v>
                </c:pt>
              </c:numCache>
            </c:numRef>
          </c:val>
          <c:smooth val="0"/>
        </c:ser>
        <c:ser>
          <c:idx val="1"/>
          <c:order val="1"/>
          <c:tx>
            <c:strRef>
              <c:f>'E - El og Fjernvarme'!$A$64</c:f>
              <c:strCache>
                <c:ptCount val="1"/>
                <c:pt idx="0">
                  <c:v>Øvre</c:v>
                </c:pt>
              </c:strCache>
            </c:strRef>
          </c:tx>
          <c:spPr>
            <a:ln w="31750"/>
          </c:spPr>
          <c:marker>
            <c:symbol val="none"/>
          </c:marker>
          <c:cat>
            <c:numRef>
              <c:f>'E - El og Fjernvarme'!$B$62:$L$62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Fjernvarme'!$B$64:$L$64</c:f>
              <c:numCache>
                <c:formatCode>#,##0</c:formatCode>
                <c:ptCount val="11"/>
                <c:pt idx="0">
                  <c:v>1271.05</c:v>
                </c:pt>
                <c:pt idx="1">
                  <c:v>1269.4165</c:v>
                </c:pt>
                <c:pt idx="2">
                  <c:v>1266.0999999999999</c:v>
                </c:pt>
                <c:pt idx="3">
                  <c:v>1316.1</c:v>
                </c:pt>
                <c:pt idx="4">
                  <c:v>1816.1</c:v>
                </c:pt>
                <c:pt idx="5">
                  <c:v>2438.15</c:v>
                </c:pt>
                <c:pt idx="6">
                  <c:v>2718.6</c:v>
                </c:pt>
                <c:pt idx="7">
                  <c:v>2833.6</c:v>
                </c:pt>
                <c:pt idx="8">
                  <c:v>2848.6</c:v>
                </c:pt>
                <c:pt idx="9">
                  <c:v>2863.6</c:v>
                </c:pt>
                <c:pt idx="10">
                  <c:v>2878.2</c:v>
                </c:pt>
              </c:numCache>
            </c:numRef>
          </c:val>
          <c:smooth val="0"/>
        </c:ser>
        <c:dLbls>
          <c:showLegendKey val="0"/>
          <c:showVal val="0"/>
          <c:showCatName val="0"/>
          <c:showSerName val="0"/>
          <c:showPercent val="0"/>
          <c:showBubbleSize val="0"/>
        </c:dLbls>
        <c:marker val="1"/>
        <c:smooth val="0"/>
        <c:axId val="143708160"/>
        <c:axId val="143709696"/>
      </c:lineChart>
      <c:catAx>
        <c:axId val="143708160"/>
        <c:scaling>
          <c:orientation val="minMax"/>
        </c:scaling>
        <c:delete val="0"/>
        <c:axPos val="b"/>
        <c:numFmt formatCode="General" sourceLinked="1"/>
        <c:majorTickMark val="out"/>
        <c:minorTickMark val="none"/>
        <c:tickLblPos val="nextTo"/>
        <c:crossAx val="143709696"/>
        <c:crosses val="autoZero"/>
        <c:auto val="1"/>
        <c:lblAlgn val="ctr"/>
        <c:lblOffset val="100"/>
        <c:noMultiLvlLbl val="0"/>
      </c:catAx>
      <c:valAx>
        <c:axId val="143709696"/>
        <c:scaling>
          <c:orientation val="minMax"/>
        </c:scaling>
        <c:delete val="0"/>
        <c:axPos val="l"/>
        <c:majorGridlines/>
        <c:numFmt formatCode="#,##0" sourceLinked="1"/>
        <c:majorTickMark val="out"/>
        <c:minorTickMark val="none"/>
        <c:tickLblPos val="nextTo"/>
        <c:crossAx val="143708160"/>
        <c:crosses val="autoZero"/>
        <c:crossBetween val="between"/>
      </c:valAx>
    </c:plotArea>
    <c:legend>
      <c:legendPos val="r"/>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Vindkraft på havet (TWh)</a:t>
            </a:r>
          </a:p>
        </c:rich>
      </c:tx>
      <c:overlay val="1"/>
    </c:title>
    <c:autoTitleDeleted val="0"/>
    <c:plotArea>
      <c:layout>
        <c:manualLayout>
          <c:layoutTarget val="inner"/>
          <c:xMode val="edge"/>
          <c:yMode val="edge"/>
          <c:x val="9.0502405949256362E-2"/>
          <c:y val="0.14862277631962673"/>
          <c:w val="0.69705271216097986"/>
          <c:h val="0.73539734616506269"/>
        </c:manualLayout>
      </c:layout>
      <c:lineChart>
        <c:grouping val="standard"/>
        <c:varyColors val="0"/>
        <c:ser>
          <c:idx val="0"/>
          <c:order val="0"/>
          <c:tx>
            <c:strRef>
              <c:f>'E - El og Fjernvarme'!$A$68</c:f>
              <c:strCache>
                <c:ptCount val="1"/>
                <c:pt idx="0">
                  <c:v>Nedre</c:v>
                </c:pt>
              </c:strCache>
            </c:strRef>
          </c:tx>
          <c:spPr>
            <a:ln w="31750"/>
          </c:spPr>
          <c:marker>
            <c:symbol val="none"/>
          </c:marker>
          <c:cat>
            <c:numRef>
              <c:f>'E - El og Fjernvarme'!$B$67:$L$67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Fjernvarme'!$B$68:$L$68</c:f>
              <c:numCache>
                <c:formatCode>#,##0.00</c:formatCode>
                <c:ptCount val="11"/>
                <c:pt idx="0">
                  <c:v>5.1072350000000002</c:v>
                </c:pt>
                <c:pt idx="1">
                  <c:v>5.1041313500000003</c:v>
                </c:pt>
                <c:pt idx="2">
                  <c:v>5.0978300000000001</c:v>
                </c:pt>
                <c:pt idx="3">
                  <c:v>5.3228299999999997</c:v>
                </c:pt>
                <c:pt idx="4">
                  <c:v>7.4947049999999997</c:v>
                </c:pt>
                <c:pt idx="5">
                  <c:v>9.8995699999999989</c:v>
                </c:pt>
                <c:pt idx="6">
                  <c:v>10.785080000000001</c:v>
                </c:pt>
                <c:pt idx="7">
                  <c:v>11.210080000000001</c:v>
                </c:pt>
                <c:pt idx="8">
                  <c:v>11.210080000000001</c:v>
                </c:pt>
                <c:pt idx="9">
                  <c:v>11.210080000000001</c:v>
                </c:pt>
                <c:pt idx="10">
                  <c:v>11.209160000000001</c:v>
                </c:pt>
              </c:numCache>
            </c:numRef>
          </c:val>
          <c:smooth val="0"/>
        </c:ser>
        <c:ser>
          <c:idx val="1"/>
          <c:order val="1"/>
          <c:tx>
            <c:strRef>
              <c:f>'E - El og Fjernvarme'!$A$69</c:f>
              <c:strCache>
                <c:ptCount val="1"/>
                <c:pt idx="0">
                  <c:v>Øvre</c:v>
                </c:pt>
              </c:strCache>
            </c:strRef>
          </c:tx>
          <c:spPr>
            <a:ln w="31750"/>
          </c:spPr>
          <c:marker>
            <c:symbol val="none"/>
          </c:marker>
          <c:cat>
            <c:numRef>
              <c:f>'E - El og Fjernvarme'!$B$67:$L$67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Fjernvarme'!$B$69:$L$69</c:f>
              <c:numCache>
                <c:formatCode>#,##0.00</c:formatCode>
                <c:ptCount val="11"/>
                <c:pt idx="0">
                  <c:v>5.1072350000000002</c:v>
                </c:pt>
                <c:pt idx="1">
                  <c:v>5.1041313500000003</c:v>
                </c:pt>
                <c:pt idx="2">
                  <c:v>5.0978300000000001</c:v>
                </c:pt>
                <c:pt idx="3">
                  <c:v>5.3228299999999997</c:v>
                </c:pt>
                <c:pt idx="4">
                  <c:v>7.4947049999999997</c:v>
                </c:pt>
                <c:pt idx="5">
                  <c:v>10.167694999999998</c:v>
                </c:pt>
                <c:pt idx="6">
                  <c:v>11.352267500000002</c:v>
                </c:pt>
                <c:pt idx="7">
                  <c:v>11.839142500000001</c:v>
                </c:pt>
                <c:pt idx="8">
                  <c:v>11.901017500000002</c:v>
                </c:pt>
                <c:pt idx="9">
                  <c:v>11.962892500000002</c:v>
                </c:pt>
                <c:pt idx="10">
                  <c:v>12.0238475</c:v>
                </c:pt>
              </c:numCache>
            </c:numRef>
          </c:val>
          <c:smooth val="0"/>
        </c:ser>
        <c:dLbls>
          <c:showLegendKey val="0"/>
          <c:showVal val="0"/>
          <c:showCatName val="0"/>
          <c:showSerName val="0"/>
          <c:showPercent val="0"/>
          <c:showBubbleSize val="0"/>
        </c:dLbls>
        <c:marker val="1"/>
        <c:smooth val="0"/>
        <c:axId val="145639680"/>
        <c:axId val="145948672"/>
      </c:lineChart>
      <c:catAx>
        <c:axId val="145639680"/>
        <c:scaling>
          <c:orientation val="minMax"/>
        </c:scaling>
        <c:delete val="0"/>
        <c:axPos val="b"/>
        <c:numFmt formatCode="General" sourceLinked="1"/>
        <c:majorTickMark val="out"/>
        <c:minorTickMark val="none"/>
        <c:tickLblPos val="nextTo"/>
        <c:crossAx val="145948672"/>
        <c:crosses val="autoZero"/>
        <c:auto val="1"/>
        <c:lblAlgn val="ctr"/>
        <c:lblOffset val="100"/>
        <c:noMultiLvlLbl val="0"/>
      </c:catAx>
      <c:valAx>
        <c:axId val="145948672"/>
        <c:scaling>
          <c:orientation val="minMax"/>
        </c:scaling>
        <c:delete val="0"/>
        <c:axPos val="l"/>
        <c:majorGridlines/>
        <c:numFmt formatCode="#,##0" sourceLinked="0"/>
        <c:majorTickMark val="out"/>
        <c:minorTickMark val="none"/>
        <c:tickLblPos val="nextTo"/>
        <c:crossAx val="145639680"/>
        <c:crosses val="autoZero"/>
        <c:crossBetween val="between"/>
      </c:valAx>
    </c:plotArea>
    <c:legend>
      <c:legendPos val="r"/>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Eksisterende</a:t>
            </a:r>
            <a:r>
              <a:rPr lang="da-DK" baseline="0"/>
              <a:t> vindkraft på land</a:t>
            </a:r>
            <a:r>
              <a:rPr lang="da-DK"/>
              <a:t> fordelt på årgang (MW)</a:t>
            </a:r>
          </a:p>
        </c:rich>
      </c:tx>
      <c:layout/>
      <c:overlay val="1"/>
    </c:title>
    <c:autoTitleDeleted val="0"/>
    <c:plotArea>
      <c:layout>
        <c:manualLayout>
          <c:layoutTarget val="inner"/>
          <c:xMode val="edge"/>
          <c:yMode val="edge"/>
          <c:x val="8.607174103237096E-2"/>
          <c:y val="0.14862277631962673"/>
          <c:w val="0.88337270341207352"/>
          <c:h val="0.61001348789734622"/>
        </c:manualLayout>
      </c:layout>
      <c:barChart>
        <c:barDir val="col"/>
        <c:grouping val="stacked"/>
        <c:varyColors val="0"/>
        <c:ser>
          <c:idx val="0"/>
          <c:order val="0"/>
          <c:tx>
            <c:strRef>
              <c:f>'E - El og Fjernvarme'!$B$81</c:f>
              <c:strCache>
                <c:ptCount val="1"/>
                <c:pt idx="0">
                  <c:v>Vestdanmark</c:v>
                </c:pt>
              </c:strCache>
            </c:strRef>
          </c:tx>
          <c:invertIfNegative val="0"/>
          <c:cat>
            <c:numRef>
              <c:f>'E - El og Fjernvarme'!$A$82:$A$118</c:f>
              <c:numCache>
                <c:formatCode>General</c:formatCode>
                <c:ptCount val="37"/>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numCache>
            </c:numRef>
          </c:cat>
          <c:val>
            <c:numRef>
              <c:f>'E - El og Fjernvarme'!$B$82:$B$118</c:f>
              <c:numCache>
                <c:formatCode>#,##0</c:formatCode>
                <c:ptCount val="37"/>
                <c:pt idx="0">
                  <c:v>0.4</c:v>
                </c:pt>
                <c:pt idx="1">
                  <c:v>5.5E-2</c:v>
                </c:pt>
                <c:pt idx="2">
                  <c:v>0.25</c:v>
                </c:pt>
                <c:pt idx="3">
                  <c:v>0.11</c:v>
                </c:pt>
                <c:pt idx="4">
                  <c:v>0.20899999999999999</c:v>
                </c:pt>
                <c:pt idx="5">
                  <c:v>0.22</c:v>
                </c:pt>
                <c:pt idx="6">
                  <c:v>0.25</c:v>
                </c:pt>
                <c:pt idx="7">
                  <c:v>0.441</c:v>
                </c:pt>
                <c:pt idx="8">
                  <c:v>0.375</c:v>
                </c:pt>
                <c:pt idx="9">
                  <c:v>2.1949999999999998</c:v>
                </c:pt>
                <c:pt idx="10">
                  <c:v>10.465</c:v>
                </c:pt>
                <c:pt idx="11">
                  <c:v>15.298999999999999</c:v>
                </c:pt>
                <c:pt idx="12">
                  <c:v>19.588999999999999</c:v>
                </c:pt>
                <c:pt idx="13">
                  <c:v>25.39</c:v>
                </c:pt>
                <c:pt idx="14">
                  <c:v>17.225000000000001</c:v>
                </c:pt>
                <c:pt idx="15">
                  <c:v>12.975</c:v>
                </c:pt>
                <c:pt idx="16">
                  <c:v>28.805</c:v>
                </c:pt>
                <c:pt idx="17">
                  <c:v>58.95</c:v>
                </c:pt>
                <c:pt idx="18">
                  <c:v>157.07499999999999</c:v>
                </c:pt>
                <c:pt idx="19">
                  <c:v>216.17</c:v>
                </c:pt>
                <c:pt idx="20">
                  <c:v>229.815</c:v>
                </c:pt>
                <c:pt idx="21">
                  <c:v>267.14999999999998</c:v>
                </c:pt>
                <c:pt idx="22">
                  <c:v>476.29</c:v>
                </c:pt>
                <c:pt idx="23">
                  <c:v>96.694999999999993</c:v>
                </c:pt>
                <c:pt idx="24">
                  <c:v>298.14999999999998</c:v>
                </c:pt>
                <c:pt idx="25">
                  <c:v>14.7</c:v>
                </c:pt>
                <c:pt idx="26">
                  <c:v>1.895</c:v>
                </c:pt>
                <c:pt idx="27">
                  <c:v>22.175000000000001</c:v>
                </c:pt>
                <c:pt idx="28">
                  <c:v>0</c:v>
                </c:pt>
                <c:pt idx="29">
                  <c:v>2.25</c:v>
                </c:pt>
                <c:pt idx="30">
                  <c:v>64.204999999999998</c:v>
                </c:pt>
                <c:pt idx="31">
                  <c:v>96.155000000000001</c:v>
                </c:pt>
                <c:pt idx="32">
                  <c:v>150.27500000000001</c:v>
                </c:pt>
                <c:pt idx="33">
                  <c:v>162.75</c:v>
                </c:pt>
                <c:pt idx="34">
                  <c:v>135.32499999999999</c:v>
                </c:pt>
                <c:pt idx="35">
                  <c:v>342.6</c:v>
                </c:pt>
                <c:pt idx="36">
                  <c:v>77.55</c:v>
                </c:pt>
              </c:numCache>
            </c:numRef>
          </c:val>
        </c:ser>
        <c:ser>
          <c:idx val="1"/>
          <c:order val="1"/>
          <c:tx>
            <c:strRef>
              <c:f>'E - El og Fjernvarme'!$C$81</c:f>
              <c:strCache>
                <c:ptCount val="1"/>
                <c:pt idx="0">
                  <c:v>Østdanmark</c:v>
                </c:pt>
              </c:strCache>
            </c:strRef>
          </c:tx>
          <c:invertIfNegative val="0"/>
          <c:cat>
            <c:numRef>
              <c:f>'E - El og Fjernvarme'!$A$82:$A$118</c:f>
              <c:numCache>
                <c:formatCode>General</c:formatCode>
                <c:ptCount val="37"/>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numCache>
            </c:numRef>
          </c:cat>
          <c:val>
            <c:numRef>
              <c:f>'E - El og Fjernvarme'!$C$82:$C$118</c:f>
              <c:numCache>
                <c:formatCode>#,##0</c:formatCode>
                <c:ptCount val="37"/>
                <c:pt idx="0">
                  <c:v>0</c:v>
                </c:pt>
                <c:pt idx="1">
                  <c:v>0</c:v>
                </c:pt>
                <c:pt idx="2">
                  <c:v>0.14000000000000001</c:v>
                </c:pt>
                <c:pt idx="3">
                  <c:v>5.5E-2</c:v>
                </c:pt>
                <c:pt idx="4">
                  <c:v>0.17499999999999999</c:v>
                </c:pt>
                <c:pt idx="5">
                  <c:v>0.32500000000000001</c:v>
                </c:pt>
                <c:pt idx="6">
                  <c:v>0.26</c:v>
                </c:pt>
                <c:pt idx="7">
                  <c:v>0.4</c:v>
                </c:pt>
                <c:pt idx="8">
                  <c:v>0.45400000000000001</c:v>
                </c:pt>
                <c:pt idx="9">
                  <c:v>0.68400000000000005</c:v>
                </c:pt>
                <c:pt idx="10">
                  <c:v>7.05</c:v>
                </c:pt>
                <c:pt idx="11">
                  <c:v>6.9</c:v>
                </c:pt>
                <c:pt idx="12">
                  <c:v>3.7050000000000001</c:v>
                </c:pt>
                <c:pt idx="13">
                  <c:v>6.0750000000000002</c:v>
                </c:pt>
                <c:pt idx="14">
                  <c:v>5.125</c:v>
                </c:pt>
                <c:pt idx="15">
                  <c:v>9.375</c:v>
                </c:pt>
                <c:pt idx="16">
                  <c:v>17.850000000000001</c:v>
                </c:pt>
                <c:pt idx="17">
                  <c:v>9.625</c:v>
                </c:pt>
                <c:pt idx="18">
                  <c:v>41.3</c:v>
                </c:pt>
                <c:pt idx="19">
                  <c:v>64.924999999999997</c:v>
                </c:pt>
                <c:pt idx="20">
                  <c:v>78.918000000000006</c:v>
                </c:pt>
                <c:pt idx="21">
                  <c:v>52.82</c:v>
                </c:pt>
                <c:pt idx="22">
                  <c:v>119.889</c:v>
                </c:pt>
                <c:pt idx="23">
                  <c:v>15.72</c:v>
                </c:pt>
                <c:pt idx="24">
                  <c:v>28.4</c:v>
                </c:pt>
                <c:pt idx="25">
                  <c:v>6.75</c:v>
                </c:pt>
                <c:pt idx="26">
                  <c:v>0.22500000000000001</c:v>
                </c:pt>
                <c:pt idx="27">
                  <c:v>0</c:v>
                </c:pt>
                <c:pt idx="28">
                  <c:v>11.324999999999999</c:v>
                </c:pt>
                <c:pt idx="29">
                  <c:v>0.255</c:v>
                </c:pt>
                <c:pt idx="30">
                  <c:v>4.5999999999999996</c:v>
                </c:pt>
                <c:pt idx="31">
                  <c:v>10.050000000000001</c:v>
                </c:pt>
                <c:pt idx="32">
                  <c:v>6.6550000000000002</c:v>
                </c:pt>
                <c:pt idx="33">
                  <c:v>23.85</c:v>
                </c:pt>
                <c:pt idx="34">
                  <c:v>36</c:v>
                </c:pt>
                <c:pt idx="35">
                  <c:v>10.6</c:v>
                </c:pt>
                <c:pt idx="36">
                  <c:v>27.3</c:v>
                </c:pt>
              </c:numCache>
            </c:numRef>
          </c:val>
        </c:ser>
        <c:dLbls>
          <c:showLegendKey val="0"/>
          <c:showVal val="0"/>
          <c:showCatName val="0"/>
          <c:showSerName val="0"/>
          <c:showPercent val="0"/>
          <c:showBubbleSize val="0"/>
        </c:dLbls>
        <c:gapWidth val="150"/>
        <c:overlap val="100"/>
        <c:axId val="145974016"/>
        <c:axId val="145975552"/>
      </c:barChart>
      <c:catAx>
        <c:axId val="145974016"/>
        <c:scaling>
          <c:orientation val="minMax"/>
        </c:scaling>
        <c:delete val="0"/>
        <c:axPos val="b"/>
        <c:numFmt formatCode="General" sourceLinked="1"/>
        <c:majorTickMark val="out"/>
        <c:minorTickMark val="none"/>
        <c:tickLblPos val="nextTo"/>
        <c:crossAx val="145975552"/>
        <c:crosses val="autoZero"/>
        <c:auto val="1"/>
        <c:lblAlgn val="ctr"/>
        <c:lblOffset val="100"/>
        <c:noMultiLvlLbl val="0"/>
      </c:catAx>
      <c:valAx>
        <c:axId val="145975552"/>
        <c:scaling>
          <c:orientation val="minMax"/>
        </c:scaling>
        <c:delete val="0"/>
        <c:axPos val="l"/>
        <c:majorGridlines/>
        <c:numFmt formatCode="0" sourceLinked="0"/>
        <c:majorTickMark val="out"/>
        <c:minorTickMark val="none"/>
        <c:tickLblPos val="nextTo"/>
        <c:crossAx val="145974016"/>
        <c:crosses val="autoZero"/>
        <c:crossBetween val="between"/>
      </c:valAx>
    </c:plotArea>
    <c:legend>
      <c:legendPos val="b"/>
      <c:layout>
        <c:manualLayout>
          <c:xMode val="edge"/>
          <c:yMode val="edge"/>
          <c:x val="0.29569313210848641"/>
          <c:y val="0.9023939195100612"/>
          <c:w val="0.39472484689413817"/>
          <c:h val="8.3717191601049873E-2"/>
        </c:manualLayout>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Vindkraft på land 2015-2017 (MW)</a:t>
            </a:r>
          </a:p>
        </c:rich>
      </c:tx>
      <c:layout/>
      <c:overlay val="1"/>
    </c:title>
    <c:autoTitleDeleted val="0"/>
    <c:plotArea>
      <c:layout>
        <c:manualLayout>
          <c:layoutTarget val="inner"/>
          <c:xMode val="edge"/>
          <c:yMode val="edge"/>
          <c:x val="8.607174103237096E-2"/>
          <c:y val="0.13936351706036745"/>
          <c:w val="0.7270393700787402"/>
          <c:h val="0.74465660542432199"/>
        </c:manualLayout>
      </c:layout>
      <c:lineChart>
        <c:grouping val="standard"/>
        <c:varyColors val="0"/>
        <c:ser>
          <c:idx val="0"/>
          <c:order val="0"/>
          <c:tx>
            <c:strRef>
              <c:f>'E - El og Fjernvarme'!$B$123</c:f>
              <c:strCache>
                <c:ptCount val="1"/>
                <c:pt idx="0">
                  <c:v>Nedre</c:v>
                </c:pt>
              </c:strCache>
            </c:strRef>
          </c:tx>
          <c:spPr>
            <a:ln w="31750"/>
          </c:spPr>
          <c:marker>
            <c:symbol val="none"/>
          </c:marker>
          <c:cat>
            <c:numRef>
              <c:f>'E - El og Fjernvarme'!$A$124:$A$126</c:f>
              <c:numCache>
                <c:formatCode>General</c:formatCode>
                <c:ptCount val="3"/>
                <c:pt idx="0">
                  <c:v>2015</c:v>
                </c:pt>
                <c:pt idx="1">
                  <c:v>2016</c:v>
                </c:pt>
                <c:pt idx="2">
                  <c:v>2017</c:v>
                </c:pt>
              </c:numCache>
            </c:numRef>
          </c:cat>
          <c:val>
            <c:numRef>
              <c:f>'E - El og Fjernvarme'!$B$124:$B$126</c:f>
              <c:numCache>
                <c:formatCode>#,##0</c:formatCode>
                <c:ptCount val="3"/>
                <c:pt idx="0">
                  <c:v>200</c:v>
                </c:pt>
                <c:pt idx="1">
                  <c:v>250</c:v>
                </c:pt>
                <c:pt idx="2">
                  <c:v>300</c:v>
                </c:pt>
              </c:numCache>
            </c:numRef>
          </c:val>
          <c:smooth val="0"/>
        </c:ser>
        <c:ser>
          <c:idx val="2"/>
          <c:order val="1"/>
          <c:tx>
            <c:strRef>
              <c:f>'E - El og Fjernvarme'!$C$123</c:f>
              <c:strCache>
                <c:ptCount val="1"/>
                <c:pt idx="0">
                  <c:v>Øvre</c:v>
                </c:pt>
              </c:strCache>
            </c:strRef>
          </c:tx>
          <c:spPr>
            <a:ln w="31750">
              <a:solidFill>
                <a:schemeClr val="accent2"/>
              </a:solidFill>
            </a:ln>
          </c:spPr>
          <c:marker>
            <c:symbol val="none"/>
          </c:marker>
          <c:cat>
            <c:numRef>
              <c:f>'E - El og Fjernvarme'!$A$124:$A$126</c:f>
              <c:numCache>
                <c:formatCode>General</c:formatCode>
                <c:ptCount val="3"/>
                <c:pt idx="0">
                  <c:v>2015</c:v>
                </c:pt>
                <c:pt idx="1">
                  <c:v>2016</c:v>
                </c:pt>
                <c:pt idx="2">
                  <c:v>2017</c:v>
                </c:pt>
              </c:numCache>
            </c:numRef>
          </c:cat>
          <c:val>
            <c:numRef>
              <c:f>'E - El og Fjernvarme'!$C$124:$C$126</c:f>
              <c:numCache>
                <c:formatCode>#,##0</c:formatCode>
                <c:ptCount val="3"/>
                <c:pt idx="0">
                  <c:v>200</c:v>
                </c:pt>
                <c:pt idx="1">
                  <c:v>400</c:v>
                </c:pt>
                <c:pt idx="2">
                  <c:v>600</c:v>
                </c:pt>
              </c:numCache>
            </c:numRef>
          </c:val>
          <c:smooth val="0"/>
        </c:ser>
        <c:dLbls>
          <c:showLegendKey val="0"/>
          <c:showVal val="0"/>
          <c:showCatName val="0"/>
          <c:showSerName val="0"/>
          <c:showPercent val="0"/>
          <c:showBubbleSize val="0"/>
        </c:dLbls>
        <c:marker val="1"/>
        <c:smooth val="0"/>
        <c:axId val="145996800"/>
        <c:axId val="146080512"/>
      </c:lineChart>
      <c:catAx>
        <c:axId val="145996800"/>
        <c:scaling>
          <c:orientation val="minMax"/>
        </c:scaling>
        <c:delete val="0"/>
        <c:axPos val="b"/>
        <c:numFmt formatCode="General" sourceLinked="1"/>
        <c:majorTickMark val="out"/>
        <c:minorTickMark val="none"/>
        <c:tickLblPos val="nextTo"/>
        <c:crossAx val="146080512"/>
        <c:crosses val="autoZero"/>
        <c:auto val="1"/>
        <c:lblAlgn val="ctr"/>
        <c:lblOffset val="100"/>
        <c:noMultiLvlLbl val="0"/>
      </c:catAx>
      <c:valAx>
        <c:axId val="146080512"/>
        <c:scaling>
          <c:orientation val="minMax"/>
        </c:scaling>
        <c:delete val="0"/>
        <c:axPos val="l"/>
        <c:majorGridlines/>
        <c:numFmt formatCode="#,##0" sourceLinked="1"/>
        <c:majorTickMark val="out"/>
        <c:minorTickMark val="none"/>
        <c:tickLblPos val="nextTo"/>
        <c:crossAx val="145996800"/>
        <c:crosses val="autoZero"/>
        <c:crossBetween val="between"/>
      </c:valAx>
    </c:plotArea>
    <c:legend>
      <c:legendPos val="r"/>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Vindkraft på land (MW)</a:t>
            </a:r>
          </a:p>
        </c:rich>
      </c:tx>
      <c:layout/>
      <c:overlay val="1"/>
    </c:title>
    <c:autoTitleDeleted val="0"/>
    <c:plotArea>
      <c:layout>
        <c:manualLayout>
          <c:layoutTarget val="inner"/>
          <c:xMode val="edge"/>
          <c:yMode val="edge"/>
          <c:x val="0.10716907261592301"/>
          <c:y val="0.13936351706036745"/>
          <c:w val="0.68038604549431325"/>
          <c:h val="0.74465660542432199"/>
        </c:manualLayout>
      </c:layout>
      <c:lineChart>
        <c:grouping val="standard"/>
        <c:varyColors val="0"/>
        <c:ser>
          <c:idx val="0"/>
          <c:order val="0"/>
          <c:tx>
            <c:strRef>
              <c:f>'E - El og Fjernvarme'!$A$143</c:f>
              <c:strCache>
                <c:ptCount val="1"/>
                <c:pt idx="0">
                  <c:v>Nedre</c:v>
                </c:pt>
              </c:strCache>
            </c:strRef>
          </c:tx>
          <c:spPr>
            <a:ln w="31750"/>
          </c:spPr>
          <c:marker>
            <c:symbol val="none"/>
          </c:marker>
          <c:cat>
            <c:numRef>
              <c:f>'E - El og Fjernvarme'!$B$142:$L$142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Fjernvarme'!$B$143:$L$143</c:f>
              <c:numCache>
                <c:formatCode>#,##0</c:formatCode>
                <c:ptCount val="11"/>
                <c:pt idx="0">
                  <c:v>3712.2080020000003</c:v>
                </c:pt>
                <c:pt idx="1">
                  <c:v>3786.4725020000005</c:v>
                </c:pt>
                <c:pt idx="2">
                  <c:v>3774.5620020000001</c:v>
                </c:pt>
                <c:pt idx="3">
                  <c:v>3788.3870020000004</c:v>
                </c:pt>
                <c:pt idx="4">
                  <c:v>3788.3870019999999</c:v>
                </c:pt>
                <c:pt idx="5">
                  <c:v>3788.3870019999995</c:v>
                </c:pt>
                <c:pt idx="6">
                  <c:v>3738.7932519999995</c:v>
                </c:pt>
                <c:pt idx="7">
                  <c:v>3618.9257520000001</c:v>
                </c:pt>
                <c:pt idx="8">
                  <c:v>3471.4687520000002</c:v>
                </c:pt>
                <c:pt idx="9">
                  <c:v>3314.2930020000003</c:v>
                </c:pt>
                <c:pt idx="10">
                  <c:v>3085.2557519999996</c:v>
                </c:pt>
              </c:numCache>
            </c:numRef>
          </c:val>
          <c:smooth val="0"/>
        </c:ser>
        <c:ser>
          <c:idx val="2"/>
          <c:order val="1"/>
          <c:tx>
            <c:strRef>
              <c:f>'E - El og Fjernvarme'!$A$144</c:f>
              <c:strCache>
                <c:ptCount val="1"/>
                <c:pt idx="0">
                  <c:v>Øvre</c:v>
                </c:pt>
              </c:strCache>
            </c:strRef>
          </c:tx>
          <c:spPr>
            <a:ln w="31750">
              <a:solidFill>
                <a:schemeClr val="accent2"/>
              </a:solidFill>
            </a:ln>
          </c:spPr>
          <c:marker>
            <c:symbol val="none"/>
          </c:marker>
          <c:cat>
            <c:numRef>
              <c:f>'E - El og Fjernvarme'!$B$142:$L$142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Fjernvarme'!$B$144:$L$144</c:f>
              <c:numCache>
                <c:formatCode>#,##0</c:formatCode>
                <c:ptCount val="11"/>
                <c:pt idx="0">
                  <c:v>3712.2080020000003</c:v>
                </c:pt>
                <c:pt idx="1">
                  <c:v>3861.4725020000005</c:v>
                </c:pt>
                <c:pt idx="2">
                  <c:v>3999.5620020000001</c:v>
                </c:pt>
                <c:pt idx="3">
                  <c:v>4138.3870020000004</c:v>
                </c:pt>
                <c:pt idx="4">
                  <c:v>4238.3870020000004</c:v>
                </c:pt>
                <c:pt idx="5">
                  <c:v>4338.3870019999995</c:v>
                </c:pt>
                <c:pt idx="6">
                  <c:v>4388.3870019999995</c:v>
                </c:pt>
                <c:pt idx="7">
                  <c:v>4388.3870019999995</c:v>
                </c:pt>
                <c:pt idx="8">
                  <c:v>4388.3870019999995</c:v>
                </c:pt>
                <c:pt idx="9">
                  <c:v>4388.3870020000004</c:v>
                </c:pt>
                <c:pt idx="10">
                  <c:v>4388.3870019999995</c:v>
                </c:pt>
              </c:numCache>
            </c:numRef>
          </c:val>
          <c:smooth val="0"/>
        </c:ser>
        <c:dLbls>
          <c:showLegendKey val="0"/>
          <c:showVal val="0"/>
          <c:showCatName val="0"/>
          <c:showSerName val="0"/>
          <c:showPercent val="0"/>
          <c:showBubbleSize val="0"/>
        </c:dLbls>
        <c:marker val="1"/>
        <c:smooth val="0"/>
        <c:axId val="146101760"/>
        <c:axId val="146103296"/>
      </c:lineChart>
      <c:catAx>
        <c:axId val="146101760"/>
        <c:scaling>
          <c:orientation val="minMax"/>
        </c:scaling>
        <c:delete val="0"/>
        <c:axPos val="b"/>
        <c:numFmt formatCode="General" sourceLinked="1"/>
        <c:majorTickMark val="out"/>
        <c:minorTickMark val="none"/>
        <c:tickLblPos val="nextTo"/>
        <c:crossAx val="146103296"/>
        <c:crosses val="autoZero"/>
        <c:auto val="1"/>
        <c:lblAlgn val="ctr"/>
        <c:lblOffset val="100"/>
        <c:noMultiLvlLbl val="0"/>
      </c:catAx>
      <c:valAx>
        <c:axId val="146103296"/>
        <c:scaling>
          <c:orientation val="minMax"/>
        </c:scaling>
        <c:delete val="0"/>
        <c:axPos val="l"/>
        <c:majorGridlines/>
        <c:numFmt formatCode="#,##0" sourceLinked="1"/>
        <c:majorTickMark val="out"/>
        <c:minorTickMark val="none"/>
        <c:tickLblPos val="nextTo"/>
        <c:crossAx val="146101760"/>
        <c:crosses val="autoZero"/>
        <c:crossBetween val="between"/>
      </c:valAx>
    </c:plotArea>
    <c:legend>
      <c:legendPos val="r"/>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Vindkraft på land (TWh)</a:t>
            </a:r>
          </a:p>
        </c:rich>
      </c:tx>
      <c:overlay val="1"/>
    </c:title>
    <c:autoTitleDeleted val="0"/>
    <c:plotArea>
      <c:layout>
        <c:manualLayout>
          <c:layoutTarget val="inner"/>
          <c:xMode val="edge"/>
          <c:yMode val="edge"/>
          <c:x val="7.9391294838145249E-2"/>
          <c:y val="0.13936351706036745"/>
          <c:w val="0.70816382327209104"/>
          <c:h val="0.74465660542432199"/>
        </c:manualLayout>
      </c:layout>
      <c:lineChart>
        <c:grouping val="standard"/>
        <c:varyColors val="0"/>
        <c:ser>
          <c:idx val="0"/>
          <c:order val="0"/>
          <c:tx>
            <c:strRef>
              <c:f>'E - El og Fjernvarme'!$A$148</c:f>
              <c:strCache>
                <c:ptCount val="1"/>
                <c:pt idx="0">
                  <c:v>Nedre</c:v>
                </c:pt>
              </c:strCache>
            </c:strRef>
          </c:tx>
          <c:spPr>
            <a:ln w="31750"/>
          </c:spPr>
          <c:marker>
            <c:symbol val="none"/>
          </c:marker>
          <c:cat>
            <c:numRef>
              <c:f>'E - El og Fjernvarme'!$B$147:$L$147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Fjernvarme'!$B$148:$L$148</c:f>
              <c:numCache>
                <c:formatCode>#,##0.00</c:formatCode>
                <c:ptCount val="11"/>
                <c:pt idx="0">
                  <c:v>8.4974168538000008</c:v>
                </c:pt>
                <c:pt idx="1">
                  <c:v>8.7960437788000014</c:v>
                </c:pt>
                <c:pt idx="2">
                  <c:v>8.8353857038000019</c:v>
                </c:pt>
                <c:pt idx="3">
                  <c:v>8.9068350788000004</c:v>
                </c:pt>
                <c:pt idx="4">
                  <c:v>8.9492825788000001</c:v>
                </c:pt>
                <c:pt idx="5">
                  <c:v>9.0257575787999986</c:v>
                </c:pt>
                <c:pt idx="6">
                  <c:v>9.0467591413000008</c:v>
                </c:pt>
                <c:pt idx="7">
                  <c:v>8.9821598288000004</c:v>
                </c:pt>
                <c:pt idx="8">
                  <c:v>8.9028565163</c:v>
                </c:pt>
                <c:pt idx="9">
                  <c:v>8.8180565788000003</c:v>
                </c:pt>
                <c:pt idx="10">
                  <c:v>8.6942449538000002</c:v>
                </c:pt>
              </c:numCache>
            </c:numRef>
          </c:val>
          <c:smooth val="0"/>
        </c:ser>
        <c:ser>
          <c:idx val="2"/>
          <c:order val="1"/>
          <c:tx>
            <c:strRef>
              <c:f>'E - El og Fjernvarme'!$A$149</c:f>
              <c:strCache>
                <c:ptCount val="1"/>
                <c:pt idx="0">
                  <c:v>Øvre</c:v>
                </c:pt>
              </c:strCache>
            </c:strRef>
          </c:tx>
          <c:spPr>
            <a:ln w="31750">
              <a:solidFill>
                <a:schemeClr val="accent2"/>
              </a:solidFill>
            </a:ln>
          </c:spPr>
          <c:marker>
            <c:symbol val="none"/>
          </c:marker>
          <c:cat>
            <c:numRef>
              <c:f>'E - El og Fjernvarme'!$B$147:$L$147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Fjernvarme'!$B$149:$L$149</c:f>
              <c:numCache>
                <c:formatCode>#,##0.00</c:formatCode>
                <c:ptCount val="11"/>
                <c:pt idx="0">
                  <c:v>8.4974168538000008</c:v>
                </c:pt>
                <c:pt idx="1">
                  <c:v>9.0337937788000016</c:v>
                </c:pt>
                <c:pt idx="2">
                  <c:v>9.5486357038000023</c:v>
                </c:pt>
                <c:pt idx="3">
                  <c:v>10.016335078800001</c:v>
                </c:pt>
                <c:pt idx="4">
                  <c:v>10.375782578800001</c:v>
                </c:pt>
                <c:pt idx="5">
                  <c:v>10.7767575788</c:v>
                </c:pt>
                <c:pt idx="6">
                  <c:v>11.128349453799999</c:v>
                </c:pt>
                <c:pt idx="7">
                  <c:v>11.4613228288</c:v>
                </c:pt>
                <c:pt idx="8">
                  <c:v>11.8706063538</c:v>
                </c:pt>
                <c:pt idx="9">
                  <c:v>12.3074050038</c:v>
                </c:pt>
                <c:pt idx="10">
                  <c:v>12.944391578799999</c:v>
                </c:pt>
              </c:numCache>
            </c:numRef>
          </c:val>
          <c:smooth val="0"/>
        </c:ser>
        <c:dLbls>
          <c:showLegendKey val="0"/>
          <c:showVal val="0"/>
          <c:showCatName val="0"/>
          <c:showSerName val="0"/>
          <c:showPercent val="0"/>
          <c:showBubbleSize val="0"/>
        </c:dLbls>
        <c:marker val="1"/>
        <c:smooth val="0"/>
        <c:axId val="146145280"/>
        <c:axId val="146146816"/>
      </c:lineChart>
      <c:catAx>
        <c:axId val="146145280"/>
        <c:scaling>
          <c:orientation val="minMax"/>
        </c:scaling>
        <c:delete val="0"/>
        <c:axPos val="b"/>
        <c:numFmt formatCode="General" sourceLinked="1"/>
        <c:majorTickMark val="out"/>
        <c:minorTickMark val="none"/>
        <c:tickLblPos val="nextTo"/>
        <c:crossAx val="146146816"/>
        <c:crosses val="autoZero"/>
        <c:auto val="1"/>
        <c:lblAlgn val="ctr"/>
        <c:lblOffset val="100"/>
        <c:noMultiLvlLbl val="0"/>
      </c:catAx>
      <c:valAx>
        <c:axId val="146146816"/>
        <c:scaling>
          <c:orientation val="minMax"/>
        </c:scaling>
        <c:delete val="0"/>
        <c:axPos val="l"/>
        <c:majorGridlines/>
        <c:numFmt formatCode="#,##0" sourceLinked="0"/>
        <c:majorTickMark val="out"/>
        <c:minorTickMark val="none"/>
        <c:tickLblPos val="nextTo"/>
        <c:crossAx val="146145280"/>
        <c:crosses val="autoZero"/>
        <c:crossBetween val="between"/>
      </c:valAx>
    </c:plotArea>
    <c:legend>
      <c:legendPos val="r"/>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Husstandsmøller (MW)</a:t>
            </a:r>
          </a:p>
        </c:rich>
      </c:tx>
      <c:layout/>
      <c:overlay val="1"/>
    </c:title>
    <c:autoTitleDeleted val="0"/>
    <c:plotArea>
      <c:layout>
        <c:manualLayout>
          <c:layoutTarget val="inner"/>
          <c:xMode val="edge"/>
          <c:yMode val="edge"/>
          <c:x val="7.1988407699037624E-2"/>
          <c:y val="0.14862277631962673"/>
          <c:w val="0.89745603674540686"/>
          <c:h val="0.62390237678623506"/>
        </c:manualLayout>
      </c:layout>
      <c:barChart>
        <c:barDir val="col"/>
        <c:grouping val="stacked"/>
        <c:varyColors val="0"/>
        <c:ser>
          <c:idx val="0"/>
          <c:order val="0"/>
          <c:tx>
            <c:strRef>
              <c:f>'E - El og Fjernvarme'!$B$168</c:f>
              <c:strCache>
                <c:ptCount val="1"/>
                <c:pt idx="0">
                  <c:v>&lt; 10 kW</c:v>
                </c:pt>
              </c:strCache>
            </c:strRef>
          </c:tx>
          <c:invertIfNegative val="0"/>
          <c:cat>
            <c:numRef>
              <c:f>'E - El og Fjernvarme'!$A$169:$A$180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'E - El og Fjernvarme'!$B$169:$B$180</c:f>
              <c:numCache>
                <c:formatCode>#,#00</c:formatCode>
                <c:ptCount val="12"/>
                <c:pt idx="0">
                  <c:v>1</c:v>
                </c:pt>
                <c:pt idx="1">
                  <c:v>4</c:v>
                </c:pt>
                <c:pt idx="2">
                  <c:v>4.5</c:v>
                </c:pt>
                <c:pt idx="3">
                  <c:v>5</c:v>
                </c:pt>
                <c:pt idx="4">
                  <c:v>5.2</c:v>
                </c:pt>
                <c:pt idx="5">
                  <c:v>5.4</c:v>
                </c:pt>
                <c:pt idx="6">
                  <c:v>5.6</c:v>
                </c:pt>
                <c:pt idx="7">
                  <c:v>5.8</c:v>
                </c:pt>
                <c:pt idx="8">
                  <c:v>6</c:v>
                </c:pt>
                <c:pt idx="9">
                  <c:v>6.2</c:v>
                </c:pt>
                <c:pt idx="10">
                  <c:v>6.4</c:v>
                </c:pt>
                <c:pt idx="11">
                  <c:v>6.6</c:v>
                </c:pt>
              </c:numCache>
            </c:numRef>
          </c:val>
        </c:ser>
        <c:ser>
          <c:idx val="1"/>
          <c:order val="1"/>
          <c:tx>
            <c:strRef>
              <c:f>'E - El og Fjernvarme'!$C$168</c:f>
              <c:strCache>
                <c:ptCount val="1"/>
                <c:pt idx="0">
                  <c:v>10-25 kW</c:v>
                </c:pt>
              </c:strCache>
            </c:strRef>
          </c:tx>
          <c:invertIfNegative val="0"/>
          <c:cat>
            <c:numRef>
              <c:f>'E - El og Fjernvarme'!$A$169:$A$180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'E - El og Fjernvarme'!$C$169:$C$180</c:f>
              <c:numCache>
                <c:formatCode>#,#00</c:formatCode>
                <c:ptCount val="12"/>
                <c:pt idx="0">
                  <c:v>1.5</c:v>
                </c:pt>
                <c:pt idx="1">
                  <c:v>3</c:v>
                </c:pt>
                <c:pt idx="2">
                  <c:v>3.5</c:v>
                </c:pt>
                <c:pt idx="3">
                  <c:v>4</c:v>
                </c:pt>
                <c:pt idx="4">
                  <c:v>4.2</c:v>
                </c:pt>
                <c:pt idx="5">
                  <c:v>4.4000000000000004</c:v>
                </c:pt>
                <c:pt idx="6">
                  <c:v>4.5999999999999996</c:v>
                </c:pt>
                <c:pt idx="7">
                  <c:v>4.8</c:v>
                </c:pt>
                <c:pt idx="8">
                  <c:v>5</c:v>
                </c:pt>
                <c:pt idx="9">
                  <c:v>5.2</c:v>
                </c:pt>
                <c:pt idx="10">
                  <c:v>5.4</c:v>
                </c:pt>
                <c:pt idx="11">
                  <c:v>5.6</c:v>
                </c:pt>
              </c:numCache>
            </c:numRef>
          </c:val>
        </c:ser>
        <c:dLbls>
          <c:showLegendKey val="0"/>
          <c:showVal val="0"/>
          <c:showCatName val="0"/>
          <c:showSerName val="0"/>
          <c:showPercent val="0"/>
          <c:showBubbleSize val="0"/>
        </c:dLbls>
        <c:gapWidth val="150"/>
        <c:overlap val="100"/>
        <c:axId val="146180352"/>
        <c:axId val="146182144"/>
      </c:barChart>
      <c:catAx>
        <c:axId val="146180352"/>
        <c:scaling>
          <c:orientation val="minMax"/>
        </c:scaling>
        <c:delete val="0"/>
        <c:axPos val="b"/>
        <c:numFmt formatCode="General" sourceLinked="1"/>
        <c:majorTickMark val="out"/>
        <c:minorTickMark val="none"/>
        <c:tickLblPos val="nextTo"/>
        <c:crossAx val="146182144"/>
        <c:crosses val="autoZero"/>
        <c:auto val="1"/>
        <c:lblAlgn val="ctr"/>
        <c:lblOffset val="100"/>
        <c:noMultiLvlLbl val="0"/>
      </c:catAx>
      <c:valAx>
        <c:axId val="146182144"/>
        <c:scaling>
          <c:orientation val="minMax"/>
        </c:scaling>
        <c:delete val="0"/>
        <c:axPos val="l"/>
        <c:majorGridlines/>
        <c:numFmt formatCode="#,#00" sourceLinked="1"/>
        <c:majorTickMark val="out"/>
        <c:minorTickMark val="none"/>
        <c:tickLblPos val="nextTo"/>
        <c:crossAx val="146180352"/>
        <c:crosses val="autoZero"/>
        <c:crossBetween val="between"/>
      </c:val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Solceller (MW)</a:t>
            </a:r>
          </a:p>
        </c:rich>
      </c:tx>
      <c:layout/>
      <c:overlay val="1"/>
    </c:title>
    <c:autoTitleDeleted val="0"/>
    <c:plotArea>
      <c:layout>
        <c:manualLayout>
          <c:layoutTarget val="inner"/>
          <c:xMode val="edge"/>
          <c:yMode val="edge"/>
          <c:x val="0.10716907261592301"/>
          <c:y val="0.14862277631962673"/>
          <c:w val="0.8432589676290464"/>
          <c:h val="0.70298993875765525"/>
        </c:manualLayout>
      </c:layout>
      <c:lineChart>
        <c:grouping val="standard"/>
        <c:varyColors val="0"/>
        <c:ser>
          <c:idx val="1"/>
          <c:order val="0"/>
          <c:tx>
            <c:strRef>
              <c:f>'E - El og Fjernvarme'!$A$188</c:f>
              <c:strCache>
                <c:ptCount val="1"/>
                <c:pt idx="0">
                  <c:v>Central</c:v>
                </c:pt>
              </c:strCache>
            </c:strRef>
          </c:tx>
          <c:spPr>
            <a:ln w="31750">
              <a:solidFill>
                <a:schemeClr val="accent1"/>
              </a:solidFill>
            </a:ln>
          </c:spPr>
          <c:marker>
            <c:symbol val="none"/>
          </c:marker>
          <c:cat>
            <c:numRef>
              <c:f>'E - El og Fjernvarme'!$B$187:$L$187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Fjernvarme'!$B$188:$L$188</c:f>
              <c:numCache>
                <c:formatCode>#,##0</c:formatCode>
                <c:ptCount val="11"/>
                <c:pt idx="0">
                  <c:v>738.90000000000009</c:v>
                </c:pt>
                <c:pt idx="1">
                  <c:v>915.09999999999968</c:v>
                </c:pt>
                <c:pt idx="2">
                  <c:v>1173.0999999999999</c:v>
                </c:pt>
                <c:pt idx="3">
                  <c:v>1394.1000000000001</c:v>
                </c:pt>
                <c:pt idx="4">
                  <c:v>1605.1000000000004</c:v>
                </c:pt>
                <c:pt idx="5">
                  <c:v>1816.1000000000008</c:v>
                </c:pt>
                <c:pt idx="6">
                  <c:v>2049.6000000000008</c:v>
                </c:pt>
                <c:pt idx="7">
                  <c:v>2305.6000000000004</c:v>
                </c:pt>
                <c:pt idx="8">
                  <c:v>2561.6000000000004</c:v>
                </c:pt>
                <c:pt idx="9">
                  <c:v>2817.6000000000004</c:v>
                </c:pt>
                <c:pt idx="10">
                  <c:v>3073.6000000000008</c:v>
                </c:pt>
              </c:numCache>
            </c:numRef>
          </c:val>
          <c:smooth val="0"/>
        </c:ser>
        <c:dLbls>
          <c:showLegendKey val="0"/>
          <c:showVal val="0"/>
          <c:showCatName val="0"/>
          <c:showSerName val="0"/>
          <c:showPercent val="0"/>
          <c:showBubbleSize val="0"/>
        </c:dLbls>
        <c:marker val="1"/>
        <c:smooth val="0"/>
        <c:axId val="146214912"/>
        <c:axId val="146216448"/>
      </c:lineChart>
      <c:catAx>
        <c:axId val="146214912"/>
        <c:scaling>
          <c:orientation val="minMax"/>
        </c:scaling>
        <c:delete val="0"/>
        <c:axPos val="b"/>
        <c:numFmt formatCode="General" sourceLinked="1"/>
        <c:majorTickMark val="out"/>
        <c:minorTickMark val="none"/>
        <c:tickLblPos val="nextTo"/>
        <c:txPr>
          <a:bodyPr rot="0" vert="horz"/>
          <a:lstStyle/>
          <a:p>
            <a:pPr>
              <a:defRPr/>
            </a:pPr>
            <a:endParaRPr lang="da-DK"/>
          </a:p>
        </c:txPr>
        <c:crossAx val="146216448"/>
        <c:crosses val="autoZero"/>
        <c:auto val="1"/>
        <c:lblAlgn val="ctr"/>
        <c:lblOffset val="100"/>
        <c:noMultiLvlLbl val="0"/>
      </c:catAx>
      <c:valAx>
        <c:axId val="146216448"/>
        <c:scaling>
          <c:orientation val="minMax"/>
        </c:scaling>
        <c:delete val="0"/>
        <c:axPos val="l"/>
        <c:majorGridlines/>
        <c:numFmt formatCode="#,##0" sourceLinked="1"/>
        <c:majorTickMark val="out"/>
        <c:minorTickMark val="none"/>
        <c:tickLblPos val="nextTo"/>
        <c:crossAx val="146214912"/>
        <c:crosses val="autoZero"/>
        <c:crossBetween val="between"/>
      </c:valAx>
    </c:plotArea>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Elforbrug ab værk (TWh)</a:t>
            </a:r>
          </a:p>
        </c:rich>
      </c:tx>
      <c:layout/>
      <c:overlay val="1"/>
    </c:title>
    <c:autoTitleDeleted val="0"/>
    <c:plotArea>
      <c:layout>
        <c:manualLayout>
          <c:layoutTarget val="inner"/>
          <c:xMode val="edge"/>
          <c:yMode val="edge"/>
          <c:x val="7.1988407699037624E-2"/>
          <c:y val="0.13936351706036745"/>
          <c:w val="0.89745603674540686"/>
          <c:h val="0.63316163604549436"/>
        </c:manualLayout>
      </c:layout>
      <c:lineChart>
        <c:grouping val="standard"/>
        <c:varyColors val="0"/>
        <c:ser>
          <c:idx val="0"/>
          <c:order val="0"/>
          <c:tx>
            <c:strRef>
              <c:f>'E - El og Fjernvarme'!$B$206</c:f>
              <c:strCache>
                <c:ptCount val="1"/>
                <c:pt idx="0">
                  <c:v>Forløb A</c:v>
                </c:pt>
              </c:strCache>
            </c:strRef>
          </c:tx>
          <c:spPr>
            <a:ln w="31750"/>
          </c:spPr>
          <c:marker>
            <c:symbol val="none"/>
          </c:marker>
          <c:cat>
            <c:numRef>
              <c:f>'E - El og Fjernvarme'!$A$207:$A$217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Fjernvarme'!$B$207:$B$217</c:f>
              <c:numCache>
                <c:formatCode>#,#00</c:formatCode>
                <c:ptCount val="11"/>
                <c:pt idx="0">
                  <c:v>33.382542833158354</c:v>
                </c:pt>
                <c:pt idx="1">
                  <c:v>33.437406024081476</c:v>
                </c:pt>
                <c:pt idx="2">
                  <c:v>34.027834213290362</c:v>
                </c:pt>
                <c:pt idx="3">
                  <c:v>34.481574198105079</c:v>
                </c:pt>
                <c:pt idx="4">
                  <c:v>34.953013456797379</c:v>
                </c:pt>
                <c:pt idx="5">
                  <c:v>35.290217967561823</c:v>
                </c:pt>
                <c:pt idx="6">
                  <c:v>35.743892763519604</c:v>
                </c:pt>
                <c:pt idx="7">
                  <c:v>36.253479811184306</c:v>
                </c:pt>
                <c:pt idx="8">
                  <c:v>36.721678704354623</c:v>
                </c:pt>
                <c:pt idx="9">
                  <c:v>36.977683646184985</c:v>
                </c:pt>
                <c:pt idx="10">
                  <c:v>37.241268619801772</c:v>
                </c:pt>
              </c:numCache>
            </c:numRef>
          </c:val>
          <c:smooth val="0"/>
        </c:ser>
        <c:ser>
          <c:idx val="1"/>
          <c:order val="1"/>
          <c:tx>
            <c:strRef>
              <c:f>'E - El og Fjernvarme'!$C$206</c:f>
              <c:strCache>
                <c:ptCount val="1"/>
                <c:pt idx="0">
                  <c:v>Forløb B</c:v>
                </c:pt>
              </c:strCache>
            </c:strRef>
          </c:tx>
          <c:spPr>
            <a:ln w="31750"/>
          </c:spPr>
          <c:marker>
            <c:symbol val="none"/>
          </c:marker>
          <c:cat>
            <c:numRef>
              <c:f>'E - El og Fjernvarme'!$A$207:$A$217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Fjernvarme'!$C$207:$C$217</c:f>
              <c:numCache>
                <c:formatCode>#,#00</c:formatCode>
                <c:ptCount val="11"/>
                <c:pt idx="0">
                  <c:v>33.382542833158354</c:v>
                </c:pt>
                <c:pt idx="1">
                  <c:v>33.423317528800752</c:v>
                </c:pt>
                <c:pt idx="2">
                  <c:v>34.01390504527086</c:v>
                </c:pt>
                <c:pt idx="3">
                  <c:v>34.460025189600316</c:v>
                </c:pt>
                <c:pt idx="4">
                  <c:v>34.906578486058962</c:v>
                </c:pt>
                <c:pt idx="5">
                  <c:v>35.198312205570019</c:v>
                </c:pt>
                <c:pt idx="6">
                  <c:v>35.613249256290771</c:v>
                </c:pt>
                <c:pt idx="7">
                  <c:v>36.055443230571882</c:v>
                </c:pt>
                <c:pt idx="8">
                  <c:v>36.514671288892188</c:v>
                </c:pt>
                <c:pt idx="9">
                  <c:v>36.765228311061541</c:v>
                </c:pt>
                <c:pt idx="10">
                  <c:v>37.061741773866245</c:v>
                </c:pt>
              </c:numCache>
            </c:numRef>
          </c:val>
          <c:smooth val="0"/>
        </c:ser>
        <c:dLbls>
          <c:showLegendKey val="0"/>
          <c:showVal val="0"/>
          <c:showCatName val="0"/>
          <c:showSerName val="0"/>
          <c:showPercent val="0"/>
          <c:showBubbleSize val="0"/>
        </c:dLbls>
        <c:marker val="1"/>
        <c:smooth val="0"/>
        <c:axId val="146245504"/>
        <c:axId val="146247040"/>
      </c:lineChart>
      <c:catAx>
        <c:axId val="146245504"/>
        <c:scaling>
          <c:orientation val="minMax"/>
        </c:scaling>
        <c:delete val="0"/>
        <c:axPos val="b"/>
        <c:numFmt formatCode="General" sourceLinked="1"/>
        <c:majorTickMark val="out"/>
        <c:minorTickMark val="none"/>
        <c:tickLblPos val="nextTo"/>
        <c:crossAx val="146247040"/>
        <c:crosses val="autoZero"/>
        <c:auto val="1"/>
        <c:lblAlgn val="ctr"/>
        <c:lblOffset val="100"/>
        <c:noMultiLvlLbl val="0"/>
      </c:catAx>
      <c:valAx>
        <c:axId val="146247040"/>
        <c:scaling>
          <c:orientation val="minMax"/>
          <c:min val="0"/>
        </c:scaling>
        <c:delete val="0"/>
        <c:axPos val="l"/>
        <c:majorGridlines/>
        <c:numFmt formatCode="0" sourceLinked="0"/>
        <c:majorTickMark val="out"/>
        <c:minorTickMark val="none"/>
        <c:tickLblPos val="nextTo"/>
        <c:crossAx val="146245504"/>
        <c:crosses val="autoZero"/>
        <c:crossBetween val="between"/>
      </c:val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Fjernvarmeforbrug ab værk (PJ)</a:t>
            </a:r>
          </a:p>
        </c:rich>
      </c:tx>
      <c:layout/>
      <c:overlay val="1"/>
    </c:title>
    <c:autoTitleDeleted val="0"/>
    <c:plotArea>
      <c:layout>
        <c:manualLayout>
          <c:layoutTarget val="inner"/>
          <c:xMode val="edge"/>
          <c:yMode val="edge"/>
          <c:x val="9.162729658792651E-2"/>
          <c:y val="0.13936351706036745"/>
          <c:w val="0.88147637795275591"/>
          <c:h val="0.63316163604549436"/>
        </c:manualLayout>
      </c:layout>
      <c:lineChart>
        <c:grouping val="standard"/>
        <c:varyColors val="0"/>
        <c:ser>
          <c:idx val="0"/>
          <c:order val="0"/>
          <c:tx>
            <c:strRef>
              <c:f>'E - El og Fjernvarme'!$B$225</c:f>
              <c:strCache>
                <c:ptCount val="1"/>
                <c:pt idx="0">
                  <c:v>Forløb A</c:v>
                </c:pt>
              </c:strCache>
            </c:strRef>
          </c:tx>
          <c:spPr>
            <a:ln w="31750"/>
          </c:spPr>
          <c:marker>
            <c:symbol val="none"/>
          </c:marker>
          <c:cat>
            <c:numRef>
              <c:f>'E - El og Fjernvarme'!$A$226:$A$236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Fjernvarme'!$B$226:$B$236</c:f>
              <c:numCache>
                <c:formatCode>0</c:formatCode>
                <c:ptCount val="11"/>
                <c:pt idx="0">
                  <c:v>134.26051417892171</c:v>
                </c:pt>
                <c:pt idx="1">
                  <c:v>133.73495973724943</c:v>
                </c:pt>
                <c:pt idx="2">
                  <c:v>133.2156787163587</c:v>
                </c:pt>
                <c:pt idx="3">
                  <c:v>132.38503384240053</c:v>
                </c:pt>
                <c:pt idx="4">
                  <c:v>131.65030786002097</c:v>
                </c:pt>
                <c:pt idx="5">
                  <c:v>130.84937943702249</c:v>
                </c:pt>
                <c:pt idx="6">
                  <c:v>131.38739141290642</c:v>
                </c:pt>
                <c:pt idx="7">
                  <c:v>131.72000825128146</c:v>
                </c:pt>
                <c:pt idx="8">
                  <c:v>131.96325944859888</c:v>
                </c:pt>
                <c:pt idx="9">
                  <c:v>132.15627918037057</c:v>
                </c:pt>
                <c:pt idx="10">
                  <c:v>132.23632316432253</c:v>
                </c:pt>
              </c:numCache>
            </c:numRef>
          </c:val>
          <c:smooth val="0"/>
        </c:ser>
        <c:ser>
          <c:idx val="1"/>
          <c:order val="1"/>
          <c:tx>
            <c:strRef>
              <c:f>'E - El og Fjernvarme'!$C$225</c:f>
              <c:strCache>
                <c:ptCount val="1"/>
                <c:pt idx="0">
                  <c:v>Forløb B</c:v>
                </c:pt>
              </c:strCache>
            </c:strRef>
          </c:tx>
          <c:spPr>
            <a:ln w="31750"/>
          </c:spPr>
          <c:marker>
            <c:symbol val="none"/>
          </c:marker>
          <c:cat>
            <c:numRef>
              <c:f>'E - El og Fjernvarme'!$A$226:$A$236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Fjernvarme'!$C$226:$C$236</c:f>
              <c:numCache>
                <c:formatCode>0</c:formatCode>
                <c:ptCount val="11"/>
                <c:pt idx="0">
                  <c:v>134.26051417892171</c:v>
                </c:pt>
                <c:pt idx="1">
                  <c:v>133.72764522493813</c:v>
                </c:pt>
                <c:pt idx="2">
                  <c:v>133.20243143283187</c:v>
                </c:pt>
                <c:pt idx="3">
                  <c:v>132.36168991197374</c:v>
                </c:pt>
                <c:pt idx="4">
                  <c:v>131.608784661854</c:v>
                </c:pt>
                <c:pt idx="5">
                  <c:v>130.77902295609709</c:v>
                </c:pt>
                <c:pt idx="6">
                  <c:v>131.27533928793011</c:v>
                </c:pt>
                <c:pt idx="7">
                  <c:v>131.56143009408078</c:v>
                </c:pt>
                <c:pt idx="8">
                  <c:v>131.75924465510263</c:v>
                </c:pt>
                <c:pt idx="9">
                  <c:v>131.91996618038115</c:v>
                </c:pt>
                <c:pt idx="10">
                  <c:v>131.97230231354936</c:v>
                </c:pt>
              </c:numCache>
            </c:numRef>
          </c:val>
          <c:smooth val="0"/>
        </c:ser>
        <c:dLbls>
          <c:showLegendKey val="0"/>
          <c:showVal val="0"/>
          <c:showCatName val="0"/>
          <c:showSerName val="0"/>
          <c:showPercent val="0"/>
          <c:showBubbleSize val="0"/>
        </c:dLbls>
        <c:marker val="1"/>
        <c:smooth val="0"/>
        <c:axId val="146612608"/>
        <c:axId val="146614144"/>
      </c:lineChart>
      <c:catAx>
        <c:axId val="146612608"/>
        <c:scaling>
          <c:orientation val="minMax"/>
        </c:scaling>
        <c:delete val="0"/>
        <c:axPos val="b"/>
        <c:numFmt formatCode="General" sourceLinked="1"/>
        <c:majorTickMark val="out"/>
        <c:minorTickMark val="none"/>
        <c:tickLblPos val="nextTo"/>
        <c:crossAx val="146614144"/>
        <c:crosses val="autoZero"/>
        <c:auto val="1"/>
        <c:lblAlgn val="ctr"/>
        <c:lblOffset val="100"/>
        <c:noMultiLvlLbl val="0"/>
      </c:catAx>
      <c:valAx>
        <c:axId val="146614144"/>
        <c:scaling>
          <c:orientation val="minMax"/>
          <c:min val="0"/>
        </c:scaling>
        <c:delete val="0"/>
        <c:axPos val="l"/>
        <c:majorGridlines/>
        <c:numFmt formatCode="0" sourceLinked="0"/>
        <c:majorTickMark val="out"/>
        <c:minorTickMark val="none"/>
        <c:tickLblPos val="nextTo"/>
        <c:crossAx val="146612608"/>
        <c:crosses val="autoZero"/>
        <c:crossBetween val="between"/>
      </c:val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Bruttoenergiforbrug (PJ)</a:t>
            </a:r>
          </a:p>
        </c:rich>
      </c:tx>
      <c:layout/>
      <c:overlay val="1"/>
    </c:title>
    <c:autoTitleDeleted val="0"/>
    <c:plotArea>
      <c:layout>
        <c:manualLayout>
          <c:layoutTarget val="inner"/>
          <c:xMode val="edge"/>
          <c:yMode val="edge"/>
          <c:x val="8.607174103237096E-2"/>
          <c:y val="0.14862277631962673"/>
          <c:w val="0.88256802274715651"/>
          <c:h val="0.61983377077865254"/>
        </c:manualLayout>
      </c:layout>
      <c:barChart>
        <c:barDir val="col"/>
        <c:grouping val="stacked"/>
        <c:varyColors val="0"/>
        <c:ser>
          <c:idx val="0"/>
          <c:order val="0"/>
          <c:tx>
            <c:strRef>
              <c:f>Hovedpublikation!$L$6</c:f>
              <c:strCache>
                <c:ptCount val="1"/>
                <c:pt idx="0">
                  <c:v>I alt</c:v>
                </c:pt>
              </c:strCache>
            </c:strRef>
          </c:tx>
          <c:spPr>
            <a:solidFill>
              <a:schemeClr val="bg1">
                <a:lumMod val="65000"/>
              </a:schemeClr>
            </a:solidFill>
          </c:spPr>
          <c:invertIfNegative val="0"/>
          <c:cat>
            <c:multiLvlStrRef>
              <c:f>Hovedpublikation!$A$7:$B$16</c:f>
              <c:multiLvlStrCache>
                <c:ptCount val="10"/>
                <c:lvl>
                  <c:pt idx="0">
                    <c:v>2000</c:v>
                  </c:pt>
                  <c:pt idx="1">
                    <c:v>2005</c:v>
                  </c:pt>
                  <c:pt idx="2">
                    <c:v>2010</c:v>
                  </c:pt>
                  <c:pt idx="3">
                    <c:v>2014</c:v>
                  </c:pt>
                  <c:pt idx="4">
                    <c:v>2020</c:v>
                  </c:pt>
                  <c:pt idx="5">
                    <c:v>2025</c:v>
                  </c:pt>
                  <c:pt idx="6">
                    <c:v>2020</c:v>
                  </c:pt>
                  <c:pt idx="7">
                    <c:v>2025</c:v>
                  </c:pt>
                  <c:pt idx="8">
                    <c:v>2020</c:v>
                  </c:pt>
                  <c:pt idx="9">
                    <c:v>2025</c:v>
                  </c:pt>
                </c:lvl>
                <c:lvl>
                  <c:pt idx="4">
                    <c:v>Forløb A</c:v>
                  </c:pt>
                  <c:pt idx="6">
                    <c:v>Forløb B</c:v>
                  </c:pt>
                  <c:pt idx="8">
                    <c:v>Forløb FM</c:v>
                  </c:pt>
                </c:lvl>
              </c:multiLvlStrCache>
            </c:multiLvlStrRef>
          </c:cat>
          <c:val>
            <c:numRef>
              <c:f>Hovedpublikation!$L$7:$L$16</c:f>
              <c:numCache>
                <c:formatCode>0</c:formatCode>
                <c:ptCount val="10"/>
                <c:pt idx="0">
                  <c:v>838.89418000000001</c:v>
                </c:pt>
                <c:pt idx="1">
                  <c:v>850.25418000000002</c:v>
                </c:pt>
                <c:pt idx="2">
                  <c:v>814.31245999999987</c:v>
                </c:pt>
                <c:pt idx="3">
                  <c:v>755.15460000000019</c:v>
                </c:pt>
                <c:pt idx="4">
                  <c:v>737.43244962038</c:v>
                </c:pt>
                <c:pt idx="5">
                  <c:v>754.25694641348946</c:v>
                </c:pt>
                <c:pt idx="6">
                  <c:v>733.83684224784838</c:v>
                </c:pt>
                <c:pt idx="7">
                  <c:v>738.58901542203444</c:v>
                </c:pt>
                <c:pt idx="8">
                  <c:v>738.66468987077815</c:v>
                </c:pt>
                <c:pt idx="9">
                  <c:v>752.98473734541005</c:v>
                </c:pt>
              </c:numCache>
            </c:numRef>
          </c:val>
        </c:ser>
        <c:dLbls>
          <c:showLegendKey val="0"/>
          <c:showVal val="0"/>
          <c:showCatName val="0"/>
          <c:showSerName val="0"/>
          <c:showPercent val="0"/>
          <c:showBubbleSize val="0"/>
        </c:dLbls>
        <c:gapWidth val="150"/>
        <c:overlap val="100"/>
        <c:axId val="139765248"/>
        <c:axId val="139766784"/>
      </c:barChart>
      <c:catAx>
        <c:axId val="139765248"/>
        <c:scaling>
          <c:orientation val="minMax"/>
        </c:scaling>
        <c:delete val="0"/>
        <c:axPos val="b"/>
        <c:numFmt formatCode="General" sourceLinked="0"/>
        <c:majorTickMark val="out"/>
        <c:minorTickMark val="none"/>
        <c:tickLblPos val="nextTo"/>
        <c:crossAx val="139766784"/>
        <c:crosses val="autoZero"/>
        <c:auto val="1"/>
        <c:lblAlgn val="ctr"/>
        <c:lblOffset val="100"/>
        <c:noMultiLvlLbl val="0"/>
      </c:catAx>
      <c:valAx>
        <c:axId val="139766784"/>
        <c:scaling>
          <c:orientation val="minMax"/>
          <c:min val="0"/>
        </c:scaling>
        <c:delete val="0"/>
        <c:axPos val="l"/>
        <c:majorGridlines/>
        <c:numFmt formatCode="0" sourceLinked="1"/>
        <c:majorTickMark val="out"/>
        <c:minorTickMark val="none"/>
        <c:tickLblPos val="nextTo"/>
        <c:crossAx val="139765248"/>
        <c:crosses val="autoZero"/>
        <c:crossBetween val="between"/>
      </c:valAx>
    </c:plotArea>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strRef>
          <c:f>'E - El og Fjernvarme'!$A$245</c:f>
          <c:strCache>
            <c:ptCount val="1"/>
            <c:pt idx="0">
              <c:v>Elkapacitet i Norge (Slowest Progress) 
fordelt efter brændsel (MW)</c:v>
            </c:pt>
          </c:strCache>
        </c:strRef>
      </c:tx>
      <c:layout>
        <c:manualLayout>
          <c:xMode val="edge"/>
          <c:yMode val="edge"/>
          <c:x val="0.18128477690288711"/>
          <c:y val="2.7777777777777776E-2"/>
        </c:manualLayout>
      </c:layout>
      <c:overlay val="1"/>
    </c:title>
    <c:autoTitleDeleted val="0"/>
    <c:plotArea>
      <c:layout>
        <c:manualLayout>
          <c:layoutTarget val="inner"/>
          <c:xMode val="edge"/>
          <c:yMode val="edge"/>
          <c:x val="0.12125240594925635"/>
          <c:y val="0.19954870224555263"/>
          <c:w val="0.67716535433070868"/>
          <c:h val="0.68447142023913676"/>
        </c:manualLayout>
      </c:layout>
      <c:barChart>
        <c:barDir val="col"/>
        <c:grouping val="stacked"/>
        <c:varyColors val="0"/>
        <c:ser>
          <c:idx val="0"/>
          <c:order val="0"/>
          <c:tx>
            <c:strRef>
              <c:f>'E - El og Fjernvarme'!$B$246</c:f>
              <c:strCache>
                <c:ptCount val="1"/>
                <c:pt idx="0">
                  <c:v>Kul</c:v>
                </c:pt>
              </c:strCache>
            </c:strRef>
          </c:tx>
          <c:invertIfNegative val="0"/>
          <c:cat>
            <c:numRef>
              <c:f>'E - El og Fjernvarme'!$A$247:$A$257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Fjernvarme'!$B$247:$B$257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1"/>
          <c:order val="1"/>
          <c:tx>
            <c:strRef>
              <c:f>'E - El og Fjernvarme'!$C$246</c:f>
              <c:strCache>
                <c:ptCount val="1"/>
                <c:pt idx="0">
                  <c:v>Brunkul</c:v>
                </c:pt>
              </c:strCache>
            </c:strRef>
          </c:tx>
          <c:invertIfNegative val="0"/>
          <c:cat>
            <c:numRef>
              <c:f>'E - El og Fjernvarme'!$A$247:$A$257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Fjernvarme'!$C$247:$C$257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2"/>
          <c:order val="2"/>
          <c:tx>
            <c:strRef>
              <c:f>'E - El og Fjernvarme'!$D$246</c:f>
              <c:strCache>
                <c:ptCount val="1"/>
                <c:pt idx="0">
                  <c:v>Olie</c:v>
                </c:pt>
              </c:strCache>
            </c:strRef>
          </c:tx>
          <c:invertIfNegative val="0"/>
          <c:cat>
            <c:numRef>
              <c:f>'E - El og Fjernvarme'!$A$247:$A$257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Fjernvarme'!$D$247:$D$257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3"/>
          <c:order val="3"/>
          <c:tx>
            <c:strRef>
              <c:f>'E - El og Fjernvarme'!$E$246</c:f>
              <c:strCache>
                <c:ptCount val="1"/>
                <c:pt idx="0">
                  <c:v>Naturgas</c:v>
                </c:pt>
              </c:strCache>
            </c:strRef>
          </c:tx>
          <c:invertIfNegative val="0"/>
          <c:cat>
            <c:numRef>
              <c:f>'E - El og Fjernvarme'!$A$247:$A$257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Fjernvarme'!$E$247:$E$257</c:f>
              <c:numCache>
                <c:formatCode>#,##0</c:formatCode>
                <c:ptCount val="11"/>
                <c:pt idx="0">
                  <c:v>1200</c:v>
                </c:pt>
                <c:pt idx="1">
                  <c:v>1200</c:v>
                </c:pt>
                <c:pt idx="2">
                  <c:v>1006.25</c:v>
                </c:pt>
                <c:pt idx="3">
                  <c:v>812.5</c:v>
                </c:pt>
                <c:pt idx="4">
                  <c:v>618.75</c:v>
                </c:pt>
                <c:pt idx="5">
                  <c:v>425</c:v>
                </c:pt>
                <c:pt idx="6">
                  <c:v>425</c:v>
                </c:pt>
                <c:pt idx="7">
                  <c:v>425</c:v>
                </c:pt>
                <c:pt idx="8">
                  <c:v>425</c:v>
                </c:pt>
                <c:pt idx="9">
                  <c:v>425</c:v>
                </c:pt>
                <c:pt idx="10">
                  <c:v>425</c:v>
                </c:pt>
              </c:numCache>
            </c:numRef>
          </c:val>
        </c:ser>
        <c:ser>
          <c:idx val="4"/>
          <c:order val="4"/>
          <c:tx>
            <c:strRef>
              <c:f>'E - El og Fjernvarme'!$F$246</c:f>
              <c:strCache>
                <c:ptCount val="1"/>
                <c:pt idx="0">
                  <c:v>Biomasse</c:v>
                </c:pt>
              </c:strCache>
            </c:strRef>
          </c:tx>
          <c:invertIfNegative val="0"/>
          <c:cat>
            <c:numRef>
              <c:f>'E - El og Fjernvarme'!$A$247:$A$257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Fjernvarme'!$F$247:$F$257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5"/>
          <c:order val="5"/>
          <c:tx>
            <c:strRef>
              <c:f>'E - El og Fjernvarme'!$G$246</c:f>
              <c:strCache>
                <c:ptCount val="1"/>
                <c:pt idx="0">
                  <c:v>Affald</c:v>
                </c:pt>
              </c:strCache>
            </c:strRef>
          </c:tx>
          <c:invertIfNegative val="0"/>
          <c:cat>
            <c:numRef>
              <c:f>'E - El og Fjernvarme'!$A$247:$A$257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Fjernvarme'!$G$247:$G$257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6"/>
          <c:order val="6"/>
          <c:tx>
            <c:strRef>
              <c:f>'E - El og Fjernvarme'!$H$246</c:f>
              <c:strCache>
                <c:ptCount val="1"/>
                <c:pt idx="0">
                  <c:v>Uran</c:v>
                </c:pt>
              </c:strCache>
            </c:strRef>
          </c:tx>
          <c:invertIfNegative val="0"/>
          <c:cat>
            <c:numRef>
              <c:f>'E - El og Fjernvarme'!$A$247:$A$257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Fjernvarme'!$H$247:$H$257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7"/>
          <c:order val="7"/>
          <c:tx>
            <c:strRef>
              <c:f>'E - El og Fjernvarme'!$I$246</c:f>
              <c:strCache>
                <c:ptCount val="1"/>
                <c:pt idx="0">
                  <c:v>Vind</c:v>
                </c:pt>
              </c:strCache>
            </c:strRef>
          </c:tx>
          <c:invertIfNegative val="0"/>
          <c:cat>
            <c:numRef>
              <c:f>'E - El og Fjernvarme'!$A$247:$A$257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Fjernvarme'!$I$247:$I$257</c:f>
              <c:numCache>
                <c:formatCode>#,##0</c:formatCode>
                <c:ptCount val="11"/>
                <c:pt idx="0">
                  <c:v>1000</c:v>
                </c:pt>
                <c:pt idx="1">
                  <c:v>1200</c:v>
                </c:pt>
                <c:pt idx="2">
                  <c:v>1420</c:v>
                </c:pt>
                <c:pt idx="3">
                  <c:v>1640</c:v>
                </c:pt>
                <c:pt idx="4">
                  <c:v>1860</c:v>
                </c:pt>
                <c:pt idx="5">
                  <c:v>2080</c:v>
                </c:pt>
                <c:pt idx="6">
                  <c:v>2080</c:v>
                </c:pt>
                <c:pt idx="7">
                  <c:v>2080</c:v>
                </c:pt>
                <c:pt idx="8">
                  <c:v>2080</c:v>
                </c:pt>
                <c:pt idx="9">
                  <c:v>2080</c:v>
                </c:pt>
                <c:pt idx="10">
                  <c:v>2080</c:v>
                </c:pt>
              </c:numCache>
            </c:numRef>
          </c:val>
        </c:ser>
        <c:ser>
          <c:idx val="8"/>
          <c:order val="8"/>
          <c:tx>
            <c:strRef>
              <c:f>'E - El og Fjernvarme'!$J$246</c:f>
              <c:strCache>
                <c:ptCount val="1"/>
                <c:pt idx="0">
                  <c:v>Vand</c:v>
                </c:pt>
              </c:strCache>
            </c:strRef>
          </c:tx>
          <c:invertIfNegative val="0"/>
          <c:cat>
            <c:numRef>
              <c:f>'E - El og Fjernvarme'!$A$247:$A$257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Fjernvarme'!$J$247:$J$257</c:f>
              <c:numCache>
                <c:formatCode>#,##0</c:formatCode>
                <c:ptCount val="11"/>
                <c:pt idx="0">
                  <c:v>31800</c:v>
                </c:pt>
                <c:pt idx="1">
                  <c:v>32000</c:v>
                </c:pt>
                <c:pt idx="2">
                  <c:v>33725</c:v>
                </c:pt>
                <c:pt idx="3">
                  <c:v>35450</c:v>
                </c:pt>
                <c:pt idx="4">
                  <c:v>37175</c:v>
                </c:pt>
                <c:pt idx="5">
                  <c:v>38900</c:v>
                </c:pt>
                <c:pt idx="6">
                  <c:v>38900</c:v>
                </c:pt>
                <c:pt idx="7">
                  <c:v>38900</c:v>
                </c:pt>
                <c:pt idx="8">
                  <c:v>38900</c:v>
                </c:pt>
                <c:pt idx="9">
                  <c:v>38900</c:v>
                </c:pt>
                <c:pt idx="10">
                  <c:v>38900</c:v>
                </c:pt>
              </c:numCache>
            </c:numRef>
          </c:val>
        </c:ser>
        <c:ser>
          <c:idx val="9"/>
          <c:order val="9"/>
          <c:tx>
            <c:strRef>
              <c:f>'E - El og Fjernvarme'!$K$246</c:f>
              <c:strCache>
                <c:ptCount val="1"/>
                <c:pt idx="0">
                  <c:v>Sol</c:v>
                </c:pt>
              </c:strCache>
            </c:strRef>
          </c:tx>
          <c:invertIfNegative val="0"/>
          <c:cat>
            <c:numRef>
              <c:f>'E - El og Fjernvarme'!$A$247:$A$257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Fjernvarme'!$K$247:$K$257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10"/>
          <c:order val="10"/>
          <c:tx>
            <c:strRef>
              <c:f>'E - El og Fjernvarme'!$L$246</c:f>
              <c:strCache>
                <c:ptCount val="1"/>
                <c:pt idx="0">
                  <c:v>Industri</c:v>
                </c:pt>
              </c:strCache>
            </c:strRef>
          </c:tx>
          <c:invertIfNegative val="0"/>
          <c:cat>
            <c:numRef>
              <c:f>'E - El og Fjernvarme'!$A$247:$A$257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Fjernvarme'!$L$247:$L$257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dLbls>
        <c:gapWidth val="150"/>
        <c:overlap val="100"/>
        <c:axId val="146290560"/>
        <c:axId val="146292096"/>
      </c:barChart>
      <c:catAx>
        <c:axId val="146290560"/>
        <c:scaling>
          <c:orientation val="minMax"/>
        </c:scaling>
        <c:delete val="0"/>
        <c:axPos val="b"/>
        <c:numFmt formatCode="General" sourceLinked="1"/>
        <c:majorTickMark val="out"/>
        <c:minorTickMark val="none"/>
        <c:tickLblPos val="nextTo"/>
        <c:crossAx val="146292096"/>
        <c:crosses val="autoZero"/>
        <c:auto val="1"/>
        <c:lblAlgn val="ctr"/>
        <c:lblOffset val="100"/>
        <c:noMultiLvlLbl val="0"/>
      </c:catAx>
      <c:valAx>
        <c:axId val="146292096"/>
        <c:scaling>
          <c:orientation val="minMax"/>
        </c:scaling>
        <c:delete val="0"/>
        <c:axPos val="l"/>
        <c:majorGridlines/>
        <c:numFmt formatCode="#,##0" sourceLinked="1"/>
        <c:majorTickMark val="out"/>
        <c:minorTickMark val="none"/>
        <c:tickLblPos val="nextTo"/>
        <c:crossAx val="146290560"/>
        <c:crosses val="autoZero"/>
        <c:crossBetween val="between"/>
      </c:valAx>
    </c:plotArea>
    <c:legend>
      <c:legendPos val="r"/>
      <c:layout>
        <c:manualLayout>
          <c:xMode val="edge"/>
          <c:yMode val="edge"/>
          <c:x val="0.82897331583552059"/>
          <c:y val="8.1414041994750649E-2"/>
          <c:w val="0.15436001749781278"/>
          <c:h val="0.87420895304753576"/>
        </c:manualLayout>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strRef>
          <c:f>'E - El og Fjernvarme'!$A$259</c:f>
          <c:strCache>
            <c:ptCount val="1"/>
            <c:pt idx="0">
              <c:v>Elkapacitet i Sverige (Slowest Progress) 
fordelt efter brændsel (MW)</c:v>
            </c:pt>
          </c:strCache>
        </c:strRef>
      </c:tx>
      <c:layout>
        <c:manualLayout>
          <c:xMode val="edge"/>
          <c:yMode val="edge"/>
          <c:x val="0.18128477690288711"/>
          <c:y val="2.7777777777777776E-2"/>
        </c:manualLayout>
      </c:layout>
      <c:overlay val="1"/>
    </c:title>
    <c:autoTitleDeleted val="0"/>
    <c:plotArea>
      <c:layout>
        <c:manualLayout>
          <c:layoutTarget val="inner"/>
          <c:xMode val="edge"/>
          <c:yMode val="edge"/>
          <c:x val="0.12125240594925635"/>
          <c:y val="0.19954870224555263"/>
          <c:w val="0.67716535433070868"/>
          <c:h val="0.68447142023913676"/>
        </c:manualLayout>
      </c:layout>
      <c:barChart>
        <c:barDir val="col"/>
        <c:grouping val="stacked"/>
        <c:varyColors val="0"/>
        <c:ser>
          <c:idx val="0"/>
          <c:order val="0"/>
          <c:tx>
            <c:strRef>
              <c:f>'E - El og Fjernvarme'!$B$260</c:f>
              <c:strCache>
                <c:ptCount val="1"/>
                <c:pt idx="0">
                  <c:v>Kul</c:v>
                </c:pt>
              </c:strCache>
            </c:strRef>
          </c:tx>
          <c:invertIfNegative val="0"/>
          <c:cat>
            <c:numRef>
              <c:f>'E - El og Fjernvarme'!$A$261:$A$271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Fjernvarme'!$B$261:$B$271</c:f>
              <c:numCache>
                <c:formatCode>#,##0</c:formatCode>
                <c:ptCount val="11"/>
                <c:pt idx="0">
                  <c:v>223.1</c:v>
                </c:pt>
                <c:pt idx="1">
                  <c:v>223.1</c:v>
                </c:pt>
                <c:pt idx="2">
                  <c:v>203.7</c:v>
                </c:pt>
                <c:pt idx="3">
                  <c:v>184.29999999999998</c:v>
                </c:pt>
                <c:pt idx="4">
                  <c:v>164.9</c:v>
                </c:pt>
                <c:pt idx="5">
                  <c:v>145.5</c:v>
                </c:pt>
                <c:pt idx="6">
                  <c:v>130.95000000970001</c:v>
                </c:pt>
                <c:pt idx="7">
                  <c:v>116.4000000194</c:v>
                </c:pt>
                <c:pt idx="8">
                  <c:v>101.85000002909999</c:v>
                </c:pt>
                <c:pt idx="9">
                  <c:v>87.300000038799993</c:v>
                </c:pt>
                <c:pt idx="10">
                  <c:v>72.750000048499999</c:v>
                </c:pt>
              </c:numCache>
            </c:numRef>
          </c:val>
        </c:ser>
        <c:ser>
          <c:idx val="1"/>
          <c:order val="1"/>
          <c:tx>
            <c:strRef>
              <c:f>'E - El og Fjernvarme'!$C$260</c:f>
              <c:strCache>
                <c:ptCount val="1"/>
                <c:pt idx="0">
                  <c:v>Brunkul</c:v>
                </c:pt>
              </c:strCache>
            </c:strRef>
          </c:tx>
          <c:invertIfNegative val="0"/>
          <c:cat>
            <c:numRef>
              <c:f>'E - El og Fjernvarme'!$A$261:$A$271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Fjernvarme'!$C$261:$C$271</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2"/>
          <c:order val="2"/>
          <c:tx>
            <c:strRef>
              <c:f>'E - El og Fjernvarme'!$D$260</c:f>
              <c:strCache>
                <c:ptCount val="1"/>
                <c:pt idx="0">
                  <c:v>Olie</c:v>
                </c:pt>
              </c:strCache>
            </c:strRef>
          </c:tx>
          <c:invertIfNegative val="0"/>
          <c:cat>
            <c:numRef>
              <c:f>'E - El og Fjernvarme'!$A$261:$A$271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Fjernvarme'!$D$261:$D$271</c:f>
              <c:numCache>
                <c:formatCode>#,##0</c:formatCode>
                <c:ptCount val="11"/>
                <c:pt idx="0">
                  <c:v>4206.8999999999996</c:v>
                </c:pt>
                <c:pt idx="1">
                  <c:v>3506.9</c:v>
                </c:pt>
                <c:pt idx="2">
                  <c:v>2796.3</c:v>
                </c:pt>
                <c:pt idx="3">
                  <c:v>2085.6999999999998</c:v>
                </c:pt>
                <c:pt idx="4">
                  <c:v>1375.1</c:v>
                </c:pt>
                <c:pt idx="5">
                  <c:v>664.5</c:v>
                </c:pt>
                <c:pt idx="6">
                  <c:v>598.05000001029998</c:v>
                </c:pt>
                <c:pt idx="7">
                  <c:v>531.60000002059996</c:v>
                </c:pt>
                <c:pt idx="8">
                  <c:v>465.15000003090012</c:v>
                </c:pt>
                <c:pt idx="9">
                  <c:v>398.7000000412001</c:v>
                </c:pt>
                <c:pt idx="10">
                  <c:v>332.25000005150002</c:v>
                </c:pt>
              </c:numCache>
            </c:numRef>
          </c:val>
        </c:ser>
        <c:ser>
          <c:idx val="3"/>
          <c:order val="3"/>
          <c:tx>
            <c:strRef>
              <c:f>'E - El og Fjernvarme'!$E$260</c:f>
              <c:strCache>
                <c:ptCount val="1"/>
                <c:pt idx="0">
                  <c:v>Naturgas</c:v>
                </c:pt>
              </c:strCache>
            </c:strRef>
          </c:tx>
          <c:invertIfNegative val="0"/>
          <c:cat>
            <c:numRef>
              <c:f>'E - El og Fjernvarme'!$A$261:$A$271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Fjernvarme'!$E$261:$E$271</c:f>
              <c:numCache>
                <c:formatCode>#,##0</c:formatCode>
                <c:ptCount val="11"/>
                <c:pt idx="0">
                  <c:v>920</c:v>
                </c:pt>
                <c:pt idx="1">
                  <c:v>920</c:v>
                </c:pt>
                <c:pt idx="2">
                  <c:v>907.5</c:v>
                </c:pt>
                <c:pt idx="3">
                  <c:v>895</c:v>
                </c:pt>
                <c:pt idx="4">
                  <c:v>882.5</c:v>
                </c:pt>
                <c:pt idx="5">
                  <c:v>870</c:v>
                </c:pt>
                <c:pt idx="6">
                  <c:v>830</c:v>
                </c:pt>
                <c:pt idx="7">
                  <c:v>790</c:v>
                </c:pt>
                <c:pt idx="8">
                  <c:v>750</c:v>
                </c:pt>
                <c:pt idx="9">
                  <c:v>710</c:v>
                </c:pt>
                <c:pt idx="10">
                  <c:v>670</c:v>
                </c:pt>
              </c:numCache>
            </c:numRef>
          </c:val>
        </c:ser>
        <c:ser>
          <c:idx val="4"/>
          <c:order val="4"/>
          <c:tx>
            <c:strRef>
              <c:f>'E - El og Fjernvarme'!$F$260</c:f>
              <c:strCache>
                <c:ptCount val="1"/>
                <c:pt idx="0">
                  <c:v>Biomasse</c:v>
                </c:pt>
              </c:strCache>
            </c:strRef>
          </c:tx>
          <c:invertIfNegative val="0"/>
          <c:cat>
            <c:numRef>
              <c:f>'E - El og Fjernvarme'!$A$261:$A$271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Fjernvarme'!$F$261:$F$271</c:f>
              <c:numCache>
                <c:formatCode>#,##0</c:formatCode>
                <c:ptCount val="11"/>
                <c:pt idx="0">
                  <c:v>4100</c:v>
                </c:pt>
                <c:pt idx="1">
                  <c:v>4150</c:v>
                </c:pt>
                <c:pt idx="2">
                  <c:v>4310</c:v>
                </c:pt>
                <c:pt idx="3">
                  <c:v>4470</c:v>
                </c:pt>
                <c:pt idx="4">
                  <c:v>4630</c:v>
                </c:pt>
                <c:pt idx="5">
                  <c:v>4790</c:v>
                </c:pt>
                <c:pt idx="6">
                  <c:v>4845</c:v>
                </c:pt>
                <c:pt idx="7">
                  <c:v>4900</c:v>
                </c:pt>
                <c:pt idx="8">
                  <c:v>4955</c:v>
                </c:pt>
                <c:pt idx="9">
                  <c:v>5010</c:v>
                </c:pt>
                <c:pt idx="10">
                  <c:v>5065</c:v>
                </c:pt>
              </c:numCache>
            </c:numRef>
          </c:val>
        </c:ser>
        <c:ser>
          <c:idx val="5"/>
          <c:order val="5"/>
          <c:tx>
            <c:strRef>
              <c:f>'E - El og Fjernvarme'!$G$260</c:f>
              <c:strCache>
                <c:ptCount val="1"/>
                <c:pt idx="0">
                  <c:v>Affald</c:v>
                </c:pt>
              </c:strCache>
            </c:strRef>
          </c:tx>
          <c:invertIfNegative val="0"/>
          <c:cat>
            <c:numRef>
              <c:f>'E - El og Fjernvarme'!$A$261:$A$271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Fjernvarme'!$G$261:$G$271</c:f>
              <c:numCache>
                <c:formatCode>#,##0</c:formatCode>
                <c:ptCount val="11"/>
                <c:pt idx="0">
                  <c:v>267.85714285714289</c:v>
                </c:pt>
                <c:pt idx="1">
                  <c:v>289.28571428571433</c:v>
                </c:pt>
                <c:pt idx="2">
                  <c:v>310.71428571428578</c:v>
                </c:pt>
                <c:pt idx="3">
                  <c:v>332.14285714285722</c:v>
                </c:pt>
                <c:pt idx="4">
                  <c:v>353.57142857142867</c:v>
                </c:pt>
                <c:pt idx="5">
                  <c:v>375</c:v>
                </c:pt>
                <c:pt idx="6">
                  <c:v>378.75</c:v>
                </c:pt>
                <c:pt idx="7">
                  <c:v>382.5</c:v>
                </c:pt>
                <c:pt idx="8">
                  <c:v>386.25</c:v>
                </c:pt>
                <c:pt idx="9">
                  <c:v>390</c:v>
                </c:pt>
                <c:pt idx="10">
                  <c:v>393.75</c:v>
                </c:pt>
              </c:numCache>
            </c:numRef>
          </c:val>
        </c:ser>
        <c:ser>
          <c:idx val="6"/>
          <c:order val="6"/>
          <c:tx>
            <c:strRef>
              <c:f>'E - El og Fjernvarme'!$H$260</c:f>
              <c:strCache>
                <c:ptCount val="1"/>
                <c:pt idx="0">
                  <c:v>Uran</c:v>
                </c:pt>
              </c:strCache>
            </c:strRef>
          </c:tx>
          <c:invertIfNegative val="0"/>
          <c:cat>
            <c:numRef>
              <c:f>'E - El og Fjernvarme'!$A$261:$A$271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Fjernvarme'!$H$261:$H$271</c:f>
              <c:numCache>
                <c:formatCode>#,##0</c:formatCode>
                <c:ptCount val="11"/>
                <c:pt idx="0">
                  <c:v>9192</c:v>
                </c:pt>
                <c:pt idx="1">
                  <c:v>9192</c:v>
                </c:pt>
                <c:pt idx="2">
                  <c:v>9192</c:v>
                </c:pt>
                <c:pt idx="3">
                  <c:v>8719</c:v>
                </c:pt>
                <c:pt idx="4">
                  <c:v>8719</c:v>
                </c:pt>
                <c:pt idx="5">
                  <c:v>7912</c:v>
                </c:pt>
                <c:pt idx="6">
                  <c:v>7034</c:v>
                </c:pt>
                <c:pt idx="7">
                  <c:v>7034</c:v>
                </c:pt>
                <c:pt idx="8">
                  <c:v>7034</c:v>
                </c:pt>
                <c:pt idx="9">
                  <c:v>7034</c:v>
                </c:pt>
                <c:pt idx="10">
                  <c:v>7034</c:v>
                </c:pt>
              </c:numCache>
            </c:numRef>
          </c:val>
        </c:ser>
        <c:ser>
          <c:idx val="7"/>
          <c:order val="7"/>
          <c:tx>
            <c:strRef>
              <c:f>'E - El og Fjernvarme'!$I$260</c:f>
              <c:strCache>
                <c:ptCount val="1"/>
                <c:pt idx="0">
                  <c:v>Vind</c:v>
                </c:pt>
              </c:strCache>
            </c:strRef>
          </c:tx>
          <c:invertIfNegative val="0"/>
          <c:cat>
            <c:numRef>
              <c:f>'E - El og Fjernvarme'!$A$261:$A$271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Fjernvarme'!$I$261:$I$271</c:f>
              <c:numCache>
                <c:formatCode>#,##0</c:formatCode>
                <c:ptCount val="11"/>
                <c:pt idx="0">
                  <c:v>4800</c:v>
                </c:pt>
                <c:pt idx="1">
                  <c:v>7000</c:v>
                </c:pt>
                <c:pt idx="2">
                  <c:v>7210</c:v>
                </c:pt>
                <c:pt idx="3">
                  <c:v>7420</c:v>
                </c:pt>
                <c:pt idx="4">
                  <c:v>7630</c:v>
                </c:pt>
                <c:pt idx="5">
                  <c:v>7840</c:v>
                </c:pt>
                <c:pt idx="6">
                  <c:v>7840</c:v>
                </c:pt>
                <c:pt idx="7">
                  <c:v>7840</c:v>
                </c:pt>
                <c:pt idx="8">
                  <c:v>7840</c:v>
                </c:pt>
                <c:pt idx="9">
                  <c:v>7840</c:v>
                </c:pt>
                <c:pt idx="10">
                  <c:v>7840</c:v>
                </c:pt>
              </c:numCache>
            </c:numRef>
          </c:val>
        </c:ser>
        <c:ser>
          <c:idx val="8"/>
          <c:order val="8"/>
          <c:tx>
            <c:strRef>
              <c:f>'E - El og Fjernvarme'!$J$260</c:f>
              <c:strCache>
                <c:ptCount val="1"/>
                <c:pt idx="0">
                  <c:v>Vand</c:v>
                </c:pt>
              </c:strCache>
            </c:strRef>
          </c:tx>
          <c:invertIfNegative val="0"/>
          <c:cat>
            <c:numRef>
              <c:f>'E - El og Fjernvarme'!$A$261:$A$271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Fjernvarme'!$J$261:$J$271</c:f>
              <c:numCache>
                <c:formatCode>#,##0</c:formatCode>
                <c:ptCount val="11"/>
                <c:pt idx="0">
                  <c:v>16200</c:v>
                </c:pt>
                <c:pt idx="1">
                  <c:v>16200</c:v>
                </c:pt>
                <c:pt idx="2">
                  <c:v>16200.75</c:v>
                </c:pt>
                <c:pt idx="3">
                  <c:v>16201.5</c:v>
                </c:pt>
                <c:pt idx="4">
                  <c:v>16202.25</c:v>
                </c:pt>
                <c:pt idx="5">
                  <c:v>16203</c:v>
                </c:pt>
                <c:pt idx="6">
                  <c:v>16203</c:v>
                </c:pt>
                <c:pt idx="7">
                  <c:v>16203</c:v>
                </c:pt>
                <c:pt idx="8">
                  <c:v>16203</c:v>
                </c:pt>
                <c:pt idx="9">
                  <c:v>16203</c:v>
                </c:pt>
                <c:pt idx="10">
                  <c:v>16203</c:v>
                </c:pt>
              </c:numCache>
            </c:numRef>
          </c:val>
        </c:ser>
        <c:ser>
          <c:idx val="9"/>
          <c:order val="9"/>
          <c:tx>
            <c:strRef>
              <c:f>'E - El og Fjernvarme'!$K$260</c:f>
              <c:strCache>
                <c:ptCount val="1"/>
                <c:pt idx="0">
                  <c:v>Sol</c:v>
                </c:pt>
              </c:strCache>
            </c:strRef>
          </c:tx>
          <c:invertIfNegative val="0"/>
          <c:cat>
            <c:numRef>
              <c:f>'E - El og Fjernvarme'!$A$261:$A$271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Fjernvarme'!$K$261:$K$271</c:f>
              <c:numCache>
                <c:formatCode>#,##0</c:formatCode>
                <c:ptCount val="11"/>
                <c:pt idx="0">
                  <c:v>1.0000000000000001E-7</c:v>
                </c:pt>
                <c:pt idx="1">
                  <c:v>1.0000000000000001E-7</c:v>
                </c:pt>
                <c:pt idx="2">
                  <c:v>1.0000000000000001E-7</c:v>
                </c:pt>
                <c:pt idx="3">
                  <c:v>1.0000000000000001E-7</c:v>
                </c:pt>
                <c:pt idx="4">
                  <c:v>1.0000000000000001E-7</c:v>
                </c:pt>
                <c:pt idx="5">
                  <c:v>1.0000000000000001E-7</c:v>
                </c:pt>
                <c:pt idx="6">
                  <c:v>1.0000000000000001E-7</c:v>
                </c:pt>
                <c:pt idx="7">
                  <c:v>1.0000000000000001E-7</c:v>
                </c:pt>
                <c:pt idx="8">
                  <c:v>1.0000000000000001E-7</c:v>
                </c:pt>
                <c:pt idx="9">
                  <c:v>1.0000000000000001E-7</c:v>
                </c:pt>
                <c:pt idx="10">
                  <c:v>1.0000000000000001E-7</c:v>
                </c:pt>
              </c:numCache>
            </c:numRef>
          </c:val>
        </c:ser>
        <c:ser>
          <c:idx val="10"/>
          <c:order val="10"/>
          <c:tx>
            <c:strRef>
              <c:f>'E - El og Fjernvarme'!$L$260</c:f>
              <c:strCache>
                <c:ptCount val="1"/>
                <c:pt idx="0">
                  <c:v>Industri</c:v>
                </c:pt>
              </c:strCache>
            </c:strRef>
          </c:tx>
          <c:invertIfNegative val="0"/>
          <c:cat>
            <c:numRef>
              <c:f>'E - El og Fjernvarme'!$A$261:$A$271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Fjernvarme'!$L$261:$L$271</c:f>
              <c:numCache>
                <c:formatCode>#,##0</c:formatCode>
                <c:ptCount val="11"/>
                <c:pt idx="0">
                  <c:v>267.85714285714289</c:v>
                </c:pt>
                <c:pt idx="1">
                  <c:v>289.28571428571433</c:v>
                </c:pt>
                <c:pt idx="2">
                  <c:v>310.71428571428578</c:v>
                </c:pt>
                <c:pt idx="3">
                  <c:v>332.14285714285722</c:v>
                </c:pt>
                <c:pt idx="4">
                  <c:v>353.57142857142867</c:v>
                </c:pt>
                <c:pt idx="5">
                  <c:v>375</c:v>
                </c:pt>
                <c:pt idx="6">
                  <c:v>378.75</c:v>
                </c:pt>
                <c:pt idx="7">
                  <c:v>382.5</c:v>
                </c:pt>
                <c:pt idx="8">
                  <c:v>386.25</c:v>
                </c:pt>
                <c:pt idx="9">
                  <c:v>390</c:v>
                </c:pt>
                <c:pt idx="10">
                  <c:v>393.75</c:v>
                </c:pt>
              </c:numCache>
            </c:numRef>
          </c:val>
        </c:ser>
        <c:dLbls>
          <c:showLegendKey val="0"/>
          <c:showVal val="0"/>
          <c:showCatName val="0"/>
          <c:showSerName val="0"/>
          <c:showPercent val="0"/>
          <c:showBubbleSize val="0"/>
        </c:dLbls>
        <c:gapWidth val="150"/>
        <c:overlap val="100"/>
        <c:axId val="146337152"/>
        <c:axId val="146412672"/>
      </c:barChart>
      <c:catAx>
        <c:axId val="146337152"/>
        <c:scaling>
          <c:orientation val="minMax"/>
        </c:scaling>
        <c:delete val="0"/>
        <c:axPos val="b"/>
        <c:numFmt formatCode="General" sourceLinked="1"/>
        <c:majorTickMark val="out"/>
        <c:minorTickMark val="none"/>
        <c:tickLblPos val="nextTo"/>
        <c:crossAx val="146412672"/>
        <c:crosses val="autoZero"/>
        <c:auto val="1"/>
        <c:lblAlgn val="ctr"/>
        <c:lblOffset val="100"/>
        <c:noMultiLvlLbl val="0"/>
      </c:catAx>
      <c:valAx>
        <c:axId val="146412672"/>
        <c:scaling>
          <c:orientation val="minMax"/>
        </c:scaling>
        <c:delete val="0"/>
        <c:axPos val="l"/>
        <c:majorGridlines/>
        <c:numFmt formatCode="#,##0" sourceLinked="1"/>
        <c:majorTickMark val="out"/>
        <c:minorTickMark val="none"/>
        <c:tickLblPos val="nextTo"/>
        <c:crossAx val="146337152"/>
        <c:crosses val="autoZero"/>
        <c:crossBetween val="between"/>
      </c:valAx>
    </c:plotArea>
    <c:legend>
      <c:legendPos val="r"/>
      <c:layout>
        <c:manualLayout>
          <c:xMode val="edge"/>
          <c:yMode val="edge"/>
          <c:x val="0.82897331583552059"/>
          <c:y val="8.1414041994750649E-2"/>
          <c:w val="0.15436001749781278"/>
          <c:h val="0.87420895304753576"/>
        </c:manualLayout>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strRef>
          <c:f>'E - El og Fjernvarme'!$A$273</c:f>
          <c:strCache>
            <c:ptCount val="1"/>
            <c:pt idx="0">
              <c:v>Elkapacitet i Finland (Slowest Progress) 
fordelt efter brændsel (MW)</c:v>
            </c:pt>
          </c:strCache>
        </c:strRef>
      </c:tx>
      <c:layout>
        <c:manualLayout>
          <c:xMode val="edge"/>
          <c:yMode val="edge"/>
          <c:x val="0.18128477690288711"/>
          <c:y val="2.7777777777777776E-2"/>
        </c:manualLayout>
      </c:layout>
      <c:overlay val="1"/>
    </c:title>
    <c:autoTitleDeleted val="0"/>
    <c:plotArea>
      <c:layout>
        <c:manualLayout>
          <c:layoutTarget val="inner"/>
          <c:xMode val="edge"/>
          <c:yMode val="edge"/>
          <c:x val="0.12125240594925635"/>
          <c:y val="0.19954870224555263"/>
          <c:w val="0.67716535433070868"/>
          <c:h val="0.68447142023913676"/>
        </c:manualLayout>
      </c:layout>
      <c:barChart>
        <c:barDir val="col"/>
        <c:grouping val="stacked"/>
        <c:varyColors val="0"/>
        <c:ser>
          <c:idx val="0"/>
          <c:order val="0"/>
          <c:tx>
            <c:strRef>
              <c:f>'E - El og Fjernvarme'!$B$274</c:f>
              <c:strCache>
                <c:ptCount val="1"/>
                <c:pt idx="0">
                  <c:v>Kul</c:v>
                </c:pt>
              </c:strCache>
            </c:strRef>
          </c:tx>
          <c:invertIfNegative val="0"/>
          <c:cat>
            <c:numRef>
              <c:f>'E - El og Fjernvarme'!$A$275:$A$285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Fjernvarme'!$B$275:$B$285</c:f>
              <c:numCache>
                <c:formatCode>#,##0</c:formatCode>
                <c:ptCount val="11"/>
                <c:pt idx="0">
                  <c:v>3462.8999999999996</c:v>
                </c:pt>
                <c:pt idx="1">
                  <c:v>3327.1</c:v>
                </c:pt>
                <c:pt idx="2">
                  <c:v>2632.3374999999996</c:v>
                </c:pt>
                <c:pt idx="3">
                  <c:v>1937.5749999999998</c:v>
                </c:pt>
                <c:pt idx="4">
                  <c:v>1242.8125</c:v>
                </c:pt>
                <c:pt idx="5">
                  <c:v>548.04999999999995</c:v>
                </c:pt>
                <c:pt idx="6">
                  <c:v>571.32999999999993</c:v>
                </c:pt>
                <c:pt idx="7">
                  <c:v>594.61</c:v>
                </c:pt>
                <c:pt idx="8">
                  <c:v>617.89</c:v>
                </c:pt>
                <c:pt idx="9">
                  <c:v>641.16999999999985</c:v>
                </c:pt>
                <c:pt idx="10">
                  <c:v>664.44999999999993</c:v>
                </c:pt>
              </c:numCache>
            </c:numRef>
          </c:val>
        </c:ser>
        <c:ser>
          <c:idx val="1"/>
          <c:order val="1"/>
          <c:tx>
            <c:strRef>
              <c:f>'E - El og Fjernvarme'!$C$274</c:f>
              <c:strCache>
                <c:ptCount val="1"/>
                <c:pt idx="0">
                  <c:v>Brunkul</c:v>
                </c:pt>
              </c:strCache>
            </c:strRef>
          </c:tx>
          <c:invertIfNegative val="0"/>
          <c:cat>
            <c:numRef>
              <c:f>'E - El og Fjernvarme'!$A$275:$A$285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Fjernvarme'!$C$275:$C$285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2"/>
          <c:order val="2"/>
          <c:tx>
            <c:strRef>
              <c:f>'E - El og Fjernvarme'!$D$274</c:f>
              <c:strCache>
                <c:ptCount val="1"/>
                <c:pt idx="0">
                  <c:v>Olie</c:v>
                </c:pt>
              </c:strCache>
            </c:strRef>
          </c:tx>
          <c:invertIfNegative val="0"/>
          <c:cat>
            <c:numRef>
              <c:f>'E - El og Fjernvarme'!$A$275:$A$285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Fjernvarme'!$D$275:$D$285</c:f>
              <c:numCache>
                <c:formatCode>#,##0</c:formatCode>
                <c:ptCount val="11"/>
                <c:pt idx="0">
                  <c:v>1847.1</c:v>
                </c:pt>
                <c:pt idx="1">
                  <c:v>1392.9</c:v>
                </c:pt>
                <c:pt idx="2">
                  <c:v>1388.9124999999999</c:v>
                </c:pt>
                <c:pt idx="3">
                  <c:v>1384.925</c:v>
                </c:pt>
                <c:pt idx="4">
                  <c:v>1380.9375</c:v>
                </c:pt>
                <c:pt idx="5">
                  <c:v>1376.95</c:v>
                </c:pt>
                <c:pt idx="6">
                  <c:v>1377.67</c:v>
                </c:pt>
                <c:pt idx="7">
                  <c:v>1378.3899999999999</c:v>
                </c:pt>
                <c:pt idx="8">
                  <c:v>1379.1100000000001</c:v>
                </c:pt>
                <c:pt idx="9">
                  <c:v>1379.83</c:v>
                </c:pt>
                <c:pt idx="10">
                  <c:v>1380.55</c:v>
                </c:pt>
              </c:numCache>
            </c:numRef>
          </c:val>
        </c:ser>
        <c:ser>
          <c:idx val="3"/>
          <c:order val="3"/>
          <c:tx>
            <c:strRef>
              <c:f>'E - El og Fjernvarme'!$E$274</c:f>
              <c:strCache>
                <c:ptCount val="1"/>
                <c:pt idx="0">
                  <c:v>Naturgas</c:v>
                </c:pt>
              </c:strCache>
            </c:strRef>
          </c:tx>
          <c:invertIfNegative val="0"/>
          <c:cat>
            <c:numRef>
              <c:f>'E - El og Fjernvarme'!$A$275:$A$285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Fjernvarme'!$E$275:$E$285</c:f>
              <c:numCache>
                <c:formatCode>#,##0</c:formatCode>
                <c:ptCount val="11"/>
                <c:pt idx="0">
                  <c:v>1940</c:v>
                </c:pt>
                <c:pt idx="1">
                  <c:v>1870</c:v>
                </c:pt>
                <c:pt idx="2">
                  <c:v>1402.500000025</c:v>
                </c:pt>
                <c:pt idx="3">
                  <c:v>935.00000005000004</c:v>
                </c:pt>
                <c:pt idx="4">
                  <c:v>467.50000007500006</c:v>
                </c:pt>
                <c:pt idx="5">
                  <c:v>9.9999999999999995E-8</c:v>
                </c:pt>
                <c:pt idx="6">
                  <c:v>9.9999999999999995E-8</c:v>
                </c:pt>
                <c:pt idx="7">
                  <c:v>9.9999999999999995E-8</c:v>
                </c:pt>
                <c:pt idx="8">
                  <c:v>9.9999999999999995E-8</c:v>
                </c:pt>
                <c:pt idx="9">
                  <c:v>9.9999999999999995E-8</c:v>
                </c:pt>
                <c:pt idx="10">
                  <c:v>9.9999999999999995E-8</c:v>
                </c:pt>
              </c:numCache>
            </c:numRef>
          </c:val>
        </c:ser>
        <c:ser>
          <c:idx val="4"/>
          <c:order val="4"/>
          <c:tx>
            <c:strRef>
              <c:f>'E - El og Fjernvarme'!$F$274</c:f>
              <c:strCache>
                <c:ptCount val="1"/>
                <c:pt idx="0">
                  <c:v>Biomasse</c:v>
                </c:pt>
              </c:strCache>
            </c:strRef>
          </c:tx>
          <c:invertIfNegative val="0"/>
          <c:cat>
            <c:numRef>
              <c:f>'E - El og Fjernvarme'!$A$275:$A$285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Fjernvarme'!$F$275:$F$285</c:f>
              <c:numCache>
                <c:formatCode>#,##0</c:formatCode>
                <c:ptCount val="11"/>
                <c:pt idx="0">
                  <c:v>2029.9999999999998</c:v>
                </c:pt>
                <c:pt idx="1">
                  <c:v>1990</c:v>
                </c:pt>
                <c:pt idx="2">
                  <c:v>2472.5</c:v>
                </c:pt>
                <c:pt idx="3">
                  <c:v>2955</c:v>
                </c:pt>
                <c:pt idx="4">
                  <c:v>3437.5</c:v>
                </c:pt>
                <c:pt idx="5">
                  <c:v>3920</c:v>
                </c:pt>
                <c:pt idx="6">
                  <c:v>3962</c:v>
                </c:pt>
                <c:pt idx="7">
                  <c:v>4004</c:v>
                </c:pt>
                <c:pt idx="8">
                  <c:v>4046</c:v>
                </c:pt>
                <c:pt idx="9">
                  <c:v>4088</c:v>
                </c:pt>
                <c:pt idx="10">
                  <c:v>4130</c:v>
                </c:pt>
              </c:numCache>
            </c:numRef>
          </c:val>
        </c:ser>
        <c:ser>
          <c:idx val="5"/>
          <c:order val="5"/>
          <c:tx>
            <c:strRef>
              <c:f>'E - El og Fjernvarme'!$G$274</c:f>
              <c:strCache>
                <c:ptCount val="1"/>
                <c:pt idx="0">
                  <c:v>Affald</c:v>
                </c:pt>
              </c:strCache>
            </c:strRef>
          </c:tx>
          <c:invertIfNegative val="0"/>
          <c:cat>
            <c:numRef>
              <c:f>'E - El og Fjernvarme'!$A$275:$A$285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Fjernvarme'!$G$275:$G$285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6"/>
          <c:order val="6"/>
          <c:tx>
            <c:strRef>
              <c:f>'E - El og Fjernvarme'!$H$274</c:f>
              <c:strCache>
                <c:ptCount val="1"/>
                <c:pt idx="0">
                  <c:v>Uran</c:v>
                </c:pt>
              </c:strCache>
            </c:strRef>
          </c:tx>
          <c:invertIfNegative val="0"/>
          <c:cat>
            <c:numRef>
              <c:f>'E - El og Fjernvarme'!$A$275:$A$285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Fjernvarme'!$H$275:$H$285</c:f>
              <c:numCache>
                <c:formatCode>#,##0</c:formatCode>
                <c:ptCount val="11"/>
                <c:pt idx="0">
                  <c:v>2752</c:v>
                </c:pt>
                <c:pt idx="1">
                  <c:v>2752</c:v>
                </c:pt>
                <c:pt idx="2">
                  <c:v>2752</c:v>
                </c:pt>
                <c:pt idx="3">
                  <c:v>2752</c:v>
                </c:pt>
                <c:pt idx="4">
                  <c:v>4352</c:v>
                </c:pt>
                <c:pt idx="5">
                  <c:v>4352</c:v>
                </c:pt>
                <c:pt idx="6">
                  <c:v>4352</c:v>
                </c:pt>
                <c:pt idx="7">
                  <c:v>4352</c:v>
                </c:pt>
                <c:pt idx="8">
                  <c:v>5552</c:v>
                </c:pt>
                <c:pt idx="9">
                  <c:v>5552</c:v>
                </c:pt>
                <c:pt idx="10">
                  <c:v>5552</c:v>
                </c:pt>
              </c:numCache>
            </c:numRef>
          </c:val>
        </c:ser>
        <c:ser>
          <c:idx val="7"/>
          <c:order val="7"/>
          <c:tx>
            <c:strRef>
              <c:f>'E - El og Fjernvarme'!$I$274</c:f>
              <c:strCache>
                <c:ptCount val="1"/>
                <c:pt idx="0">
                  <c:v>Vind</c:v>
                </c:pt>
              </c:strCache>
            </c:strRef>
          </c:tx>
          <c:invertIfNegative val="0"/>
          <c:cat>
            <c:numRef>
              <c:f>'E - El og Fjernvarme'!$A$275:$A$285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Fjernvarme'!$I$275:$I$285</c:f>
              <c:numCache>
                <c:formatCode>#,##0</c:formatCode>
                <c:ptCount val="11"/>
                <c:pt idx="0">
                  <c:v>650</c:v>
                </c:pt>
                <c:pt idx="1">
                  <c:v>1000</c:v>
                </c:pt>
                <c:pt idx="2">
                  <c:v>1375</c:v>
                </c:pt>
                <c:pt idx="3">
                  <c:v>1750</c:v>
                </c:pt>
                <c:pt idx="4">
                  <c:v>2125</c:v>
                </c:pt>
                <c:pt idx="5">
                  <c:v>2500</c:v>
                </c:pt>
                <c:pt idx="6">
                  <c:v>2500</c:v>
                </c:pt>
                <c:pt idx="7">
                  <c:v>2500</c:v>
                </c:pt>
                <c:pt idx="8">
                  <c:v>2500</c:v>
                </c:pt>
                <c:pt idx="9">
                  <c:v>2500</c:v>
                </c:pt>
                <c:pt idx="10">
                  <c:v>2500</c:v>
                </c:pt>
              </c:numCache>
            </c:numRef>
          </c:val>
        </c:ser>
        <c:ser>
          <c:idx val="8"/>
          <c:order val="8"/>
          <c:tx>
            <c:strRef>
              <c:f>'E - El og Fjernvarme'!$J$274</c:f>
              <c:strCache>
                <c:ptCount val="1"/>
                <c:pt idx="0">
                  <c:v>Vand</c:v>
                </c:pt>
              </c:strCache>
            </c:strRef>
          </c:tx>
          <c:invertIfNegative val="0"/>
          <c:cat>
            <c:numRef>
              <c:f>'E - El og Fjernvarme'!$A$275:$A$285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Fjernvarme'!$J$275:$J$285</c:f>
              <c:numCache>
                <c:formatCode>#,##0</c:formatCode>
                <c:ptCount val="11"/>
                <c:pt idx="0">
                  <c:v>3190</c:v>
                </c:pt>
                <c:pt idx="1">
                  <c:v>3150</c:v>
                </c:pt>
                <c:pt idx="2">
                  <c:v>3162.5</c:v>
                </c:pt>
                <c:pt idx="3">
                  <c:v>3175</c:v>
                </c:pt>
                <c:pt idx="4">
                  <c:v>3187.5</c:v>
                </c:pt>
                <c:pt idx="5">
                  <c:v>3200</c:v>
                </c:pt>
                <c:pt idx="6">
                  <c:v>3220</c:v>
                </c:pt>
                <c:pt idx="7">
                  <c:v>3240</c:v>
                </c:pt>
                <c:pt idx="8">
                  <c:v>3260</c:v>
                </c:pt>
                <c:pt idx="9">
                  <c:v>3280</c:v>
                </c:pt>
                <c:pt idx="10">
                  <c:v>3300</c:v>
                </c:pt>
              </c:numCache>
            </c:numRef>
          </c:val>
        </c:ser>
        <c:ser>
          <c:idx val="9"/>
          <c:order val="9"/>
          <c:tx>
            <c:strRef>
              <c:f>'E - El og Fjernvarme'!$K$274</c:f>
              <c:strCache>
                <c:ptCount val="1"/>
                <c:pt idx="0">
                  <c:v>Sol</c:v>
                </c:pt>
              </c:strCache>
            </c:strRef>
          </c:tx>
          <c:invertIfNegative val="0"/>
          <c:cat>
            <c:numRef>
              <c:f>'E - El og Fjernvarme'!$A$275:$A$285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Fjernvarme'!$K$275:$K$285</c:f>
              <c:numCache>
                <c:formatCode>#,##0</c:formatCode>
                <c:ptCount val="11"/>
                <c:pt idx="0">
                  <c:v>1.0000000000000001E-7</c:v>
                </c:pt>
                <c:pt idx="1">
                  <c:v>100</c:v>
                </c:pt>
                <c:pt idx="2">
                  <c:v>100</c:v>
                </c:pt>
                <c:pt idx="3">
                  <c:v>100</c:v>
                </c:pt>
                <c:pt idx="4">
                  <c:v>100</c:v>
                </c:pt>
                <c:pt idx="5">
                  <c:v>100</c:v>
                </c:pt>
                <c:pt idx="6">
                  <c:v>100</c:v>
                </c:pt>
                <c:pt idx="7">
                  <c:v>100</c:v>
                </c:pt>
                <c:pt idx="8">
                  <c:v>100</c:v>
                </c:pt>
                <c:pt idx="9">
                  <c:v>100</c:v>
                </c:pt>
                <c:pt idx="10">
                  <c:v>100</c:v>
                </c:pt>
              </c:numCache>
            </c:numRef>
          </c:val>
        </c:ser>
        <c:ser>
          <c:idx val="10"/>
          <c:order val="10"/>
          <c:tx>
            <c:strRef>
              <c:f>'E - El og Fjernvarme'!$L$274</c:f>
              <c:strCache>
                <c:ptCount val="1"/>
                <c:pt idx="0">
                  <c:v>Industri</c:v>
                </c:pt>
              </c:strCache>
            </c:strRef>
          </c:tx>
          <c:invertIfNegative val="0"/>
          <c:cat>
            <c:numRef>
              <c:f>'E - El og Fjernvarme'!$A$275:$A$285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Fjernvarme'!$L$275:$L$285</c:f>
              <c:numCache>
                <c:formatCode>#,##0</c:formatCode>
                <c:ptCount val="11"/>
                <c:pt idx="0">
                  <c:v>2140</c:v>
                </c:pt>
                <c:pt idx="1">
                  <c:v>2120</c:v>
                </c:pt>
                <c:pt idx="2">
                  <c:v>2167.5</c:v>
                </c:pt>
                <c:pt idx="3">
                  <c:v>2215</c:v>
                </c:pt>
                <c:pt idx="4">
                  <c:v>2262.5</c:v>
                </c:pt>
                <c:pt idx="5">
                  <c:v>2310</c:v>
                </c:pt>
                <c:pt idx="6">
                  <c:v>2256</c:v>
                </c:pt>
                <c:pt idx="7">
                  <c:v>2202</c:v>
                </c:pt>
                <c:pt idx="8">
                  <c:v>2148</c:v>
                </c:pt>
                <c:pt idx="9">
                  <c:v>2094</c:v>
                </c:pt>
                <c:pt idx="10">
                  <c:v>2040</c:v>
                </c:pt>
              </c:numCache>
            </c:numRef>
          </c:val>
        </c:ser>
        <c:dLbls>
          <c:showLegendKey val="0"/>
          <c:showVal val="0"/>
          <c:showCatName val="0"/>
          <c:showSerName val="0"/>
          <c:showPercent val="0"/>
          <c:showBubbleSize val="0"/>
        </c:dLbls>
        <c:gapWidth val="150"/>
        <c:overlap val="100"/>
        <c:axId val="146462208"/>
        <c:axId val="146463744"/>
      </c:barChart>
      <c:catAx>
        <c:axId val="146462208"/>
        <c:scaling>
          <c:orientation val="minMax"/>
        </c:scaling>
        <c:delete val="0"/>
        <c:axPos val="b"/>
        <c:numFmt formatCode="General" sourceLinked="1"/>
        <c:majorTickMark val="out"/>
        <c:minorTickMark val="none"/>
        <c:tickLblPos val="nextTo"/>
        <c:crossAx val="146463744"/>
        <c:crosses val="autoZero"/>
        <c:auto val="1"/>
        <c:lblAlgn val="ctr"/>
        <c:lblOffset val="100"/>
        <c:noMultiLvlLbl val="0"/>
      </c:catAx>
      <c:valAx>
        <c:axId val="146463744"/>
        <c:scaling>
          <c:orientation val="minMax"/>
        </c:scaling>
        <c:delete val="0"/>
        <c:axPos val="l"/>
        <c:majorGridlines/>
        <c:numFmt formatCode="#,##0" sourceLinked="1"/>
        <c:majorTickMark val="out"/>
        <c:minorTickMark val="none"/>
        <c:tickLblPos val="nextTo"/>
        <c:crossAx val="146462208"/>
        <c:crosses val="autoZero"/>
        <c:crossBetween val="between"/>
      </c:valAx>
    </c:plotArea>
    <c:legend>
      <c:legendPos val="r"/>
      <c:layout>
        <c:manualLayout>
          <c:xMode val="edge"/>
          <c:yMode val="edge"/>
          <c:x val="0.82897331583552059"/>
          <c:y val="8.1414041994750649E-2"/>
          <c:w val="0.15436001749781278"/>
          <c:h val="0.87420895304753576"/>
        </c:manualLayout>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strRef>
          <c:f>'E - El og Fjernvarme'!$A$287</c:f>
          <c:strCache>
            <c:ptCount val="1"/>
            <c:pt idx="0">
              <c:v>Elkapacitet i Tyskland (Slowest Progress) 
fordelt efter brændsel (MW)</c:v>
            </c:pt>
          </c:strCache>
        </c:strRef>
      </c:tx>
      <c:layout>
        <c:manualLayout>
          <c:xMode val="edge"/>
          <c:yMode val="edge"/>
          <c:x val="0.18128477690288711"/>
          <c:y val="2.7777777777777776E-2"/>
        </c:manualLayout>
      </c:layout>
      <c:overlay val="1"/>
    </c:title>
    <c:autoTitleDeleted val="0"/>
    <c:plotArea>
      <c:layout>
        <c:manualLayout>
          <c:layoutTarget val="inner"/>
          <c:xMode val="edge"/>
          <c:yMode val="edge"/>
          <c:x val="0.12125240594925635"/>
          <c:y val="0.19954870224555263"/>
          <c:w val="0.67716535433070868"/>
          <c:h val="0.68447142023913676"/>
        </c:manualLayout>
      </c:layout>
      <c:barChart>
        <c:barDir val="col"/>
        <c:grouping val="stacked"/>
        <c:varyColors val="0"/>
        <c:ser>
          <c:idx val="0"/>
          <c:order val="0"/>
          <c:tx>
            <c:strRef>
              <c:f>'E - El og Fjernvarme'!$B$288</c:f>
              <c:strCache>
                <c:ptCount val="1"/>
                <c:pt idx="0">
                  <c:v>Kul</c:v>
                </c:pt>
              </c:strCache>
            </c:strRef>
          </c:tx>
          <c:invertIfNegative val="0"/>
          <c:cat>
            <c:numRef>
              <c:f>'E - El og Fjernvarme'!$A$289:$A$299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Fjernvarme'!$B$289:$B$299</c:f>
              <c:numCache>
                <c:formatCode>#,##0</c:formatCode>
                <c:ptCount val="11"/>
                <c:pt idx="0">
                  <c:v>27965.1</c:v>
                </c:pt>
                <c:pt idx="1">
                  <c:v>26190</c:v>
                </c:pt>
                <c:pt idx="2">
                  <c:v>26169.144999999997</c:v>
                </c:pt>
                <c:pt idx="3">
                  <c:v>26148.289999999997</c:v>
                </c:pt>
                <c:pt idx="4">
                  <c:v>26127.434999999998</c:v>
                </c:pt>
                <c:pt idx="5">
                  <c:v>26106.579999999998</c:v>
                </c:pt>
                <c:pt idx="6">
                  <c:v>25762.326999999997</c:v>
                </c:pt>
                <c:pt idx="7">
                  <c:v>25418.073999999997</c:v>
                </c:pt>
                <c:pt idx="8">
                  <c:v>25073.820999999993</c:v>
                </c:pt>
                <c:pt idx="9">
                  <c:v>24729.567999999992</c:v>
                </c:pt>
                <c:pt idx="10">
                  <c:v>24385.314999999995</c:v>
                </c:pt>
              </c:numCache>
            </c:numRef>
          </c:val>
        </c:ser>
        <c:ser>
          <c:idx val="1"/>
          <c:order val="1"/>
          <c:tx>
            <c:strRef>
              <c:f>'E - El og Fjernvarme'!$C$288</c:f>
              <c:strCache>
                <c:ptCount val="1"/>
                <c:pt idx="0">
                  <c:v>Brunkul</c:v>
                </c:pt>
              </c:strCache>
            </c:strRef>
          </c:tx>
          <c:invertIfNegative val="0"/>
          <c:cat>
            <c:numRef>
              <c:f>'E - El og Fjernvarme'!$A$289:$A$299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Fjernvarme'!$C$289:$C$299</c:f>
              <c:numCache>
                <c:formatCode>#,##0</c:formatCode>
                <c:ptCount val="11"/>
                <c:pt idx="0">
                  <c:v>20602.799999999996</c:v>
                </c:pt>
                <c:pt idx="1">
                  <c:v>20176</c:v>
                </c:pt>
                <c:pt idx="2">
                  <c:v>20429.654999999999</c:v>
                </c:pt>
                <c:pt idx="3">
                  <c:v>20683.310000000001</c:v>
                </c:pt>
                <c:pt idx="4">
                  <c:v>20936.965</c:v>
                </c:pt>
                <c:pt idx="5">
                  <c:v>21190.62</c:v>
                </c:pt>
                <c:pt idx="6">
                  <c:v>20294.727999999999</c:v>
                </c:pt>
                <c:pt idx="7">
                  <c:v>19398.835999999999</c:v>
                </c:pt>
                <c:pt idx="8">
                  <c:v>18502.944</c:v>
                </c:pt>
                <c:pt idx="9">
                  <c:v>17607.052</c:v>
                </c:pt>
                <c:pt idx="10">
                  <c:v>16711.16</c:v>
                </c:pt>
              </c:numCache>
            </c:numRef>
          </c:val>
        </c:ser>
        <c:ser>
          <c:idx val="2"/>
          <c:order val="2"/>
          <c:tx>
            <c:strRef>
              <c:f>'E - El og Fjernvarme'!$D$288</c:f>
              <c:strCache>
                <c:ptCount val="1"/>
                <c:pt idx="0">
                  <c:v>Olie</c:v>
                </c:pt>
              </c:strCache>
            </c:strRef>
          </c:tx>
          <c:invertIfNegative val="0"/>
          <c:cat>
            <c:numRef>
              <c:f>'E - El og Fjernvarme'!$A$289:$A$299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Fjernvarme'!$D$289:$D$299</c:f>
              <c:numCache>
                <c:formatCode>#,##0</c:formatCode>
                <c:ptCount val="11"/>
                <c:pt idx="0">
                  <c:v>4952.1000000000004</c:v>
                </c:pt>
                <c:pt idx="1">
                  <c:v>4884</c:v>
                </c:pt>
                <c:pt idx="2">
                  <c:v>4948.7000000000007</c:v>
                </c:pt>
                <c:pt idx="3">
                  <c:v>5013.3999999999996</c:v>
                </c:pt>
                <c:pt idx="4">
                  <c:v>5078.1000000000004</c:v>
                </c:pt>
                <c:pt idx="5">
                  <c:v>5142.8</c:v>
                </c:pt>
                <c:pt idx="6">
                  <c:v>4839.0450000000001</c:v>
                </c:pt>
                <c:pt idx="7">
                  <c:v>4535.2899999999991</c:v>
                </c:pt>
                <c:pt idx="8">
                  <c:v>4231.5349999999999</c:v>
                </c:pt>
                <c:pt idx="9">
                  <c:v>3927.7799999999993</c:v>
                </c:pt>
                <c:pt idx="10">
                  <c:v>3624.0249999999996</c:v>
                </c:pt>
              </c:numCache>
            </c:numRef>
          </c:val>
        </c:ser>
        <c:ser>
          <c:idx val="3"/>
          <c:order val="3"/>
          <c:tx>
            <c:strRef>
              <c:f>'E - El og Fjernvarme'!$E$288</c:f>
              <c:strCache>
                <c:ptCount val="1"/>
                <c:pt idx="0">
                  <c:v>Naturgas</c:v>
                </c:pt>
              </c:strCache>
            </c:strRef>
          </c:tx>
          <c:invertIfNegative val="0"/>
          <c:cat>
            <c:numRef>
              <c:f>'E - El og Fjernvarme'!$A$289:$A$299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Fjernvarme'!$E$289:$E$299</c:f>
              <c:numCache>
                <c:formatCode>#,##0</c:formatCode>
                <c:ptCount val="11"/>
                <c:pt idx="0">
                  <c:v>28460</c:v>
                </c:pt>
                <c:pt idx="1">
                  <c:v>28460</c:v>
                </c:pt>
                <c:pt idx="2">
                  <c:v>28386.5</c:v>
                </c:pt>
                <c:pt idx="3">
                  <c:v>28313</c:v>
                </c:pt>
                <c:pt idx="4">
                  <c:v>28239.500000000004</c:v>
                </c:pt>
                <c:pt idx="5">
                  <c:v>28166</c:v>
                </c:pt>
                <c:pt idx="6">
                  <c:v>27463.199999999997</c:v>
                </c:pt>
                <c:pt idx="7">
                  <c:v>26760.399999999994</c:v>
                </c:pt>
                <c:pt idx="8">
                  <c:v>26057.599999999991</c:v>
                </c:pt>
                <c:pt idx="9">
                  <c:v>25354.799999999992</c:v>
                </c:pt>
                <c:pt idx="10">
                  <c:v>24652</c:v>
                </c:pt>
              </c:numCache>
            </c:numRef>
          </c:val>
        </c:ser>
        <c:ser>
          <c:idx val="4"/>
          <c:order val="4"/>
          <c:tx>
            <c:strRef>
              <c:f>'E - El og Fjernvarme'!$F$288</c:f>
              <c:strCache>
                <c:ptCount val="1"/>
                <c:pt idx="0">
                  <c:v>Biomasse</c:v>
                </c:pt>
              </c:strCache>
            </c:strRef>
          </c:tx>
          <c:invertIfNegative val="0"/>
          <c:cat>
            <c:numRef>
              <c:f>'E - El og Fjernvarme'!$A$289:$A$299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Fjernvarme'!$F$289:$F$299</c:f>
              <c:numCache>
                <c:formatCode>#,##0</c:formatCode>
                <c:ptCount val="11"/>
                <c:pt idx="0">
                  <c:v>6090</c:v>
                </c:pt>
                <c:pt idx="1">
                  <c:v>6532</c:v>
                </c:pt>
                <c:pt idx="2">
                  <c:v>6869</c:v>
                </c:pt>
                <c:pt idx="3">
                  <c:v>7206</c:v>
                </c:pt>
                <c:pt idx="4">
                  <c:v>7543</c:v>
                </c:pt>
                <c:pt idx="5">
                  <c:v>7880</c:v>
                </c:pt>
                <c:pt idx="6">
                  <c:v>7788</c:v>
                </c:pt>
                <c:pt idx="7">
                  <c:v>7696</c:v>
                </c:pt>
                <c:pt idx="8">
                  <c:v>7604</c:v>
                </c:pt>
                <c:pt idx="9">
                  <c:v>7512</c:v>
                </c:pt>
                <c:pt idx="10">
                  <c:v>7420</c:v>
                </c:pt>
              </c:numCache>
            </c:numRef>
          </c:val>
        </c:ser>
        <c:ser>
          <c:idx val="5"/>
          <c:order val="5"/>
          <c:tx>
            <c:strRef>
              <c:f>'E - El og Fjernvarme'!$G$288</c:f>
              <c:strCache>
                <c:ptCount val="1"/>
                <c:pt idx="0">
                  <c:v>Affald</c:v>
                </c:pt>
              </c:strCache>
            </c:strRef>
          </c:tx>
          <c:invertIfNegative val="0"/>
          <c:cat>
            <c:numRef>
              <c:f>'E - El og Fjernvarme'!$A$289:$A$299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Fjernvarme'!$G$289:$G$299</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6"/>
          <c:order val="6"/>
          <c:tx>
            <c:strRef>
              <c:f>'E - El og Fjernvarme'!$H$288</c:f>
              <c:strCache>
                <c:ptCount val="1"/>
                <c:pt idx="0">
                  <c:v>Uran</c:v>
                </c:pt>
              </c:strCache>
            </c:strRef>
          </c:tx>
          <c:invertIfNegative val="0"/>
          <c:cat>
            <c:numRef>
              <c:f>'E - El og Fjernvarme'!$A$289:$A$299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Fjernvarme'!$H$289:$H$299</c:f>
              <c:numCache>
                <c:formatCode>#,##0</c:formatCode>
                <c:ptCount val="11"/>
                <c:pt idx="0">
                  <c:v>12070</c:v>
                </c:pt>
                <c:pt idx="1">
                  <c:v>10800</c:v>
                </c:pt>
                <c:pt idx="2">
                  <c:v>9450</c:v>
                </c:pt>
                <c:pt idx="3">
                  <c:v>8046.6666666666661</c:v>
                </c:pt>
                <c:pt idx="4">
                  <c:v>6705.5555555555557</c:v>
                </c:pt>
                <c:pt idx="5">
                  <c:v>5364.4444444444443</c:v>
                </c:pt>
                <c:pt idx="6">
                  <c:v>4023.333333333333</c:v>
                </c:pt>
                <c:pt idx="7">
                  <c:v>2682.2222222222222</c:v>
                </c:pt>
                <c:pt idx="8">
                  <c:v>0</c:v>
                </c:pt>
                <c:pt idx="9">
                  <c:v>0</c:v>
                </c:pt>
                <c:pt idx="10">
                  <c:v>0</c:v>
                </c:pt>
              </c:numCache>
            </c:numRef>
          </c:val>
        </c:ser>
        <c:ser>
          <c:idx val="7"/>
          <c:order val="7"/>
          <c:tx>
            <c:strRef>
              <c:f>'E - El og Fjernvarme'!$I$288</c:f>
              <c:strCache>
                <c:ptCount val="1"/>
                <c:pt idx="0">
                  <c:v>Vind</c:v>
                </c:pt>
              </c:strCache>
            </c:strRef>
          </c:tx>
          <c:invertIfNegative val="0"/>
          <c:cat>
            <c:numRef>
              <c:f>'E - El og Fjernvarme'!$A$289:$A$299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Fjernvarme'!$I$289:$I$299</c:f>
              <c:numCache>
                <c:formatCode>#,##0</c:formatCode>
                <c:ptCount val="11"/>
                <c:pt idx="0">
                  <c:v>39000</c:v>
                </c:pt>
                <c:pt idx="1">
                  <c:v>44458.583333333328</c:v>
                </c:pt>
                <c:pt idx="2">
                  <c:v>47361.437499999993</c:v>
                </c:pt>
                <c:pt idx="3">
                  <c:v>50264.291666666657</c:v>
                </c:pt>
                <c:pt idx="4">
                  <c:v>53167.145833333328</c:v>
                </c:pt>
                <c:pt idx="5">
                  <c:v>56070</c:v>
                </c:pt>
                <c:pt idx="6">
                  <c:v>57868</c:v>
                </c:pt>
                <c:pt idx="7">
                  <c:v>59666</c:v>
                </c:pt>
                <c:pt idx="8">
                  <c:v>61464</c:v>
                </c:pt>
                <c:pt idx="9">
                  <c:v>63262</c:v>
                </c:pt>
                <c:pt idx="10">
                  <c:v>65060</c:v>
                </c:pt>
              </c:numCache>
            </c:numRef>
          </c:val>
        </c:ser>
        <c:ser>
          <c:idx val="8"/>
          <c:order val="8"/>
          <c:tx>
            <c:strRef>
              <c:f>'E - El og Fjernvarme'!$J$288</c:f>
              <c:strCache>
                <c:ptCount val="1"/>
                <c:pt idx="0">
                  <c:v>Vand</c:v>
                </c:pt>
              </c:strCache>
            </c:strRef>
          </c:tx>
          <c:invertIfNegative val="0"/>
          <c:cat>
            <c:numRef>
              <c:f>'E - El og Fjernvarme'!$A$289:$A$299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Fjernvarme'!$J$289:$J$299</c:f>
              <c:numCache>
                <c:formatCode>#,##0</c:formatCode>
                <c:ptCount val="11"/>
                <c:pt idx="0">
                  <c:v>10800</c:v>
                </c:pt>
                <c:pt idx="1">
                  <c:v>10800</c:v>
                </c:pt>
                <c:pt idx="2">
                  <c:v>10800</c:v>
                </c:pt>
                <c:pt idx="3">
                  <c:v>10800</c:v>
                </c:pt>
                <c:pt idx="4">
                  <c:v>10800</c:v>
                </c:pt>
                <c:pt idx="5">
                  <c:v>10800</c:v>
                </c:pt>
                <c:pt idx="6">
                  <c:v>11045.7</c:v>
                </c:pt>
                <c:pt idx="7">
                  <c:v>11291.4</c:v>
                </c:pt>
                <c:pt idx="8">
                  <c:v>11537.099999999999</c:v>
                </c:pt>
                <c:pt idx="9">
                  <c:v>11782.8</c:v>
                </c:pt>
                <c:pt idx="10">
                  <c:v>12028.5</c:v>
                </c:pt>
              </c:numCache>
            </c:numRef>
          </c:val>
        </c:ser>
        <c:ser>
          <c:idx val="9"/>
          <c:order val="9"/>
          <c:tx>
            <c:strRef>
              <c:f>'E - El og Fjernvarme'!$K$288</c:f>
              <c:strCache>
                <c:ptCount val="1"/>
                <c:pt idx="0">
                  <c:v>Sol</c:v>
                </c:pt>
              </c:strCache>
            </c:strRef>
          </c:tx>
          <c:invertIfNegative val="0"/>
          <c:cat>
            <c:numRef>
              <c:f>'E - El og Fjernvarme'!$A$289:$A$299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Fjernvarme'!$K$289:$K$299</c:f>
              <c:numCache>
                <c:formatCode>#,##0</c:formatCode>
                <c:ptCount val="11"/>
                <c:pt idx="0">
                  <c:v>40470</c:v>
                </c:pt>
                <c:pt idx="1">
                  <c:v>40470</c:v>
                </c:pt>
                <c:pt idx="2">
                  <c:v>42067.5</c:v>
                </c:pt>
                <c:pt idx="3">
                  <c:v>43665</c:v>
                </c:pt>
                <c:pt idx="4">
                  <c:v>45262.5</c:v>
                </c:pt>
                <c:pt idx="5">
                  <c:v>46860</c:v>
                </c:pt>
                <c:pt idx="6">
                  <c:v>47898</c:v>
                </c:pt>
                <c:pt idx="7">
                  <c:v>48936</c:v>
                </c:pt>
                <c:pt idx="8">
                  <c:v>49974</c:v>
                </c:pt>
                <c:pt idx="9">
                  <c:v>51012</c:v>
                </c:pt>
                <c:pt idx="10">
                  <c:v>52050</c:v>
                </c:pt>
              </c:numCache>
            </c:numRef>
          </c:val>
        </c:ser>
        <c:ser>
          <c:idx val="10"/>
          <c:order val="10"/>
          <c:tx>
            <c:strRef>
              <c:f>'E - El og Fjernvarme'!$L$288</c:f>
              <c:strCache>
                <c:ptCount val="1"/>
                <c:pt idx="0">
                  <c:v>Industri</c:v>
                </c:pt>
              </c:strCache>
            </c:strRef>
          </c:tx>
          <c:invertIfNegative val="0"/>
          <c:cat>
            <c:numRef>
              <c:f>'E - El og Fjernvarme'!$A$289:$A$299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Fjernvarme'!$L$289:$L$299</c:f>
              <c:numCache>
                <c:formatCode>#,##0</c:formatCode>
                <c:ptCount val="11"/>
                <c:pt idx="0">
                  <c:v>5430</c:v>
                </c:pt>
                <c:pt idx="1">
                  <c:v>4700</c:v>
                </c:pt>
                <c:pt idx="2">
                  <c:v>5122.5</c:v>
                </c:pt>
                <c:pt idx="3">
                  <c:v>5545</c:v>
                </c:pt>
                <c:pt idx="4">
                  <c:v>5967.5</c:v>
                </c:pt>
                <c:pt idx="5">
                  <c:v>6390</c:v>
                </c:pt>
                <c:pt idx="6">
                  <c:v>6616</c:v>
                </c:pt>
                <c:pt idx="7">
                  <c:v>6842</c:v>
                </c:pt>
                <c:pt idx="8">
                  <c:v>7068</c:v>
                </c:pt>
                <c:pt idx="9">
                  <c:v>7294</c:v>
                </c:pt>
                <c:pt idx="10">
                  <c:v>7520</c:v>
                </c:pt>
              </c:numCache>
            </c:numRef>
          </c:val>
        </c:ser>
        <c:dLbls>
          <c:showLegendKey val="0"/>
          <c:showVal val="0"/>
          <c:showCatName val="0"/>
          <c:showSerName val="0"/>
          <c:showPercent val="0"/>
          <c:showBubbleSize val="0"/>
        </c:dLbls>
        <c:gapWidth val="150"/>
        <c:overlap val="100"/>
        <c:axId val="146738176"/>
        <c:axId val="146756352"/>
      </c:barChart>
      <c:catAx>
        <c:axId val="146738176"/>
        <c:scaling>
          <c:orientation val="minMax"/>
        </c:scaling>
        <c:delete val="0"/>
        <c:axPos val="b"/>
        <c:numFmt formatCode="General" sourceLinked="1"/>
        <c:majorTickMark val="out"/>
        <c:minorTickMark val="none"/>
        <c:tickLblPos val="nextTo"/>
        <c:crossAx val="146756352"/>
        <c:crosses val="autoZero"/>
        <c:auto val="1"/>
        <c:lblAlgn val="ctr"/>
        <c:lblOffset val="100"/>
        <c:noMultiLvlLbl val="0"/>
      </c:catAx>
      <c:valAx>
        <c:axId val="146756352"/>
        <c:scaling>
          <c:orientation val="minMax"/>
        </c:scaling>
        <c:delete val="0"/>
        <c:axPos val="l"/>
        <c:majorGridlines/>
        <c:numFmt formatCode="#,##0" sourceLinked="1"/>
        <c:majorTickMark val="out"/>
        <c:minorTickMark val="none"/>
        <c:tickLblPos val="nextTo"/>
        <c:crossAx val="146738176"/>
        <c:crosses val="autoZero"/>
        <c:crossBetween val="between"/>
      </c:valAx>
    </c:plotArea>
    <c:legend>
      <c:legendPos val="r"/>
      <c:layout>
        <c:manualLayout>
          <c:xMode val="edge"/>
          <c:yMode val="edge"/>
          <c:x val="0.82897331583552059"/>
          <c:y val="8.1414041994750649E-2"/>
          <c:w val="0.15436001749781278"/>
          <c:h val="0.87420895304753576"/>
        </c:manualLayout>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strRef>
          <c:f>'E - El og Fjernvarme'!$A$301</c:f>
          <c:strCache>
            <c:ptCount val="1"/>
            <c:pt idx="0">
              <c:v>Elkapacitet i Holland (Slowest Progress) 
fordelt efter brændsel (MW)</c:v>
            </c:pt>
          </c:strCache>
        </c:strRef>
      </c:tx>
      <c:layout>
        <c:manualLayout>
          <c:xMode val="edge"/>
          <c:yMode val="edge"/>
          <c:x val="0.18128477690288711"/>
          <c:y val="2.7777777777777776E-2"/>
        </c:manualLayout>
      </c:layout>
      <c:overlay val="1"/>
    </c:title>
    <c:autoTitleDeleted val="0"/>
    <c:plotArea>
      <c:layout>
        <c:manualLayout>
          <c:layoutTarget val="inner"/>
          <c:xMode val="edge"/>
          <c:yMode val="edge"/>
          <c:x val="0.12125240594925635"/>
          <c:y val="0.19954870224555263"/>
          <c:w val="0.67716535433070868"/>
          <c:h val="0.68447142023913676"/>
        </c:manualLayout>
      </c:layout>
      <c:barChart>
        <c:barDir val="col"/>
        <c:grouping val="stacked"/>
        <c:varyColors val="0"/>
        <c:ser>
          <c:idx val="0"/>
          <c:order val="0"/>
          <c:tx>
            <c:strRef>
              <c:f>'E - El og Fjernvarme'!$B$302</c:f>
              <c:strCache>
                <c:ptCount val="1"/>
                <c:pt idx="0">
                  <c:v>Kul</c:v>
                </c:pt>
              </c:strCache>
            </c:strRef>
          </c:tx>
          <c:invertIfNegative val="0"/>
          <c:cat>
            <c:numRef>
              <c:f>'E - El og Fjernvarme'!$A$303:$A$313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Fjernvarme'!$B$303:$B$313</c:f>
              <c:numCache>
                <c:formatCode>#,##0</c:formatCode>
                <c:ptCount val="11"/>
                <c:pt idx="0">
                  <c:v>5548.4000000000005</c:v>
                </c:pt>
                <c:pt idx="1">
                  <c:v>5490.2</c:v>
                </c:pt>
                <c:pt idx="2">
                  <c:v>4117.6499999999996</c:v>
                </c:pt>
                <c:pt idx="3">
                  <c:v>2745.1</c:v>
                </c:pt>
                <c:pt idx="4">
                  <c:v>1372.55</c:v>
                </c:pt>
                <c:pt idx="5">
                  <c:v>0</c:v>
                </c:pt>
                <c:pt idx="6">
                  <c:v>0</c:v>
                </c:pt>
                <c:pt idx="7">
                  <c:v>0</c:v>
                </c:pt>
                <c:pt idx="8">
                  <c:v>0</c:v>
                </c:pt>
                <c:pt idx="9">
                  <c:v>0</c:v>
                </c:pt>
                <c:pt idx="10">
                  <c:v>0</c:v>
                </c:pt>
              </c:numCache>
            </c:numRef>
          </c:val>
        </c:ser>
        <c:ser>
          <c:idx val="1"/>
          <c:order val="1"/>
          <c:tx>
            <c:strRef>
              <c:f>'E - El og Fjernvarme'!$C$302</c:f>
              <c:strCache>
                <c:ptCount val="1"/>
                <c:pt idx="0">
                  <c:v>Brunkul</c:v>
                </c:pt>
              </c:strCache>
            </c:strRef>
          </c:tx>
          <c:invertIfNegative val="0"/>
          <c:cat>
            <c:numRef>
              <c:f>'E - El og Fjernvarme'!$A$303:$A$313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Fjernvarme'!$C$303:$C$313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2"/>
          <c:order val="2"/>
          <c:tx>
            <c:strRef>
              <c:f>'E - El og Fjernvarme'!$D$302</c:f>
              <c:strCache>
                <c:ptCount val="1"/>
                <c:pt idx="0">
                  <c:v>Olie</c:v>
                </c:pt>
              </c:strCache>
            </c:strRef>
          </c:tx>
          <c:invertIfNegative val="0"/>
          <c:cat>
            <c:numRef>
              <c:f>'E - El og Fjernvarme'!$A$303:$A$313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Fjernvarme'!$D$303:$D$313</c:f>
              <c:numCache>
                <c:formatCode>#,##0</c:formatCode>
                <c:ptCount val="11"/>
                <c:pt idx="0">
                  <c:v>171.6</c:v>
                </c:pt>
                <c:pt idx="1">
                  <c:v>169.8</c:v>
                </c:pt>
                <c:pt idx="2">
                  <c:v>127.35</c:v>
                </c:pt>
                <c:pt idx="3">
                  <c:v>84.9</c:v>
                </c:pt>
                <c:pt idx="4">
                  <c:v>42.45</c:v>
                </c:pt>
                <c:pt idx="5">
                  <c:v>0</c:v>
                </c:pt>
                <c:pt idx="6">
                  <c:v>0</c:v>
                </c:pt>
                <c:pt idx="7">
                  <c:v>0</c:v>
                </c:pt>
                <c:pt idx="8">
                  <c:v>0</c:v>
                </c:pt>
                <c:pt idx="9">
                  <c:v>0</c:v>
                </c:pt>
                <c:pt idx="10">
                  <c:v>0</c:v>
                </c:pt>
              </c:numCache>
            </c:numRef>
          </c:val>
        </c:ser>
        <c:ser>
          <c:idx val="3"/>
          <c:order val="3"/>
          <c:tx>
            <c:strRef>
              <c:f>'E - El og Fjernvarme'!$E$302</c:f>
              <c:strCache>
                <c:ptCount val="1"/>
                <c:pt idx="0">
                  <c:v>Naturgas</c:v>
                </c:pt>
              </c:strCache>
            </c:strRef>
          </c:tx>
          <c:invertIfNegative val="0"/>
          <c:cat>
            <c:numRef>
              <c:f>'E - El og Fjernvarme'!$A$303:$A$313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Fjernvarme'!$E$303:$E$313</c:f>
              <c:numCache>
                <c:formatCode>#,##0</c:formatCode>
                <c:ptCount val="11"/>
                <c:pt idx="0">
                  <c:v>20060</c:v>
                </c:pt>
                <c:pt idx="1">
                  <c:v>19640</c:v>
                </c:pt>
                <c:pt idx="2">
                  <c:v>17673</c:v>
                </c:pt>
                <c:pt idx="3">
                  <c:v>15706</c:v>
                </c:pt>
                <c:pt idx="4">
                  <c:v>13738.999999999996</c:v>
                </c:pt>
                <c:pt idx="5">
                  <c:v>11771.999999999998</c:v>
                </c:pt>
                <c:pt idx="6">
                  <c:v>10810.500000000002</c:v>
                </c:pt>
                <c:pt idx="7">
                  <c:v>9849</c:v>
                </c:pt>
                <c:pt idx="8">
                  <c:v>8887.5</c:v>
                </c:pt>
                <c:pt idx="9">
                  <c:v>7926.0000000000036</c:v>
                </c:pt>
                <c:pt idx="10">
                  <c:v>6964.4999999999991</c:v>
                </c:pt>
              </c:numCache>
            </c:numRef>
          </c:val>
        </c:ser>
        <c:ser>
          <c:idx val="4"/>
          <c:order val="4"/>
          <c:tx>
            <c:strRef>
              <c:f>'E - El og Fjernvarme'!$F$302</c:f>
              <c:strCache>
                <c:ptCount val="1"/>
                <c:pt idx="0">
                  <c:v>Biomasse</c:v>
                </c:pt>
              </c:strCache>
            </c:strRef>
          </c:tx>
          <c:invertIfNegative val="0"/>
          <c:cat>
            <c:numRef>
              <c:f>'E - El og Fjernvarme'!$A$303:$A$313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Fjernvarme'!$F$303:$F$313</c:f>
              <c:numCache>
                <c:formatCode>#,##0</c:formatCode>
                <c:ptCount val="11"/>
                <c:pt idx="0">
                  <c:v>397</c:v>
                </c:pt>
                <c:pt idx="1">
                  <c:v>397</c:v>
                </c:pt>
                <c:pt idx="2">
                  <c:v>1555.25</c:v>
                </c:pt>
                <c:pt idx="3">
                  <c:v>2713.5</c:v>
                </c:pt>
                <c:pt idx="4">
                  <c:v>3871.75</c:v>
                </c:pt>
                <c:pt idx="5">
                  <c:v>5030</c:v>
                </c:pt>
                <c:pt idx="6">
                  <c:v>5018</c:v>
                </c:pt>
                <c:pt idx="7">
                  <c:v>5006</c:v>
                </c:pt>
                <c:pt idx="8">
                  <c:v>4994</c:v>
                </c:pt>
                <c:pt idx="9">
                  <c:v>4982</c:v>
                </c:pt>
                <c:pt idx="10">
                  <c:v>4970</c:v>
                </c:pt>
              </c:numCache>
            </c:numRef>
          </c:val>
        </c:ser>
        <c:ser>
          <c:idx val="5"/>
          <c:order val="5"/>
          <c:tx>
            <c:strRef>
              <c:f>'E - El og Fjernvarme'!$G$302</c:f>
              <c:strCache>
                <c:ptCount val="1"/>
                <c:pt idx="0">
                  <c:v>Affald</c:v>
                </c:pt>
              </c:strCache>
            </c:strRef>
          </c:tx>
          <c:invertIfNegative val="0"/>
          <c:cat>
            <c:numRef>
              <c:f>'E - El og Fjernvarme'!$A$303:$A$313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Fjernvarme'!$G$303:$G$313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6"/>
          <c:order val="6"/>
          <c:tx>
            <c:strRef>
              <c:f>'E - El og Fjernvarme'!$H$302</c:f>
              <c:strCache>
                <c:ptCount val="1"/>
                <c:pt idx="0">
                  <c:v>Uran</c:v>
                </c:pt>
              </c:strCache>
            </c:strRef>
          </c:tx>
          <c:invertIfNegative val="0"/>
          <c:cat>
            <c:numRef>
              <c:f>'E - El og Fjernvarme'!$A$303:$A$313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Fjernvarme'!$H$303:$H$313</c:f>
              <c:numCache>
                <c:formatCode>#,##0</c:formatCode>
                <c:ptCount val="11"/>
                <c:pt idx="0">
                  <c:v>482</c:v>
                </c:pt>
                <c:pt idx="1">
                  <c:v>482</c:v>
                </c:pt>
                <c:pt idx="2">
                  <c:v>482</c:v>
                </c:pt>
                <c:pt idx="3">
                  <c:v>482</c:v>
                </c:pt>
                <c:pt idx="4">
                  <c:v>482</c:v>
                </c:pt>
                <c:pt idx="5">
                  <c:v>482</c:v>
                </c:pt>
                <c:pt idx="6">
                  <c:v>482</c:v>
                </c:pt>
                <c:pt idx="7">
                  <c:v>482</c:v>
                </c:pt>
                <c:pt idx="8">
                  <c:v>482</c:v>
                </c:pt>
                <c:pt idx="9">
                  <c:v>482</c:v>
                </c:pt>
                <c:pt idx="10">
                  <c:v>482</c:v>
                </c:pt>
              </c:numCache>
            </c:numRef>
          </c:val>
        </c:ser>
        <c:ser>
          <c:idx val="7"/>
          <c:order val="7"/>
          <c:tx>
            <c:strRef>
              <c:f>'E - El og Fjernvarme'!$I$302</c:f>
              <c:strCache>
                <c:ptCount val="1"/>
                <c:pt idx="0">
                  <c:v>Vind</c:v>
                </c:pt>
              </c:strCache>
            </c:strRef>
          </c:tx>
          <c:invertIfNegative val="0"/>
          <c:cat>
            <c:numRef>
              <c:f>'E - El og Fjernvarme'!$A$303:$A$313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Fjernvarme'!$I$303:$I$313</c:f>
              <c:numCache>
                <c:formatCode>#,##0</c:formatCode>
                <c:ptCount val="11"/>
                <c:pt idx="0">
                  <c:v>3150</c:v>
                </c:pt>
                <c:pt idx="1">
                  <c:v>3443</c:v>
                </c:pt>
                <c:pt idx="2">
                  <c:v>4057.25</c:v>
                </c:pt>
                <c:pt idx="3">
                  <c:v>4671.5</c:v>
                </c:pt>
                <c:pt idx="4">
                  <c:v>5285.75</c:v>
                </c:pt>
                <c:pt idx="5">
                  <c:v>5900</c:v>
                </c:pt>
                <c:pt idx="6">
                  <c:v>6010</c:v>
                </c:pt>
                <c:pt idx="7">
                  <c:v>6120</c:v>
                </c:pt>
                <c:pt idx="8">
                  <c:v>6230</c:v>
                </c:pt>
                <c:pt idx="9">
                  <c:v>6340</c:v>
                </c:pt>
                <c:pt idx="10">
                  <c:v>6450</c:v>
                </c:pt>
              </c:numCache>
            </c:numRef>
          </c:val>
        </c:ser>
        <c:ser>
          <c:idx val="8"/>
          <c:order val="8"/>
          <c:tx>
            <c:strRef>
              <c:f>'E - El og Fjernvarme'!$J$302</c:f>
              <c:strCache>
                <c:ptCount val="1"/>
                <c:pt idx="0">
                  <c:v>Vand</c:v>
                </c:pt>
              </c:strCache>
            </c:strRef>
          </c:tx>
          <c:invertIfNegative val="0"/>
          <c:cat>
            <c:numRef>
              <c:f>'E - El og Fjernvarme'!$A$303:$A$313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Fjernvarme'!$J$303:$J$313</c:f>
              <c:numCache>
                <c:formatCode>#,##0</c:formatCode>
                <c:ptCount val="11"/>
                <c:pt idx="0">
                  <c:v>38</c:v>
                </c:pt>
                <c:pt idx="1">
                  <c:v>38</c:v>
                </c:pt>
                <c:pt idx="2">
                  <c:v>38</c:v>
                </c:pt>
                <c:pt idx="3">
                  <c:v>38</c:v>
                </c:pt>
                <c:pt idx="4">
                  <c:v>38</c:v>
                </c:pt>
                <c:pt idx="5">
                  <c:v>38</c:v>
                </c:pt>
                <c:pt idx="6">
                  <c:v>38</c:v>
                </c:pt>
                <c:pt idx="7">
                  <c:v>38</c:v>
                </c:pt>
                <c:pt idx="8">
                  <c:v>38</c:v>
                </c:pt>
                <c:pt idx="9">
                  <c:v>38</c:v>
                </c:pt>
                <c:pt idx="10">
                  <c:v>38</c:v>
                </c:pt>
              </c:numCache>
            </c:numRef>
          </c:val>
        </c:ser>
        <c:ser>
          <c:idx val="9"/>
          <c:order val="9"/>
          <c:tx>
            <c:strRef>
              <c:f>'E - El og Fjernvarme'!$K$302</c:f>
              <c:strCache>
                <c:ptCount val="1"/>
                <c:pt idx="0">
                  <c:v>Sol</c:v>
                </c:pt>
              </c:strCache>
            </c:strRef>
          </c:tx>
          <c:invertIfNegative val="0"/>
          <c:cat>
            <c:numRef>
              <c:f>'E - El og Fjernvarme'!$A$303:$A$313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Fjernvarme'!$K$303:$K$313</c:f>
              <c:numCache>
                <c:formatCode>#,##0</c:formatCode>
                <c:ptCount val="11"/>
                <c:pt idx="0">
                  <c:v>1340</c:v>
                </c:pt>
                <c:pt idx="1">
                  <c:v>2009.9999999999998</c:v>
                </c:pt>
                <c:pt idx="2">
                  <c:v>2782.5</c:v>
                </c:pt>
                <c:pt idx="3">
                  <c:v>3555</c:v>
                </c:pt>
                <c:pt idx="4">
                  <c:v>4327.5</c:v>
                </c:pt>
                <c:pt idx="5">
                  <c:v>5100</c:v>
                </c:pt>
                <c:pt idx="6">
                  <c:v>4990</c:v>
                </c:pt>
                <c:pt idx="7">
                  <c:v>4880</c:v>
                </c:pt>
                <c:pt idx="8">
                  <c:v>4770</c:v>
                </c:pt>
                <c:pt idx="9">
                  <c:v>4660</c:v>
                </c:pt>
                <c:pt idx="10">
                  <c:v>4550</c:v>
                </c:pt>
              </c:numCache>
            </c:numRef>
          </c:val>
        </c:ser>
        <c:ser>
          <c:idx val="10"/>
          <c:order val="10"/>
          <c:tx>
            <c:strRef>
              <c:f>'E - El og Fjernvarme'!$L$302</c:f>
              <c:strCache>
                <c:ptCount val="1"/>
                <c:pt idx="0">
                  <c:v>Industri</c:v>
                </c:pt>
              </c:strCache>
            </c:strRef>
          </c:tx>
          <c:invertIfNegative val="0"/>
          <c:cat>
            <c:numRef>
              <c:f>'E - El og Fjernvarme'!$A$303:$A$313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Fjernvarme'!$L$303:$L$313</c:f>
              <c:numCache>
                <c:formatCode>#,##0</c:formatCode>
                <c:ptCount val="11"/>
                <c:pt idx="0">
                  <c:v>1646</c:v>
                </c:pt>
                <c:pt idx="1">
                  <c:v>1545</c:v>
                </c:pt>
                <c:pt idx="2">
                  <c:v>2466.25</c:v>
                </c:pt>
                <c:pt idx="3">
                  <c:v>3387.5</c:v>
                </c:pt>
                <c:pt idx="4">
                  <c:v>4308.75</c:v>
                </c:pt>
                <c:pt idx="5">
                  <c:v>5230</c:v>
                </c:pt>
                <c:pt idx="6">
                  <c:v>5215</c:v>
                </c:pt>
                <c:pt idx="7">
                  <c:v>5200</c:v>
                </c:pt>
                <c:pt idx="8">
                  <c:v>5185</c:v>
                </c:pt>
                <c:pt idx="9">
                  <c:v>5170</c:v>
                </c:pt>
                <c:pt idx="10">
                  <c:v>5155</c:v>
                </c:pt>
              </c:numCache>
            </c:numRef>
          </c:val>
        </c:ser>
        <c:dLbls>
          <c:showLegendKey val="0"/>
          <c:showVal val="0"/>
          <c:showCatName val="0"/>
          <c:showSerName val="0"/>
          <c:showPercent val="0"/>
          <c:showBubbleSize val="0"/>
        </c:dLbls>
        <c:gapWidth val="150"/>
        <c:overlap val="100"/>
        <c:axId val="146817792"/>
        <c:axId val="146819328"/>
      </c:barChart>
      <c:catAx>
        <c:axId val="146817792"/>
        <c:scaling>
          <c:orientation val="minMax"/>
        </c:scaling>
        <c:delete val="0"/>
        <c:axPos val="b"/>
        <c:numFmt formatCode="General" sourceLinked="1"/>
        <c:majorTickMark val="out"/>
        <c:minorTickMark val="none"/>
        <c:tickLblPos val="nextTo"/>
        <c:crossAx val="146819328"/>
        <c:crosses val="autoZero"/>
        <c:auto val="1"/>
        <c:lblAlgn val="ctr"/>
        <c:lblOffset val="100"/>
        <c:noMultiLvlLbl val="0"/>
      </c:catAx>
      <c:valAx>
        <c:axId val="146819328"/>
        <c:scaling>
          <c:orientation val="minMax"/>
        </c:scaling>
        <c:delete val="0"/>
        <c:axPos val="l"/>
        <c:majorGridlines/>
        <c:numFmt formatCode="#,##0" sourceLinked="1"/>
        <c:majorTickMark val="out"/>
        <c:minorTickMark val="none"/>
        <c:tickLblPos val="nextTo"/>
        <c:crossAx val="146817792"/>
        <c:crosses val="autoZero"/>
        <c:crossBetween val="between"/>
      </c:valAx>
    </c:plotArea>
    <c:legend>
      <c:legendPos val="r"/>
      <c:layout>
        <c:manualLayout>
          <c:xMode val="edge"/>
          <c:yMode val="edge"/>
          <c:x val="0.82897331583552059"/>
          <c:y val="8.1414041994750649E-2"/>
          <c:w val="0.15436001749781278"/>
          <c:h val="0.87420895304753576"/>
        </c:manualLayout>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Elforbrug ab værk, "Slowest</a:t>
            </a:r>
            <a:r>
              <a:rPr lang="da-DK" baseline="0"/>
              <a:t> Progess</a:t>
            </a:r>
            <a:r>
              <a:rPr lang="da-DK"/>
              <a:t>" (TWh)</a:t>
            </a:r>
          </a:p>
        </c:rich>
      </c:tx>
      <c:layout/>
      <c:overlay val="1"/>
    </c:title>
    <c:autoTitleDeleted val="0"/>
    <c:plotArea>
      <c:layout>
        <c:manualLayout>
          <c:layoutTarget val="inner"/>
          <c:xMode val="edge"/>
          <c:yMode val="edge"/>
          <c:x val="0.1112661854768154"/>
          <c:y val="0.13936351706036745"/>
          <c:w val="0.84390048118985117"/>
          <c:h val="0.64400481189851266"/>
        </c:manualLayout>
      </c:layout>
      <c:areaChart>
        <c:grouping val="stacked"/>
        <c:varyColors val="0"/>
        <c:ser>
          <c:idx val="0"/>
          <c:order val="0"/>
          <c:tx>
            <c:strRef>
              <c:f>'E - El og Fjernvarme'!$B$391</c:f>
              <c:strCache>
                <c:ptCount val="1"/>
                <c:pt idx="0">
                  <c:v>Norge</c:v>
                </c:pt>
              </c:strCache>
            </c:strRef>
          </c:tx>
          <c:cat>
            <c:numRef>
              <c:f>'E - El og Fjernvarme'!$A$392:$A$402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Fjernvarme'!$B$392:$B$402</c:f>
              <c:numCache>
                <c:formatCode>#,#00</c:formatCode>
                <c:ptCount val="11"/>
                <c:pt idx="0">
                  <c:v>126.24266666666666</c:v>
                </c:pt>
                <c:pt idx="1">
                  <c:v>127.29533333333333</c:v>
                </c:pt>
                <c:pt idx="2">
                  <c:v>128.34800000000001</c:v>
                </c:pt>
                <c:pt idx="3">
                  <c:v>129.40066666666667</c:v>
                </c:pt>
                <c:pt idx="4">
                  <c:v>130.45333333333332</c:v>
                </c:pt>
                <c:pt idx="5">
                  <c:v>131.506</c:v>
                </c:pt>
                <c:pt idx="6">
                  <c:v>131.506</c:v>
                </c:pt>
                <c:pt idx="7">
                  <c:v>131.506</c:v>
                </c:pt>
                <c:pt idx="8">
                  <c:v>131.506</c:v>
                </c:pt>
                <c:pt idx="9">
                  <c:v>131.506</c:v>
                </c:pt>
                <c:pt idx="10">
                  <c:v>131.506</c:v>
                </c:pt>
              </c:numCache>
            </c:numRef>
          </c:val>
        </c:ser>
        <c:ser>
          <c:idx val="1"/>
          <c:order val="1"/>
          <c:tx>
            <c:strRef>
              <c:f>'E - El og Fjernvarme'!$C$391</c:f>
              <c:strCache>
                <c:ptCount val="1"/>
                <c:pt idx="0">
                  <c:v>Sverige</c:v>
                </c:pt>
              </c:strCache>
            </c:strRef>
          </c:tx>
          <c:cat>
            <c:numRef>
              <c:f>'E - El og Fjernvarme'!$A$392:$A$402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Fjernvarme'!$C$392:$C$402</c:f>
              <c:numCache>
                <c:formatCode>#,#00</c:formatCode>
                <c:ptCount val="11"/>
                <c:pt idx="0">
                  <c:v>137.328</c:v>
                </c:pt>
                <c:pt idx="1">
                  <c:v>139.126</c:v>
                </c:pt>
                <c:pt idx="2">
                  <c:v>140.92400000000001</c:v>
                </c:pt>
                <c:pt idx="3">
                  <c:v>142.72200000000001</c:v>
                </c:pt>
                <c:pt idx="4">
                  <c:v>144.52000000000001</c:v>
                </c:pt>
                <c:pt idx="5">
                  <c:v>146.31800000000001</c:v>
                </c:pt>
                <c:pt idx="6">
                  <c:v>146.36240000000001</c:v>
                </c:pt>
                <c:pt idx="7">
                  <c:v>146.4068</c:v>
                </c:pt>
                <c:pt idx="8">
                  <c:v>146.4512</c:v>
                </c:pt>
                <c:pt idx="9">
                  <c:v>146.4956</c:v>
                </c:pt>
                <c:pt idx="10">
                  <c:v>146.54</c:v>
                </c:pt>
              </c:numCache>
            </c:numRef>
          </c:val>
        </c:ser>
        <c:ser>
          <c:idx val="2"/>
          <c:order val="2"/>
          <c:tx>
            <c:strRef>
              <c:f>'E - El og Fjernvarme'!$D$391</c:f>
              <c:strCache>
                <c:ptCount val="1"/>
                <c:pt idx="0">
                  <c:v>Finland</c:v>
                </c:pt>
              </c:strCache>
            </c:strRef>
          </c:tx>
          <c:cat>
            <c:numRef>
              <c:f>'E - El og Fjernvarme'!$A$392:$A$402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Fjernvarme'!$D$392:$D$402</c:f>
              <c:numCache>
                <c:formatCode>#,#00</c:formatCode>
                <c:ptCount val="11"/>
                <c:pt idx="0">
                  <c:v>84.489499999999992</c:v>
                </c:pt>
                <c:pt idx="1">
                  <c:v>85.628999999999991</c:v>
                </c:pt>
                <c:pt idx="2">
                  <c:v>86.768499999999989</c:v>
                </c:pt>
                <c:pt idx="3">
                  <c:v>87.907999999999987</c:v>
                </c:pt>
                <c:pt idx="4">
                  <c:v>89.047499999999985</c:v>
                </c:pt>
                <c:pt idx="5">
                  <c:v>90.186999999999998</c:v>
                </c:pt>
                <c:pt idx="6">
                  <c:v>90.291899999999998</c:v>
                </c:pt>
                <c:pt idx="7">
                  <c:v>90.396799999999999</c:v>
                </c:pt>
                <c:pt idx="8">
                  <c:v>90.5017</c:v>
                </c:pt>
                <c:pt idx="9">
                  <c:v>90.6066</c:v>
                </c:pt>
                <c:pt idx="10">
                  <c:v>90.711500000000001</c:v>
                </c:pt>
              </c:numCache>
            </c:numRef>
          </c:val>
        </c:ser>
        <c:ser>
          <c:idx val="3"/>
          <c:order val="3"/>
          <c:tx>
            <c:strRef>
              <c:f>'E - El og Fjernvarme'!$E$391</c:f>
              <c:strCache>
                <c:ptCount val="1"/>
                <c:pt idx="0">
                  <c:v>Tyskland</c:v>
                </c:pt>
              </c:strCache>
            </c:strRef>
          </c:tx>
          <c:cat>
            <c:numRef>
              <c:f>'E - El og Fjernvarme'!$A$392:$A$402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Fjernvarme'!$E$392:$E$402</c:f>
              <c:numCache>
                <c:formatCode>#,#00</c:formatCode>
                <c:ptCount val="11"/>
                <c:pt idx="0">
                  <c:v>543.6</c:v>
                </c:pt>
                <c:pt idx="1">
                  <c:v>541.79320000000007</c:v>
                </c:pt>
                <c:pt idx="2">
                  <c:v>539.98640000000012</c:v>
                </c:pt>
                <c:pt idx="3">
                  <c:v>538.17960000000016</c:v>
                </c:pt>
                <c:pt idx="4">
                  <c:v>536.37280000000021</c:v>
                </c:pt>
                <c:pt idx="5">
                  <c:v>534.56600000000003</c:v>
                </c:pt>
                <c:pt idx="6">
                  <c:v>535.78590000000008</c:v>
                </c:pt>
                <c:pt idx="7">
                  <c:v>537.00580000000014</c:v>
                </c:pt>
                <c:pt idx="8">
                  <c:v>538.22570000000019</c:v>
                </c:pt>
                <c:pt idx="9">
                  <c:v>539.44560000000024</c:v>
                </c:pt>
                <c:pt idx="10">
                  <c:v>540.66550000000029</c:v>
                </c:pt>
              </c:numCache>
            </c:numRef>
          </c:val>
        </c:ser>
        <c:ser>
          <c:idx val="4"/>
          <c:order val="4"/>
          <c:tx>
            <c:strRef>
              <c:f>'E - El og Fjernvarme'!$F$391</c:f>
              <c:strCache>
                <c:ptCount val="1"/>
                <c:pt idx="0">
                  <c:v>Holland</c:v>
                </c:pt>
              </c:strCache>
            </c:strRef>
          </c:tx>
          <c:cat>
            <c:numRef>
              <c:f>'E - El og Fjernvarme'!$A$392:$A$402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Fjernvarme'!$F$392:$F$402</c:f>
              <c:numCache>
                <c:formatCode>#,#00</c:formatCode>
                <c:ptCount val="11"/>
                <c:pt idx="0">
                  <c:v>113.19283333333334</c:v>
                </c:pt>
                <c:pt idx="1">
                  <c:v>113.71126666666667</c:v>
                </c:pt>
                <c:pt idx="2">
                  <c:v>114.22970000000001</c:v>
                </c:pt>
                <c:pt idx="3">
                  <c:v>114.74813333333334</c:v>
                </c:pt>
                <c:pt idx="4">
                  <c:v>115.26656666666668</c:v>
                </c:pt>
                <c:pt idx="5">
                  <c:v>115.785</c:v>
                </c:pt>
                <c:pt idx="6">
                  <c:v>116.40769999999999</c:v>
                </c:pt>
                <c:pt idx="7">
                  <c:v>117.03039999999999</c:v>
                </c:pt>
                <c:pt idx="8">
                  <c:v>117.65309999999998</c:v>
                </c:pt>
                <c:pt idx="9">
                  <c:v>118.27579999999998</c:v>
                </c:pt>
                <c:pt idx="10">
                  <c:v>118.89849999999997</c:v>
                </c:pt>
              </c:numCache>
            </c:numRef>
          </c:val>
        </c:ser>
        <c:dLbls>
          <c:showLegendKey val="0"/>
          <c:showVal val="0"/>
          <c:showCatName val="0"/>
          <c:showSerName val="0"/>
          <c:showPercent val="0"/>
          <c:showBubbleSize val="0"/>
        </c:dLbls>
        <c:axId val="146859136"/>
        <c:axId val="146860672"/>
      </c:areaChart>
      <c:catAx>
        <c:axId val="146859136"/>
        <c:scaling>
          <c:orientation val="minMax"/>
        </c:scaling>
        <c:delete val="0"/>
        <c:axPos val="b"/>
        <c:numFmt formatCode="General" sourceLinked="1"/>
        <c:majorTickMark val="out"/>
        <c:minorTickMark val="none"/>
        <c:tickLblPos val="nextTo"/>
        <c:crossAx val="146860672"/>
        <c:crosses val="autoZero"/>
        <c:auto val="1"/>
        <c:lblAlgn val="ctr"/>
        <c:lblOffset val="100"/>
        <c:noMultiLvlLbl val="0"/>
      </c:catAx>
      <c:valAx>
        <c:axId val="146860672"/>
        <c:scaling>
          <c:orientation val="minMax"/>
        </c:scaling>
        <c:delete val="0"/>
        <c:axPos val="l"/>
        <c:majorGridlines/>
        <c:numFmt formatCode="#,##0" sourceLinked="0"/>
        <c:majorTickMark val="out"/>
        <c:minorTickMark val="none"/>
        <c:tickLblPos val="nextTo"/>
        <c:crossAx val="146859136"/>
        <c:crosses val="autoZero"/>
        <c:crossBetween val="midCat"/>
      </c:val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Elforbrug ab værk, "National Green Transition" (TWh)</a:t>
            </a:r>
          </a:p>
        </c:rich>
      </c:tx>
      <c:layout/>
      <c:overlay val="1"/>
    </c:title>
    <c:autoTitleDeleted val="0"/>
    <c:plotArea>
      <c:layout>
        <c:manualLayout>
          <c:layoutTarget val="inner"/>
          <c:xMode val="edge"/>
          <c:yMode val="edge"/>
          <c:x val="0.1112661854768154"/>
          <c:y val="0.13936351706036745"/>
          <c:w val="0.84390048118985117"/>
          <c:h val="0.64400481189851266"/>
        </c:manualLayout>
      </c:layout>
      <c:areaChart>
        <c:grouping val="stacked"/>
        <c:varyColors val="0"/>
        <c:ser>
          <c:idx val="0"/>
          <c:order val="0"/>
          <c:tx>
            <c:strRef>
              <c:f>'E - El og Fjernvarme'!$B$405</c:f>
              <c:strCache>
                <c:ptCount val="1"/>
                <c:pt idx="0">
                  <c:v>Norge</c:v>
                </c:pt>
              </c:strCache>
            </c:strRef>
          </c:tx>
          <c:cat>
            <c:numRef>
              <c:f>'E - El og Fjernvarme'!$A$406:$A$416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Fjernvarme'!$B$406:$B$416</c:f>
              <c:numCache>
                <c:formatCode>#,#00</c:formatCode>
                <c:ptCount val="11"/>
                <c:pt idx="0">
                  <c:v>126.24266666666666</c:v>
                </c:pt>
                <c:pt idx="1">
                  <c:v>127.29533333333333</c:v>
                </c:pt>
                <c:pt idx="2">
                  <c:v>128.34800000000001</c:v>
                </c:pt>
                <c:pt idx="3">
                  <c:v>129.40066666666667</c:v>
                </c:pt>
                <c:pt idx="4">
                  <c:v>130.45333333333332</c:v>
                </c:pt>
                <c:pt idx="5">
                  <c:v>131.506</c:v>
                </c:pt>
                <c:pt idx="6">
                  <c:v>132.3938</c:v>
                </c:pt>
                <c:pt idx="7">
                  <c:v>133.2816</c:v>
                </c:pt>
                <c:pt idx="8">
                  <c:v>134.1694</c:v>
                </c:pt>
                <c:pt idx="9">
                  <c:v>135.05719999999999</c:v>
                </c:pt>
                <c:pt idx="10">
                  <c:v>135.94499999999999</c:v>
                </c:pt>
              </c:numCache>
            </c:numRef>
          </c:val>
        </c:ser>
        <c:ser>
          <c:idx val="1"/>
          <c:order val="1"/>
          <c:tx>
            <c:strRef>
              <c:f>'E - El og Fjernvarme'!$C$405</c:f>
              <c:strCache>
                <c:ptCount val="1"/>
                <c:pt idx="0">
                  <c:v>Sverige</c:v>
                </c:pt>
              </c:strCache>
            </c:strRef>
          </c:tx>
          <c:cat>
            <c:numRef>
              <c:f>'E - El og Fjernvarme'!$A$406:$A$416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Fjernvarme'!$C$406:$C$416</c:f>
              <c:numCache>
                <c:formatCode>#,#00</c:formatCode>
                <c:ptCount val="11"/>
                <c:pt idx="0">
                  <c:v>137.328</c:v>
                </c:pt>
                <c:pt idx="1">
                  <c:v>139.126</c:v>
                </c:pt>
                <c:pt idx="2">
                  <c:v>140.92400000000001</c:v>
                </c:pt>
                <c:pt idx="3">
                  <c:v>142.72200000000001</c:v>
                </c:pt>
                <c:pt idx="4">
                  <c:v>144.52000000000001</c:v>
                </c:pt>
                <c:pt idx="5">
                  <c:v>146.31800000000001</c:v>
                </c:pt>
                <c:pt idx="6">
                  <c:v>144.77000000000001</c:v>
                </c:pt>
                <c:pt idx="7">
                  <c:v>143.22200000000001</c:v>
                </c:pt>
                <c:pt idx="8">
                  <c:v>141.67400000000001</c:v>
                </c:pt>
                <c:pt idx="9">
                  <c:v>140.126</c:v>
                </c:pt>
                <c:pt idx="10">
                  <c:v>138.578</c:v>
                </c:pt>
              </c:numCache>
            </c:numRef>
          </c:val>
        </c:ser>
        <c:ser>
          <c:idx val="2"/>
          <c:order val="2"/>
          <c:tx>
            <c:strRef>
              <c:f>'E - El og Fjernvarme'!$D$405</c:f>
              <c:strCache>
                <c:ptCount val="1"/>
                <c:pt idx="0">
                  <c:v>Finland</c:v>
                </c:pt>
              </c:strCache>
            </c:strRef>
          </c:tx>
          <c:cat>
            <c:numRef>
              <c:f>'E - El og Fjernvarme'!$A$406:$A$416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Fjernvarme'!$D$406:$D$416</c:f>
              <c:numCache>
                <c:formatCode>#,#00</c:formatCode>
                <c:ptCount val="11"/>
                <c:pt idx="0">
                  <c:v>84.489499999999992</c:v>
                </c:pt>
                <c:pt idx="1">
                  <c:v>85.628999999999991</c:v>
                </c:pt>
                <c:pt idx="2">
                  <c:v>86.768499999999989</c:v>
                </c:pt>
                <c:pt idx="3">
                  <c:v>87.907999999999987</c:v>
                </c:pt>
                <c:pt idx="4">
                  <c:v>89.047499999999985</c:v>
                </c:pt>
                <c:pt idx="5">
                  <c:v>90.186999999999998</c:v>
                </c:pt>
                <c:pt idx="6">
                  <c:v>89.6434</c:v>
                </c:pt>
                <c:pt idx="7">
                  <c:v>89.099800000000002</c:v>
                </c:pt>
                <c:pt idx="8">
                  <c:v>88.556200000000004</c:v>
                </c:pt>
                <c:pt idx="9">
                  <c:v>88.012600000000006</c:v>
                </c:pt>
                <c:pt idx="10">
                  <c:v>87.469000000000008</c:v>
                </c:pt>
              </c:numCache>
            </c:numRef>
          </c:val>
        </c:ser>
        <c:ser>
          <c:idx val="3"/>
          <c:order val="3"/>
          <c:tx>
            <c:strRef>
              <c:f>'E - El og Fjernvarme'!$E$405</c:f>
              <c:strCache>
                <c:ptCount val="1"/>
                <c:pt idx="0">
                  <c:v>Tyskland</c:v>
                </c:pt>
              </c:strCache>
            </c:strRef>
          </c:tx>
          <c:cat>
            <c:numRef>
              <c:f>'E - El og Fjernvarme'!$A$406:$A$416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Fjernvarme'!$E$406:$E$416</c:f>
              <c:numCache>
                <c:formatCode>#,#00</c:formatCode>
                <c:ptCount val="11"/>
                <c:pt idx="0">
                  <c:v>543.6</c:v>
                </c:pt>
                <c:pt idx="1">
                  <c:v>541.79320000000007</c:v>
                </c:pt>
                <c:pt idx="2">
                  <c:v>539.98640000000012</c:v>
                </c:pt>
                <c:pt idx="3">
                  <c:v>538.17960000000016</c:v>
                </c:pt>
                <c:pt idx="4">
                  <c:v>536.37280000000021</c:v>
                </c:pt>
                <c:pt idx="5">
                  <c:v>534.56600000000003</c:v>
                </c:pt>
                <c:pt idx="6">
                  <c:v>531.98020000000008</c:v>
                </c:pt>
                <c:pt idx="7">
                  <c:v>529.39440000000013</c:v>
                </c:pt>
                <c:pt idx="8">
                  <c:v>526.80860000000018</c:v>
                </c:pt>
                <c:pt idx="9">
                  <c:v>524.22280000000023</c:v>
                </c:pt>
                <c:pt idx="10">
                  <c:v>521.63700000000028</c:v>
                </c:pt>
              </c:numCache>
            </c:numRef>
          </c:val>
        </c:ser>
        <c:ser>
          <c:idx val="4"/>
          <c:order val="4"/>
          <c:tx>
            <c:strRef>
              <c:f>'E - El og Fjernvarme'!$F$405</c:f>
              <c:strCache>
                <c:ptCount val="1"/>
                <c:pt idx="0">
                  <c:v>Holland</c:v>
                </c:pt>
              </c:strCache>
            </c:strRef>
          </c:tx>
          <c:cat>
            <c:numRef>
              <c:f>'E - El og Fjernvarme'!$A$406:$A$416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Fjernvarme'!$F$406:$F$416</c:f>
              <c:numCache>
                <c:formatCode>#,#00</c:formatCode>
                <c:ptCount val="11"/>
                <c:pt idx="0">
                  <c:v>113.19283333333334</c:v>
                </c:pt>
                <c:pt idx="1">
                  <c:v>113.71126666666667</c:v>
                </c:pt>
                <c:pt idx="2">
                  <c:v>114.22970000000001</c:v>
                </c:pt>
                <c:pt idx="3">
                  <c:v>114.74813333333334</c:v>
                </c:pt>
                <c:pt idx="4">
                  <c:v>115.26656666666668</c:v>
                </c:pt>
                <c:pt idx="5">
                  <c:v>115.785</c:v>
                </c:pt>
                <c:pt idx="6">
                  <c:v>115.8464</c:v>
                </c:pt>
                <c:pt idx="7">
                  <c:v>115.90780000000001</c:v>
                </c:pt>
                <c:pt idx="8">
                  <c:v>115.96920000000001</c:v>
                </c:pt>
                <c:pt idx="9">
                  <c:v>116.03060000000002</c:v>
                </c:pt>
                <c:pt idx="10">
                  <c:v>116.09200000000003</c:v>
                </c:pt>
              </c:numCache>
            </c:numRef>
          </c:val>
        </c:ser>
        <c:dLbls>
          <c:showLegendKey val="0"/>
          <c:showVal val="0"/>
          <c:showCatName val="0"/>
          <c:showSerName val="0"/>
          <c:showPercent val="0"/>
          <c:showBubbleSize val="0"/>
        </c:dLbls>
        <c:axId val="146892672"/>
        <c:axId val="146894208"/>
      </c:areaChart>
      <c:catAx>
        <c:axId val="146892672"/>
        <c:scaling>
          <c:orientation val="minMax"/>
        </c:scaling>
        <c:delete val="0"/>
        <c:axPos val="b"/>
        <c:numFmt formatCode="General" sourceLinked="1"/>
        <c:majorTickMark val="out"/>
        <c:minorTickMark val="none"/>
        <c:tickLblPos val="nextTo"/>
        <c:crossAx val="146894208"/>
        <c:crosses val="autoZero"/>
        <c:auto val="1"/>
        <c:lblAlgn val="ctr"/>
        <c:lblOffset val="100"/>
        <c:noMultiLvlLbl val="0"/>
      </c:catAx>
      <c:valAx>
        <c:axId val="146894208"/>
        <c:scaling>
          <c:orientation val="minMax"/>
        </c:scaling>
        <c:delete val="0"/>
        <c:axPos val="l"/>
        <c:majorGridlines/>
        <c:numFmt formatCode="#,##0" sourceLinked="0"/>
        <c:majorTickMark val="out"/>
        <c:minorTickMark val="none"/>
        <c:tickLblPos val="nextTo"/>
        <c:crossAx val="146892672"/>
        <c:crosses val="autoZero"/>
        <c:crossBetween val="midCat"/>
      </c:val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strRef>
          <c:f>'E - El og Fjernvarme'!$A$316</c:f>
          <c:strCache>
            <c:ptCount val="1"/>
            <c:pt idx="0">
              <c:v>Elkapacitet i Norge (National Green Transition) 
fordelt efter brændsel (MW)</c:v>
            </c:pt>
          </c:strCache>
        </c:strRef>
      </c:tx>
      <c:layout>
        <c:manualLayout>
          <c:xMode val="edge"/>
          <c:yMode val="edge"/>
          <c:x val="0.18684033245844267"/>
          <c:y val="2.7777777777777776E-2"/>
        </c:manualLayout>
      </c:layout>
      <c:overlay val="1"/>
    </c:title>
    <c:autoTitleDeleted val="0"/>
    <c:plotArea>
      <c:layout>
        <c:manualLayout>
          <c:layoutTarget val="inner"/>
          <c:xMode val="edge"/>
          <c:yMode val="edge"/>
          <c:x val="0.12125240594925635"/>
          <c:y val="0.19954870224555263"/>
          <c:w val="0.67716535433070868"/>
          <c:h val="0.68447142023913676"/>
        </c:manualLayout>
      </c:layout>
      <c:barChart>
        <c:barDir val="col"/>
        <c:grouping val="stacked"/>
        <c:varyColors val="0"/>
        <c:ser>
          <c:idx val="0"/>
          <c:order val="0"/>
          <c:tx>
            <c:strRef>
              <c:f>'E - El og Fjernvarme'!$B$317</c:f>
              <c:strCache>
                <c:ptCount val="1"/>
                <c:pt idx="0">
                  <c:v>Kul</c:v>
                </c:pt>
              </c:strCache>
            </c:strRef>
          </c:tx>
          <c:invertIfNegative val="0"/>
          <c:cat>
            <c:numRef>
              <c:f>'E - El og Fjernvarme'!$A$318:$A$328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Fjernvarme'!$B$318:$B$328</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1"/>
          <c:order val="1"/>
          <c:tx>
            <c:strRef>
              <c:f>'E - El og Fjernvarme'!$C$317</c:f>
              <c:strCache>
                <c:ptCount val="1"/>
                <c:pt idx="0">
                  <c:v>Brunkul</c:v>
                </c:pt>
              </c:strCache>
            </c:strRef>
          </c:tx>
          <c:invertIfNegative val="0"/>
          <c:cat>
            <c:numRef>
              <c:f>'E - El og Fjernvarme'!$A$318:$A$328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Fjernvarme'!$C$318:$C$328</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2"/>
          <c:order val="2"/>
          <c:tx>
            <c:strRef>
              <c:f>'E - El og Fjernvarme'!$D$317</c:f>
              <c:strCache>
                <c:ptCount val="1"/>
                <c:pt idx="0">
                  <c:v>Olie</c:v>
                </c:pt>
              </c:strCache>
            </c:strRef>
          </c:tx>
          <c:invertIfNegative val="0"/>
          <c:cat>
            <c:numRef>
              <c:f>'E - El og Fjernvarme'!$A$318:$A$328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Fjernvarme'!$D$318:$D$328</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3"/>
          <c:order val="3"/>
          <c:tx>
            <c:strRef>
              <c:f>'E - El og Fjernvarme'!$E$317</c:f>
              <c:strCache>
                <c:ptCount val="1"/>
                <c:pt idx="0">
                  <c:v>Naturgas</c:v>
                </c:pt>
              </c:strCache>
            </c:strRef>
          </c:tx>
          <c:invertIfNegative val="0"/>
          <c:cat>
            <c:numRef>
              <c:f>'E - El og Fjernvarme'!$A$318:$A$328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Fjernvarme'!$E$318:$E$328</c:f>
              <c:numCache>
                <c:formatCode>#,##0</c:formatCode>
                <c:ptCount val="11"/>
                <c:pt idx="0">
                  <c:v>1200</c:v>
                </c:pt>
                <c:pt idx="1">
                  <c:v>1200</c:v>
                </c:pt>
                <c:pt idx="2">
                  <c:v>1006.25</c:v>
                </c:pt>
                <c:pt idx="3">
                  <c:v>812.5</c:v>
                </c:pt>
                <c:pt idx="4">
                  <c:v>618.75</c:v>
                </c:pt>
                <c:pt idx="5">
                  <c:v>425</c:v>
                </c:pt>
                <c:pt idx="6">
                  <c:v>468</c:v>
                </c:pt>
                <c:pt idx="7">
                  <c:v>511</c:v>
                </c:pt>
                <c:pt idx="8">
                  <c:v>554</c:v>
                </c:pt>
                <c:pt idx="9">
                  <c:v>597</c:v>
                </c:pt>
                <c:pt idx="10">
                  <c:v>640</c:v>
                </c:pt>
              </c:numCache>
            </c:numRef>
          </c:val>
        </c:ser>
        <c:ser>
          <c:idx val="4"/>
          <c:order val="4"/>
          <c:tx>
            <c:strRef>
              <c:f>'E - El og Fjernvarme'!$F$317</c:f>
              <c:strCache>
                <c:ptCount val="1"/>
                <c:pt idx="0">
                  <c:v>Biomasse</c:v>
                </c:pt>
              </c:strCache>
            </c:strRef>
          </c:tx>
          <c:invertIfNegative val="0"/>
          <c:cat>
            <c:numRef>
              <c:f>'E - El og Fjernvarme'!$A$318:$A$328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Fjernvarme'!$F$318:$F$328</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5"/>
          <c:order val="5"/>
          <c:tx>
            <c:strRef>
              <c:f>'E - El og Fjernvarme'!$G$317</c:f>
              <c:strCache>
                <c:ptCount val="1"/>
                <c:pt idx="0">
                  <c:v>Affald</c:v>
                </c:pt>
              </c:strCache>
            </c:strRef>
          </c:tx>
          <c:invertIfNegative val="0"/>
          <c:cat>
            <c:numRef>
              <c:f>'E - El og Fjernvarme'!$A$318:$A$328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Fjernvarme'!$G$318:$G$328</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6"/>
          <c:order val="6"/>
          <c:tx>
            <c:strRef>
              <c:f>'E - El og Fjernvarme'!$H$317</c:f>
              <c:strCache>
                <c:ptCount val="1"/>
                <c:pt idx="0">
                  <c:v>Uran</c:v>
                </c:pt>
              </c:strCache>
            </c:strRef>
          </c:tx>
          <c:invertIfNegative val="0"/>
          <c:cat>
            <c:numRef>
              <c:f>'E - El og Fjernvarme'!$A$318:$A$328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Fjernvarme'!$H$318:$H$328</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7"/>
          <c:order val="7"/>
          <c:tx>
            <c:strRef>
              <c:f>'E - El og Fjernvarme'!$I$317</c:f>
              <c:strCache>
                <c:ptCount val="1"/>
                <c:pt idx="0">
                  <c:v>Vind</c:v>
                </c:pt>
              </c:strCache>
            </c:strRef>
          </c:tx>
          <c:invertIfNegative val="0"/>
          <c:cat>
            <c:numRef>
              <c:f>'E - El og Fjernvarme'!$A$318:$A$328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Fjernvarme'!$I$318:$I$328</c:f>
              <c:numCache>
                <c:formatCode>#,##0</c:formatCode>
                <c:ptCount val="11"/>
                <c:pt idx="0">
                  <c:v>1000</c:v>
                </c:pt>
                <c:pt idx="1">
                  <c:v>1200</c:v>
                </c:pt>
                <c:pt idx="2">
                  <c:v>1420</c:v>
                </c:pt>
                <c:pt idx="3">
                  <c:v>1640</c:v>
                </c:pt>
                <c:pt idx="4">
                  <c:v>1860</c:v>
                </c:pt>
                <c:pt idx="5">
                  <c:v>2080</c:v>
                </c:pt>
                <c:pt idx="6">
                  <c:v>2163</c:v>
                </c:pt>
                <c:pt idx="7">
                  <c:v>2246</c:v>
                </c:pt>
                <c:pt idx="8">
                  <c:v>2329</c:v>
                </c:pt>
                <c:pt idx="9">
                  <c:v>2412</c:v>
                </c:pt>
                <c:pt idx="10">
                  <c:v>2495</c:v>
                </c:pt>
              </c:numCache>
            </c:numRef>
          </c:val>
        </c:ser>
        <c:ser>
          <c:idx val="8"/>
          <c:order val="8"/>
          <c:tx>
            <c:strRef>
              <c:f>'E - El og Fjernvarme'!$J$317</c:f>
              <c:strCache>
                <c:ptCount val="1"/>
                <c:pt idx="0">
                  <c:v>Vand</c:v>
                </c:pt>
              </c:strCache>
            </c:strRef>
          </c:tx>
          <c:invertIfNegative val="0"/>
          <c:cat>
            <c:numRef>
              <c:f>'E - El og Fjernvarme'!$A$318:$A$328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Fjernvarme'!$J$318:$J$328</c:f>
              <c:numCache>
                <c:formatCode>#,##0</c:formatCode>
                <c:ptCount val="11"/>
                <c:pt idx="0">
                  <c:v>31800</c:v>
                </c:pt>
                <c:pt idx="1">
                  <c:v>32000</c:v>
                </c:pt>
                <c:pt idx="2">
                  <c:v>33725</c:v>
                </c:pt>
                <c:pt idx="3">
                  <c:v>35450</c:v>
                </c:pt>
                <c:pt idx="4">
                  <c:v>37175</c:v>
                </c:pt>
                <c:pt idx="5">
                  <c:v>38900</c:v>
                </c:pt>
                <c:pt idx="6">
                  <c:v>39090</c:v>
                </c:pt>
                <c:pt idx="7">
                  <c:v>39280</c:v>
                </c:pt>
                <c:pt idx="8">
                  <c:v>39470</c:v>
                </c:pt>
                <c:pt idx="9">
                  <c:v>39660</c:v>
                </c:pt>
                <c:pt idx="10">
                  <c:v>39850</c:v>
                </c:pt>
              </c:numCache>
            </c:numRef>
          </c:val>
        </c:ser>
        <c:ser>
          <c:idx val="9"/>
          <c:order val="9"/>
          <c:tx>
            <c:strRef>
              <c:f>'E - El og Fjernvarme'!$K$317</c:f>
              <c:strCache>
                <c:ptCount val="1"/>
                <c:pt idx="0">
                  <c:v>Sol</c:v>
                </c:pt>
              </c:strCache>
            </c:strRef>
          </c:tx>
          <c:invertIfNegative val="0"/>
          <c:cat>
            <c:numRef>
              <c:f>'E - El og Fjernvarme'!$A$318:$A$328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Fjernvarme'!$K$318:$K$328</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10"/>
          <c:order val="10"/>
          <c:tx>
            <c:strRef>
              <c:f>'E - El og Fjernvarme'!$L$317</c:f>
              <c:strCache>
                <c:ptCount val="1"/>
                <c:pt idx="0">
                  <c:v>Industri</c:v>
                </c:pt>
              </c:strCache>
            </c:strRef>
          </c:tx>
          <c:invertIfNegative val="0"/>
          <c:cat>
            <c:numRef>
              <c:f>'E - El og Fjernvarme'!$A$318:$A$328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Fjernvarme'!$L$318:$L$328</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dLbls>
        <c:gapWidth val="150"/>
        <c:overlap val="100"/>
        <c:axId val="147218432"/>
        <c:axId val="147219968"/>
      </c:barChart>
      <c:catAx>
        <c:axId val="147218432"/>
        <c:scaling>
          <c:orientation val="minMax"/>
        </c:scaling>
        <c:delete val="0"/>
        <c:axPos val="b"/>
        <c:numFmt formatCode="General" sourceLinked="1"/>
        <c:majorTickMark val="out"/>
        <c:minorTickMark val="none"/>
        <c:tickLblPos val="nextTo"/>
        <c:crossAx val="147219968"/>
        <c:crosses val="autoZero"/>
        <c:auto val="1"/>
        <c:lblAlgn val="ctr"/>
        <c:lblOffset val="100"/>
        <c:noMultiLvlLbl val="0"/>
      </c:catAx>
      <c:valAx>
        <c:axId val="147219968"/>
        <c:scaling>
          <c:orientation val="minMax"/>
        </c:scaling>
        <c:delete val="0"/>
        <c:axPos val="l"/>
        <c:majorGridlines/>
        <c:numFmt formatCode="#,##0" sourceLinked="1"/>
        <c:majorTickMark val="out"/>
        <c:minorTickMark val="none"/>
        <c:tickLblPos val="nextTo"/>
        <c:crossAx val="147218432"/>
        <c:crosses val="autoZero"/>
        <c:crossBetween val="between"/>
      </c:valAx>
    </c:plotArea>
    <c:legend>
      <c:legendPos val="r"/>
      <c:layout>
        <c:manualLayout>
          <c:xMode val="edge"/>
          <c:yMode val="edge"/>
          <c:x val="0.82897331583552059"/>
          <c:y val="8.1414041994750649E-2"/>
          <c:w val="0.15436001749781278"/>
          <c:h val="0.87420895304753576"/>
        </c:manualLayout>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strRef>
          <c:f>'E - El og Fjernvarme'!$A$330</c:f>
          <c:strCache>
            <c:ptCount val="1"/>
            <c:pt idx="0">
              <c:v>Elkapacitet i Sverige (National Green Transition) 
fordelt efter brændsel (MW)</c:v>
            </c:pt>
          </c:strCache>
        </c:strRef>
      </c:tx>
      <c:layout>
        <c:manualLayout>
          <c:xMode val="edge"/>
          <c:yMode val="edge"/>
          <c:x val="0.18128477690288711"/>
          <c:y val="2.7777777777777776E-2"/>
        </c:manualLayout>
      </c:layout>
      <c:overlay val="1"/>
    </c:title>
    <c:autoTitleDeleted val="0"/>
    <c:plotArea>
      <c:layout>
        <c:manualLayout>
          <c:layoutTarget val="inner"/>
          <c:xMode val="edge"/>
          <c:yMode val="edge"/>
          <c:x val="0.12125240594925635"/>
          <c:y val="0.19954870224555263"/>
          <c:w val="0.67716535433070868"/>
          <c:h val="0.68447142023913676"/>
        </c:manualLayout>
      </c:layout>
      <c:barChart>
        <c:barDir val="col"/>
        <c:grouping val="stacked"/>
        <c:varyColors val="0"/>
        <c:ser>
          <c:idx val="0"/>
          <c:order val="0"/>
          <c:tx>
            <c:strRef>
              <c:f>'E - El og Fjernvarme'!$B$331</c:f>
              <c:strCache>
                <c:ptCount val="1"/>
                <c:pt idx="0">
                  <c:v>Kul</c:v>
                </c:pt>
              </c:strCache>
            </c:strRef>
          </c:tx>
          <c:invertIfNegative val="0"/>
          <c:cat>
            <c:numRef>
              <c:f>'E - El og Fjernvarme'!$A$332:$A$342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Fjernvarme'!$B$332:$B$342</c:f>
              <c:numCache>
                <c:formatCode>#,##0</c:formatCode>
                <c:ptCount val="11"/>
                <c:pt idx="0">
                  <c:v>223.1</c:v>
                </c:pt>
                <c:pt idx="1">
                  <c:v>223.1</c:v>
                </c:pt>
                <c:pt idx="2">
                  <c:v>203.7</c:v>
                </c:pt>
                <c:pt idx="3">
                  <c:v>184.29999999999998</c:v>
                </c:pt>
                <c:pt idx="4">
                  <c:v>164.9</c:v>
                </c:pt>
                <c:pt idx="5">
                  <c:v>145.5</c:v>
                </c:pt>
                <c:pt idx="6">
                  <c:v>130.95000000970001</c:v>
                </c:pt>
                <c:pt idx="7">
                  <c:v>116.4000000194</c:v>
                </c:pt>
                <c:pt idx="8">
                  <c:v>101.85000002909999</c:v>
                </c:pt>
                <c:pt idx="9">
                  <c:v>87.300000038799993</c:v>
                </c:pt>
                <c:pt idx="10">
                  <c:v>72.750000048499999</c:v>
                </c:pt>
              </c:numCache>
            </c:numRef>
          </c:val>
        </c:ser>
        <c:ser>
          <c:idx val="1"/>
          <c:order val="1"/>
          <c:tx>
            <c:strRef>
              <c:f>'E - El og Fjernvarme'!$C$331</c:f>
              <c:strCache>
                <c:ptCount val="1"/>
                <c:pt idx="0">
                  <c:v>Brunkul</c:v>
                </c:pt>
              </c:strCache>
            </c:strRef>
          </c:tx>
          <c:invertIfNegative val="0"/>
          <c:cat>
            <c:numRef>
              <c:f>'E - El og Fjernvarme'!$A$332:$A$342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Fjernvarme'!$C$332:$C$342</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2"/>
          <c:order val="2"/>
          <c:tx>
            <c:strRef>
              <c:f>'E - El og Fjernvarme'!$D$331</c:f>
              <c:strCache>
                <c:ptCount val="1"/>
                <c:pt idx="0">
                  <c:v>Olie</c:v>
                </c:pt>
              </c:strCache>
            </c:strRef>
          </c:tx>
          <c:invertIfNegative val="0"/>
          <c:cat>
            <c:numRef>
              <c:f>'E - El og Fjernvarme'!$A$332:$A$342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Fjernvarme'!$D$332:$D$342</c:f>
              <c:numCache>
                <c:formatCode>#,##0</c:formatCode>
                <c:ptCount val="11"/>
                <c:pt idx="0">
                  <c:v>4206.8999999999996</c:v>
                </c:pt>
                <c:pt idx="1">
                  <c:v>3506.9</c:v>
                </c:pt>
                <c:pt idx="2">
                  <c:v>2796.3</c:v>
                </c:pt>
                <c:pt idx="3">
                  <c:v>2085.6999999999998</c:v>
                </c:pt>
                <c:pt idx="4">
                  <c:v>1375.1</c:v>
                </c:pt>
                <c:pt idx="5">
                  <c:v>664.5</c:v>
                </c:pt>
                <c:pt idx="6">
                  <c:v>664.05000000029997</c:v>
                </c:pt>
                <c:pt idx="7">
                  <c:v>663.60000000059995</c:v>
                </c:pt>
                <c:pt idx="8">
                  <c:v>663.15000000090004</c:v>
                </c:pt>
                <c:pt idx="9">
                  <c:v>662.70000000120001</c:v>
                </c:pt>
                <c:pt idx="10">
                  <c:v>662.25000000149998</c:v>
                </c:pt>
              </c:numCache>
            </c:numRef>
          </c:val>
        </c:ser>
        <c:ser>
          <c:idx val="3"/>
          <c:order val="3"/>
          <c:tx>
            <c:strRef>
              <c:f>'E - El og Fjernvarme'!$E$331</c:f>
              <c:strCache>
                <c:ptCount val="1"/>
                <c:pt idx="0">
                  <c:v>Naturgas</c:v>
                </c:pt>
              </c:strCache>
            </c:strRef>
          </c:tx>
          <c:invertIfNegative val="0"/>
          <c:cat>
            <c:numRef>
              <c:f>'E - El og Fjernvarme'!$A$332:$A$342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Fjernvarme'!$E$332:$E$342</c:f>
              <c:numCache>
                <c:formatCode>#,##0</c:formatCode>
                <c:ptCount val="11"/>
                <c:pt idx="0">
                  <c:v>920</c:v>
                </c:pt>
                <c:pt idx="1">
                  <c:v>920</c:v>
                </c:pt>
                <c:pt idx="2">
                  <c:v>907.5</c:v>
                </c:pt>
                <c:pt idx="3">
                  <c:v>895</c:v>
                </c:pt>
                <c:pt idx="4">
                  <c:v>882.5</c:v>
                </c:pt>
                <c:pt idx="5">
                  <c:v>870</c:v>
                </c:pt>
                <c:pt idx="6">
                  <c:v>878</c:v>
                </c:pt>
                <c:pt idx="7">
                  <c:v>886</c:v>
                </c:pt>
                <c:pt idx="8">
                  <c:v>894</c:v>
                </c:pt>
                <c:pt idx="9">
                  <c:v>902</c:v>
                </c:pt>
                <c:pt idx="10">
                  <c:v>910</c:v>
                </c:pt>
              </c:numCache>
            </c:numRef>
          </c:val>
        </c:ser>
        <c:ser>
          <c:idx val="4"/>
          <c:order val="4"/>
          <c:tx>
            <c:strRef>
              <c:f>'E - El og Fjernvarme'!$F$331</c:f>
              <c:strCache>
                <c:ptCount val="1"/>
                <c:pt idx="0">
                  <c:v>Biomasse</c:v>
                </c:pt>
              </c:strCache>
            </c:strRef>
          </c:tx>
          <c:invertIfNegative val="0"/>
          <c:cat>
            <c:numRef>
              <c:f>'E - El og Fjernvarme'!$A$332:$A$342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Fjernvarme'!$F$332:$F$342</c:f>
              <c:numCache>
                <c:formatCode>#,##0</c:formatCode>
                <c:ptCount val="11"/>
                <c:pt idx="0">
                  <c:v>4100</c:v>
                </c:pt>
                <c:pt idx="1">
                  <c:v>4150</c:v>
                </c:pt>
                <c:pt idx="2">
                  <c:v>4310</c:v>
                </c:pt>
                <c:pt idx="3">
                  <c:v>4470</c:v>
                </c:pt>
                <c:pt idx="4">
                  <c:v>4630</c:v>
                </c:pt>
                <c:pt idx="5">
                  <c:v>4790</c:v>
                </c:pt>
                <c:pt idx="6">
                  <c:v>4845</c:v>
                </c:pt>
                <c:pt idx="7">
                  <c:v>4900</c:v>
                </c:pt>
                <c:pt idx="8">
                  <c:v>4955</c:v>
                </c:pt>
                <c:pt idx="9">
                  <c:v>5010</c:v>
                </c:pt>
                <c:pt idx="10">
                  <c:v>5065</c:v>
                </c:pt>
              </c:numCache>
            </c:numRef>
          </c:val>
        </c:ser>
        <c:ser>
          <c:idx val="5"/>
          <c:order val="5"/>
          <c:tx>
            <c:strRef>
              <c:f>'E - El og Fjernvarme'!$G$331</c:f>
              <c:strCache>
                <c:ptCount val="1"/>
                <c:pt idx="0">
                  <c:v>Affald</c:v>
                </c:pt>
              </c:strCache>
            </c:strRef>
          </c:tx>
          <c:invertIfNegative val="0"/>
          <c:cat>
            <c:numRef>
              <c:f>'E - El og Fjernvarme'!$A$332:$A$342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Fjernvarme'!$G$332:$G$342</c:f>
              <c:numCache>
                <c:formatCode>#,##0</c:formatCode>
                <c:ptCount val="11"/>
                <c:pt idx="0">
                  <c:v>267.85714285714289</c:v>
                </c:pt>
                <c:pt idx="1">
                  <c:v>289.28571428571433</c:v>
                </c:pt>
                <c:pt idx="2">
                  <c:v>310.71428571428578</c:v>
                </c:pt>
                <c:pt idx="3">
                  <c:v>332.14285714285722</c:v>
                </c:pt>
                <c:pt idx="4">
                  <c:v>353.57142857142867</c:v>
                </c:pt>
                <c:pt idx="5">
                  <c:v>375</c:v>
                </c:pt>
                <c:pt idx="6">
                  <c:v>378.75</c:v>
                </c:pt>
                <c:pt idx="7">
                  <c:v>382.5</c:v>
                </c:pt>
                <c:pt idx="8">
                  <c:v>386.25</c:v>
                </c:pt>
                <c:pt idx="9">
                  <c:v>390</c:v>
                </c:pt>
                <c:pt idx="10">
                  <c:v>393.75</c:v>
                </c:pt>
              </c:numCache>
            </c:numRef>
          </c:val>
        </c:ser>
        <c:ser>
          <c:idx val="6"/>
          <c:order val="6"/>
          <c:tx>
            <c:strRef>
              <c:f>'E - El og Fjernvarme'!$H$331</c:f>
              <c:strCache>
                <c:ptCount val="1"/>
                <c:pt idx="0">
                  <c:v>Uran</c:v>
                </c:pt>
              </c:strCache>
            </c:strRef>
          </c:tx>
          <c:invertIfNegative val="0"/>
          <c:cat>
            <c:numRef>
              <c:f>'E - El og Fjernvarme'!$A$332:$A$342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Fjernvarme'!$H$332:$H$342</c:f>
              <c:numCache>
                <c:formatCode>#,##0</c:formatCode>
                <c:ptCount val="11"/>
                <c:pt idx="0">
                  <c:v>9192</c:v>
                </c:pt>
                <c:pt idx="1">
                  <c:v>9192</c:v>
                </c:pt>
                <c:pt idx="2">
                  <c:v>9192</c:v>
                </c:pt>
                <c:pt idx="3">
                  <c:v>8719</c:v>
                </c:pt>
                <c:pt idx="4">
                  <c:v>8719</c:v>
                </c:pt>
                <c:pt idx="5">
                  <c:v>7912</c:v>
                </c:pt>
                <c:pt idx="6">
                  <c:v>7034</c:v>
                </c:pt>
                <c:pt idx="7">
                  <c:v>7034</c:v>
                </c:pt>
                <c:pt idx="8">
                  <c:v>7034</c:v>
                </c:pt>
                <c:pt idx="9">
                  <c:v>7034</c:v>
                </c:pt>
                <c:pt idx="10">
                  <c:v>7034</c:v>
                </c:pt>
              </c:numCache>
            </c:numRef>
          </c:val>
        </c:ser>
        <c:ser>
          <c:idx val="7"/>
          <c:order val="7"/>
          <c:tx>
            <c:strRef>
              <c:f>'E - El og Fjernvarme'!$I$331</c:f>
              <c:strCache>
                <c:ptCount val="1"/>
                <c:pt idx="0">
                  <c:v>Vind</c:v>
                </c:pt>
              </c:strCache>
            </c:strRef>
          </c:tx>
          <c:invertIfNegative val="0"/>
          <c:cat>
            <c:numRef>
              <c:f>'E - El og Fjernvarme'!$A$332:$A$342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Fjernvarme'!$I$332:$I$342</c:f>
              <c:numCache>
                <c:formatCode>#,##0</c:formatCode>
                <c:ptCount val="11"/>
                <c:pt idx="0">
                  <c:v>4800</c:v>
                </c:pt>
                <c:pt idx="1">
                  <c:v>7000</c:v>
                </c:pt>
                <c:pt idx="2">
                  <c:v>7210</c:v>
                </c:pt>
                <c:pt idx="3">
                  <c:v>7420</c:v>
                </c:pt>
                <c:pt idx="4">
                  <c:v>7630</c:v>
                </c:pt>
                <c:pt idx="5">
                  <c:v>7840</c:v>
                </c:pt>
                <c:pt idx="6">
                  <c:v>8196</c:v>
                </c:pt>
                <c:pt idx="7">
                  <c:v>8552</c:v>
                </c:pt>
                <c:pt idx="8">
                  <c:v>8908</c:v>
                </c:pt>
                <c:pt idx="9">
                  <c:v>9264</c:v>
                </c:pt>
                <c:pt idx="10">
                  <c:v>9620</c:v>
                </c:pt>
              </c:numCache>
            </c:numRef>
          </c:val>
        </c:ser>
        <c:ser>
          <c:idx val="8"/>
          <c:order val="8"/>
          <c:tx>
            <c:strRef>
              <c:f>'E - El og Fjernvarme'!$J$331</c:f>
              <c:strCache>
                <c:ptCount val="1"/>
                <c:pt idx="0">
                  <c:v>Vand</c:v>
                </c:pt>
              </c:strCache>
            </c:strRef>
          </c:tx>
          <c:invertIfNegative val="0"/>
          <c:cat>
            <c:numRef>
              <c:f>'E - El og Fjernvarme'!$A$332:$A$342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Fjernvarme'!$J$332:$J$342</c:f>
              <c:numCache>
                <c:formatCode>#,##0</c:formatCode>
                <c:ptCount val="11"/>
                <c:pt idx="0">
                  <c:v>16200</c:v>
                </c:pt>
                <c:pt idx="1">
                  <c:v>16200</c:v>
                </c:pt>
                <c:pt idx="2">
                  <c:v>16200.75</c:v>
                </c:pt>
                <c:pt idx="3">
                  <c:v>16201.5</c:v>
                </c:pt>
                <c:pt idx="4">
                  <c:v>16202.25</c:v>
                </c:pt>
                <c:pt idx="5">
                  <c:v>16203</c:v>
                </c:pt>
                <c:pt idx="6">
                  <c:v>16203</c:v>
                </c:pt>
                <c:pt idx="7">
                  <c:v>16203</c:v>
                </c:pt>
                <c:pt idx="8">
                  <c:v>16203</c:v>
                </c:pt>
                <c:pt idx="9">
                  <c:v>16203</c:v>
                </c:pt>
                <c:pt idx="10">
                  <c:v>16203</c:v>
                </c:pt>
              </c:numCache>
            </c:numRef>
          </c:val>
        </c:ser>
        <c:ser>
          <c:idx val="9"/>
          <c:order val="9"/>
          <c:tx>
            <c:strRef>
              <c:f>'E - El og Fjernvarme'!$K$331</c:f>
              <c:strCache>
                <c:ptCount val="1"/>
                <c:pt idx="0">
                  <c:v>Sol</c:v>
                </c:pt>
              </c:strCache>
            </c:strRef>
          </c:tx>
          <c:invertIfNegative val="0"/>
          <c:cat>
            <c:numRef>
              <c:f>'E - El og Fjernvarme'!$A$332:$A$342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Fjernvarme'!$K$332:$K$342</c:f>
              <c:numCache>
                <c:formatCode>#,##0</c:formatCode>
                <c:ptCount val="11"/>
                <c:pt idx="0">
                  <c:v>1.0000000000000001E-7</c:v>
                </c:pt>
                <c:pt idx="1">
                  <c:v>1.0000000000000001E-7</c:v>
                </c:pt>
                <c:pt idx="2">
                  <c:v>1.0000000000000001E-7</c:v>
                </c:pt>
                <c:pt idx="3">
                  <c:v>1.0000000000000001E-7</c:v>
                </c:pt>
                <c:pt idx="4">
                  <c:v>1.0000000000000001E-7</c:v>
                </c:pt>
                <c:pt idx="5">
                  <c:v>1.0000000000000001E-7</c:v>
                </c:pt>
                <c:pt idx="6">
                  <c:v>100.00000008999999</c:v>
                </c:pt>
                <c:pt idx="7">
                  <c:v>200.00000007999998</c:v>
                </c:pt>
                <c:pt idx="8">
                  <c:v>300.00000006999994</c:v>
                </c:pt>
                <c:pt idx="9">
                  <c:v>400.00000005999993</c:v>
                </c:pt>
                <c:pt idx="10">
                  <c:v>500.00000004999998</c:v>
                </c:pt>
              </c:numCache>
            </c:numRef>
          </c:val>
        </c:ser>
        <c:ser>
          <c:idx val="10"/>
          <c:order val="10"/>
          <c:tx>
            <c:strRef>
              <c:f>'E - El og Fjernvarme'!$L$331</c:f>
              <c:strCache>
                <c:ptCount val="1"/>
                <c:pt idx="0">
                  <c:v>Industri</c:v>
                </c:pt>
              </c:strCache>
            </c:strRef>
          </c:tx>
          <c:invertIfNegative val="0"/>
          <c:cat>
            <c:numRef>
              <c:f>'E - El og Fjernvarme'!$A$332:$A$342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Fjernvarme'!$L$332:$L$342</c:f>
              <c:numCache>
                <c:formatCode>#,##0</c:formatCode>
                <c:ptCount val="11"/>
                <c:pt idx="0">
                  <c:v>267.85714285714289</c:v>
                </c:pt>
                <c:pt idx="1">
                  <c:v>289.28571428571433</c:v>
                </c:pt>
                <c:pt idx="2">
                  <c:v>310.71428571428578</c:v>
                </c:pt>
                <c:pt idx="3">
                  <c:v>332.14285714285722</c:v>
                </c:pt>
                <c:pt idx="4">
                  <c:v>353.57142857142867</c:v>
                </c:pt>
                <c:pt idx="5">
                  <c:v>375</c:v>
                </c:pt>
                <c:pt idx="6">
                  <c:v>378.75</c:v>
                </c:pt>
                <c:pt idx="7">
                  <c:v>382.5</c:v>
                </c:pt>
                <c:pt idx="8">
                  <c:v>386.25</c:v>
                </c:pt>
                <c:pt idx="9">
                  <c:v>390</c:v>
                </c:pt>
                <c:pt idx="10">
                  <c:v>393.75</c:v>
                </c:pt>
              </c:numCache>
            </c:numRef>
          </c:val>
        </c:ser>
        <c:dLbls>
          <c:showLegendKey val="0"/>
          <c:showVal val="0"/>
          <c:showCatName val="0"/>
          <c:showSerName val="0"/>
          <c:showPercent val="0"/>
          <c:showBubbleSize val="0"/>
        </c:dLbls>
        <c:gapWidth val="150"/>
        <c:overlap val="100"/>
        <c:axId val="147027456"/>
        <c:axId val="147028992"/>
      </c:barChart>
      <c:catAx>
        <c:axId val="147027456"/>
        <c:scaling>
          <c:orientation val="minMax"/>
        </c:scaling>
        <c:delete val="0"/>
        <c:axPos val="b"/>
        <c:numFmt formatCode="General" sourceLinked="1"/>
        <c:majorTickMark val="out"/>
        <c:minorTickMark val="none"/>
        <c:tickLblPos val="nextTo"/>
        <c:crossAx val="147028992"/>
        <c:crosses val="autoZero"/>
        <c:auto val="1"/>
        <c:lblAlgn val="ctr"/>
        <c:lblOffset val="100"/>
        <c:noMultiLvlLbl val="0"/>
      </c:catAx>
      <c:valAx>
        <c:axId val="147028992"/>
        <c:scaling>
          <c:orientation val="minMax"/>
        </c:scaling>
        <c:delete val="0"/>
        <c:axPos val="l"/>
        <c:majorGridlines/>
        <c:numFmt formatCode="#,##0" sourceLinked="1"/>
        <c:majorTickMark val="out"/>
        <c:minorTickMark val="none"/>
        <c:tickLblPos val="nextTo"/>
        <c:crossAx val="147027456"/>
        <c:crosses val="autoZero"/>
        <c:crossBetween val="between"/>
      </c:valAx>
    </c:plotArea>
    <c:legend>
      <c:legendPos val="r"/>
      <c:layout>
        <c:manualLayout>
          <c:xMode val="edge"/>
          <c:yMode val="edge"/>
          <c:x val="0.82897331583552059"/>
          <c:y val="8.1414041994750649E-2"/>
          <c:w val="0.15436001749781278"/>
          <c:h val="0.87420895304753576"/>
        </c:manualLayout>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strRef>
          <c:f>'E - El og Fjernvarme'!$A$344</c:f>
          <c:strCache>
            <c:ptCount val="1"/>
            <c:pt idx="0">
              <c:v>Elkapacitet i Finland (National Green Transition) 
fordelt efter brændsel (MW)</c:v>
            </c:pt>
          </c:strCache>
        </c:strRef>
      </c:tx>
      <c:layout>
        <c:manualLayout>
          <c:xMode val="edge"/>
          <c:yMode val="edge"/>
          <c:x val="0.18128477690288711"/>
          <c:y val="2.7777777777777776E-2"/>
        </c:manualLayout>
      </c:layout>
      <c:overlay val="1"/>
    </c:title>
    <c:autoTitleDeleted val="0"/>
    <c:plotArea>
      <c:layout>
        <c:manualLayout>
          <c:layoutTarget val="inner"/>
          <c:xMode val="edge"/>
          <c:yMode val="edge"/>
          <c:x val="0.12125240594925635"/>
          <c:y val="0.19954870224555263"/>
          <c:w val="0.67716535433070868"/>
          <c:h val="0.68447142023913676"/>
        </c:manualLayout>
      </c:layout>
      <c:barChart>
        <c:barDir val="col"/>
        <c:grouping val="stacked"/>
        <c:varyColors val="0"/>
        <c:ser>
          <c:idx val="0"/>
          <c:order val="0"/>
          <c:tx>
            <c:strRef>
              <c:f>'E - El og Fjernvarme'!$B$345</c:f>
              <c:strCache>
                <c:ptCount val="1"/>
                <c:pt idx="0">
                  <c:v>Kul</c:v>
                </c:pt>
              </c:strCache>
            </c:strRef>
          </c:tx>
          <c:invertIfNegative val="0"/>
          <c:cat>
            <c:numRef>
              <c:f>'E - El og Fjernvarme'!$A$346:$A$356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Fjernvarme'!$B$346:$B$356</c:f>
              <c:numCache>
                <c:formatCode>#,##0</c:formatCode>
                <c:ptCount val="11"/>
                <c:pt idx="0">
                  <c:v>3462.8999999999996</c:v>
                </c:pt>
                <c:pt idx="1">
                  <c:v>3327.1</c:v>
                </c:pt>
                <c:pt idx="2">
                  <c:v>2632.3374999999996</c:v>
                </c:pt>
                <c:pt idx="3">
                  <c:v>1937.5749999999998</c:v>
                </c:pt>
                <c:pt idx="4">
                  <c:v>1242.8125</c:v>
                </c:pt>
                <c:pt idx="5">
                  <c:v>548.04999999999995</c:v>
                </c:pt>
                <c:pt idx="6">
                  <c:v>493.24500000969999</c:v>
                </c:pt>
                <c:pt idx="7">
                  <c:v>438.44000001939997</c:v>
                </c:pt>
                <c:pt idx="8">
                  <c:v>383.63500002909996</c:v>
                </c:pt>
                <c:pt idx="9">
                  <c:v>328.83000003879994</c:v>
                </c:pt>
                <c:pt idx="10">
                  <c:v>274.02500004849998</c:v>
                </c:pt>
              </c:numCache>
            </c:numRef>
          </c:val>
        </c:ser>
        <c:ser>
          <c:idx val="1"/>
          <c:order val="1"/>
          <c:tx>
            <c:strRef>
              <c:f>'E - El og Fjernvarme'!$C$345</c:f>
              <c:strCache>
                <c:ptCount val="1"/>
                <c:pt idx="0">
                  <c:v>Brunkul</c:v>
                </c:pt>
              </c:strCache>
            </c:strRef>
          </c:tx>
          <c:invertIfNegative val="0"/>
          <c:cat>
            <c:numRef>
              <c:f>'E - El og Fjernvarme'!$A$346:$A$356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Fjernvarme'!$C$346:$C$356</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2"/>
          <c:order val="2"/>
          <c:tx>
            <c:strRef>
              <c:f>'E - El og Fjernvarme'!$D$345</c:f>
              <c:strCache>
                <c:ptCount val="1"/>
                <c:pt idx="0">
                  <c:v>Olie</c:v>
                </c:pt>
              </c:strCache>
            </c:strRef>
          </c:tx>
          <c:invertIfNegative val="0"/>
          <c:cat>
            <c:numRef>
              <c:f>'E - El og Fjernvarme'!$A$346:$A$356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Fjernvarme'!$D$346:$D$356</c:f>
              <c:numCache>
                <c:formatCode>#,##0</c:formatCode>
                <c:ptCount val="11"/>
                <c:pt idx="0">
                  <c:v>1847.1</c:v>
                </c:pt>
                <c:pt idx="1">
                  <c:v>1392.9</c:v>
                </c:pt>
                <c:pt idx="2">
                  <c:v>1388.9124999999999</c:v>
                </c:pt>
                <c:pt idx="3">
                  <c:v>1384.925</c:v>
                </c:pt>
                <c:pt idx="4">
                  <c:v>1380.9375</c:v>
                </c:pt>
                <c:pt idx="5">
                  <c:v>1376.95</c:v>
                </c:pt>
                <c:pt idx="6">
                  <c:v>1455.7550000003002</c:v>
                </c:pt>
                <c:pt idx="7">
                  <c:v>1534.5600000006002</c:v>
                </c:pt>
                <c:pt idx="8">
                  <c:v>1613.3650000009002</c:v>
                </c:pt>
                <c:pt idx="9">
                  <c:v>1692.1700000012004</c:v>
                </c:pt>
                <c:pt idx="10">
                  <c:v>1770.9750000015001</c:v>
                </c:pt>
              </c:numCache>
            </c:numRef>
          </c:val>
        </c:ser>
        <c:ser>
          <c:idx val="3"/>
          <c:order val="3"/>
          <c:tx>
            <c:strRef>
              <c:f>'E - El og Fjernvarme'!$E$345</c:f>
              <c:strCache>
                <c:ptCount val="1"/>
                <c:pt idx="0">
                  <c:v>Naturgas</c:v>
                </c:pt>
              </c:strCache>
            </c:strRef>
          </c:tx>
          <c:invertIfNegative val="0"/>
          <c:cat>
            <c:numRef>
              <c:f>'E - El og Fjernvarme'!$A$346:$A$356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Fjernvarme'!$E$346:$E$356</c:f>
              <c:numCache>
                <c:formatCode>#,##0</c:formatCode>
                <c:ptCount val="11"/>
                <c:pt idx="0">
                  <c:v>1940</c:v>
                </c:pt>
                <c:pt idx="1">
                  <c:v>1870</c:v>
                </c:pt>
                <c:pt idx="2">
                  <c:v>1402.500000025</c:v>
                </c:pt>
                <c:pt idx="3">
                  <c:v>935.00000005000004</c:v>
                </c:pt>
                <c:pt idx="4">
                  <c:v>467.50000007500006</c:v>
                </c:pt>
                <c:pt idx="5">
                  <c:v>9.9999999999999995E-8</c:v>
                </c:pt>
                <c:pt idx="6">
                  <c:v>97.00000009</c:v>
                </c:pt>
                <c:pt idx="7">
                  <c:v>194.00000008000001</c:v>
                </c:pt>
                <c:pt idx="8">
                  <c:v>291.00000007</c:v>
                </c:pt>
                <c:pt idx="9">
                  <c:v>388.00000005999999</c:v>
                </c:pt>
                <c:pt idx="10">
                  <c:v>485.00000004999998</c:v>
                </c:pt>
              </c:numCache>
            </c:numRef>
          </c:val>
        </c:ser>
        <c:ser>
          <c:idx val="4"/>
          <c:order val="4"/>
          <c:tx>
            <c:strRef>
              <c:f>'E - El og Fjernvarme'!$F$345</c:f>
              <c:strCache>
                <c:ptCount val="1"/>
                <c:pt idx="0">
                  <c:v>Biomasse</c:v>
                </c:pt>
              </c:strCache>
            </c:strRef>
          </c:tx>
          <c:invertIfNegative val="0"/>
          <c:cat>
            <c:numRef>
              <c:f>'E - El og Fjernvarme'!$A$346:$A$356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Fjernvarme'!$F$346:$F$356</c:f>
              <c:numCache>
                <c:formatCode>#,##0</c:formatCode>
                <c:ptCount val="11"/>
                <c:pt idx="0">
                  <c:v>2029.9999999999998</c:v>
                </c:pt>
                <c:pt idx="1">
                  <c:v>1990</c:v>
                </c:pt>
                <c:pt idx="2">
                  <c:v>2472.5</c:v>
                </c:pt>
                <c:pt idx="3">
                  <c:v>2955</c:v>
                </c:pt>
                <c:pt idx="4">
                  <c:v>3437.5</c:v>
                </c:pt>
                <c:pt idx="5">
                  <c:v>3920</c:v>
                </c:pt>
                <c:pt idx="6">
                  <c:v>4053</c:v>
                </c:pt>
                <c:pt idx="7">
                  <c:v>4186</c:v>
                </c:pt>
                <c:pt idx="8">
                  <c:v>4319</c:v>
                </c:pt>
                <c:pt idx="9">
                  <c:v>4452</c:v>
                </c:pt>
                <c:pt idx="10">
                  <c:v>4585</c:v>
                </c:pt>
              </c:numCache>
            </c:numRef>
          </c:val>
        </c:ser>
        <c:ser>
          <c:idx val="5"/>
          <c:order val="5"/>
          <c:tx>
            <c:strRef>
              <c:f>'E - El og Fjernvarme'!$G$345</c:f>
              <c:strCache>
                <c:ptCount val="1"/>
                <c:pt idx="0">
                  <c:v>Affald</c:v>
                </c:pt>
              </c:strCache>
            </c:strRef>
          </c:tx>
          <c:invertIfNegative val="0"/>
          <c:cat>
            <c:numRef>
              <c:f>'E - El og Fjernvarme'!$A$346:$A$356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Fjernvarme'!$G$346:$G$356</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6"/>
          <c:order val="6"/>
          <c:tx>
            <c:strRef>
              <c:f>'E - El og Fjernvarme'!$H$345</c:f>
              <c:strCache>
                <c:ptCount val="1"/>
                <c:pt idx="0">
                  <c:v>Uran</c:v>
                </c:pt>
              </c:strCache>
            </c:strRef>
          </c:tx>
          <c:invertIfNegative val="0"/>
          <c:cat>
            <c:numRef>
              <c:f>'E - El og Fjernvarme'!$A$346:$A$356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Fjernvarme'!$H$346:$H$356</c:f>
              <c:numCache>
                <c:formatCode>#,##0</c:formatCode>
                <c:ptCount val="11"/>
                <c:pt idx="0">
                  <c:v>2752</c:v>
                </c:pt>
                <c:pt idx="1">
                  <c:v>2752</c:v>
                </c:pt>
                <c:pt idx="2">
                  <c:v>2752</c:v>
                </c:pt>
                <c:pt idx="3">
                  <c:v>2752</c:v>
                </c:pt>
                <c:pt idx="4">
                  <c:v>4352</c:v>
                </c:pt>
                <c:pt idx="5">
                  <c:v>4352</c:v>
                </c:pt>
                <c:pt idx="6">
                  <c:v>4352</c:v>
                </c:pt>
                <c:pt idx="7">
                  <c:v>4352</c:v>
                </c:pt>
                <c:pt idx="8">
                  <c:v>4352</c:v>
                </c:pt>
                <c:pt idx="9">
                  <c:v>4352</c:v>
                </c:pt>
                <c:pt idx="10">
                  <c:v>4352</c:v>
                </c:pt>
              </c:numCache>
            </c:numRef>
          </c:val>
        </c:ser>
        <c:ser>
          <c:idx val="7"/>
          <c:order val="7"/>
          <c:tx>
            <c:strRef>
              <c:f>'E - El og Fjernvarme'!$I$345</c:f>
              <c:strCache>
                <c:ptCount val="1"/>
                <c:pt idx="0">
                  <c:v>Vind</c:v>
                </c:pt>
              </c:strCache>
            </c:strRef>
          </c:tx>
          <c:invertIfNegative val="0"/>
          <c:cat>
            <c:numRef>
              <c:f>'E - El og Fjernvarme'!$A$346:$A$356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Fjernvarme'!$I$346:$I$356</c:f>
              <c:numCache>
                <c:formatCode>#,##0</c:formatCode>
                <c:ptCount val="11"/>
                <c:pt idx="0">
                  <c:v>650</c:v>
                </c:pt>
                <c:pt idx="1">
                  <c:v>1000</c:v>
                </c:pt>
                <c:pt idx="2">
                  <c:v>1375</c:v>
                </c:pt>
                <c:pt idx="3">
                  <c:v>1750</c:v>
                </c:pt>
                <c:pt idx="4">
                  <c:v>2125</c:v>
                </c:pt>
                <c:pt idx="5">
                  <c:v>2500</c:v>
                </c:pt>
                <c:pt idx="6">
                  <c:v>2750</c:v>
                </c:pt>
                <c:pt idx="7">
                  <c:v>3000</c:v>
                </c:pt>
                <c:pt idx="8">
                  <c:v>3250</c:v>
                </c:pt>
                <c:pt idx="9">
                  <c:v>3500</c:v>
                </c:pt>
                <c:pt idx="10">
                  <c:v>3750</c:v>
                </c:pt>
              </c:numCache>
            </c:numRef>
          </c:val>
        </c:ser>
        <c:ser>
          <c:idx val="8"/>
          <c:order val="8"/>
          <c:tx>
            <c:strRef>
              <c:f>'E - El og Fjernvarme'!$J$345</c:f>
              <c:strCache>
                <c:ptCount val="1"/>
                <c:pt idx="0">
                  <c:v>Vand</c:v>
                </c:pt>
              </c:strCache>
            </c:strRef>
          </c:tx>
          <c:invertIfNegative val="0"/>
          <c:cat>
            <c:numRef>
              <c:f>'E - El og Fjernvarme'!$A$346:$A$356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Fjernvarme'!$J$346:$J$356</c:f>
              <c:numCache>
                <c:formatCode>#,##0</c:formatCode>
                <c:ptCount val="11"/>
                <c:pt idx="0">
                  <c:v>3190</c:v>
                </c:pt>
                <c:pt idx="1">
                  <c:v>3150</c:v>
                </c:pt>
                <c:pt idx="2">
                  <c:v>3162.5</c:v>
                </c:pt>
                <c:pt idx="3">
                  <c:v>3175</c:v>
                </c:pt>
                <c:pt idx="4">
                  <c:v>3187.5</c:v>
                </c:pt>
                <c:pt idx="5">
                  <c:v>3200</c:v>
                </c:pt>
                <c:pt idx="6">
                  <c:v>3315</c:v>
                </c:pt>
                <c:pt idx="7">
                  <c:v>3430</c:v>
                </c:pt>
                <c:pt idx="8">
                  <c:v>3545</c:v>
                </c:pt>
                <c:pt idx="9">
                  <c:v>3660</c:v>
                </c:pt>
                <c:pt idx="10">
                  <c:v>3775</c:v>
                </c:pt>
              </c:numCache>
            </c:numRef>
          </c:val>
        </c:ser>
        <c:ser>
          <c:idx val="9"/>
          <c:order val="9"/>
          <c:tx>
            <c:strRef>
              <c:f>'E - El og Fjernvarme'!$K$345</c:f>
              <c:strCache>
                <c:ptCount val="1"/>
                <c:pt idx="0">
                  <c:v>Sol</c:v>
                </c:pt>
              </c:strCache>
            </c:strRef>
          </c:tx>
          <c:invertIfNegative val="0"/>
          <c:cat>
            <c:numRef>
              <c:f>'E - El og Fjernvarme'!$A$346:$A$356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Fjernvarme'!$K$346:$K$356</c:f>
              <c:numCache>
                <c:formatCode>#,##0</c:formatCode>
                <c:ptCount val="11"/>
                <c:pt idx="0">
                  <c:v>1.0000000000000001E-7</c:v>
                </c:pt>
                <c:pt idx="1">
                  <c:v>100</c:v>
                </c:pt>
                <c:pt idx="2">
                  <c:v>100</c:v>
                </c:pt>
                <c:pt idx="3">
                  <c:v>100</c:v>
                </c:pt>
                <c:pt idx="4">
                  <c:v>100</c:v>
                </c:pt>
                <c:pt idx="5">
                  <c:v>100</c:v>
                </c:pt>
                <c:pt idx="6">
                  <c:v>199.99999998999999</c:v>
                </c:pt>
                <c:pt idx="7">
                  <c:v>299.99999997999998</c:v>
                </c:pt>
                <c:pt idx="8">
                  <c:v>399.99999996999998</c:v>
                </c:pt>
                <c:pt idx="9">
                  <c:v>499.99999995999997</c:v>
                </c:pt>
                <c:pt idx="10">
                  <c:v>1300</c:v>
                </c:pt>
              </c:numCache>
            </c:numRef>
          </c:val>
        </c:ser>
        <c:ser>
          <c:idx val="10"/>
          <c:order val="10"/>
          <c:tx>
            <c:strRef>
              <c:f>'E - El og Fjernvarme'!$L$345</c:f>
              <c:strCache>
                <c:ptCount val="1"/>
                <c:pt idx="0">
                  <c:v>Industri</c:v>
                </c:pt>
              </c:strCache>
            </c:strRef>
          </c:tx>
          <c:invertIfNegative val="0"/>
          <c:cat>
            <c:numRef>
              <c:f>'E - El og Fjernvarme'!$A$346:$A$356</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Fjernvarme'!$L$346:$L$356</c:f>
              <c:numCache>
                <c:formatCode>#,##0</c:formatCode>
                <c:ptCount val="11"/>
                <c:pt idx="0">
                  <c:v>2140</c:v>
                </c:pt>
                <c:pt idx="1">
                  <c:v>2120</c:v>
                </c:pt>
                <c:pt idx="2">
                  <c:v>2167.5</c:v>
                </c:pt>
                <c:pt idx="3">
                  <c:v>2215</c:v>
                </c:pt>
                <c:pt idx="4">
                  <c:v>2262.5</c:v>
                </c:pt>
                <c:pt idx="5">
                  <c:v>2310</c:v>
                </c:pt>
                <c:pt idx="6">
                  <c:v>2218</c:v>
                </c:pt>
                <c:pt idx="7">
                  <c:v>2126</c:v>
                </c:pt>
                <c:pt idx="8">
                  <c:v>2034</c:v>
                </c:pt>
                <c:pt idx="9">
                  <c:v>1942</c:v>
                </c:pt>
                <c:pt idx="10">
                  <c:v>1850</c:v>
                </c:pt>
              </c:numCache>
            </c:numRef>
          </c:val>
        </c:ser>
        <c:dLbls>
          <c:showLegendKey val="0"/>
          <c:showVal val="0"/>
          <c:showCatName val="0"/>
          <c:showSerName val="0"/>
          <c:showPercent val="0"/>
          <c:showBubbleSize val="0"/>
        </c:dLbls>
        <c:gapWidth val="150"/>
        <c:overlap val="100"/>
        <c:axId val="147090432"/>
        <c:axId val="147100416"/>
      </c:barChart>
      <c:catAx>
        <c:axId val="147090432"/>
        <c:scaling>
          <c:orientation val="minMax"/>
        </c:scaling>
        <c:delete val="0"/>
        <c:axPos val="b"/>
        <c:numFmt formatCode="General" sourceLinked="1"/>
        <c:majorTickMark val="out"/>
        <c:minorTickMark val="none"/>
        <c:tickLblPos val="nextTo"/>
        <c:crossAx val="147100416"/>
        <c:crosses val="autoZero"/>
        <c:auto val="1"/>
        <c:lblAlgn val="ctr"/>
        <c:lblOffset val="100"/>
        <c:noMultiLvlLbl val="0"/>
      </c:catAx>
      <c:valAx>
        <c:axId val="147100416"/>
        <c:scaling>
          <c:orientation val="minMax"/>
        </c:scaling>
        <c:delete val="0"/>
        <c:axPos val="l"/>
        <c:majorGridlines/>
        <c:numFmt formatCode="#,##0" sourceLinked="1"/>
        <c:majorTickMark val="out"/>
        <c:minorTickMark val="none"/>
        <c:tickLblPos val="nextTo"/>
        <c:crossAx val="147090432"/>
        <c:crosses val="autoZero"/>
        <c:crossBetween val="between"/>
      </c:valAx>
    </c:plotArea>
    <c:legend>
      <c:legendPos val="r"/>
      <c:layout>
        <c:manualLayout>
          <c:xMode val="edge"/>
          <c:yMode val="edge"/>
          <c:x val="0.82897331583552059"/>
          <c:y val="8.1414041994750649E-2"/>
          <c:w val="0.15436001749781278"/>
          <c:h val="0.87420895304753576"/>
        </c:manualLayout>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Vedvarende energi (PJ)</a:t>
            </a:r>
          </a:p>
        </c:rich>
      </c:tx>
      <c:layout/>
      <c:overlay val="1"/>
    </c:title>
    <c:autoTitleDeleted val="0"/>
    <c:plotArea>
      <c:layout>
        <c:manualLayout>
          <c:layoutTarget val="inner"/>
          <c:xMode val="edge"/>
          <c:yMode val="edge"/>
          <c:x val="8.607174103237096E-2"/>
          <c:y val="0.14399314668999708"/>
          <c:w val="0.66034580052493441"/>
          <c:h val="0.615204141149023"/>
        </c:manualLayout>
      </c:layout>
      <c:barChart>
        <c:barDir val="col"/>
        <c:grouping val="stacked"/>
        <c:varyColors val="0"/>
        <c:ser>
          <c:idx val="0"/>
          <c:order val="0"/>
          <c:tx>
            <c:strRef>
              <c:f>Hovedpublikation!$G$6</c:f>
              <c:strCache>
                <c:ptCount val="1"/>
                <c:pt idx="0">
                  <c:v>Fast biomasse</c:v>
                </c:pt>
              </c:strCache>
            </c:strRef>
          </c:tx>
          <c:spPr>
            <a:solidFill>
              <a:schemeClr val="accent5"/>
            </a:solidFill>
          </c:spPr>
          <c:invertIfNegative val="0"/>
          <c:cat>
            <c:multiLvlStrRef>
              <c:f>Hovedpublikation!$A$7:$B$16</c:f>
              <c:multiLvlStrCache>
                <c:ptCount val="10"/>
                <c:lvl>
                  <c:pt idx="0">
                    <c:v>2000</c:v>
                  </c:pt>
                  <c:pt idx="1">
                    <c:v>2005</c:v>
                  </c:pt>
                  <c:pt idx="2">
                    <c:v>2010</c:v>
                  </c:pt>
                  <c:pt idx="3">
                    <c:v>2014</c:v>
                  </c:pt>
                  <c:pt idx="4">
                    <c:v>2020</c:v>
                  </c:pt>
                  <c:pt idx="5">
                    <c:v>2025</c:v>
                  </c:pt>
                  <c:pt idx="6">
                    <c:v>2020</c:v>
                  </c:pt>
                  <c:pt idx="7">
                    <c:v>2025</c:v>
                  </c:pt>
                  <c:pt idx="8">
                    <c:v>2020</c:v>
                  </c:pt>
                  <c:pt idx="9">
                    <c:v>2025</c:v>
                  </c:pt>
                </c:lvl>
                <c:lvl>
                  <c:pt idx="4">
                    <c:v>Forløb A</c:v>
                  </c:pt>
                  <c:pt idx="6">
                    <c:v>Forløb B</c:v>
                  </c:pt>
                  <c:pt idx="8">
                    <c:v>Forløb FM</c:v>
                  </c:pt>
                </c:lvl>
              </c:multiLvlStrCache>
            </c:multiLvlStrRef>
          </c:cat>
          <c:val>
            <c:numRef>
              <c:f>Hovedpublikation!$G$7:$G$16</c:f>
              <c:numCache>
                <c:formatCode>#,##0</c:formatCode>
                <c:ptCount val="10"/>
                <c:pt idx="0">
                  <c:v>41.601548709606384</c:v>
                </c:pt>
                <c:pt idx="1">
                  <c:v>68.182346076735669</c:v>
                </c:pt>
                <c:pt idx="2">
                  <c:v>100.45045889035764</c:v>
                </c:pt>
                <c:pt idx="3">
                  <c:v>103.93928474993254</c:v>
                </c:pt>
                <c:pt idx="4">
                  <c:v>150.6391002414048</c:v>
                </c:pt>
                <c:pt idx="5">
                  <c:v>152.42464123344209</c:v>
                </c:pt>
                <c:pt idx="6">
                  <c:v>153.02110185176809</c:v>
                </c:pt>
                <c:pt idx="7">
                  <c:v>155.94664649227903</c:v>
                </c:pt>
                <c:pt idx="8">
                  <c:v>152.94535304582763</c:v>
                </c:pt>
                <c:pt idx="9">
                  <c:v>151.41197442343187</c:v>
                </c:pt>
              </c:numCache>
            </c:numRef>
          </c:val>
        </c:ser>
        <c:ser>
          <c:idx val="1"/>
          <c:order val="1"/>
          <c:tx>
            <c:strRef>
              <c:f>Hovedpublikation!$H$6</c:f>
              <c:strCache>
                <c:ptCount val="1"/>
                <c:pt idx="0">
                  <c:v>Biogas</c:v>
                </c:pt>
              </c:strCache>
            </c:strRef>
          </c:tx>
          <c:spPr>
            <a:solidFill>
              <a:schemeClr val="accent6"/>
            </a:solidFill>
          </c:spPr>
          <c:invertIfNegative val="0"/>
          <c:cat>
            <c:multiLvlStrRef>
              <c:f>Hovedpublikation!$A$7:$B$16</c:f>
              <c:multiLvlStrCache>
                <c:ptCount val="10"/>
                <c:lvl>
                  <c:pt idx="0">
                    <c:v>2000</c:v>
                  </c:pt>
                  <c:pt idx="1">
                    <c:v>2005</c:v>
                  </c:pt>
                  <c:pt idx="2">
                    <c:v>2010</c:v>
                  </c:pt>
                  <c:pt idx="3">
                    <c:v>2014</c:v>
                  </c:pt>
                  <c:pt idx="4">
                    <c:v>2020</c:v>
                  </c:pt>
                  <c:pt idx="5">
                    <c:v>2025</c:v>
                  </c:pt>
                  <c:pt idx="6">
                    <c:v>2020</c:v>
                  </c:pt>
                  <c:pt idx="7">
                    <c:v>2025</c:v>
                  </c:pt>
                  <c:pt idx="8">
                    <c:v>2020</c:v>
                  </c:pt>
                  <c:pt idx="9">
                    <c:v>2025</c:v>
                  </c:pt>
                </c:lvl>
                <c:lvl>
                  <c:pt idx="4">
                    <c:v>Forløb A</c:v>
                  </c:pt>
                  <c:pt idx="6">
                    <c:v>Forløb B</c:v>
                  </c:pt>
                  <c:pt idx="8">
                    <c:v>Forløb FM</c:v>
                  </c:pt>
                </c:lvl>
              </c:multiLvlStrCache>
            </c:multiLvlStrRef>
          </c:cat>
          <c:val>
            <c:numRef>
              <c:f>Hovedpublikation!$H$7:$H$16</c:f>
              <c:numCache>
                <c:formatCode>#,##0</c:formatCode>
                <c:ptCount val="10"/>
                <c:pt idx="0">
                  <c:v>2.945483771981102</c:v>
                </c:pt>
                <c:pt idx="1">
                  <c:v>3.4627978189916386</c:v>
                </c:pt>
                <c:pt idx="2">
                  <c:v>4.2286598252169734</c:v>
                </c:pt>
                <c:pt idx="3">
                  <c:v>5.1820705781123992</c:v>
                </c:pt>
                <c:pt idx="4">
                  <c:v>13.994932686753197</c:v>
                </c:pt>
                <c:pt idx="5">
                  <c:v>16.859678088067042</c:v>
                </c:pt>
                <c:pt idx="6">
                  <c:v>13.841245218525085</c:v>
                </c:pt>
                <c:pt idx="7">
                  <c:v>16.748213708185293</c:v>
                </c:pt>
                <c:pt idx="8">
                  <c:v>13.956375590079384</c:v>
                </c:pt>
                <c:pt idx="9">
                  <c:v>16.799997339067172</c:v>
                </c:pt>
              </c:numCache>
            </c:numRef>
          </c:val>
        </c:ser>
        <c:ser>
          <c:idx val="2"/>
          <c:order val="2"/>
          <c:tx>
            <c:strRef>
              <c:f>Hovedpublikation!$I$6</c:f>
              <c:strCache>
                <c:ptCount val="1"/>
                <c:pt idx="0">
                  <c:v>Vind</c:v>
                </c:pt>
              </c:strCache>
            </c:strRef>
          </c:tx>
          <c:spPr>
            <a:solidFill>
              <a:schemeClr val="accent1">
                <a:lumMod val="60000"/>
                <a:lumOff val="40000"/>
              </a:schemeClr>
            </a:solidFill>
          </c:spPr>
          <c:invertIfNegative val="0"/>
          <c:cat>
            <c:multiLvlStrRef>
              <c:f>Hovedpublikation!$A$7:$B$16</c:f>
              <c:multiLvlStrCache>
                <c:ptCount val="10"/>
                <c:lvl>
                  <c:pt idx="0">
                    <c:v>2000</c:v>
                  </c:pt>
                  <c:pt idx="1">
                    <c:v>2005</c:v>
                  </c:pt>
                  <c:pt idx="2">
                    <c:v>2010</c:v>
                  </c:pt>
                  <c:pt idx="3">
                    <c:v>2014</c:v>
                  </c:pt>
                  <c:pt idx="4">
                    <c:v>2020</c:v>
                  </c:pt>
                  <c:pt idx="5">
                    <c:v>2025</c:v>
                  </c:pt>
                  <c:pt idx="6">
                    <c:v>2020</c:v>
                  </c:pt>
                  <c:pt idx="7">
                    <c:v>2025</c:v>
                  </c:pt>
                  <c:pt idx="8">
                    <c:v>2020</c:v>
                  </c:pt>
                  <c:pt idx="9">
                    <c:v>2025</c:v>
                  </c:pt>
                </c:lvl>
                <c:lvl>
                  <c:pt idx="4">
                    <c:v>Forløb A</c:v>
                  </c:pt>
                  <c:pt idx="6">
                    <c:v>Forløb B</c:v>
                  </c:pt>
                  <c:pt idx="8">
                    <c:v>Forløb FM</c:v>
                  </c:pt>
                </c:lvl>
              </c:multiLvlStrCache>
            </c:multiLvlStrRef>
          </c:cat>
          <c:val>
            <c:numRef>
              <c:f>Hovedpublikation!$I$7:$I$16</c:f>
              <c:numCache>
                <c:formatCode>#,##0</c:formatCode>
                <c:ptCount val="10"/>
                <c:pt idx="0">
                  <c:v>15.2683165116</c:v>
                </c:pt>
                <c:pt idx="1">
                  <c:v>23.810400000000001</c:v>
                </c:pt>
                <c:pt idx="2">
                  <c:v>28.113919475029203</c:v>
                </c:pt>
                <c:pt idx="3">
                  <c:v>47.082612838672816</c:v>
                </c:pt>
                <c:pt idx="4">
                  <c:v>67.974069635966288</c:v>
                </c:pt>
                <c:pt idx="5">
                  <c:v>66.316670228749189</c:v>
                </c:pt>
                <c:pt idx="6">
                  <c:v>69.61167202168302</c:v>
                </c:pt>
                <c:pt idx="7">
                  <c:v>75.807808225688674</c:v>
                </c:pt>
                <c:pt idx="8">
                  <c:v>67.404931742285157</c:v>
                </c:pt>
                <c:pt idx="9">
                  <c:v>68.451220275108625</c:v>
                </c:pt>
              </c:numCache>
            </c:numRef>
          </c:val>
        </c:ser>
        <c:ser>
          <c:idx val="3"/>
          <c:order val="3"/>
          <c:tx>
            <c:strRef>
              <c:f>Hovedpublikation!$J$6</c:f>
              <c:strCache>
                <c:ptCount val="1"/>
                <c:pt idx="0">
                  <c:v>Sol</c:v>
                </c:pt>
              </c:strCache>
            </c:strRef>
          </c:tx>
          <c:spPr>
            <a:solidFill>
              <a:schemeClr val="accent2">
                <a:lumMod val="60000"/>
                <a:lumOff val="40000"/>
              </a:schemeClr>
            </a:solidFill>
          </c:spPr>
          <c:invertIfNegative val="0"/>
          <c:cat>
            <c:multiLvlStrRef>
              <c:f>Hovedpublikation!$A$7:$B$16</c:f>
              <c:multiLvlStrCache>
                <c:ptCount val="10"/>
                <c:lvl>
                  <c:pt idx="0">
                    <c:v>2000</c:v>
                  </c:pt>
                  <c:pt idx="1">
                    <c:v>2005</c:v>
                  </c:pt>
                  <c:pt idx="2">
                    <c:v>2010</c:v>
                  </c:pt>
                  <c:pt idx="3">
                    <c:v>2014</c:v>
                  </c:pt>
                  <c:pt idx="4">
                    <c:v>2020</c:v>
                  </c:pt>
                  <c:pt idx="5">
                    <c:v>2025</c:v>
                  </c:pt>
                  <c:pt idx="6">
                    <c:v>2020</c:v>
                  </c:pt>
                  <c:pt idx="7">
                    <c:v>2025</c:v>
                  </c:pt>
                  <c:pt idx="8">
                    <c:v>2020</c:v>
                  </c:pt>
                  <c:pt idx="9">
                    <c:v>2025</c:v>
                  </c:pt>
                </c:lvl>
                <c:lvl>
                  <c:pt idx="4">
                    <c:v>Forløb A</c:v>
                  </c:pt>
                  <c:pt idx="6">
                    <c:v>Forløb B</c:v>
                  </c:pt>
                  <c:pt idx="8">
                    <c:v>Forløb FM</c:v>
                  </c:pt>
                </c:lvl>
              </c:multiLvlStrCache>
            </c:multiLvlStrRef>
          </c:cat>
          <c:val>
            <c:numRef>
              <c:f>Hovedpublikation!$J$7:$J$16</c:f>
              <c:numCache>
                <c:formatCode>#,##0</c:formatCode>
                <c:ptCount val="10"/>
                <c:pt idx="0">
                  <c:v>0.33502019999999966</c:v>
                </c:pt>
                <c:pt idx="1">
                  <c:v>0.41924139999999988</c:v>
                </c:pt>
                <c:pt idx="2">
                  <c:v>0.63564106399999987</c:v>
                </c:pt>
                <c:pt idx="3">
                  <c:v>1.2266925039999999</c:v>
                </c:pt>
                <c:pt idx="4">
                  <c:v>10.36044944054456</c:v>
                </c:pt>
                <c:pt idx="5">
                  <c:v>15.852485590047165</c:v>
                </c:pt>
                <c:pt idx="6">
                  <c:v>9.8823146284624812</c:v>
                </c:pt>
                <c:pt idx="7">
                  <c:v>15.153970433841028</c:v>
                </c:pt>
                <c:pt idx="8">
                  <c:v>10.240758671430322</c:v>
                </c:pt>
                <c:pt idx="9">
                  <c:v>15.506336846125535</c:v>
                </c:pt>
              </c:numCache>
            </c:numRef>
          </c:val>
        </c:ser>
        <c:ser>
          <c:idx val="4"/>
          <c:order val="4"/>
          <c:tx>
            <c:strRef>
              <c:f>Hovedpublikation!$K$6</c:f>
              <c:strCache>
                <c:ptCount val="1"/>
                <c:pt idx="0">
                  <c:v>Andet</c:v>
                </c:pt>
              </c:strCache>
            </c:strRef>
          </c:tx>
          <c:spPr>
            <a:solidFill>
              <a:schemeClr val="accent3">
                <a:lumMod val="60000"/>
                <a:lumOff val="40000"/>
              </a:schemeClr>
            </a:solidFill>
          </c:spPr>
          <c:invertIfNegative val="0"/>
          <c:cat>
            <c:multiLvlStrRef>
              <c:f>Hovedpublikation!$A$7:$B$16</c:f>
              <c:multiLvlStrCache>
                <c:ptCount val="10"/>
                <c:lvl>
                  <c:pt idx="0">
                    <c:v>2000</c:v>
                  </c:pt>
                  <c:pt idx="1">
                    <c:v>2005</c:v>
                  </c:pt>
                  <c:pt idx="2">
                    <c:v>2010</c:v>
                  </c:pt>
                  <c:pt idx="3">
                    <c:v>2014</c:v>
                  </c:pt>
                  <c:pt idx="4">
                    <c:v>2020</c:v>
                  </c:pt>
                  <c:pt idx="5">
                    <c:v>2025</c:v>
                  </c:pt>
                  <c:pt idx="6">
                    <c:v>2020</c:v>
                  </c:pt>
                  <c:pt idx="7">
                    <c:v>2025</c:v>
                  </c:pt>
                  <c:pt idx="8">
                    <c:v>2020</c:v>
                  </c:pt>
                  <c:pt idx="9">
                    <c:v>2025</c:v>
                  </c:pt>
                </c:lvl>
                <c:lvl>
                  <c:pt idx="4">
                    <c:v>Forløb A</c:v>
                  </c:pt>
                  <c:pt idx="6">
                    <c:v>Forløb B</c:v>
                  </c:pt>
                  <c:pt idx="8">
                    <c:v>Forløb FM</c:v>
                  </c:pt>
                </c:lvl>
              </c:multiLvlStrCache>
            </c:multiLvlStrRef>
          </c:cat>
          <c:val>
            <c:numRef>
              <c:f>Hovedpublikation!$K$7:$K$16</c:f>
              <c:numCache>
                <c:formatCode>#,##0</c:formatCode>
                <c:ptCount val="10"/>
                <c:pt idx="0">
                  <c:v>3.7116011828025162</c:v>
                </c:pt>
                <c:pt idx="1">
                  <c:v>4.8298197802108369</c:v>
                </c:pt>
                <c:pt idx="2">
                  <c:v>8.6448940307517219</c:v>
                </c:pt>
                <c:pt idx="3">
                  <c:v>17.722586477963045</c:v>
                </c:pt>
                <c:pt idx="4">
                  <c:v>23.805270831722986</c:v>
                </c:pt>
                <c:pt idx="5">
                  <c:v>26.365105253855113</c:v>
                </c:pt>
                <c:pt idx="6">
                  <c:v>23.570970712400495</c:v>
                </c:pt>
                <c:pt idx="7">
                  <c:v>25.861451199884478</c:v>
                </c:pt>
                <c:pt idx="8">
                  <c:v>23.701610039914613</c:v>
                </c:pt>
                <c:pt idx="9">
                  <c:v>26.20694990780866</c:v>
                </c:pt>
              </c:numCache>
            </c:numRef>
          </c:val>
        </c:ser>
        <c:dLbls>
          <c:showLegendKey val="0"/>
          <c:showVal val="0"/>
          <c:showCatName val="0"/>
          <c:showSerName val="0"/>
          <c:showPercent val="0"/>
          <c:showBubbleSize val="0"/>
        </c:dLbls>
        <c:gapWidth val="150"/>
        <c:overlap val="100"/>
        <c:axId val="140920704"/>
        <c:axId val="140922240"/>
      </c:barChart>
      <c:catAx>
        <c:axId val="140920704"/>
        <c:scaling>
          <c:orientation val="minMax"/>
        </c:scaling>
        <c:delete val="0"/>
        <c:axPos val="b"/>
        <c:numFmt formatCode="General" sourceLinked="0"/>
        <c:majorTickMark val="out"/>
        <c:minorTickMark val="none"/>
        <c:tickLblPos val="nextTo"/>
        <c:crossAx val="140922240"/>
        <c:crosses val="autoZero"/>
        <c:auto val="1"/>
        <c:lblAlgn val="ctr"/>
        <c:lblOffset val="100"/>
        <c:noMultiLvlLbl val="0"/>
      </c:catAx>
      <c:valAx>
        <c:axId val="140922240"/>
        <c:scaling>
          <c:orientation val="minMax"/>
        </c:scaling>
        <c:delete val="0"/>
        <c:axPos val="l"/>
        <c:majorGridlines/>
        <c:numFmt formatCode="#,##0" sourceLinked="1"/>
        <c:majorTickMark val="out"/>
        <c:minorTickMark val="none"/>
        <c:tickLblPos val="nextTo"/>
        <c:crossAx val="140920704"/>
        <c:crosses val="autoZero"/>
        <c:crossBetween val="between"/>
      </c:valAx>
    </c:plotArea>
    <c:legend>
      <c:legendPos val="r"/>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strRef>
          <c:f>'E - El og Fjernvarme'!$A$358</c:f>
          <c:strCache>
            <c:ptCount val="1"/>
            <c:pt idx="0">
              <c:v>Elkapacitet i Tyskland (National Green Transition) 
fordelt efter brændsel (MW)</c:v>
            </c:pt>
          </c:strCache>
        </c:strRef>
      </c:tx>
      <c:layout>
        <c:manualLayout>
          <c:xMode val="edge"/>
          <c:yMode val="edge"/>
          <c:x val="0.18128477690288711"/>
          <c:y val="2.7777777777777776E-2"/>
        </c:manualLayout>
      </c:layout>
      <c:overlay val="1"/>
    </c:title>
    <c:autoTitleDeleted val="0"/>
    <c:plotArea>
      <c:layout>
        <c:manualLayout>
          <c:layoutTarget val="inner"/>
          <c:xMode val="edge"/>
          <c:yMode val="edge"/>
          <c:x val="0.12125240594925635"/>
          <c:y val="0.19954870224555263"/>
          <c:w val="0.67716535433070868"/>
          <c:h val="0.68447142023913676"/>
        </c:manualLayout>
      </c:layout>
      <c:barChart>
        <c:barDir val="col"/>
        <c:grouping val="stacked"/>
        <c:varyColors val="0"/>
        <c:ser>
          <c:idx val="0"/>
          <c:order val="0"/>
          <c:tx>
            <c:strRef>
              <c:f>'E - El og Fjernvarme'!$B$359</c:f>
              <c:strCache>
                <c:ptCount val="1"/>
                <c:pt idx="0">
                  <c:v>Kul</c:v>
                </c:pt>
              </c:strCache>
            </c:strRef>
          </c:tx>
          <c:invertIfNegative val="0"/>
          <c:cat>
            <c:numRef>
              <c:f>'E - El og Fjernvarme'!$A$360:$A$370</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Fjernvarme'!$B$360:$B$370</c:f>
              <c:numCache>
                <c:formatCode>#,##0</c:formatCode>
                <c:ptCount val="11"/>
                <c:pt idx="0">
                  <c:v>27965.1</c:v>
                </c:pt>
                <c:pt idx="1">
                  <c:v>26190</c:v>
                </c:pt>
                <c:pt idx="2">
                  <c:v>26169.144999999997</c:v>
                </c:pt>
                <c:pt idx="3">
                  <c:v>26148.289999999997</c:v>
                </c:pt>
                <c:pt idx="4">
                  <c:v>26127.434999999998</c:v>
                </c:pt>
                <c:pt idx="5">
                  <c:v>26106.579999999998</c:v>
                </c:pt>
                <c:pt idx="6">
                  <c:v>24945.101999999999</c:v>
                </c:pt>
                <c:pt idx="7">
                  <c:v>23783.623999999996</c:v>
                </c:pt>
                <c:pt idx="8">
                  <c:v>22622.145999999993</c:v>
                </c:pt>
                <c:pt idx="9">
                  <c:v>21460.667999999991</c:v>
                </c:pt>
                <c:pt idx="10">
                  <c:v>20299.189999999999</c:v>
                </c:pt>
              </c:numCache>
            </c:numRef>
          </c:val>
        </c:ser>
        <c:ser>
          <c:idx val="1"/>
          <c:order val="1"/>
          <c:tx>
            <c:strRef>
              <c:f>'E - El og Fjernvarme'!$C$359</c:f>
              <c:strCache>
                <c:ptCount val="1"/>
                <c:pt idx="0">
                  <c:v>Brunkul</c:v>
                </c:pt>
              </c:strCache>
            </c:strRef>
          </c:tx>
          <c:invertIfNegative val="0"/>
          <c:cat>
            <c:numRef>
              <c:f>'E - El og Fjernvarme'!$A$360:$A$370</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Fjernvarme'!$C$360:$C$370</c:f>
              <c:numCache>
                <c:formatCode>#,##0</c:formatCode>
                <c:ptCount val="11"/>
                <c:pt idx="0">
                  <c:v>20602.799999999996</c:v>
                </c:pt>
                <c:pt idx="1">
                  <c:v>20176</c:v>
                </c:pt>
                <c:pt idx="2">
                  <c:v>20429.654999999999</c:v>
                </c:pt>
                <c:pt idx="3">
                  <c:v>20683.310000000001</c:v>
                </c:pt>
                <c:pt idx="4">
                  <c:v>20936.965</c:v>
                </c:pt>
                <c:pt idx="5">
                  <c:v>21190.62</c:v>
                </c:pt>
                <c:pt idx="6">
                  <c:v>20061.830999999998</c:v>
                </c:pt>
                <c:pt idx="7">
                  <c:v>18933.042000000001</c:v>
                </c:pt>
                <c:pt idx="8">
                  <c:v>17804.253000000001</c:v>
                </c:pt>
                <c:pt idx="9">
                  <c:v>16675.464</c:v>
                </c:pt>
                <c:pt idx="10">
                  <c:v>15546.674999999999</c:v>
                </c:pt>
              </c:numCache>
            </c:numRef>
          </c:val>
        </c:ser>
        <c:ser>
          <c:idx val="2"/>
          <c:order val="2"/>
          <c:tx>
            <c:strRef>
              <c:f>'E - El og Fjernvarme'!$D$359</c:f>
              <c:strCache>
                <c:ptCount val="1"/>
                <c:pt idx="0">
                  <c:v>Olie</c:v>
                </c:pt>
              </c:strCache>
            </c:strRef>
          </c:tx>
          <c:invertIfNegative val="0"/>
          <c:cat>
            <c:numRef>
              <c:f>'E - El og Fjernvarme'!$A$360:$A$370</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Fjernvarme'!$D$360:$D$370</c:f>
              <c:numCache>
                <c:formatCode>#,##0</c:formatCode>
                <c:ptCount val="11"/>
                <c:pt idx="0">
                  <c:v>4952.1000000000004</c:v>
                </c:pt>
                <c:pt idx="1">
                  <c:v>4884</c:v>
                </c:pt>
                <c:pt idx="2">
                  <c:v>4948.7000000000007</c:v>
                </c:pt>
                <c:pt idx="3">
                  <c:v>5013.3999999999996</c:v>
                </c:pt>
                <c:pt idx="4">
                  <c:v>5078.1000000000004</c:v>
                </c:pt>
                <c:pt idx="5">
                  <c:v>5142.8</c:v>
                </c:pt>
                <c:pt idx="6">
                  <c:v>4791.067</c:v>
                </c:pt>
                <c:pt idx="7">
                  <c:v>4439.3339999999998</c:v>
                </c:pt>
                <c:pt idx="8">
                  <c:v>4087.6009999999997</c:v>
                </c:pt>
                <c:pt idx="9">
                  <c:v>3735.8679999999995</c:v>
                </c:pt>
                <c:pt idx="10">
                  <c:v>3384.1350000000002</c:v>
                </c:pt>
              </c:numCache>
            </c:numRef>
          </c:val>
        </c:ser>
        <c:ser>
          <c:idx val="3"/>
          <c:order val="3"/>
          <c:tx>
            <c:strRef>
              <c:f>'E - El og Fjernvarme'!$E$359</c:f>
              <c:strCache>
                <c:ptCount val="1"/>
                <c:pt idx="0">
                  <c:v>Naturgas</c:v>
                </c:pt>
              </c:strCache>
            </c:strRef>
          </c:tx>
          <c:invertIfNegative val="0"/>
          <c:cat>
            <c:numRef>
              <c:f>'E - El og Fjernvarme'!$A$360:$A$370</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Fjernvarme'!$E$360:$E$370</c:f>
              <c:numCache>
                <c:formatCode>#,##0</c:formatCode>
                <c:ptCount val="11"/>
                <c:pt idx="0">
                  <c:v>28460</c:v>
                </c:pt>
                <c:pt idx="1">
                  <c:v>28460</c:v>
                </c:pt>
                <c:pt idx="2">
                  <c:v>28386.5</c:v>
                </c:pt>
                <c:pt idx="3">
                  <c:v>28313</c:v>
                </c:pt>
                <c:pt idx="4">
                  <c:v>28239.500000000004</c:v>
                </c:pt>
                <c:pt idx="5">
                  <c:v>28166</c:v>
                </c:pt>
                <c:pt idx="6">
                  <c:v>28792.3</c:v>
                </c:pt>
                <c:pt idx="7">
                  <c:v>29418.600000000002</c:v>
                </c:pt>
                <c:pt idx="8">
                  <c:v>30044.9</c:v>
                </c:pt>
                <c:pt idx="9">
                  <c:v>30671.200000000004</c:v>
                </c:pt>
                <c:pt idx="10">
                  <c:v>31297.5</c:v>
                </c:pt>
              </c:numCache>
            </c:numRef>
          </c:val>
        </c:ser>
        <c:ser>
          <c:idx val="4"/>
          <c:order val="4"/>
          <c:tx>
            <c:strRef>
              <c:f>'E - El og Fjernvarme'!$F$359</c:f>
              <c:strCache>
                <c:ptCount val="1"/>
                <c:pt idx="0">
                  <c:v>Biomasse</c:v>
                </c:pt>
              </c:strCache>
            </c:strRef>
          </c:tx>
          <c:invertIfNegative val="0"/>
          <c:cat>
            <c:numRef>
              <c:f>'E - El og Fjernvarme'!$A$360:$A$370</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Fjernvarme'!$F$360:$F$370</c:f>
              <c:numCache>
                <c:formatCode>#,##0</c:formatCode>
                <c:ptCount val="11"/>
                <c:pt idx="0">
                  <c:v>6090</c:v>
                </c:pt>
                <c:pt idx="1">
                  <c:v>6532</c:v>
                </c:pt>
                <c:pt idx="2">
                  <c:v>6869</c:v>
                </c:pt>
                <c:pt idx="3">
                  <c:v>7206</c:v>
                </c:pt>
                <c:pt idx="4">
                  <c:v>7543</c:v>
                </c:pt>
                <c:pt idx="5">
                  <c:v>7880</c:v>
                </c:pt>
                <c:pt idx="6">
                  <c:v>8026</c:v>
                </c:pt>
                <c:pt idx="7">
                  <c:v>8172</c:v>
                </c:pt>
                <c:pt idx="8">
                  <c:v>8318</c:v>
                </c:pt>
                <c:pt idx="9">
                  <c:v>8464</c:v>
                </c:pt>
                <c:pt idx="10">
                  <c:v>8610</c:v>
                </c:pt>
              </c:numCache>
            </c:numRef>
          </c:val>
        </c:ser>
        <c:ser>
          <c:idx val="5"/>
          <c:order val="5"/>
          <c:tx>
            <c:strRef>
              <c:f>'E - El og Fjernvarme'!$G$359</c:f>
              <c:strCache>
                <c:ptCount val="1"/>
                <c:pt idx="0">
                  <c:v>Affald</c:v>
                </c:pt>
              </c:strCache>
            </c:strRef>
          </c:tx>
          <c:invertIfNegative val="0"/>
          <c:cat>
            <c:numRef>
              <c:f>'E - El og Fjernvarme'!$A$360:$A$370</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Fjernvarme'!$G$360:$G$370</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6"/>
          <c:order val="6"/>
          <c:tx>
            <c:strRef>
              <c:f>'E - El og Fjernvarme'!$H$359</c:f>
              <c:strCache>
                <c:ptCount val="1"/>
                <c:pt idx="0">
                  <c:v>Uran</c:v>
                </c:pt>
              </c:strCache>
            </c:strRef>
          </c:tx>
          <c:invertIfNegative val="0"/>
          <c:cat>
            <c:numRef>
              <c:f>'E - El og Fjernvarme'!$A$360:$A$370</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Fjernvarme'!$H$360:$H$370</c:f>
              <c:numCache>
                <c:formatCode>#,##0</c:formatCode>
                <c:ptCount val="11"/>
                <c:pt idx="0">
                  <c:v>12070</c:v>
                </c:pt>
                <c:pt idx="1">
                  <c:v>10800</c:v>
                </c:pt>
                <c:pt idx="2">
                  <c:v>9450</c:v>
                </c:pt>
                <c:pt idx="3">
                  <c:v>8046.6666666666661</c:v>
                </c:pt>
                <c:pt idx="4">
                  <c:v>6705.5555555555557</c:v>
                </c:pt>
                <c:pt idx="5">
                  <c:v>5364.4444444444443</c:v>
                </c:pt>
                <c:pt idx="6">
                  <c:v>4023.333333333333</c:v>
                </c:pt>
                <c:pt idx="7">
                  <c:v>2682.2222222222222</c:v>
                </c:pt>
                <c:pt idx="8">
                  <c:v>0</c:v>
                </c:pt>
                <c:pt idx="9">
                  <c:v>0</c:v>
                </c:pt>
                <c:pt idx="10">
                  <c:v>0</c:v>
                </c:pt>
              </c:numCache>
            </c:numRef>
          </c:val>
        </c:ser>
        <c:ser>
          <c:idx val="7"/>
          <c:order val="7"/>
          <c:tx>
            <c:strRef>
              <c:f>'E - El og Fjernvarme'!$I$359</c:f>
              <c:strCache>
                <c:ptCount val="1"/>
                <c:pt idx="0">
                  <c:v>Vind</c:v>
                </c:pt>
              </c:strCache>
            </c:strRef>
          </c:tx>
          <c:invertIfNegative val="0"/>
          <c:cat>
            <c:numRef>
              <c:f>'E - El og Fjernvarme'!$A$360:$A$370</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Fjernvarme'!$I$360:$I$370</c:f>
              <c:numCache>
                <c:formatCode>#,##0</c:formatCode>
                <c:ptCount val="11"/>
                <c:pt idx="0">
                  <c:v>39000</c:v>
                </c:pt>
                <c:pt idx="1">
                  <c:v>44458.583333333328</c:v>
                </c:pt>
                <c:pt idx="2">
                  <c:v>47361.437499999993</c:v>
                </c:pt>
                <c:pt idx="3">
                  <c:v>50264.291666666657</c:v>
                </c:pt>
                <c:pt idx="4">
                  <c:v>53167.145833333328</c:v>
                </c:pt>
                <c:pt idx="5">
                  <c:v>56070</c:v>
                </c:pt>
                <c:pt idx="6">
                  <c:v>60538</c:v>
                </c:pt>
                <c:pt idx="7">
                  <c:v>65006</c:v>
                </c:pt>
                <c:pt idx="8">
                  <c:v>69474</c:v>
                </c:pt>
                <c:pt idx="9">
                  <c:v>73942</c:v>
                </c:pt>
                <c:pt idx="10">
                  <c:v>78410</c:v>
                </c:pt>
              </c:numCache>
            </c:numRef>
          </c:val>
        </c:ser>
        <c:ser>
          <c:idx val="8"/>
          <c:order val="8"/>
          <c:tx>
            <c:strRef>
              <c:f>'E - El og Fjernvarme'!$J$359</c:f>
              <c:strCache>
                <c:ptCount val="1"/>
                <c:pt idx="0">
                  <c:v>Vand</c:v>
                </c:pt>
              </c:strCache>
            </c:strRef>
          </c:tx>
          <c:invertIfNegative val="0"/>
          <c:cat>
            <c:numRef>
              <c:f>'E - El og Fjernvarme'!$A$360:$A$370</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Fjernvarme'!$J$360:$J$370</c:f>
              <c:numCache>
                <c:formatCode>#,##0</c:formatCode>
                <c:ptCount val="11"/>
                <c:pt idx="0">
                  <c:v>10800</c:v>
                </c:pt>
                <c:pt idx="1">
                  <c:v>10800</c:v>
                </c:pt>
                <c:pt idx="2">
                  <c:v>10800</c:v>
                </c:pt>
                <c:pt idx="3">
                  <c:v>10800</c:v>
                </c:pt>
                <c:pt idx="4">
                  <c:v>10800</c:v>
                </c:pt>
                <c:pt idx="5">
                  <c:v>10800</c:v>
                </c:pt>
                <c:pt idx="6">
                  <c:v>11483.7</c:v>
                </c:pt>
                <c:pt idx="7">
                  <c:v>12167.4</c:v>
                </c:pt>
                <c:pt idx="8">
                  <c:v>12851.099999999999</c:v>
                </c:pt>
                <c:pt idx="9">
                  <c:v>13534.8</c:v>
                </c:pt>
                <c:pt idx="10">
                  <c:v>14218.5</c:v>
                </c:pt>
              </c:numCache>
            </c:numRef>
          </c:val>
        </c:ser>
        <c:ser>
          <c:idx val="9"/>
          <c:order val="9"/>
          <c:tx>
            <c:strRef>
              <c:f>'E - El og Fjernvarme'!$K$359</c:f>
              <c:strCache>
                <c:ptCount val="1"/>
                <c:pt idx="0">
                  <c:v>Sol</c:v>
                </c:pt>
              </c:strCache>
            </c:strRef>
          </c:tx>
          <c:invertIfNegative val="0"/>
          <c:cat>
            <c:numRef>
              <c:f>'E - El og Fjernvarme'!$A$360:$A$370</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Fjernvarme'!$K$360:$K$370</c:f>
              <c:numCache>
                <c:formatCode>#,##0</c:formatCode>
                <c:ptCount val="11"/>
                <c:pt idx="0">
                  <c:v>40470</c:v>
                </c:pt>
                <c:pt idx="1">
                  <c:v>40470</c:v>
                </c:pt>
                <c:pt idx="2">
                  <c:v>42067.5</c:v>
                </c:pt>
                <c:pt idx="3">
                  <c:v>43665</c:v>
                </c:pt>
                <c:pt idx="4">
                  <c:v>45262.5</c:v>
                </c:pt>
                <c:pt idx="5">
                  <c:v>46860</c:v>
                </c:pt>
                <c:pt idx="6">
                  <c:v>48248</c:v>
                </c:pt>
                <c:pt idx="7">
                  <c:v>49636</c:v>
                </c:pt>
                <c:pt idx="8">
                  <c:v>51024</c:v>
                </c:pt>
                <c:pt idx="9">
                  <c:v>52412</c:v>
                </c:pt>
                <c:pt idx="10">
                  <c:v>53800</c:v>
                </c:pt>
              </c:numCache>
            </c:numRef>
          </c:val>
        </c:ser>
        <c:ser>
          <c:idx val="10"/>
          <c:order val="10"/>
          <c:tx>
            <c:strRef>
              <c:f>'E - El og Fjernvarme'!$L$359</c:f>
              <c:strCache>
                <c:ptCount val="1"/>
                <c:pt idx="0">
                  <c:v>Industri</c:v>
                </c:pt>
              </c:strCache>
            </c:strRef>
          </c:tx>
          <c:invertIfNegative val="0"/>
          <c:cat>
            <c:numRef>
              <c:f>'E - El og Fjernvarme'!$A$360:$A$370</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Fjernvarme'!$L$360:$L$370</c:f>
              <c:numCache>
                <c:formatCode>#,##0</c:formatCode>
                <c:ptCount val="11"/>
                <c:pt idx="0">
                  <c:v>5430</c:v>
                </c:pt>
                <c:pt idx="1">
                  <c:v>4700</c:v>
                </c:pt>
                <c:pt idx="2">
                  <c:v>5122.5</c:v>
                </c:pt>
                <c:pt idx="3">
                  <c:v>5545</c:v>
                </c:pt>
                <c:pt idx="4">
                  <c:v>5967.5</c:v>
                </c:pt>
                <c:pt idx="5">
                  <c:v>6390</c:v>
                </c:pt>
                <c:pt idx="6">
                  <c:v>6814</c:v>
                </c:pt>
                <c:pt idx="7">
                  <c:v>7238</c:v>
                </c:pt>
                <c:pt idx="8">
                  <c:v>7662</c:v>
                </c:pt>
                <c:pt idx="9">
                  <c:v>8086</c:v>
                </c:pt>
                <c:pt idx="10">
                  <c:v>8510</c:v>
                </c:pt>
              </c:numCache>
            </c:numRef>
          </c:val>
        </c:ser>
        <c:dLbls>
          <c:showLegendKey val="0"/>
          <c:showVal val="0"/>
          <c:showCatName val="0"/>
          <c:showSerName val="0"/>
          <c:showPercent val="0"/>
          <c:showBubbleSize val="0"/>
        </c:dLbls>
        <c:gapWidth val="150"/>
        <c:overlap val="100"/>
        <c:axId val="147555072"/>
        <c:axId val="147556608"/>
      </c:barChart>
      <c:catAx>
        <c:axId val="147555072"/>
        <c:scaling>
          <c:orientation val="minMax"/>
        </c:scaling>
        <c:delete val="0"/>
        <c:axPos val="b"/>
        <c:numFmt formatCode="General" sourceLinked="1"/>
        <c:majorTickMark val="out"/>
        <c:minorTickMark val="none"/>
        <c:tickLblPos val="nextTo"/>
        <c:crossAx val="147556608"/>
        <c:crosses val="autoZero"/>
        <c:auto val="1"/>
        <c:lblAlgn val="ctr"/>
        <c:lblOffset val="100"/>
        <c:noMultiLvlLbl val="0"/>
      </c:catAx>
      <c:valAx>
        <c:axId val="147556608"/>
        <c:scaling>
          <c:orientation val="minMax"/>
        </c:scaling>
        <c:delete val="0"/>
        <c:axPos val="l"/>
        <c:majorGridlines/>
        <c:numFmt formatCode="#,##0" sourceLinked="1"/>
        <c:majorTickMark val="out"/>
        <c:minorTickMark val="none"/>
        <c:tickLblPos val="nextTo"/>
        <c:crossAx val="147555072"/>
        <c:crosses val="autoZero"/>
        <c:crossBetween val="between"/>
      </c:valAx>
    </c:plotArea>
    <c:legend>
      <c:legendPos val="r"/>
      <c:layout>
        <c:manualLayout>
          <c:xMode val="edge"/>
          <c:yMode val="edge"/>
          <c:x val="0.82897331583552059"/>
          <c:y val="8.1414041994750649E-2"/>
          <c:w val="0.15436001749781278"/>
          <c:h val="0.87420895304753576"/>
        </c:manualLayout>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strRef>
          <c:f>'E - El og Fjernvarme'!$A$372</c:f>
          <c:strCache>
            <c:ptCount val="1"/>
            <c:pt idx="0">
              <c:v>Elkapacitet i Holland (National Green Transition) 
fordelt efter brændsel (MW)</c:v>
            </c:pt>
          </c:strCache>
        </c:strRef>
      </c:tx>
      <c:layout>
        <c:manualLayout>
          <c:xMode val="edge"/>
          <c:yMode val="edge"/>
          <c:x val="0.18128477690288711"/>
          <c:y val="2.7777777777777776E-2"/>
        </c:manualLayout>
      </c:layout>
      <c:overlay val="1"/>
    </c:title>
    <c:autoTitleDeleted val="0"/>
    <c:plotArea>
      <c:layout>
        <c:manualLayout>
          <c:layoutTarget val="inner"/>
          <c:xMode val="edge"/>
          <c:yMode val="edge"/>
          <c:x val="0.12125240594925635"/>
          <c:y val="0.19954870224555263"/>
          <c:w val="0.67716535433070868"/>
          <c:h val="0.68447142023913676"/>
        </c:manualLayout>
      </c:layout>
      <c:barChart>
        <c:barDir val="col"/>
        <c:grouping val="stacked"/>
        <c:varyColors val="0"/>
        <c:ser>
          <c:idx val="0"/>
          <c:order val="0"/>
          <c:tx>
            <c:strRef>
              <c:f>'E - El og Fjernvarme'!$B$373</c:f>
              <c:strCache>
                <c:ptCount val="1"/>
                <c:pt idx="0">
                  <c:v>Kul</c:v>
                </c:pt>
              </c:strCache>
            </c:strRef>
          </c:tx>
          <c:invertIfNegative val="0"/>
          <c:cat>
            <c:numRef>
              <c:f>'E - El og Fjernvarme'!$A$374:$A$384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Fjernvarme'!$B$374:$B$384</c:f>
              <c:numCache>
                <c:formatCode>#,##0</c:formatCode>
                <c:ptCount val="11"/>
                <c:pt idx="0">
                  <c:v>5548.4000000000005</c:v>
                </c:pt>
                <c:pt idx="1">
                  <c:v>5490.2</c:v>
                </c:pt>
                <c:pt idx="2">
                  <c:v>4117.6499999999996</c:v>
                </c:pt>
                <c:pt idx="3">
                  <c:v>2745.1</c:v>
                </c:pt>
                <c:pt idx="4">
                  <c:v>1372.55</c:v>
                </c:pt>
                <c:pt idx="5">
                  <c:v>0</c:v>
                </c:pt>
                <c:pt idx="6">
                  <c:v>9.6999999999999992E-9</c:v>
                </c:pt>
                <c:pt idx="7">
                  <c:v>1.9399999999999998E-8</c:v>
                </c:pt>
                <c:pt idx="8">
                  <c:v>2.9100000000000006E-8</c:v>
                </c:pt>
                <c:pt idx="9">
                  <c:v>3.8799999999999997E-8</c:v>
                </c:pt>
                <c:pt idx="10">
                  <c:v>4.8499999999999998E-8</c:v>
                </c:pt>
              </c:numCache>
            </c:numRef>
          </c:val>
        </c:ser>
        <c:ser>
          <c:idx val="1"/>
          <c:order val="1"/>
          <c:tx>
            <c:strRef>
              <c:f>'E - El og Fjernvarme'!$C$373</c:f>
              <c:strCache>
                <c:ptCount val="1"/>
                <c:pt idx="0">
                  <c:v>Brunkul</c:v>
                </c:pt>
              </c:strCache>
            </c:strRef>
          </c:tx>
          <c:invertIfNegative val="0"/>
          <c:cat>
            <c:numRef>
              <c:f>'E - El og Fjernvarme'!$A$374:$A$384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Fjernvarme'!$C$374:$C$384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2"/>
          <c:order val="2"/>
          <c:tx>
            <c:strRef>
              <c:f>'E - El og Fjernvarme'!$D$373</c:f>
              <c:strCache>
                <c:ptCount val="1"/>
                <c:pt idx="0">
                  <c:v>Olie</c:v>
                </c:pt>
              </c:strCache>
            </c:strRef>
          </c:tx>
          <c:invertIfNegative val="0"/>
          <c:cat>
            <c:numRef>
              <c:f>'E - El og Fjernvarme'!$A$374:$A$384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Fjernvarme'!$D$374:$D$384</c:f>
              <c:numCache>
                <c:formatCode>#,##0</c:formatCode>
                <c:ptCount val="11"/>
                <c:pt idx="0">
                  <c:v>171.6</c:v>
                </c:pt>
                <c:pt idx="1">
                  <c:v>169.8</c:v>
                </c:pt>
                <c:pt idx="2">
                  <c:v>127.35</c:v>
                </c:pt>
                <c:pt idx="3">
                  <c:v>84.9</c:v>
                </c:pt>
                <c:pt idx="4">
                  <c:v>42.45</c:v>
                </c:pt>
                <c:pt idx="5">
                  <c:v>0</c:v>
                </c:pt>
                <c:pt idx="6">
                  <c:v>3E-10</c:v>
                </c:pt>
                <c:pt idx="7">
                  <c:v>6E-10</c:v>
                </c:pt>
                <c:pt idx="8">
                  <c:v>9.000000000000001E-10</c:v>
                </c:pt>
                <c:pt idx="9">
                  <c:v>1.2E-9</c:v>
                </c:pt>
                <c:pt idx="10">
                  <c:v>1.5E-9</c:v>
                </c:pt>
              </c:numCache>
            </c:numRef>
          </c:val>
        </c:ser>
        <c:ser>
          <c:idx val="3"/>
          <c:order val="3"/>
          <c:tx>
            <c:strRef>
              <c:f>'E - El og Fjernvarme'!$E$373</c:f>
              <c:strCache>
                <c:ptCount val="1"/>
                <c:pt idx="0">
                  <c:v>Naturgas</c:v>
                </c:pt>
              </c:strCache>
            </c:strRef>
          </c:tx>
          <c:invertIfNegative val="0"/>
          <c:cat>
            <c:numRef>
              <c:f>'E - El og Fjernvarme'!$A$374:$A$384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Fjernvarme'!$E$374:$E$384</c:f>
              <c:numCache>
                <c:formatCode>#,##0</c:formatCode>
                <c:ptCount val="11"/>
                <c:pt idx="0">
                  <c:v>20060</c:v>
                </c:pt>
                <c:pt idx="1">
                  <c:v>19640</c:v>
                </c:pt>
                <c:pt idx="2">
                  <c:v>17673</c:v>
                </c:pt>
                <c:pt idx="3">
                  <c:v>15706</c:v>
                </c:pt>
                <c:pt idx="4">
                  <c:v>13738.999999999996</c:v>
                </c:pt>
                <c:pt idx="5">
                  <c:v>11771.999999999998</c:v>
                </c:pt>
                <c:pt idx="6">
                  <c:v>10870.6</c:v>
                </c:pt>
                <c:pt idx="7">
                  <c:v>9969.2000000000007</c:v>
                </c:pt>
                <c:pt idx="8">
                  <c:v>9067.8000000000011</c:v>
                </c:pt>
                <c:pt idx="9">
                  <c:v>8166.4000000000033</c:v>
                </c:pt>
                <c:pt idx="10">
                  <c:v>7265</c:v>
                </c:pt>
              </c:numCache>
            </c:numRef>
          </c:val>
        </c:ser>
        <c:ser>
          <c:idx val="4"/>
          <c:order val="4"/>
          <c:tx>
            <c:strRef>
              <c:f>'E - El og Fjernvarme'!$F$373</c:f>
              <c:strCache>
                <c:ptCount val="1"/>
                <c:pt idx="0">
                  <c:v>Biomasse</c:v>
                </c:pt>
              </c:strCache>
            </c:strRef>
          </c:tx>
          <c:invertIfNegative val="0"/>
          <c:cat>
            <c:numRef>
              <c:f>'E - El og Fjernvarme'!$A$374:$A$384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Fjernvarme'!$F$374:$F$384</c:f>
              <c:numCache>
                <c:formatCode>#,##0</c:formatCode>
                <c:ptCount val="11"/>
                <c:pt idx="0">
                  <c:v>397</c:v>
                </c:pt>
                <c:pt idx="1">
                  <c:v>397</c:v>
                </c:pt>
                <c:pt idx="2">
                  <c:v>1555.25</c:v>
                </c:pt>
                <c:pt idx="3">
                  <c:v>2713.5</c:v>
                </c:pt>
                <c:pt idx="4">
                  <c:v>3871.75</c:v>
                </c:pt>
                <c:pt idx="5">
                  <c:v>5030</c:v>
                </c:pt>
                <c:pt idx="6">
                  <c:v>5035</c:v>
                </c:pt>
                <c:pt idx="7">
                  <c:v>5040</c:v>
                </c:pt>
                <c:pt idx="8">
                  <c:v>5045</c:v>
                </c:pt>
                <c:pt idx="9">
                  <c:v>5050</c:v>
                </c:pt>
                <c:pt idx="10">
                  <c:v>5055</c:v>
                </c:pt>
              </c:numCache>
            </c:numRef>
          </c:val>
        </c:ser>
        <c:ser>
          <c:idx val="5"/>
          <c:order val="5"/>
          <c:tx>
            <c:strRef>
              <c:f>'E - El og Fjernvarme'!$G$373</c:f>
              <c:strCache>
                <c:ptCount val="1"/>
                <c:pt idx="0">
                  <c:v>Affald</c:v>
                </c:pt>
              </c:strCache>
            </c:strRef>
          </c:tx>
          <c:invertIfNegative val="0"/>
          <c:cat>
            <c:numRef>
              <c:f>'E - El og Fjernvarme'!$A$374:$A$384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Fjernvarme'!$G$374:$G$384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ser>
          <c:idx val="6"/>
          <c:order val="6"/>
          <c:tx>
            <c:strRef>
              <c:f>'E - El og Fjernvarme'!$H$373</c:f>
              <c:strCache>
                <c:ptCount val="1"/>
                <c:pt idx="0">
                  <c:v>Uran</c:v>
                </c:pt>
              </c:strCache>
            </c:strRef>
          </c:tx>
          <c:invertIfNegative val="0"/>
          <c:cat>
            <c:numRef>
              <c:f>'E - El og Fjernvarme'!$A$374:$A$384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Fjernvarme'!$H$374:$H$384</c:f>
              <c:numCache>
                <c:formatCode>#,##0</c:formatCode>
                <c:ptCount val="11"/>
                <c:pt idx="0">
                  <c:v>482</c:v>
                </c:pt>
                <c:pt idx="1">
                  <c:v>482</c:v>
                </c:pt>
                <c:pt idx="2">
                  <c:v>482</c:v>
                </c:pt>
                <c:pt idx="3">
                  <c:v>482</c:v>
                </c:pt>
                <c:pt idx="4">
                  <c:v>482</c:v>
                </c:pt>
                <c:pt idx="5">
                  <c:v>482</c:v>
                </c:pt>
                <c:pt idx="6">
                  <c:v>482</c:v>
                </c:pt>
                <c:pt idx="7">
                  <c:v>482</c:v>
                </c:pt>
                <c:pt idx="8">
                  <c:v>482</c:v>
                </c:pt>
                <c:pt idx="9">
                  <c:v>482</c:v>
                </c:pt>
                <c:pt idx="10">
                  <c:v>482</c:v>
                </c:pt>
              </c:numCache>
            </c:numRef>
          </c:val>
        </c:ser>
        <c:ser>
          <c:idx val="7"/>
          <c:order val="7"/>
          <c:tx>
            <c:strRef>
              <c:f>'E - El og Fjernvarme'!$I$373</c:f>
              <c:strCache>
                <c:ptCount val="1"/>
                <c:pt idx="0">
                  <c:v>Vind</c:v>
                </c:pt>
              </c:strCache>
            </c:strRef>
          </c:tx>
          <c:invertIfNegative val="0"/>
          <c:cat>
            <c:numRef>
              <c:f>'E - El og Fjernvarme'!$A$374:$A$384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Fjernvarme'!$I$374:$I$384</c:f>
              <c:numCache>
                <c:formatCode>#,##0</c:formatCode>
                <c:ptCount val="11"/>
                <c:pt idx="0">
                  <c:v>3150</c:v>
                </c:pt>
                <c:pt idx="1">
                  <c:v>3443</c:v>
                </c:pt>
                <c:pt idx="2">
                  <c:v>4057.25</c:v>
                </c:pt>
                <c:pt idx="3">
                  <c:v>4671.5</c:v>
                </c:pt>
                <c:pt idx="4">
                  <c:v>5285.75</c:v>
                </c:pt>
                <c:pt idx="5">
                  <c:v>5900</c:v>
                </c:pt>
                <c:pt idx="6">
                  <c:v>6580</c:v>
                </c:pt>
                <c:pt idx="7">
                  <c:v>7260</c:v>
                </c:pt>
                <c:pt idx="8">
                  <c:v>7940</c:v>
                </c:pt>
                <c:pt idx="9">
                  <c:v>8620</c:v>
                </c:pt>
                <c:pt idx="10">
                  <c:v>9300</c:v>
                </c:pt>
              </c:numCache>
            </c:numRef>
          </c:val>
        </c:ser>
        <c:ser>
          <c:idx val="8"/>
          <c:order val="8"/>
          <c:tx>
            <c:strRef>
              <c:f>'E - El og Fjernvarme'!$J$373</c:f>
              <c:strCache>
                <c:ptCount val="1"/>
                <c:pt idx="0">
                  <c:v>Vand</c:v>
                </c:pt>
              </c:strCache>
            </c:strRef>
          </c:tx>
          <c:invertIfNegative val="0"/>
          <c:cat>
            <c:numRef>
              <c:f>'E - El og Fjernvarme'!$A$374:$A$384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Fjernvarme'!$J$374:$J$384</c:f>
              <c:numCache>
                <c:formatCode>#,##0</c:formatCode>
                <c:ptCount val="11"/>
                <c:pt idx="0">
                  <c:v>38</c:v>
                </c:pt>
                <c:pt idx="1">
                  <c:v>38</c:v>
                </c:pt>
                <c:pt idx="2">
                  <c:v>38</c:v>
                </c:pt>
                <c:pt idx="3">
                  <c:v>38</c:v>
                </c:pt>
                <c:pt idx="4">
                  <c:v>38</c:v>
                </c:pt>
                <c:pt idx="5">
                  <c:v>38</c:v>
                </c:pt>
                <c:pt idx="6">
                  <c:v>38</c:v>
                </c:pt>
                <c:pt idx="7">
                  <c:v>38</c:v>
                </c:pt>
                <c:pt idx="8">
                  <c:v>38</c:v>
                </c:pt>
                <c:pt idx="9">
                  <c:v>38</c:v>
                </c:pt>
                <c:pt idx="10">
                  <c:v>38</c:v>
                </c:pt>
              </c:numCache>
            </c:numRef>
          </c:val>
        </c:ser>
        <c:ser>
          <c:idx val="9"/>
          <c:order val="9"/>
          <c:tx>
            <c:strRef>
              <c:f>'E - El og Fjernvarme'!$K$373</c:f>
              <c:strCache>
                <c:ptCount val="1"/>
                <c:pt idx="0">
                  <c:v>Sol</c:v>
                </c:pt>
              </c:strCache>
            </c:strRef>
          </c:tx>
          <c:invertIfNegative val="0"/>
          <c:cat>
            <c:numRef>
              <c:f>'E - El og Fjernvarme'!$A$374:$A$384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Fjernvarme'!$K$374:$K$384</c:f>
              <c:numCache>
                <c:formatCode>#,##0</c:formatCode>
                <c:ptCount val="11"/>
                <c:pt idx="0">
                  <c:v>1340</c:v>
                </c:pt>
                <c:pt idx="1">
                  <c:v>2009.9999999999998</c:v>
                </c:pt>
                <c:pt idx="2">
                  <c:v>2782.5</c:v>
                </c:pt>
                <c:pt idx="3">
                  <c:v>3555</c:v>
                </c:pt>
                <c:pt idx="4">
                  <c:v>4327.5</c:v>
                </c:pt>
                <c:pt idx="5">
                  <c:v>5100</c:v>
                </c:pt>
                <c:pt idx="6">
                  <c:v>6130</c:v>
                </c:pt>
                <c:pt idx="7">
                  <c:v>7160</c:v>
                </c:pt>
                <c:pt idx="8">
                  <c:v>8190</c:v>
                </c:pt>
                <c:pt idx="9">
                  <c:v>9220</c:v>
                </c:pt>
                <c:pt idx="10">
                  <c:v>10250</c:v>
                </c:pt>
              </c:numCache>
            </c:numRef>
          </c:val>
        </c:ser>
        <c:ser>
          <c:idx val="10"/>
          <c:order val="10"/>
          <c:tx>
            <c:strRef>
              <c:f>'E - El og Fjernvarme'!$L$373</c:f>
              <c:strCache>
                <c:ptCount val="1"/>
                <c:pt idx="0">
                  <c:v>Industri</c:v>
                </c:pt>
              </c:strCache>
            </c:strRef>
          </c:tx>
          <c:invertIfNegative val="0"/>
          <c:cat>
            <c:numRef>
              <c:f>'E - El og Fjernvarme'!$A$374:$A$384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Fjernvarme'!$L$374:$L$384</c:f>
              <c:numCache>
                <c:formatCode>#,##0</c:formatCode>
                <c:ptCount val="11"/>
                <c:pt idx="0">
                  <c:v>1646</c:v>
                </c:pt>
                <c:pt idx="1">
                  <c:v>1545</c:v>
                </c:pt>
                <c:pt idx="2">
                  <c:v>2466.25</c:v>
                </c:pt>
                <c:pt idx="3">
                  <c:v>3387.5</c:v>
                </c:pt>
                <c:pt idx="4">
                  <c:v>4308.75</c:v>
                </c:pt>
                <c:pt idx="5">
                  <c:v>5230</c:v>
                </c:pt>
                <c:pt idx="6">
                  <c:v>5215</c:v>
                </c:pt>
                <c:pt idx="7">
                  <c:v>5200</c:v>
                </c:pt>
                <c:pt idx="8">
                  <c:v>5185</c:v>
                </c:pt>
                <c:pt idx="9">
                  <c:v>5170</c:v>
                </c:pt>
                <c:pt idx="10">
                  <c:v>5155</c:v>
                </c:pt>
              </c:numCache>
            </c:numRef>
          </c:val>
        </c:ser>
        <c:dLbls>
          <c:showLegendKey val="0"/>
          <c:showVal val="0"/>
          <c:showCatName val="0"/>
          <c:showSerName val="0"/>
          <c:showPercent val="0"/>
          <c:showBubbleSize val="0"/>
        </c:dLbls>
        <c:gapWidth val="150"/>
        <c:overlap val="100"/>
        <c:axId val="147298176"/>
        <c:axId val="147299712"/>
      </c:barChart>
      <c:catAx>
        <c:axId val="147298176"/>
        <c:scaling>
          <c:orientation val="minMax"/>
        </c:scaling>
        <c:delete val="0"/>
        <c:axPos val="b"/>
        <c:numFmt formatCode="General" sourceLinked="1"/>
        <c:majorTickMark val="out"/>
        <c:minorTickMark val="none"/>
        <c:tickLblPos val="nextTo"/>
        <c:crossAx val="147299712"/>
        <c:crosses val="autoZero"/>
        <c:auto val="1"/>
        <c:lblAlgn val="ctr"/>
        <c:lblOffset val="100"/>
        <c:noMultiLvlLbl val="0"/>
      </c:catAx>
      <c:valAx>
        <c:axId val="147299712"/>
        <c:scaling>
          <c:orientation val="minMax"/>
        </c:scaling>
        <c:delete val="0"/>
        <c:axPos val="l"/>
        <c:majorGridlines/>
        <c:numFmt formatCode="#,##0" sourceLinked="1"/>
        <c:majorTickMark val="out"/>
        <c:minorTickMark val="none"/>
        <c:tickLblPos val="nextTo"/>
        <c:crossAx val="147298176"/>
        <c:crosses val="autoZero"/>
        <c:crossBetween val="between"/>
      </c:valAx>
    </c:plotArea>
    <c:legend>
      <c:legendPos val="r"/>
      <c:layout>
        <c:manualLayout>
          <c:xMode val="edge"/>
          <c:yMode val="edge"/>
          <c:x val="0.82897331583552059"/>
          <c:y val="8.1414041994750649E-2"/>
          <c:w val="0.15436001749781278"/>
          <c:h val="0.87420895304753576"/>
        </c:manualLayout>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Nettoimport af el (TWh)</a:t>
            </a:r>
          </a:p>
        </c:rich>
      </c:tx>
      <c:layout/>
      <c:overlay val="1"/>
    </c:title>
    <c:autoTitleDeleted val="0"/>
    <c:plotArea>
      <c:layout>
        <c:manualLayout>
          <c:layoutTarget val="inner"/>
          <c:xMode val="edge"/>
          <c:yMode val="edge"/>
          <c:x val="9.3002405949256337E-2"/>
          <c:y val="0.13473388743073783"/>
          <c:w val="0.87644203849518809"/>
          <c:h val="0.70237058909303007"/>
        </c:manualLayout>
      </c:layout>
      <c:lineChart>
        <c:grouping val="standard"/>
        <c:varyColors val="0"/>
        <c:ser>
          <c:idx val="0"/>
          <c:order val="0"/>
          <c:tx>
            <c:strRef>
              <c:f>'E - El og Fjernvarme'!$B$430</c:f>
              <c:strCache>
                <c:ptCount val="1"/>
                <c:pt idx="0">
                  <c:v>Forløb A</c:v>
                </c:pt>
              </c:strCache>
            </c:strRef>
          </c:tx>
          <c:spPr>
            <a:ln w="31750"/>
          </c:spPr>
          <c:marker>
            <c:symbol val="none"/>
          </c:marker>
          <c:cat>
            <c:numRef>
              <c:f>'E - El og Fjernvarme'!$A$431:$A$441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Fjernvarme'!$B$431:$B$441</c:f>
              <c:numCache>
                <c:formatCode>#,#00</c:formatCode>
                <c:ptCount val="11"/>
                <c:pt idx="0">
                  <c:v>7.4994299649422533</c:v>
                </c:pt>
                <c:pt idx="1">
                  <c:v>5.5845685632151492</c:v>
                </c:pt>
                <c:pt idx="2">
                  <c:v>5.0588487987250623</c:v>
                </c:pt>
                <c:pt idx="3">
                  <c:v>4.1675358821809958</c:v>
                </c:pt>
                <c:pt idx="4">
                  <c:v>2.4177968596801325</c:v>
                </c:pt>
                <c:pt idx="5">
                  <c:v>-8.5635499703441642E-2</c:v>
                </c:pt>
                <c:pt idx="6">
                  <c:v>-2.5187433241067909</c:v>
                </c:pt>
                <c:pt idx="7">
                  <c:v>-3.0553191819494709</c:v>
                </c:pt>
                <c:pt idx="8">
                  <c:v>-3.3007972868551345</c:v>
                </c:pt>
                <c:pt idx="9">
                  <c:v>-3.0659168866290418</c:v>
                </c:pt>
                <c:pt idx="10">
                  <c:v>-2.9820847238091162</c:v>
                </c:pt>
              </c:numCache>
            </c:numRef>
          </c:val>
          <c:smooth val="0"/>
        </c:ser>
        <c:ser>
          <c:idx val="1"/>
          <c:order val="1"/>
          <c:tx>
            <c:strRef>
              <c:f>'E - El og Fjernvarme'!$C$430</c:f>
              <c:strCache>
                <c:ptCount val="1"/>
                <c:pt idx="0">
                  <c:v>Forløb B</c:v>
                </c:pt>
              </c:strCache>
            </c:strRef>
          </c:tx>
          <c:spPr>
            <a:ln w="31750"/>
          </c:spPr>
          <c:marker>
            <c:symbol val="none"/>
          </c:marker>
          <c:cat>
            <c:numRef>
              <c:f>'E - El og Fjernvarme'!$A$431:$A$441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Fjernvarme'!$C$431:$C$441</c:f>
              <c:numCache>
                <c:formatCode>#,#00</c:formatCode>
                <c:ptCount val="11"/>
                <c:pt idx="0">
                  <c:v>7.4994299649422533</c:v>
                </c:pt>
                <c:pt idx="1">
                  <c:v>5.3412439315024001</c:v>
                </c:pt>
                <c:pt idx="2">
                  <c:v>4.2788940680623977</c:v>
                </c:pt>
                <c:pt idx="3">
                  <c:v>3.5587250019343371</c:v>
                </c:pt>
                <c:pt idx="4">
                  <c:v>0.87125215735795924</c:v>
                </c:pt>
                <c:pt idx="5">
                  <c:v>-2.862845793582995</c:v>
                </c:pt>
                <c:pt idx="6">
                  <c:v>-5.1651759015211169</c:v>
                </c:pt>
                <c:pt idx="7">
                  <c:v>-5.594705724059752</c:v>
                </c:pt>
                <c:pt idx="8">
                  <c:v>-5.9378239878920072</c:v>
                </c:pt>
                <c:pt idx="9">
                  <c:v>-6.0095328331106952</c:v>
                </c:pt>
                <c:pt idx="10">
                  <c:v>-5.9163970037635307</c:v>
                </c:pt>
              </c:numCache>
            </c:numRef>
          </c:val>
          <c:smooth val="0"/>
        </c:ser>
        <c:dLbls>
          <c:showLegendKey val="0"/>
          <c:showVal val="0"/>
          <c:showCatName val="0"/>
          <c:showSerName val="0"/>
          <c:showPercent val="0"/>
          <c:showBubbleSize val="0"/>
        </c:dLbls>
        <c:marker val="1"/>
        <c:smooth val="0"/>
        <c:axId val="147337600"/>
        <c:axId val="147339136"/>
      </c:lineChart>
      <c:catAx>
        <c:axId val="147337600"/>
        <c:scaling>
          <c:orientation val="minMax"/>
        </c:scaling>
        <c:delete val="0"/>
        <c:axPos val="b"/>
        <c:numFmt formatCode="General" sourceLinked="1"/>
        <c:majorTickMark val="out"/>
        <c:minorTickMark val="none"/>
        <c:tickLblPos val="nextTo"/>
        <c:crossAx val="147339136"/>
        <c:crosses val="autoZero"/>
        <c:auto val="1"/>
        <c:lblAlgn val="ctr"/>
        <c:lblOffset val="100"/>
        <c:noMultiLvlLbl val="0"/>
      </c:catAx>
      <c:valAx>
        <c:axId val="147339136"/>
        <c:scaling>
          <c:orientation val="minMax"/>
        </c:scaling>
        <c:delete val="0"/>
        <c:axPos val="l"/>
        <c:majorGridlines/>
        <c:numFmt formatCode="0" sourceLinked="0"/>
        <c:majorTickMark val="out"/>
        <c:minorTickMark val="none"/>
        <c:tickLblPos val="nextTo"/>
        <c:crossAx val="147337600"/>
        <c:crosses val="autoZero"/>
        <c:crossBetween val="between"/>
      </c:val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Elproduktion fordelt efter type (TWh)</a:t>
            </a:r>
          </a:p>
          <a:p>
            <a:pPr>
              <a:defRPr/>
            </a:pPr>
            <a:r>
              <a:rPr lang="da-DK"/>
              <a:t>"Slowest Progress, Lav CO2 (forløb A)"</a:t>
            </a:r>
          </a:p>
        </c:rich>
      </c:tx>
      <c:layout/>
      <c:overlay val="1"/>
    </c:title>
    <c:autoTitleDeleted val="0"/>
    <c:plotArea>
      <c:layout>
        <c:manualLayout>
          <c:layoutTarget val="inner"/>
          <c:xMode val="edge"/>
          <c:yMode val="edge"/>
          <c:x val="7.6335739282589674E-2"/>
          <c:y val="0.20417833187518228"/>
          <c:w val="0.67435958005249341"/>
          <c:h val="0.67984179060950711"/>
        </c:manualLayout>
      </c:layout>
      <c:areaChart>
        <c:grouping val="stacked"/>
        <c:varyColors val="0"/>
        <c:ser>
          <c:idx val="0"/>
          <c:order val="0"/>
          <c:tx>
            <c:strRef>
              <c:f>'E - El og Fjernvarme'!$B$450</c:f>
              <c:strCache>
                <c:ptCount val="1"/>
                <c:pt idx="0">
                  <c:v>Kraftvarme</c:v>
                </c:pt>
              </c:strCache>
            </c:strRef>
          </c:tx>
          <c:cat>
            <c:numRef>
              <c:f>'E - El og Fjernvarme'!$A$451:$A$461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Fjernvarme'!$B$451:$B$461</c:f>
              <c:numCache>
                <c:formatCode>#,#00</c:formatCode>
                <c:ptCount val="11"/>
                <c:pt idx="0">
                  <c:v>9.5287516891367741</c:v>
                </c:pt>
                <c:pt idx="1">
                  <c:v>10.842575594936955</c:v>
                </c:pt>
                <c:pt idx="2">
                  <c:v>11.416112725430589</c:v>
                </c:pt>
                <c:pt idx="3">
                  <c:v>12.118435973598118</c:v>
                </c:pt>
                <c:pt idx="4">
                  <c:v>11.683437414414119</c:v>
                </c:pt>
                <c:pt idx="5">
                  <c:v>11.759666552166015</c:v>
                </c:pt>
                <c:pt idx="6">
                  <c:v>12.77052330038121</c:v>
                </c:pt>
                <c:pt idx="7">
                  <c:v>12.791364820552099</c:v>
                </c:pt>
                <c:pt idx="8">
                  <c:v>12.664996686447841</c:v>
                </c:pt>
                <c:pt idx="9">
                  <c:v>12.476230688072281</c:v>
                </c:pt>
                <c:pt idx="10">
                  <c:v>12.382559190709188</c:v>
                </c:pt>
              </c:numCache>
            </c:numRef>
          </c:val>
        </c:ser>
        <c:ser>
          <c:idx val="1"/>
          <c:order val="1"/>
          <c:tx>
            <c:strRef>
              <c:f>'E - El og Fjernvarme'!$C$450</c:f>
              <c:strCache>
                <c:ptCount val="1"/>
                <c:pt idx="0">
                  <c:v>Kondens</c:v>
                </c:pt>
              </c:strCache>
            </c:strRef>
          </c:tx>
          <c:cat>
            <c:numRef>
              <c:f>'E - El og Fjernvarme'!$A$451:$A$461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Fjernvarme'!$C$451:$C$461</c:f>
              <c:numCache>
                <c:formatCode>#,#00</c:formatCode>
                <c:ptCount val="11"/>
                <c:pt idx="0">
                  <c:v>1.8887545979244316</c:v>
                </c:pt>
                <c:pt idx="1">
                  <c:v>2.7276836966229325</c:v>
                </c:pt>
                <c:pt idx="2">
                  <c:v>3.183452726725164</c:v>
                </c:pt>
                <c:pt idx="3">
                  <c:v>2.8882319303131521</c:v>
                </c:pt>
                <c:pt idx="4">
                  <c:v>3.17108548095469</c:v>
                </c:pt>
                <c:pt idx="5">
                  <c:v>3.1448602855387149</c:v>
                </c:pt>
                <c:pt idx="6">
                  <c:v>3.793129553118713</c:v>
                </c:pt>
                <c:pt idx="7">
                  <c:v>4.2207671924276156</c:v>
                </c:pt>
                <c:pt idx="8">
                  <c:v>4.9460909965691586</c:v>
                </c:pt>
                <c:pt idx="9">
                  <c:v>5.0401549259016294</c:v>
                </c:pt>
                <c:pt idx="10">
                  <c:v>5.2268752955651188</c:v>
                </c:pt>
              </c:numCache>
            </c:numRef>
          </c:val>
        </c:ser>
        <c:ser>
          <c:idx val="2"/>
          <c:order val="2"/>
          <c:tx>
            <c:strRef>
              <c:f>'E - El og Fjernvarme'!$D$450</c:f>
              <c:strCache>
                <c:ptCount val="1"/>
                <c:pt idx="0">
                  <c:v>Vindkraft</c:v>
                </c:pt>
              </c:strCache>
            </c:strRef>
          </c:tx>
          <c:cat>
            <c:numRef>
              <c:f>'E - El og Fjernvarme'!$A$451:$A$461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Fjernvarme'!$D$451:$D$461</c:f>
              <c:numCache>
                <c:formatCode>#,#00</c:formatCode>
                <c:ptCount val="11"/>
                <c:pt idx="0">
                  <c:v>14.409004844895152</c:v>
                </c:pt>
                <c:pt idx="1">
                  <c:v>13.917428348822071</c:v>
                </c:pt>
                <c:pt idx="2">
                  <c:v>13.94376991252761</c:v>
                </c:pt>
                <c:pt idx="3">
                  <c:v>14.230687517687681</c:v>
                </c:pt>
                <c:pt idx="4">
                  <c:v>16.368580607889172</c:v>
                </c:pt>
                <c:pt idx="5">
                  <c:v>18.928033093613472</c:v>
                </c:pt>
                <c:pt idx="6">
                  <c:v>19.833998850361578</c:v>
                </c:pt>
                <c:pt idx="7">
                  <c:v>20.210455786146138</c:v>
                </c:pt>
                <c:pt idx="8">
                  <c:v>20.126965746920288</c:v>
                </c:pt>
                <c:pt idx="9">
                  <c:v>20.031581993877655</c:v>
                </c:pt>
                <c:pt idx="10">
                  <c:v>19.908754003306264</c:v>
                </c:pt>
              </c:numCache>
            </c:numRef>
          </c:val>
        </c:ser>
        <c:ser>
          <c:idx val="3"/>
          <c:order val="3"/>
          <c:tx>
            <c:strRef>
              <c:f>'E - El og Fjernvarme'!$E$450</c:f>
              <c:strCache>
                <c:ptCount val="1"/>
                <c:pt idx="0">
                  <c:v>Solceller</c:v>
                </c:pt>
              </c:strCache>
            </c:strRef>
          </c:tx>
          <c:cat>
            <c:numRef>
              <c:f>'E - El og Fjernvarme'!$A$451:$A$461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Fjernvarme'!$E$451:$E$461</c:f>
              <c:numCache>
                <c:formatCode>#,#00</c:formatCode>
                <c:ptCount val="11"/>
                <c:pt idx="0">
                  <c:v>0.73432234230089488</c:v>
                </c:pt>
                <c:pt idx="1">
                  <c:v>0.89574342349399272</c:v>
                </c:pt>
                <c:pt idx="2">
                  <c:v>1.1574109874170189</c:v>
                </c:pt>
                <c:pt idx="3">
                  <c:v>1.3797693448668973</c:v>
                </c:pt>
                <c:pt idx="4">
                  <c:v>1.5907693460042918</c:v>
                </c:pt>
                <c:pt idx="5">
                  <c:v>1.8017693460042923</c:v>
                </c:pt>
                <c:pt idx="6">
                  <c:v>2.0322130436829338</c:v>
                </c:pt>
                <c:pt idx="7">
                  <c:v>2.2882130436829349</c:v>
                </c:pt>
                <c:pt idx="8">
                  <c:v>2.5442130436829355</c:v>
                </c:pt>
                <c:pt idx="9">
                  <c:v>2.8002130436829367</c:v>
                </c:pt>
                <c:pt idx="10">
                  <c:v>3.0562130436829378</c:v>
                </c:pt>
              </c:numCache>
            </c:numRef>
          </c:val>
        </c:ser>
        <c:ser>
          <c:idx val="4"/>
          <c:order val="4"/>
          <c:tx>
            <c:strRef>
              <c:f>'E - El og Fjernvarme'!$F$450</c:f>
              <c:strCache>
                <c:ptCount val="1"/>
                <c:pt idx="0">
                  <c:v>Vandkraft</c:v>
                </c:pt>
              </c:strCache>
            </c:strRef>
          </c:tx>
          <c:cat>
            <c:numRef>
              <c:f>'E - El og Fjernvarme'!$A$451:$A$461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Fjernvarme'!$F$451:$F$461</c:f>
              <c:numCache>
                <c:formatCode>#,#00</c:formatCode>
                <c:ptCount val="11"/>
                <c:pt idx="0">
                  <c:v>1.5077963613465742E-2</c:v>
                </c:pt>
                <c:pt idx="1">
                  <c:v>1.3740269774055784E-2</c:v>
                </c:pt>
                <c:pt idx="2">
                  <c:v>1.3753887484436438E-2</c:v>
                </c:pt>
                <c:pt idx="3">
                  <c:v>1.3767505194817056E-2</c:v>
                </c:pt>
                <c:pt idx="4">
                  <c:v>1.3781122905197651E-2</c:v>
                </c:pt>
                <c:pt idx="5">
                  <c:v>1.3794740615578286E-2</c:v>
                </c:pt>
                <c:pt idx="6">
                  <c:v>1.3813805410111173E-2</c:v>
                </c:pt>
                <c:pt idx="7">
                  <c:v>1.3832870204644077E-2</c:v>
                </c:pt>
                <c:pt idx="8">
                  <c:v>1.3851934999176948E-2</c:v>
                </c:pt>
                <c:pt idx="9">
                  <c:v>1.3870999793709801E-2</c:v>
                </c:pt>
                <c:pt idx="10">
                  <c:v>1.3890064588242724E-2</c:v>
                </c:pt>
              </c:numCache>
            </c:numRef>
          </c:val>
        </c:ser>
        <c:dLbls>
          <c:showLegendKey val="0"/>
          <c:showVal val="0"/>
          <c:showCatName val="0"/>
          <c:showSerName val="0"/>
          <c:showPercent val="0"/>
          <c:showBubbleSize val="0"/>
        </c:dLbls>
        <c:axId val="147372672"/>
        <c:axId val="147382656"/>
      </c:areaChart>
      <c:lineChart>
        <c:grouping val="standard"/>
        <c:varyColors val="0"/>
        <c:ser>
          <c:idx val="5"/>
          <c:order val="5"/>
          <c:tx>
            <c:strRef>
              <c:f>'E - El og Fjernvarme'!$G$450</c:f>
              <c:strCache>
                <c:ptCount val="1"/>
                <c:pt idx="0">
                  <c:v>Elforbrug</c:v>
                </c:pt>
              </c:strCache>
            </c:strRef>
          </c:tx>
          <c:spPr>
            <a:ln w="25400">
              <a:solidFill>
                <a:schemeClr val="tx1"/>
              </a:solidFill>
            </a:ln>
          </c:spPr>
          <c:marker>
            <c:symbol val="none"/>
          </c:marker>
          <c:cat>
            <c:numRef>
              <c:f>'E - El og Fjernvarme'!$A$451:$A$461</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Fjernvarme'!$G$451:$G$461</c:f>
              <c:numCache>
                <c:formatCode>#,#00</c:formatCode>
                <c:ptCount val="11"/>
                <c:pt idx="0">
                  <c:v>33.382542833158354</c:v>
                </c:pt>
                <c:pt idx="1">
                  <c:v>33.437406024081476</c:v>
                </c:pt>
                <c:pt idx="2">
                  <c:v>34.027834213290362</c:v>
                </c:pt>
                <c:pt idx="3">
                  <c:v>34.481574198105079</c:v>
                </c:pt>
                <c:pt idx="4">
                  <c:v>34.953013456797379</c:v>
                </c:pt>
                <c:pt idx="5">
                  <c:v>35.290217967561823</c:v>
                </c:pt>
                <c:pt idx="6">
                  <c:v>35.743892763519604</c:v>
                </c:pt>
                <c:pt idx="7">
                  <c:v>36.253479811184306</c:v>
                </c:pt>
                <c:pt idx="8">
                  <c:v>36.721678704354623</c:v>
                </c:pt>
                <c:pt idx="9">
                  <c:v>36.977683646184985</c:v>
                </c:pt>
                <c:pt idx="10">
                  <c:v>37.241268619801772</c:v>
                </c:pt>
              </c:numCache>
            </c:numRef>
          </c:val>
          <c:smooth val="0"/>
        </c:ser>
        <c:dLbls>
          <c:showLegendKey val="0"/>
          <c:showVal val="0"/>
          <c:showCatName val="0"/>
          <c:showSerName val="0"/>
          <c:showPercent val="0"/>
          <c:showBubbleSize val="0"/>
        </c:dLbls>
        <c:marker val="1"/>
        <c:smooth val="0"/>
        <c:axId val="147372672"/>
        <c:axId val="147382656"/>
      </c:lineChart>
      <c:catAx>
        <c:axId val="147372672"/>
        <c:scaling>
          <c:orientation val="minMax"/>
        </c:scaling>
        <c:delete val="0"/>
        <c:axPos val="b"/>
        <c:numFmt formatCode="General" sourceLinked="1"/>
        <c:majorTickMark val="out"/>
        <c:minorTickMark val="none"/>
        <c:tickLblPos val="nextTo"/>
        <c:crossAx val="147382656"/>
        <c:crosses val="autoZero"/>
        <c:auto val="1"/>
        <c:lblAlgn val="ctr"/>
        <c:lblOffset val="100"/>
        <c:noMultiLvlLbl val="0"/>
      </c:catAx>
      <c:valAx>
        <c:axId val="147382656"/>
        <c:scaling>
          <c:orientation val="minMax"/>
        </c:scaling>
        <c:delete val="0"/>
        <c:axPos val="l"/>
        <c:majorGridlines/>
        <c:numFmt formatCode="0" sourceLinked="0"/>
        <c:majorTickMark val="out"/>
        <c:minorTickMark val="none"/>
        <c:tickLblPos val="nextTo"/>
        <c:crossAx val="147372672"/>
        <c:crosses val="autoZero"/>
        <c:crossBetween val="midCat"/>
      </c:valAx>
    </c:plotArea>
    <c:legend>
      <c:legendPos val="r"/>
      <c:layout>
        <c:manualLayout>
          <c:xMode val="edge"/>
          <c:yMode val="edge"/>
          <c:x val="0.76493000874890638"/>
          <c:y val="0.25347805482648"/>
          <c:w val="0.21006999125109363"/>
          <c:h val="0.50230314960629918"/>
        </c:manualLayout>
      </c:layout>
      <c:overlay val="0"/>
    </c:legend>
    <c:plotVisOnly val="1"/>
    <c:dispBlanksAs val="zero"/>
    <c:showDLblsOverMax val="0"/>
  </c:chart>
  <c:txPr>
    <a:bodyPr/>
    <a:lstStyle/>
    <a:p>
      <a:pPr>
        <a:defRPr sz="1000"/>
      </a:pPr>
      <a:endParaRPr lang="da-DK"/>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Elproduktion fordelt efter type (TWh)</a:t>
            </a:r>
          </a:p>
          <a:p>
            <a:pPr>
              <a:defRPr/>
            </a:pPr>
            <a:r>
              <a:rPr lang="da-DK"/>
              <a:t>"</a:t>
            </a:r>
            <a:r>
              <a:rPr lang="da-DK" sz="1200" b="1" i="0" u="none" strike="noStrike" baseline="0">
                <a:effectLst/>
              </a:rPr>
              <a:t>National Green Transition, Høj</a:t>
            </a:r>
            <a:r>
              <a:rPr lang="da-DK"/>
              <a:t> CO2 (forløb B)"</a:t>
            </a:r>
          </a:p>
        </c:rich>
      </c:tx>
      <c:layout/>
      <c:overlay val="1"/>
    </c:title>
    <c:autoTitleDeleted val="0"/>
    <c:plotArea>
      <c:layout>
        <c:manualLayout>
          <c:layoutTarget val="inner"/>
          <c:xMode val="edge"/>
          <c:yMode val="edge"/>
          <c:x val="7.6335739282589674E-2"/>
          <c:y val="0.20417833187518228"/>
          <c:w val="0.67435958005249341"/>
          <c:h val="0.67984179060950711"/>
        </c:manualLayout>
      </c:layout>
      <c:areaChart>
        <c:grouping val="stacked"/>
        <c:varyColors val="0"/>
        <c:ser>
          <c:idx val="0"/>
          <c:order val="0"/>
          <c:tx>
            <c:strRef>
              <c:f>'E - El og Fjernvarme'!$B$464</c:f>
              <c:strCache>
                <c:ptCount val="1"/>
                <c:pt idx="0">
                  <c:v>Kraftvarme</c:v>
                </c:pt>
              </c:strCache>
            </c:strRef>
          </c:tx>
          <c:cat>
            <c:numRef>
              <c:f>'E - El og Fjernvarme'!$A$465:$A$475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Fjernvarme'!$B$465:$B$475</c:f>
              <c:numCache>
                <c:formatCode>#,#00</c:formatCode>
                <c:ptCount val="11"/>
                <c:pt idx="0">
                  <c:v>9.5287516891367741</c:v>
                </c:pt>
                <c:pt idx="1">
                  <c:v>10.915354930896008</c:v>
                </c:pt>
                <c:pt idx="2">
                  <c:v>11.629598461452701</c:v>
                </c:pt>
                <c:pt idx="3">
                  <c:v>11.825628725226057</c:v>
                </c:pt>
                <c:pt idx="4">
                  <c:v>12.106921538656238</c:v>
                </c:pt>
                <c:pt idx="5">
                  <c:v>12.605008216580091</c:v>
                </c:pt>
                <c:pt idx="6">
                  <c:v>13.413628813825527</c:v>
                </c:pt>
                <c:pt idx="7">
                  <c:v>13.353223589011181</c:v>
                </c:pt>
                <c:pt idx="8">
                  <c:v>13.042159976512814</c:v>
                </c:pt>
                <c:pt idx="9">
                  <c:v>12.89884010899079</c:v>
                </c:pt>
                <c:pt idx="10">
                  <c:v>12.552286655894852</c:v>
                </c:pt>
              </c:numCache>
            </c:numRef>
          </c:val>
        </c:ser>
        <c:ser>
          <c:idx val="1"/>
          <c:order val="1"/>
          <c:tx>
            <c:strRef>
              <c:f>'E - El og Fjernvarme'!$C$464</c:f>
              <c:strCache>
                <c:ptCount val="1"/>
                <c:pt idx="0">
                  <c:v>Kondens</c:v>
                </c:pt>
              </c:strCache>
            </c:strRef>
          </c:tx>
          <c:cat>
            <c:numRef>
              <c:f>'E - El og Fjernvarme'!$A$465:$A$475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Fjernvarme'!$C$465:$C$475</c:f>
              <c:numCache>
                <c:formatCode>#,#00</c:formatCode>
                <c:ptCount val="11"/>
                <c:pt idx="0">
                  <c:v>1.8887545979244316</c:v>
                </c:pt>
                <c:pt idx="1">
                  <c:v>2.6740551741896059</c:v>
                </c:pt>
                <c:pt idx="2">
                  <c:v>2.9907044494592196</c:v>
                </c:pt>
                <c:pt idx="3">
                  <c:v>2.625966358423776</c:v>
                </c:pt>
                <c:pt idx="4">
                  <c:v>2.766649338125045</c:v>
                </c:pt>
                <c:pt idx="5">
                  <c:v>2.9498135252312467</c:v>
                </c:pt>
                <c:pt idx="6">
                  <c:v>3.0283244429707605</c:v>
                </c:pt>
                <c:pt idx="7">
                  <c:v>3.0053064839581118</c:v>
                </c:pt>
                <c:pt idx="8">
                  <c:v>3.5120890868021148</c:v>
                </c:pt>
                <c:pt idx="9">
                  <c:v>3.3701752315662237</c:v>
                </c:pt>
                <c:pt idx="10">
                  <c:v>3.2208349435663131</c:v>
                </c:pt>
              </c:numCache>
            </c:numRef>
          </c:val>
        </c:ser>
        <c:ser>
          <c:idx val="2"/>
          <c:order val="2"/>
          <c:tx>
            <c:strRef>
              <c:f>'E - El og Fjernvarme'!$D$464</c:f>
              <c:strCache>
                <c:ptCount val="1"/>
                <c:pt idx="0">
                  <c:v>Vindkraft</c:v>
                </c:pt>
              </c:strCache>
            </c:strRef>
          </c:tx>
          <c:cat>
            <c:numRef>
              <c:f>'E - El og Fjernvarme'!$A$465:$A$475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Fjernvarme'!$D$465:$D$475</c:f>
              <c:numCache>
                <c:formatCode>#,#00</c:formatCode>
                <c:ptCount val="11"/>
                <c:pt idx="0">
                  <c:v>14.409004844895152</c:v>
                </c:pt>
                <c:pt idx="1">
                  <c:v>14.138865056275232</c:v>
                </c:pt>
                <c:pt idx="2">
                  <c:v>14.640706619980772</c:v>
                </c:pt>
                <c:pt idx="3">
                  <c:v>15.329311989323125</c:v>
                </c:pt>
                <c:pt idx="4">
                  <c:v>17.783391323891653</c:v>
                </c:pt>
                <c:pt idx="5">
                  <c:v>20.929060231533814</c:v>
                </c:pt>
                <c:pt idx="6">
                  <c:v>22.45061508401426</c:v>
                </c:pt>
                <c:pt idx="7">
                  <c:v>23.167763746120855</c:v>
                </c:pt>
                <c:pt idx="8">
                  <c:v>23.555131384963165</c:v>
                </c:pt>
                <c:pt idx="9">
                  <c:v>23.9416820167264</c:v>
                </c:pt>
                <c:pt idx="10">
                  <c:v>24.452056772599121</c:v>
                </c:pt>
              </c:numCache>
            </c:numRef>
          </c:val>
        </c:ser>
        <c:ser>
          <c:idx val="3"/>
          <c:order val="3"/>
          <c:tx>
            <c:strRef>
              <c:f>'E - El og Fjernvarme'!$E$464</c:f>
              <c:strCache>
                <c:ptCount val="1"/>
                <c:pt idx="0">
                  <c:v>Solceller</c:v>
                </c:pt>
              </c:strCache>
            </c:strRef>
          </c:tx>
          <c:cat>
            <c:numRef>
              <c:f>'E - El og Fjernvarme'!$A$465:$A$475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Fjernvarme'!$E$465:$E$475</c:f>
              <c:numCache>
                <c:formatCode>#,#00</c:formatCode>
                <c:ptCount val="11"/>
                <c:pt idx="0">
                  <c:v>0.73432234230089488</c:v>
                </c:pt>
                <c:pt idx="1">
                  <c:v>0.89574342349399272</c:v>
                </c:pt>
                <c:pt idx="2">
                  <c:v>1.1574109874170189</c:v>
                </c:pt>
                <c:pt idx="3">
                  <c:v>1.3797693448668973</c:v>
                </c:pt>
                <c:pt idx="4">
                  <c:v>1.5907693460042918</c:v>
                </c:pt>
                <c:pt idx="5">
                  <c:v>1.8017693460042923</c:v>
                </c:pt>
                <c:pt idx="6">
                  <c:v>2.0322130436829338</c:v>
                </c:pt>
                <c:pt idx="7">
                  <c:v>2.2882130436829349</c:v>
                </c:pt>
                <c:pt idx="8">
                  <c:v>2.5442130436829355</c:v>
                </c:pt>
                <c:pt idx="9">
                  <c:v>2.8002130436829367</c:v>
                </c:pt>
                <c:pt idx="10">
                  <c:v>3.0562130436829378</c:v>
                </c:pt>
              </c:numCache>
            </c:numRef>
          </c:val>
        </c:ser>
        <c:ser>
          <c:idx val="4"/>
          <c:order val="4"/>
          <c:tx>
            <c:strRef>
              <c:f>'E - El og Fjernvarme'!$F$464</c:f>
              <c:strCache>
                <c:ptCount val="1"/>
                <c:pt idx="0">
                  <c:v>Vandkraft</c:v>
                </c:pt>
              </c:strCache>
            </c:strRef>
          </c:tx>
          <c:cat>
            <c:numRef>
              <c:f>'E - El og Fjernvarme'!$A$465:$A$475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Fjernvarme'!$F$465:$F$475</c:f>
              <c:numCache>
                <c:formatCode>#,#00</c:formatCode>
                <c:ptCount val="11"/>
                <c:pt idx="0">
                  <c:v>1.5077963613465742E-2</c:v>
                </c:pt>
                <c:pt idx="1">
                  <c:v>1.3740269774055784E-2</c:v>
                </c:pt>
                <c:pt idx="2">
                  <c:v>1.3753887484436438E-2</c:v>
                </c:pt>
                <c:pt idx="3">
                  <c:v>1.3767505194817056E-2</c:v>
                </c:pt>
                <c:pt idx="4">
                  <c:v>1.3781122905197651E-2</c:v>
                </c:pt>
                <c:pt idx="5">
                  <c:v>1.3794740615578286E-2</c:v>
                </c:pt>
                <c:pt idx="6">
                  <c:v>1.3813805410111173E-2</c:v>
                </c:pt>
                <c:pt idx="7">
                  <c:v>1.3832870204644077E-2</c:v>
                </c:pt>
                <c:pt idx="8">
                  <c:v>1.3851934999176948E-2</c:v>
                </c:pt>
                <c:pt idx="9">
                  <c:v>1.3870999793709801E-2</c:v>
                </c:pt>
                <c:pt idx="10">
                  <c:v>1.3890064588242724E-2</c:v>
                </c:pt>
              </c:numCache>
            </c:numRef>
          </c:val>
        </c:ser>
        <c:dLbls>
          <c:showLegendKey val="0"/>
          <c:showVal val="0"/>
          <c:showCatName val="0"/>
          <c:showSerName val="0"/>
          <c:showPercent val="0"/>
          <c:showBubbleSize val="0"/>
        </c:dLbls>
        <c:axId val="147485440"/>
        <c:axId val="147486976"/>
      </c:areaChart>
      <c:lineChart>
        <c:grouping val="standard"/>
        <c:varyColors val="0"/>
        <c:ser>
          <c:idx val="5"/>
          <c:order val="5"/>
          <c:tx>
            <c:strRef>
              <c:f>'E - El og Fjernvarme'!$G$464</c:f>
              <c:strCache>
                <c:ptCount val="1"/>
                <c:pt idx="0">
                  <c:v>Elforbrug</c:v>
                </c:pt>
              </c:strCache>
            </c:strRef>
          </c:tx>
          <c:spPr>
            <a:ln w="25400">
              <a:solidFill>
                <a:schemeClr val="tx1"/>
              </a:solidFill>
            </a:ln>
          </c:spPr>
          <c:marker>
            <c:symbol val="none"/>
          </c:marker>
          <c:cat>
            <c:numRef>
              <c:f>'E - El og Fjernvarme'!$A$465:$A$475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Fjernvarme'!$G$465:$G$475</c:f>
              <c:numCache>
                <c:formatCode>#,#00</c:formatCode>
                <c:ptCount val="11"/>
                <c:pt idx="0">
                  <c:v>33.382542833158354</c:v>
                </c:pt>
                <c:pt idx="1">
                  <c:v>33.423317528800752</c:v>
                </c:pt>
                <c:pt idx="2">
                  <c:v>34.01390504527086</c:v>
                </c:pt>
                <c:pt idx="3">
                  <c:v>34.460025189600316</c:v>
                </c:pt>
                <c:pt idx="4">
                  <c:v>34.906578486058962</c:v>
                </c:pt>
                <c:pt idx="5">
                  <c:v>35.198312205570019</c:v>
                </c:pt>
                <c:pt idx="6">
                  <c:v>35.613249256290771</c:v>
                </c:pt>
                <c:pt idx="7">
                  <c:v>36.055443230571882</c:v>
                </c:pt>
                <c:pt idx="8">
                  <c:v>36.514671288892188</c:v>
                </c:pt>
                <c:pt idx="9">
                  <c:v>36.765228311061541</c:v>
                </c:pt>
                <c:pt idx="10">
                  <c:v>37.061741773866245</c:v>
                </c:pt>
              </c:numCache>
            </c:numRef>
          </c:val>
          <c:smooth val="0"/>
        </c:ser>
        <c:dLbls>
          <c:showLegendKey val="0"/>
          <c:showVal val="0"/>
          <c:showCatName val="0"/>
          <c:showSerName val="0"/>
          <c:showPercent val="0"/>
          <c:showBubbleSize val="0"/>
        </c:dLbls>
        <c:marker val="1"/>
        <c:smooth val="0"/>
        <c:axId val="147485440"/>
        <c:axId val="147486976"/>
      </c:lineChart>
      <c:catAx>
        <c:axId val="147485440"/>
        <c:scaling>
          <c:orientation val="minMax"/>
        </c:scaling>
        <c:delete val="0"/>
        <c:axPos val="b"/>
        <c:numFmt formatCode="General" sourceLinked="1"/>
        <c:majorTickMark val="out"/>
        <c:minorTickMark val="none"/>
        <c:tickLblPos val="nextTo"/>
        <c:crossAx val="147486976"/>
        <c:crosses val="autoZero"/>
        <c:auto val="1"/>
        <c:lblAlgn val="ctr"/>
        <c:lblOffset val="100"/>
        <c:noMultiLvlLbl val="0"/>
      </c:catAx>
      <c:valAx>
        <c:axId val="147486976"/>
        <c:scaling>
          <c:orientation val="minMax"/>
          <c:max val="45"/>
        </c:scaling>
        <c:delete val="0"/>
        <c:axPos val="l"/>
        <c:majorGridlines/>
        <c:numFmt formatCode="0" sourceLinked="0"/>
        <c:majorTickMark val="out"/>
        <c:minorTickMark val="none"/>
        <c:tickLblPos val="nextTo"/>
        <c:crossAx val="147485440"/>
        <c:crosses val="autoZero"/>
        <c:crossBetween val="midCat"/>
      </c:valAx>
    </c:plotArea>
    <c:legend>
      <c:legendPos val="r"/>
      <c:layout>
        <c:manualLayout>
          <c:xMode val="edge"/>
          <c:yMode val="edge"/>
          <c:x val="0.76493000874890638"/>
          <c:y val="0.25347805482648"/>
          <c:w val="0.21006999125109363"/>
          <c:h val="0.50230314960629918"/>
        </c:manualLayout>
      </c:layout>
      <c:overlay val="0"/>
    </c:legend>
    <c:plotVisOnly val="1"/>
    <c:dispBlanksAs val="zero"/>
    <c:showDLblsOverMax val="0"/>
  </c:chart>
  <c:txPr>
    <a:bodyPr/>
    <a:lstStyle/>
    <a:p>
      <a:pPr>
        <a:defRPr sz="1000"/>
      </a:pPr>
      <a:endParaRPr lang="da-DK"/>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Fjernvarmeproduktion fordelt efter type (PJ)</a:t>
            </a:r>
          </a:p>
          <a:p>
            <a:pPr>
              <a:defRPr/>
            </a:pPr>
            <a:r>
              <a:rPr lang="da-DK"/>
              <a:t>"Slowest Progress, Lav CO2 (forløb A)"</a:t>
            </a:r>
          </a:p>
        </c:rich>
      </c:tx>
      <c:layout/>
      <c:overlay val="1"/>
    </c:title>
    <c:autoTitleDeleted val="0"/>
    <c:plotArea>
      <c:layout>
        <c:manualLayout>
          <c:layoutTarget val="inner"/>
          <c:xMode val="edge"/>
          <c:yMode val="edge"/>
          <c:x val="8.607174103237096E-2"/>
          <c:y val="0.19491907261592301"/>
          <c:w val="0.64351202974628174"/>
          <c:h val="0.68910104986876641"/>
        </c:manualLayout>
      </c:layout>
      <c:areaChart>
        <c:grouping val="stacked"/>
        <c:varyColors val="0"/>
        <c:ser>
          <c:idx val="0"/>
          <c:order val="0"/>
          <c:tx>
            <c:strRef>
              <c:f>'E - El og Fjernvarme'!$B$484</c:f>
              <c:strCache>
                <c:ptCount val="1"/>
                <c:pt idx="0">
                  <c:v>Kraftvarme</c:v>
                </c:pt>
              </c:strCache>
            </c:strRef>
          </c:tx>
          <c:cat>
            <c:numRef>
              <c:f>'E - El og Fjernvarme'!$A$485:$A$495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Fjernvarme'!$B$485:$B$495</c:f>
              <c:numCache>
                <c:formatCode>#,#00</c:formatCode>
                <c:ptCount val="11"/>
                <c:pt idx="0">
                  <c:v>72.13838951554996</c:v>
                </c:pt>
                <c:pt idx="1">
                  <c:v>79.837006050707032</c:v>
                </c:pt>
                <c:pt idx="2">
                  <c:v>85.883004156592861</c:v>
                </c:pt>
                <c:pt idx="3">
                  <c:v>90.025398659792586</c:v>
                </c:pt>
                <c:pt idx="4">
                  <c:v>88.062938511902473</c:v>
                </c:pt>
                <c:pt idx="5">
                  <c:v>88.555673202203437</c:v>
                </c:pt>
                <c:pt idx="6">
                  <c:v>95.313513188772461</c:v>
                </c:pt>
                <c:pt idx="7">
                  <c:v>95.447510094159028</c:v>
                </c:pt>
                <c:pt idx="8">
                  <c:v>95.603342061172214</c:v>
                </c:pt>
                <c:pt idx="9">
                  <c:v>94.478589413011207</c:v>
                </c:pt>
                <c:pt idx="10">
                  <c:v>94.080810678449481</c:v>
                </c:pt>
              </c:numCache>
            </c:numRef>
          </c:val>
        </c:ser>
        <c:ser>
          <c:idx val="1"/>
          <c:order val="1"/>
          <c:tx>
            <c:strRef>
              <c:f>'E - El og Fjernvarme'!$C$484</c:f>
              <c:strCache>
                <c:ptCount val="1"/>
                <c:pt idx="0">
                  <c:v>Kedler</c:v>
                </c:pt>
              </c:strCache>
            </c:strRef>
          </c:tx>
          <c:cat>
            <c:numRef>
              <c:f>'E - El og Fjernvarme'!$A$485:$A$495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Fjernvarme'!$C$485:$C$495</c:f>
              <c:numCache>
                <c:formatCode>#,#00</c:formatCode>
                <c:ptCount val="11"/>
                <c:pt idx="0">
                  <c:v>55.26524403467009</c:v>
                </c:pt>
                <c:pt idx="1">
                  <c:v>46.941355290356697</c:v>
                </c:pt>
                <c:pt idx="2">
                  <c:v>39.728999346479299</c:v>
                </c:pt>
                <c:pt idx="3">
                  <c:v>35.61473831571044</c:v>
                </c:pt>
                <c:pt idx="4">
                  <c:v>36.370202416232495</c:v>
                </c:pt>
                <c:pt idx="5">
                  <c:v>34.786784141210624</c:v>
                </c:pt>
                <c:pt idx="6">
                  <c:v>28.712211643268233</c:v>
                </c:pt>
                <c:pt idx="7">
                  <c:v>28.366755240756948</c:v>
                </c:pt>
                <c:pt idx="8">
                  <c:v>27.661647292625009</c:v>
                </c:pt>
                <c:pt idx="9">
                  <c:v>28.255619586755365</c:v>
                </c:pt>
                <c:pt idx="10">
                  <c:v>27.959145920783527</c:v>
                </c:pt>
              </c:numCache>
            </c:numRef>
          </c:val>
        </c:ser>
        <c:ser>
          <c:idx val="2"/>
          <c:order val="2"/>
          <c:tx>
            <c:strRef>
              <c:f>'E - El og Fjernvarme'!$D$484</c:f>
              <c:strCache>
                <c:ptCount val="1"/>
                <c:pt idx="0">
                  <c:v>Elektricitet</c:v>
                </c:pt>
              </c:strCache>
            </c:strRef>
          </c:tx>
          <c:cat>
            <c:numRef>
              <c:f>'E - El og Fjernvarme'!$A$485:$A$495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Fjernvarme'!$D$485:$D$495</c:f>
              <c:numCache>
                <c:formatCode>#,#00</c:formatCode>
                <c:ptCount val="11"/>
                <c:pt idx="0">
                  <c:v>2.6218056710529836</c:v>
                </c:pt>
                <c:pt idx="1">
                  <c:v>2.0764136873158758</c:v>
                </c:pt>
                <c:pt idx="2">
                  <c:v>3.0460636886344608</c:v>
                </c:pt>
                <c:pt idx="3">
                  <c:v>1.730328955002904</c:v>
                </c:pt>
                <c:pt idx="4">
                  <c:v>1.847433876316888</c:v>
                </c:pt>
                <c:pt idx="5">
                  <c:v>1.8248162184909189</c:v>
                </c:pt>
                <c:pt idx="6">
                  <c:v>1.4056905099507484</c:v>
                </c:pt>
                <c:pt idx="7">
                  <c:v>1.6369551398323738</c:v>
                </c:pt>
                <c:pt idx="8">
                  <c:v>2.0979814439586613</c:v>
                </c:pt>
                <c:pt idx="9">
                  <c:v>2.4873067726679552</c:v>
                </c:pt>
                <c:pt idx="10">
                  <c:v>2.9420734605828129</c:v>
                </c:pt>
              </c:numCache>
            </c:numRef>
          </c:val>
        </c:ser>
        <c:ser>
          <c:idx val="3"/>
          <c:order val="3"/>
          <c:tx>
            <c:strRef>
              <c:f>'E - El og Fjernvarme'!$E$484</c:f>
              <c:strCache>
                <c:ptCount val="1"/>
                <c:pt idx="0">
                  <c:v>Solvarme</c:v>
                </c:pt>
              </c:strCache>
            </c:strRef>
          </c:tx>
          <c:cat>
            <c:numRef>
              <c:f>'E - El og Fjernvarme'!$A$485:$A$495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Fjernvarme'!$E$485:$E$495</c:f>
              <c:numCache>
                <c:formatCode>#,#00</c:formatCode>
                <c:ptCount val="11"/>
                <c:pt idx="0">
                  <c:v>0.93318046354406847</c:v>
                </c:pt>
                <c:pt idx="1">
                  <c:v>1.596527563039194</c:v>
                </c:pt>
                <c:pt idx="2">
                  <c:v>1.8310749413414902</c:v>
                </c:pt>
                <c:pt idx="3">
                  <c:v>2.3311411704734089</c:v>
                </c:pt>
                <c:pt idx="4">
                  <c:v>2.6479584515168701</c:v>
                </c:pt>
                <c:pt idx="5">
                  <c:v>2.9673623002889524</c:v>
                </c:pt>
                <c:pt idx="6">
                  <c:v>3.2615530170562579</c:v>
                </c:pt>
                <c:pt idx="7">
                  <c:v>3.563241637803777</c:v>
                </c:pt>
                <c:pt idx="8">
                  <c:v>3.8846672091535925</c:v>
                </c:pt>
                <c:pt idx="9">
                  <c:v>4.2055816416499434</c:v>
                </c:pt>
                <c:pt idx="10">
                  <c:v>4.5239947463414065</c:v>
                </c:pt>
              </c:numCache>
            </c:numRef>
          </c:val>
        </c:ser>
        <c:ser>
          <c:idx val="4"/>
          <c:order val="4"/>
          <c:tx>
            <c:strRef>
              <c:f>'E - El og Fjernvarme'!$F$484</c:f>
              <c:strCache>
                <c:ptCount val="1"/>
                <c:pt idx="0">
                  <c:v>Overskudsvarme</c:v>
                </c:pt>
              </c:strCache>
            </c:strRef>
          </c:tx>
          <c:cat>
            <c:numRef>
              <c:f>'E - El og Fjernvarme'!$A$485:$A$495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Fjernvarme'!$F$485:$F$495</c:f>
              <c:numCache>
                <c:formatCode>#,#00</c:formatCode>
                <c:ptCount val="11"/>
                <c:pt idx="0">
                  <c:v>3.3044381965884173</c:v>
                </c:pt>
                <c:pt idx="1">
                  <c:v>3.2969572347064218</c:v>
                </c:pt>
                <c:pt idx="2">
                  <c:v>2.7522677540299729</c:v>
                </c:pt>
                <c:pt idx="3">
                  <c:v>2.7416828765221228</c:v>
                </c:pt>
                <c:pt idx="4">
                  <c:v>2.7704991665667609</c:v>
                </c:pt>
                <c:pt idx="5">
                  <c:v>2.768331935244384</c:v>
                </c:pt>
                <c:pt idx="6">
                  <c:v>2.7646291984425257</c:v>
                </c:pt>
                <c:pt idx="7">
                  <c:v>2.7769456572974902</c:v>
                </c:pt>
                <c:pt idx="8">
                  <c:v>2.7891767813103554</c:v>
                </c:pt>
                <c:pt idx="9">
                  <c:v>2.8019995818946266</c:v>
                </c:pt>
                <c:pt idx="10">
                  <c:v>2.8034237695336195</c:v>
                </c:pt>
              </c:numCache>
            </c:numRef>
          </c:val>
        </c:ser>
        <c:dLbls>
          <c:showLegendKey val="0"/>
          <c:showVal val="0"/>
          <c:showCatName val="0"/>
          <c:showSerName val="0"/>
          <c:showPercent val="0"/>
          <c:showBubbleSize val="0"/>
        </c:dLbls>
        <c:axId val="147867136"/>
        <c:axId val="147868672"/>
      </c:areaChart>
      <c:catAx>
        <c:axId val="147867136"/>
        <c:scaling>
          <c:orientation val="minMax"/>
        </c:scaling>
        <c:delete val="0"/>
        <c:axPos val="b"/>
        <c:numFmt formatCode="General" sourceLinked="1"/>
        <c:majorTickMark val="out"/>
        <c:minorTickMark val="none"/>
        <c:tickLblPos val="nextTo"/>
        <c:crossAx val="147868672"/>
        <c:crosses val="autoZero"/>
        <c:auto val="1"/>
        <c:lblAlgn val="ctr"/>
        <c:lblOffset val="100"/>
        <c:noMultiLvlLbl val="0"/>
      </c:catAx>
      <c:valAx>
        <c:axId val="147868672"/>
        <c:scaling>
          <c:orientation val="minMax"/>
        </c:scaling>
        <c:delete val="0"/>
        <c:axPos val="l"/>
        <c:majorGridlines/>
        <c:numFmt formatCode="0" sourceLinked="0"/>
        <c:majorTickMark val="out"/>
        <c:minorTickMark val="none"/>
        <c:tickLblPos val="nextTo"/>
        <c:crossAx val="147867136"/>
        <c:crosses val="autoZero"/>
        <c:crossBetween val="midCat"/>
      </c:valAx>
    </c:plotArea>
    <c:legend>
      <c:legendPos val="r"/>
      <c:layout/>
      <c:overlay val="0"/>
    </c:legend>
    <c:plotVisOnly val="1"/>
    <c:dispBlanksAs val="zero"/>
    <c:showDLblsOverMax val="0"/>
  </c:chart>
  <c:txPr>
    <a:bodyPr/>
    <a:lstStyle/>
    <a:p>
      <a:pPr>
        <a:defRPr sz="1000"/>
      </a:pPr>
      <a:endParaRPr lang="da-DK"/>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Fjernvarmeproduktion fordelt efter type (PJ)</a:t>
            </a:r>
          </a:p>
          <a:p>
            <a:pPr>
              <a:defRPr/>
            </a:pPr>
            <a:r>
              <a:rPr lang="da-DK"/>
              <a:t>"</a:t>
            </a:r>
            <a:r>
              <a:rPr lang="da-DK" sz="1200" b="1" i="0" u="none" strike="noStrike" baseline="0">
                <a:effectLst/>
              </a:rPr>
              <a:t>National Green Transition, Høj</a:t>
            </a:r>
            <a:r>
              <a:rPr lang="da-DK"/>
              <a:t> CO2 (forløb B)"</a:t>
            </a:r>
          </a:p>
        </c:rich>
      </c:tx>
      <c:layout/>
      <c:overlay val="1"/>
    </c:title>
    <c:autoTitleDeleted val="0"/>
    <c:plotArea>
      <c:layout>
        <c:manualLayout>
          <c:layoutTarget val="inner"/>
          <c:xMode val="edge"/>
          <c:yMode val="edge"/>
          <c:x val="8.607174103237096E-2"/>
          <c:y val="0.19491907261592301"/>
          <c:w val="0.64351202974628174"/>
          <c:h val="0.68910104986876641"/>
        </c:manualLayout>
      </c:layout>
      <c:areaChart>
        <c:grouping val="stacked"/>
        <c:varyColors val="0"/>
        <c:ser>
          <c:idx val="0"/>
          <c:order val="0"/>
          <c:tx>
            <c:strRef>
              <c:f>'E - El og Fjernvarme'!$B$498</c:f>
              <c:strCache>
                <c:ptCount val="1"/>
                <c:pt idx="0">
                  <c:v>Kraftvarme</c:v>
                </c:pt>
              </c:strCache>
            </c:strRef>
          </c:tx>
          <c:cat>
            <c:numRef>
              <c:f>'E - El og Fjernvarme'!$A$499:$A$509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Fjernvarme'!$B$499:$B$509</c:f>
              <c:numCache>
                <c:formatCode>#,#00</c:formatCode>
                <c:ptCount val="11"/>
                <c:pt idx="0">
                  <c:v>72.13838951554996</c:v>
                </c:pt>
                <c:pt idx="1">
                  <c:v>80.169170803955822</c:v>
                </c:pt>
                <c:pt idx="2">
                  <c:v>87.04637465009931</c:v>
                </c:pt>
                <c:pt idx="3">
                  <c:v>88.589282118931052</c:v>
                </c:pt>
                <c:pt idx="4">
                  <c:v>89.419160000610461</c:v>
                </c:pt>
                <c:pt idx="5">
                  <c:v>92.660702585655571</c:v>
                </c:pt>
                <c:pt idx="6">
                  <c:v>98.32661431101279</c:v>
                </c:pt>
                <c:pt idx="7">
                  <c:v>97.939965217995663</c:v>
                </c:pt>
                <c:pt idx="8">
                  <c:v>97.169492384115145</c:v>
                </c:pt>
                <c:pt idx="9">
                  <c:v>96.321922403140746</c:v>
                </c:pt>
                <c:pt idx="10">
                  <c:v>94.529578964604212</c:v>
                </c:pt>
              </c:numCache>
            </c:numRef>
          </c:val>
        </c:ser>
        <c:ser>
          <c:idx val="1"/>
          <c:order val="1"/>
          <c:tx>
            <c:strRef>
              <c:f>'E - El og Fjernvarme'!$C$498</c:f>
              <c:strCache>
                <c:ptCount val="1"/>
                <c:pt idx="0">
                  <c:v>Kedler</c:v>
                </c:pt>
              </c:strCache>
            </c:strRef>
          </c:tx>
          <c:cat>
            <c:numRef>
              <c:f>'E - El og Fjernvarme'!$A$499:$A$509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Fjernvarme'!$C$499:$C$509</c:f>
              <c:numCache>
                <c:formatCode>#,#00</c:formatCode>
                <c:ptCount val="11"/>
                <c:pt idx="0">
                  <c:v>55.26524403467009</c:v>
                </c:pt>
                <c:pt idx="1">
                  <c:v>46.563633401072451</c:v>
                </c:pt>
                <c:pt idx="2">
                  <c:v>38.740964720934009</c:v>
                </c:pt>
                <c:pt idx="3">
                  <c:v>37.160183373192318</c:v>
                </c:pt>
                <c:pt idx="4">
                  <c:v>35.324725137850862</c:v>
                </c:pt>
                <c:pt idx="5">
                  <c:v>30.957582369410261</c:v>
                </c:pt>
                <c:pt idx="6">
                  <c:v>25.850716817192065</c:v>
                </c:pt>
                <c:pt idx="7">
                  <c:v>26.135975934059712</c:v>
                </c:pt>
                <c:pt idx="8">
                  <c:v>26.41869891395973</c:v>
                </c:pt>
                <c:pt idx="9">
                  <c:v>26.763759465226428</c:v>
                </c:pt>
                <c:pt idx="10">
                  <c:v>27.683078047965132</c:v>
                </c:pt>
              </c:numCache>
            </c:numRef>
          </c:val>
        </c:ser>
        <c:ser>
          <c:idx val="2"/>
          <c:order val="2"/>
          <c:tx>
            <c:strRef>
              <c:f>'E - El og Fjernvarme'!$D$498</c:f>
              <c:strCache>
                <c:ptCount val="1"/>
                <c:pt idx="0">
                  <c:v>Elektricitet</c:v>
                </c:pt>
              </c:strCache>
            </c:strRef>
          </c:tx>
          <c:cat>
            <c:numRef>
              <c:f>'E - El og Fjernvarme'!$A$499:$A$509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Fjernvarme'!$D$499:$D$509</c:f>
              <c:numCache>
                <c:formatCode>#,#00</c:formatCode>
                <c:ptCount val="11"/>
                <c:pt idx="0">
                  <c:v>2.6218056710529836</c:v>
                </c:pt>
                <c:pt idx="1">
                  <c:v>2.1149492556776965</c:v>
                </c:pt>
                <c:pt idx="2">
                  <c:v>2.8611024652324066</c:v>
                </c:pt>
                <c:pt idx="3">
                  <c:v>1.5462969387924521</c:v>
                </c:pt>
                <c:pt idx="4">
                  <c:v>1.4819131582716008</c:v>
                </c:pt>
                <c:pt idx="5">
                  <c:v>1.4718158901512579</c:v>
                </c:pt>
                <c:pt idx="6">
                  <c:v>1.084615116133697</c:v>
                </c:pt>
                <c:pt idx="7">
                  <c:v>1.0850086325250259</c:v>
                </c:pt>
                <c:pt idx="8">
                  <c:v>1.3764791498416384</c:v>
                </c:pt>
                <c:pt idx="9">
                  <c:v>1.699117858523074</c:v>
                </c:pt>
                <c:pt idx="10">
                  <c:v>2.2576442628585269</c:v>
                </c:pt>
              </c:numCache>
            </c:numRef>
          </c:val>
        </c:ser>
        <c:ser>
          <c:idx val="3"/>
          <c:order val="3"/>
          <c:tx>
            <c:strRef>
              <c:f>'E - El og Fjernvarme'!$E$498</c:f>
              <c:strCache>
                <c:ptCount val="1"/>
                <c:pt idx="0">
                  <c:v>Solvarme</c:v>
                </c:pt>
              </c:strCache>
            </c:strRef>
          </c:tx>
          <c:cat>
            <c:numRef>
              <c:f>'E - El og Fjernvarme'!$A$499:$A$509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Fjernvarme'!$E$499:$E$509</c:f>
              <c:numCache>
                <c:formatCode>#,#00</c:formatCode>
                <c:ptCount val="11"/>
                <c:pt idx="0">
                  <c:v>0.93318046354406847</c:v>
                </c:pt>
                <c:pt idx="1">
                  <c:v>1.5964934065447185</c:v>
                </c:pt>
                <c:pt idx="2">
                  <c:v>1.8310741233788996</c:v>
                </c:pt>
                <c:pt idx="3">
                  <c:v>2.3316688283309248</c:v>
                </c:pt>
                <c:pt idx="4">
                  <c:v>2.6472840383019673</c:v>
                </c:pt>
                <c:pt idx="5">
                  <c:v>2.9657507546090494</c:v>
                </c:pt>
                <c:pt idx="6">
                  <c:v>3.2626129778602797</c:v>
                </c:pt>
                <c:pt idx="7">
                  <c:v>3.565850556259313</c:v>
                </c:pt>
                <c:pt idx="8">
                  <c:v>3.8891657190083726</c:v>
                </c:pt>
                <c:pt idx="9">
                  <c:v>4.2092671082460598</c:v>
                </c:pt>
                <c:pt idx="10">
                  <c:v>4.5296171025719341</c:v>
                </c:pt>
              </c:numCache>
            </c:numRef>
          </c:val>
        </c:ser>
        <c:ser>
          <c:idx val="4"/>
          <c:order val="4"/>
          <c:tx>
            <c:strRef>
              <c:f>'E - El og Fjernvarme'!$F$498</c:f>
              <c:strCache>
                <c:ptCount val="1"/>
                <c:pt idx="0">
                  <c:v>Overskudsvarme</c:v>
                </c:pt>
              </c:strCache>
            </c:strRef>
          </c:tx>
          <c:cat>
            <c:numRef>
              <c:f>'E - El og Fjernvarme'!$A$499:$A$509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Fjernvarme'!$F$499:$F$509</c:f>
              <c:numCache>
                <c:formatCode>#,#00</c:formatCode>
                <c:ptCount val="11"/>
                <c:pt idx="0">
                  <c:v>3.3044381965884173</c:v>
                </c:pt>
                <c:pt idx="1">
                  <c:v>3.2995745862250132</c:v>
                </c:pt>
                <c:pt idx="2">
                  <c:v>2.7528913845297796</c:v>
                </c:pt>
                <c:pt idx="3">
                  <c:v>2.7826488649551635</c:v>
                </c:pt>
                <c:pt idx="4">
                  <c:v>2.7754340671223541</c:v>
                </c:pt>
                <c:pt idx="5">
                  <c:v>2.7699892191009026</c:v>
                </c:pt>
                <c:pt idx="6">
                  <c:v>2.806905005092367</c:v>
                </c:pt>
                <c:pt idx="7">
                  <c:v>2.8891817426705098</c:v>
                </c:pt>
                <c:pt idx="8">
                  <c:v>2.9620343147769317</c:v>
                </c:pt>
                <c:pt idx="9">
                  <c:v>2.9831540876886073</c:v>
                </c:pt>
                <c:pt idx="10">
                  <c:v>3.027519851534791</c:v>
                </c:pt>
              </c:numCache>
            </c:numRef>
          </c:val>
        </c:ser>
        <c:dLbls>
          <c:showLegendKey val="0"/>
          <c:showVal val="0"/>
          <c:showCatName val="0"/>
          <c:showSerName val="0"/>
          <c:showPercent val="0"/>
          <c:showBubbleSize val="0"/>
        </c:dLbls>
        <c:axId val="147912960"/>
        <c:axId val="147664896"/>
      </c:areaChart>
      <c:catAx>
        <c:axId val="147912960"/>
        <c:scaling>
          <c:orientation val="minMax"/>
        </c:scaling>
        <c:delete val="0"/>
        <c:axPos val="b"/>
        <c:numFmt formatCode="General" sourceLinked="1"/>
        <c:majorTickMark val="out"/>
        <c:minorTickMark val="none"/>
        <c:tickLblPos val="nextTo"/>
        <c:crossAx val="147664896"/>
        <c:crosses val="autoZero"/>
        <c:auto val="1"/>
        <c:lblAlgn val="ctr"/>
        <c:lblOffset val="100"/>
        <c:noMultiLvlLbl val="0"/>
      </c:catAx>
      <c:valAx>
        <c:axId val="147664896"/>
        <c:scaling>
          <c:orientation val="minMax"/>
        </c:scaling>
        <c:delete val="0"/>
        <c:axPos val="l"/>
        <c:majorGridlines/>
        <c:numFmt formatCode="0" sourceLinked="0"/>
        <c:majorTickMark val="out"/>
        <c:minorTickMark val="none"/>
        <c:tickLblPos val="nextTo"/>
        <c:crossAx val="147912960"/>
        <c:crosses val="autoZero"/>
        <c:crossBetween val="midCat"/>
      </c:valAx>
    </c:plotArea>
    <c:legend>
      <c:legendPos val="r"/>
      <c:layout/>
      <c:overlay val="0"/>
    </c:legend>
    <c:plotVisOnly val="1"/>
    <c:dispBlanksAs val="zero"/>
    <c:showDLblsOverMax val="0"/>
  </c:chart>
  <c:txPr>
    <a:bodyPr/>
    <a:lstStyle/>
    <a:p>
      <a:pPr>
        <a:defRPr sz="1000"/>
      </a:pPr>
      <a:endParaRPr lang="da-DK"/>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Brændselsforbrug til produktion af el og fjernvarme (PJ)</a:t>
            </a:r>
          </a:p>
          <a:p>
            <a:pPr>
              <a:defRPr/>
            </a:pPr>
            <a:r>
              <a:rPr lang="da-DK"/>
              <a:t>"Slowest</a:t>
            </a:r>
            <a:r>
              <a:rPr lang="da-DK" baseline="0"/>
              <a:t> Progress, Lav CO2 (forløb A)"</a:t>
            </a:r>
            <a:endParaRPr lang="da-DK"/>
          </a:p>
        </c:rich>
      </c:tx>
      <c:layout/>
      <c:overlay val="1"/>
    </c:title>
    <c:autoTitleDeleted val="0"/>
    <c:plotArea>
      <c:layout>
        <c:manualLayout>
          <c:layoutTarget val="inner"/>
          <c:xMode val="edge"/>
          <c:yMode val="edge"/>
          <c:x val="8.607174103237096E-2"/>
          <c:y val="0.19954870224555263"/>
          <c:w val="0.70435979877515309"/>
          <c:h val="0.68447142023913676"/>
        </c:manualLayout>
      </c:layout>
      <c:areaChart>
        <c:grouping val="stacked"/>
        <c:varyColors val="0"/>
        <c:ser>
          <c:idx val="0"/>
          <c:order val="0"/>
          <c:tx>
            <c:strRef>
              <c:f>'E - El og Fjernvarme'!$B$518</c:f>
              <c:strCache>
                <c:ptCount val="1"/>
                <c:pt idx="0">
                  <c:v>Kul</c:v>
                </c:pt>
              </c:strCache>
            </c:strRef>
          </c:tx>
          <c:cat>
            <c:numRef>
              <c:f>'E - El og Fjernvarme'!$A$519:$A$529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Fjernvarme'!$B$519:$B$529</c:f>
              <c:numCache>
                <c:formatCode>#,#00</c:formatCode>
                <c:ptCount val="11"/>
                <c:pt idx="0">
                  <c:v>63.473550639038727</c:v>
                </c:pt>
                <c:pt idx="1">
                  <c:v>80.199570794282337</c:v>
                </c:pt>
                <c:pt idx="2">
                  <c:v>71.702006207820389</c:v>
                </c:pt>
                <c:pt idx="3">
                  <c:v>67.549403466630963</c:v>
                </c:pt>
                <c:pt idx="4">
                  <c:v>64.149159296958658</c:v>
                </c:pt>
                <c:pt idx="5">
                  <c:v>52.020322666374042</c:v>
                </c:pt>
                <c:pt idx="6">
                  <c:v>56.155565948209315</c:v>
                </c:pt>
                <c:pt idx="7">
                  <c:v>58.977181036322932</c:v>
                </c:pt>
                <c:pt idx="8">
                  <c:v>63.516692690602511</c:v>
                </c:pt>
                <c:pt idx="9">
                  <c:v>64.043361124437581</c:v>
                </c:pt>
                <c:pt idx="10">
                  <c:v>65.067794334197686</c:v>
                </c:pt>
              </c:numCache>
            </c:numRef>
          </c:val>
        </c:ser>
        <c:ser>
          <c:idx val="1"/>
          <c:order val="1"/>
          <c:tx>
            <c:strRef>
              <c:f>'E - El og Fjernvarme'!$C$518</c:f>
              <c:strCache>
                <c:ptCount val="1"/>
                <c:pt idx="0">
                  <c:v>Olie</c:v>
                </c:pt>
              </c:strCache>
            </c:strRef>
          </c:tx>
          <c:cat>
            <c:numRef>
              <c:f>'E - El og Fjernvarme'!$A$519:$A$529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Fjernvarme'!$C$519:$C$529</c:f>
              <c:numCache>
                <c:formatCode>#,#00</c:formatCode>
                <c:ptCount val="11"/>
                <c:pt idx="0">
                  <c:v>11.789342087704529</c:v>
                </c:pt>
                <c:pt idx="1">
                  <c:v>8.1492881171724285</c:v>
                </c:pt>
                <c:pt idx="2">
                  <c:v>6.0091470936738709</c:v>
                </c:pt>
                <c:pt idx="3">
                  <c:v>4.9689527282172001</c:v>
                </c:pt>
                <c:pt idx="4">
                  <c:v>5.3357102201828894</c:v>
                </c:pt>
                <c:pt idx="5">
                  <c:v>5.1132979190386996</c:v>
                </c:pt>
                <c:pt idx="6">
                  <c:v>3.712036329025806</c:v>
                </c:pt>
                <c:pt idx="7">
                  <c:v>3.950882965754102</c:v>
                </c:pt>
                <c:pt idx="8">
                  <c:v>4.2974680430964467</c:v>
                </c:pt>
                <c:pt idx="9">
                  <c:v>4.2066276125336799</c:v>
                </c:pt>
                <c:pt idx="10">
                  <c:v>4.5141271966675518</c:v>
                </c:pt>
              </c:numCache>
            </c:numRef>
          </c:val>
        </c:ser>
        <c:ser>
          <c:idx val="2"/>
          <c:order val="2"/>
          <c:tx>
            <c:strRef>
              <c:f>'E - El og Fjernvarme'!$D$518</c:f>
              <c:strCache>
                <c:ptCount val="1"/>
                <c:pt idx="0">
                  <c:v>Naturgas</c:v>
                </c:pt>
              </c:strCache>
            </c:strRef>
          </c:tx>
          <c:cat>
            <c:numRef>
              <c:f>'E - El og Fjernvarme'!$A$519:$A$529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Fjernvarme'!$D$519:$D$529</c:f>
              <c:numCache>
                <c:formatCode>#,#00</c:formatCode>
                <c:ptCount val="11"/>
                <c:pt idx="0">
                  <c:v>34.483812180796491</c:v>
                </c:pt>
                <c:pt idx="1">
                  <c:v>33.424838297946842</c:v>
                </c:pt>
                <c:pt idx="2">
                  <c:v>28.593161886447433</c:v>
                </c:pt>
                <c:pt idx="3">
                  <c:v>26.989560268666683</c:v>
                </c:pt>
                <c:pt idx="4">
                  <c:v>29.771415651924382</c:v>
                </c:pt>
                <c:pt idx="5">
                  <c:v>27.674563096100105</c:v>
                </c:pt>
                <c:pt idx="6">
                  <c:v>29.345274845436016</c:v>
                </c:pt>
                <c:pt idx="7">
                  <c:v>29.786141634032944</c:v>
                </c:pt>
                <c:pt idx="8">
                  <c:v>30.001766951316817</c:v>
                </c:pt>
                <c:pt idx="9">
                  <c:v>28.541220101004125</c:v>
                </c:pt>
                <c:pt idx="10">
                  <c:v>28.201776899811843</c:v>
                </c:pt>
              </c:numCache>
            </c:numRef>
          </c:val>
        </c:ser>
        <c:ser>
          <c:idx val="3"/>
          <c:order val="3"/>
          <c:tx>
            <c:strRef>
              <c:f>'E - El og Fjernvarme'!$E$518</c:f>
              <c:strCache>
                <c:ptCount val="1"/>
                <c:pt idx="0">
                  <c:v>Halm</c:v>
                </c:pt>
              </c:strCache>
            </c:strRef>
          </c:tx>
          <c:cat>
            <c:numRef>
              <c:f>'E - El og Fjernvarme'!$A$519:$A$529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Fjernvarme'!$E$519:$E$529</c:f>
              <c:numCache>
                <c:formatCode>#,#00</c:formatCode>
                <c:ptCount val="11"/>
                <c:pt idx="0">
                  <c:v>15.960900497438853</c:v>
                </c:pt>
                <c:pt idx="1">
                  <c:v>16.077572083535038</c:v>
                </c:pt>
                <c:pt idx="2">
                  <c:v>17.235519367433113</c:v>
                </c:pt>
                <c:pt idx="3">
                  <c:v>17.209437648914889</c:v>
                </c:pt>
                <c:pt idx="4">
                  <c:v>16.270465737266356</c:v>
                </c:pt>
                <c:pt idx="5">
                  <c:v>16.685322444064369</c:v>
                </c:pt>
                <c:pt idx="6">
                  <c:v>16.350682739132999</c:v>
                </c:pt>
                <c:pt idx="7">
                  <c:v>16.39271145268442</c:v>
                </c:pt>
                <c:pt idx="8">
                  <c:v>16.555625753388806</c:v>
                </c:pt>
                <c:pt idx="9">
                  <c:v>16.599335647569326</c:v>
                </c:pt>
                <c:pt idx="10">
                  <c:v>16.506893248221459</c:v>
                </c:pt>
              </c:numCache>
            </c:numRef>
          </c:val>
        </c:ser>
        <c:ser>
          <c:idx val="4"/>
          <c:order val="4"/>
          <c:tx>
            <c:strRef>
              <c:f>'E - El og Fjernvarme'!$F$518</c:f>
              <c:strCache>
                <c:ptCount val="1"/>
                <c:pt idx="0">
                  <c:v>Træpiller</c:v>
                </c:pt>
              </c:strCache>
            </c:strRef>
          </c:tx>
          <c:cat>
            <c:numRef>
              <c:f>'E - El og Fjernvarme'!$A$519:$A$529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Fjernvarme'!$F$519:$F$529</c:f>
              <c:numCache>
                <c:formatCode>#,#00</c:formatCode>
                <c:ptCount val="11"/>
                <c:pt idx="0">
                  <c:v>19.233854146125935</c:v>
                </c:pt>
                <c:pt idx="1">
                  <c:v>18.837172439057081</c:v>
                </c:pt>
                <c:pt idx="2">
                  <c:v>28.397613346939544</c:v>
                </c:pt>
                <c:pt idx="3">
                  <c:v>29.398837678990063</c:v>
                </c:pt>
                <c:pt idx="4">
                  <c:v>27.868594452438522</c:v>
                </c:pt>
                <c:pt idx="5">
                  <c:v>33.389684925851142</c:v>
                </c:pt>
                <c:pt idx="6">
                  <c:v>31.719902349736952</c:v>
                </c:pt>
                <c:pt idx="7">
                  <c:v>31.909198763888373</c:v>
                </c:pt>
                <c:pt idx="8">
                  <c:v>32.452968282681894</c:v>
                </c:pt>
                <c:pt idx="9">
                  <c:v>32.600759549312741</c:v>
                </c:pt>
                <c:pt idx="10">
                  <c:v>32.453363167206518</c:v>
                </c:pt>
              </c:numCache>
            </c:numRef>
          </c:val>
        </c:ser>
        <c:ser>
          <c:idx val="5"/>
          <c:order val="5"/>
          <c:tx>
            <c:strRef>
              <c:f>'E - El og Fjernvarme'!$G$518</c:f>
              <c:strCache>
                <c:ptCount val="1"/>
                <c:pt idx="0">
                  <c:v>Træflis</c:v>
                </c:pt>
              </c:strCache>
            </c:strRef>
          </c:tx>
          <c:cat>
            <c:numRef>
              <c:f>'E - El og Fjernvarme'!$A$519:$A$529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Fjernvarme'!$G$519:$G$529</c:f>
              <c:numCache>
                <c:formatCode>#,#00</c:formatCode>
                <c:ptCount val="11"/>
                <c:pt idx="0">
                  <c:v>25.700098249791321</c:v>
                </c:pt>
                <c:pt idx="1">
                  <c:v>26.610103871610956</c:v>
                </c:pt>
                <c:pt idx="2">
                  <c:v>36.189067295105943</c:v>
                </c:pt>
                <c:pt idx="3">
                  <c:v>42.192402329439702</c:v>
                </c:pt>
                <c:pt idx="4">
                  <c:v>42.813354388450797</c:v>
                </c:pt>
                <c:pt idx="5">
                  <c:v>48.778306842055791</c:v>
                </c:pt>
                <c:pt idx="6">
                  <c:v>54.947106108369361</c:v>
                </c:pt>
                <c:pt idx="7">
                  <c:v>55.240438940522495</c:v>
                </c:pt>
                <c:pt idx="8">
                  <c:v>54.057522316099842</c:v>
                </c:pt>
                <c:pt idx="9">
                  <c:v>54.180302424338876</c:v>
                </c:pt>
                <c:pt idx="10">
                  <c:v>54.218857255511622</c:v>
                </c:pt>
              </c:numCache>
            </c:numRef>
          </c:val>
        </c:ser>
        <c:ser>
          <c:idx val="6"/>
          <c:order val="6"/>
          <c:tx>
            <c:strRef>
              <c:f>'E - El og Fjernvarme'!$H$518</c:f>
              <c:strCache>
                <c:ptCount val="1"/>
                <c:pt idx="0">
                  <c:v>Træaffald</c:v>
                </c:pt>
              </c:strCache>
            </c:strRef>
          </c:tx>
          <c:cat>
            <c:numRef>
              <c:f>'E - El og Fjernvarme'!$A$519:$A$529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Fjernvarme'!$H$519:$H$529</c:f>
              <c:numCache>
                <c:formatCode>#,#00</c:formatCode>
                <c:ptCount val="11"/>
                <c:pt idx="0">
                  <c:v>3.2708339210352109</c:v>
                </c:pt>
                <c:pt idx="1">
                  <c:v>3.3743246977498864</c:v>
                </c:pt>
                <c:pt idx="2">
                  <c:v>3.3383752875302033</c:v>
                </c:pt>
                <c:pt idx="3">
                  <c:v>3.3106729488075053</c:v>
                </c:pt>
                <c:pt idx="4">
                  <c:v>3.0783097960603643</c:v>
                </c:pt>
                <c:pt idx="5">
                  <c:v>2.9977995576483294</c:v>
                </c:pt>
                <c:pt idx="6">
                  <c:v>2.9599847361325708</c:v>
                </c:pt>
                <c:pt idx="7">
                  <c:v>2.9663892431011649</c:v>
                </c:pt>
                <c:pt idx="8">
                  <c:v>2.9370730045129783</c:v>
                </c:pt>
                <c:pt idx="9">
                  <c:v>2.9323263281269902</c:v>
                </c:pt>
                <c:pt idx="10">
                  <c:v>2.9333556384275998</c:v>
                </c:pt>
              </c:numCache>
            </c:numRef>
          </c:val>
        </c:ser>
        <c:ser>
          <c:idx val="7"/>
          <c:order val="7"/>
          <c:tx>
            <c:strRef>
              <c:f>'E - El og Fjernvarme'!$I$518</c:f>
              <c:strCache>
                <c:ptCount val="1"/>
                <c:pt idx="0">
                  <c:v>Affald</c:v>
                </c:pt>
              </c:strCache>
            </c:strRef>
          </c:tx>
          <c:cat>
            <c:numRef>
              <c:f>'E - El og Fjernvarme'!$A$519:$A$529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Fjernvarme'!$I$519:$I$529</c:f>
              <c:numCache>
                <c:formatCode>#,#00</c:formatCode>
                <c:ptCount val="11"/>
                <c:pt idx="0">
                  <c:v>35.528940290714729</c:v>
                </c:pt>
                <c:pt idx="1">
                  <c:v>35.20033507863409</c:v>
                </c:pt>
                <c:pt idx="2">
                  <c:v>34.985385181940195</c:v>
                </c:pt>
                <c:pt idx="3">
                  <c:v>34.797543901280633</c:v>
                </c:pt>
                <c:pt idx="4">
                  <c:v>35.023500324842345</c:v>
                </c:pt>
                <c:pt idx="5">
                  <c:v>34.606786341898307</c:v>
                </c:pt>
                <c:pt idx="6">
                  <c:v>34.170127154870592</c:v>
                </c:pt>
                <c:pt idx="7">
                  <c:v>33.97840178259456</c:v>
                </c:pt>
                <c:pt idx="8">
                  <c:v>34.020816398537377</c:v>
                </c:pt>
                <c:pt idx="9">
                  <c:v>33.916292491394429</c:v>
                </c:pt>
                <c:pt idx="10">
                  <c:v>33.923375386044732</c:v>
                </c:pt>
              </c:numCache>
            </c:numRef>
          </c:val>
        </c:ser>
        <c:ser>
          <c:idx val="8"/>
          <c:order val="8"/>
          <c:tx>
            <c:strRef>
              <c:f>'E - El og Fjernvarme'!$J$518</c:f>
              <c:strCache>
                <c:ptCount val="1"/>
                <c:pt idx="0">
                  <c:v>Biogas</c:v>
                </c:pt>
              </c:strCache>
            </c:strRef>
          </c:tx>
          <c:cat>
            <c:numRef>
              <c:f>'E - El og Fjernvarme'!$A$519:$A$529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Fjernvarme'!$J$519:$J$529</c:f>
              <c:numCache>
                <c:formatCode>#,#00</c:formatCode>
                <c:ptCount val="11"/>
                <c:pt idx="0">
                  <c:v>4.3035062842052616</c:v>
                </c:pt>
                <c:pt idx="1">
                  <c:v>4.2636233377061528</c:v>
                </c:pt>
                <c:pt idx="2">
                  <c:v>4.2437979583556551</c:v>
                </c:pt>
                <c:pt idx="3">
                  <c:v>4.2139463733306064</c:v>
                </c:pt>
                <c:pt idx="4">
                  <c:v>4.1955955507840192</c:v>
                </c:pt>
                <c:pt idx="5">
                  <c:v>4.1951443352971278</c:v>
                </c:pt>
                <c:pt idx="6">
                  <c:v>4.1415977415735687</c:v>
                </c:pt>
                <c:pt idx="7">
                  <c:v>4.106056574398929</c:v>
                </c:pt>
                <c:pt idx="8">
                  <c:v>3.8462526082632058</c:v>
                </c:pt>
                <c:pt idx="9">
                  <c:v>3.8411522172963628</c:v>
                </c:pt>
                <c:pt idx="10">
                  <c:v>3.8304601587038882</c:v>
                </c:pt>
              </c:numCache>
            </c:numRef>
          </c:val>
        </c:ser>
        <c:ser>
          <c:idx val="9"/>
          <c:order val="9"/>
          <c:tx>
            <c:strRef>
              <c:f>'E - El og Fjernvarme'!$K$518</c:f>
              <c:strCache>
                <c:ptCount val="1"/>
                <c:pt idx="0">
                  <c:v>Bioolie</c:v>
                </c:pt>
              </c:strCache>
            </c:strRef>
          </c:tx>
          <c:cat>
            <c:numRef>
              <c:f>'E - El og Fjernvarme'!$A$519:$A$529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Fjernvarme'!$K$519:$K$529</c:f>
              <c:numCache>
                <c:formatCode>#,#00</c:formatCode>
                <c:ptCount val="11"/>
                <c:pt idx="0">
                  <c:v>0.71035836652982309</c:v>
                </c:pt>
                <c:pt idx="1">
                  <c:v>0.68343744756768332</c:v>
                </c:pt>
                <c:pt idx="2">
                  <c:v>0.66329658557569882</c:v>
                </c:pt>
                <c:pt idx="3">
                  <c:v>0.63403878001867298</c:v>
                </c:pt>
                <c:pt idx="4">
                  <c:v>0.6051062305051661</c:v>
                </c:pt>
                <c:pt idx="5">
                  <c:v>0.42286057001161037</c:v>
                </c:pt>
                <c:pt idx="6">
                  <c:v>0.41639619096299291</c:v>
                </c:pt>
                <c:pt idx="7">
                  <c:v>0.4172261973328415</c:v>
                </c:pt>
                <c:pt idx="8">
                  <c:v>0.41703193890439733</c:v>
                </c:pt>
                <c:pt idx="9">
                  <c:v>0.53403772376361136</c:v>
                </c:pt>
                <c:pt idx="10">
                  <c:v>0.53931412463403117</c:v>
                </c:pt>
              </c:numCache>
            </c:numRef>
          </c:val>
        </c:ser>
        <c:dLbls>
          <c:showLegendKey val="0"/>
          <c:showVal val="0"/>
          <c:showCatName val="0"/>
          <c:showSerName val="0"/>
          <c:showPercent val="0"/>
          <c:showBubbleSize val="0"/>
        </c:dLbls>
        <c:axId val="147725312"/>
        <c:axId val="147731200"/>
      </c:areaChart>
      <c:catAx>
        <c:axId val="147725312"/>
        <c:scaling>
          <c:orientation val="minMax"/>
        </c:scaling>
        <c:delete val="0"/>
        <c:axPos val="b"/>
        <c:numFmt formatCode="General" sourceLinked="1"/>
        <c:majorTickMark val="out"/>
        <c:minorTickMark val="none"/>
        <c:tickLblPos val="nextTo"/>
        <c:crossAx val="147731200"/>
        <c:crosses val="autoZero"/>
        <c:auto val="1"/>
        <c:lblAlgn val="ctr"/>
        <c:lblOffset val="100"/>
        <c:noMultiLvlLbl val="0"/>
      </c:catAx>
      <c:valAx>
        <c:axId val="147731200"/>
        <c:scaling>
          <c:orientation val="minMax"/>
          <c:max val="250"/>
          <c:min val="0"/>
        </c:scaling>
        <c:delete val="0"/>
        <c:axPos val="l"/>
        <c:majorGridlines/>
        <c:numFmt formatCode="0" sourceLinked="0"/>
        <c:majorTickMark val="out"/>
        <c:minorTickMark val="none"/>
        <c:tickLblPos val="nextTo"/>
        <c:crossAx val="147725312"/>
        <c:crosses val="autoZero"/>
        <c:crossBetween val="midCat"/>
      </c:valAx>
    </c:plotArea>
    <c:legend>
      <c:legendPos val="r"/>
      <c:layout>
        <c:manualLayout>
          <c:xMode val="edge"/>
          <c:yMode val="edge"/>
          <c:x val="0.8269315398075241"/>
          <c:y val="0.12308070866141732"/>
          <c:w val="0.15640179352580927"/>
          <c:h val="0.83717191601049867"/>
        </c:manualLayout>
      </c:layout>
      <c:overlay val="0"/>
    </c:legend>
    <c:plotVisOnly val="1"/>
    <c:dispBlanksAs val="zero"/>
    <c:showDLblsOverMax val="0"/>
  </c:chart>
  <c:txPr>
    <a:bodyPr/>
    <a:lstStyle/>
    <a:p>
      <a:pPr>
        <a:defRPr sz="1000"/>
      </a:pPr>
      <a:endParaRPr lang="da-DK"/>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Brændselsforbrug til produktion af el og fjernvarme (PJ)</a:t>
            </a:r>
          </a:p>
          <a:p>
            <a:pPr>
              <a:defRPr/>
            </a:pPr>
            <a:r>
              <a:rPr lang="da-DK"/>
              <a:t>"National Green Transition, Høj</a:t>
            </a:r>
            <a:r>
              <a:rPr lang="da-DK" baseline="0"/>
              <a:t> CO2 (forløb B)"</a:t>
            </a:r>
            <a:endParaRPr lang="da-DK"/>
          </a:p>
        </c:rich>
      </c:tx>
      <c:layout/>
      <c:overlay val="1"/>
    </c:title>
    <c:autoTitleDeleted val="0"/>
    <c:plotArea>
      <c:layout>
        <c:manualLayout>
          <c:layoutTarget val="inner"/>
          <c:xMode val="edge"/>
          <c:yMode val="edge"/>
          <c:x val="8.607174103237096E-2"/>
          <c:y val="0.19954870224555263"/>
          <c:w val="0.70435979877515309"/>
          <c:h val="0.68447142023913676"/>
        </c:manualLayout>
      </c:layout>
      <c:areaChart>
        <c:grouping val="stacked"/>
        <c:varyColors val="0"/>
        <c:ser>
          <c:idx val="0"/>
          <c:order val="0"/>
          <c:tx>
            <c:strRef>
              <c:f>'E - El og Fjernvarme'!$B$532</c:f>
              <c:strCache>
                <c:ptCount val="1"/>
                <c:pt idx="0">
                  <c:v>Kul</c:v>
                </c:pt>
              </c:strCache>
            </c:strRef>
          </c:tx>
          <c:cat>
            <c:numRef>
              <c:f>'E - El og Fjernvarme'!$A$533:$A$543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Fjernvarme'!$B$533:$B$543</c:f>
              <c:numCache>
                <c:formatCode>#,#00</c:formatCode>
                <c:ptCount val="11"/>
                <c:pt idx="0">
                  <c:v>63.473550639038727</c:v>
                </c:pt>
                <c:pt idx="1">
                  <c:v>78.814559229783114</c:v>
                </c:pt>
                <c:pt idx="2">
                  <c:v>70.009940998944842</c:v>
                </c:pt>
                <c:pt idx="3">
                  <c:v>59.106659448455908</c:v>
                </c:pt>
                <c:pt idx="4">
                  <c:v>58.878619269728297</c:v>
                </c:pt>
                <c:pt idx="5">
                  <c:v>47.130695729227767</c:v>
                </c:pt>
                <c:pt idx="6">
                  <c:v>45.743043132019721</c:v>
                </c:pt>
                <c:pt idx="7">
                  <c:v>37.324954657655802</c:v>
                </c:pt>
                <c:pt idx="8">
                  <c:v>41.109088020292525</c:v>
                </c:pt>
                <c:pt idx="9">
                  <c:v>40.858850484438989</c:v>
                </c:pt>
                <c:pt idx="10">
                  <c:v>39.042157143393304</c:v>
                </c:pt>
              </c:numCache>
            </c:numRef>
          </c:val>
        </c:ser>
        <c:ser>
          <c:idx val="1"/>
          <c:order val="1"/>
          <c:tx>
            <c:strRef>
              <c:f>'E - El og Fjernvarme'!$C$532</c:f>
              <c:strCache>
                <c:ptCount val="1"/>
                <c:pt idx="0">
                  <c:v>Olie</c:v>
                </c:pt>
              </c:strCache>
            </c:strRef>
          </c:tx>
          <c:cat>
            <c:numRef>
              <c:f>'E - El og Fjernvarme'!$A$533:$A$543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Fjernvarme'!$C$533:$C$543</c:f>
              <c:numCache>
                <c:formatCode>#,#00</c:formatCode>
                <c:ptCount val="11"/>
                <c:pt idx="0">
                  <c:v>11.789342087704529</c:v>
                </c:pt>
                <c:pt idx="1">
                  <c:v>8.051844635310907</c:v>
                </c:pt>
                <c:pt idx="2">
                  <c:v>5.6061958809185892</c:v>
                </c:pt>
                <c:pt idx="3">
                  <c:v>5.0575618011416132</c:v>
                </c:pt>
                <c:pt idx="4">
                  <c:v>5.3323765787369917</c:v>
                </c:pt>
                <c:pt idx="5">
                  <c:v>4.6142647265533814</c:v>
                </c:pt>
                <c:pt idx="6">
                  <c:v>3.5834126619191555</c:v>
                </c:pt>
                <c:pt idx="7">
                  <c:v>3.6167814452383311</c:v>
                </c:pt>
                <c:pt idx="8">
                  <c:v>3.8409267833823493</c:v>
                </c:pt>
                <c:pt idx="9">
                  <c:v>4.1748417613710167</c:v>
                </c:pt>
                <c:pt idx="10">
                  <c:v>4.425979614901312</c:v>
                </c:pt>
              </c:numCache>
            </c:numRef>
          </c:val>
        </c:ser>
        <c:ser>
          <c:idx val="2"/>
          <c:order val="2"/>
          <c:tx>
            <c:strRef>
              <c:f>'E - El og Fjernvarme'!$D$532</c:f>
              <c:strCache>
                <c:ptCount val="1"/>
                <c:pt idx="0">
                  <c:v>Naturgas</c:v>
                </c:pt>
              </c:strCache>
            </c:strRef>
          </c:tx>
          <c:cat>
            <c:numRef>
              <c:f>'E - El og Fjernvarme'!$A$533:$A$543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Fjernvarme'!$D$533:$D$543</c:f>
              <c:numCache>
                <c:formatCode>#,#00</c:formatCode>
                <c:ptCount val="11"/>
                <c:pt idx="0">
                  <c:v>34.483812180796491</c:v>
                </c:pt>
                <c:pt idx="1">
                  <c:v>33.850223614722246</c:v>
                </c:pt>
                <c:pt idx="2">
                  <c:v>28.492023322930351</c:v>
                </c:pt>
                <c:pt idx="3">
                  <c:v>29.05484563728028</c:v>
                </c:pt>
                <c:pt idx="4">
                  <c:v>28.678589560429405</c:v>
                </c:pt>
                <c:pt idx="5">
                  <c:v>30.415774508227422</c:v>
                </c:pt>
                <c:pt idx="6">
                  <c:v>33.342976019674886</c:v>
                </c:pt>
                <c:pt idx="7">
                  <c:v>33.363722405184632</c:v>
                </c:pt>
                <c:pt idx="8">
                  <c:v>32.968998911041211</c:v>
                </c:pt>
                <c:pt idx="9">
                  <c:v>31.119109493754411</c:v>
                </c:pt>
                <c:pt idx="10">
                  <c:v>29.608923129026518</c:v>
                </c:pt>
              </c:numCache>
            </c:numRef>
          </c:val>
        </c:ser>
        <c:ser>
          <c:idx val="3"/>
          <c:order val="3"/>
          <c:tx>
            <c:strRef>
              <c:f>'E - El og Fjernvarme'!$E$532</c:f>
              <c:strCache>
                <c:ptCount val="1"/>
                <c:pt idx="0">
                  <c:v>Halm</c:v>
                </c:pt>
              </c:strCache>
            </c:strRef>
          </c:tx>
          <c:cat>
            <c:numRef>
              <c:f>'E - El og Fjernvarme'!$A$533:$A$543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Fjernvarme'!$E$533:$E$543</c:f>
              <c:numCache>
                <c:formatCode>#,#00</c:formatCode>
                <c:ptCount val="11"/>
                <c:pt idx="0">
                  <c:v>15.960900497438853</c:v>
                </c:pt>
                <c:pt idx="1">
                  <c:v>16.156519452347403</c:v>
                </c:pt>
                <c:pt idx="2">
                  <c:v>17.274571573754468</c:v>
                </c:pt>
                <c:pt idx="3">
                  <c:v>17.329207533939009</c:v>
                </c:pt>
                <c:pt idx="4">
                  <c:v>16.780469517167887</c:v>
                </c:pt>
                <c:pt idx="5">
                  <c:v>17.17971136979741</c:v>
                </c:pt>
                <c:pt idx="6">
                  <c:v>16.533453007641846</c:v>
                </c:pt>
                <c:pt idx="7">
                  <c:v>15.994107130000449</c:v>
                </c:pt>
                <c:pt idx="8">
                  <c:v>16.057568406756836</c:v>
                </c:pt>
                <c:pt idx="9">
                  <c:v>15.98221806659911</c:v>
                </c:pt>
                <c:pt idx="10">
                  <c:v>15.860705700831332</c:v>
                </c:pt>
              </c:numCache>
            </c:numRef>
          </c:val>
        </c:ser>
        <c:ser>
          <c:idx val="4"/>
          <c:order val="4"/>
          <c:tx>
            <c:strRef>
              <c:f>'E - El og Fjernvarme'!$F$532</c:f>
              <c:strCache>
                <c:ptCount val="1"/>
                <c:pt idx="0">
                  <c:v>Træpiller</c:v>
                </c:pt>
              </c:strCache>
            </c:strRef>
          </c:tx>
          <c:cat>
            <c:numRef>
              <c:f>'E - El og Fjernvarme'!$A$533:$A$543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Fjernvarme'!$F$533:$F$543</c:f>
              <c:numCache>
                <c:formatCode>#,#00</c:formatCode>
                <c:ptCount val="11"/>
                <c:pt idx="0">
                  <c:v>19.233854146125935</c:v>
                </c:pt>
                <c:pt idx="1">
                  <c:v>19.50682613157154</c:v>
                </c:pt>
                <c:pt idx="2">
                  <c:v>29.876481356578516</c:v>
                </c:pt>
                <c:pt idx="3">
                  <c:v>31.263428316160944</c:v>
                </c:pt>
                <c:pt idx="4">
                  <c:v>32.738020851009033</c:v>
                </c:pt>
                <c:pt idx="5">
                  <c:v>38.512473035308368</c:v>
                </c:pt>
                <c:pt idx="6">
                  <c:v>32.443478211330017</c:v>
                </c:pt>
                <c:pt idx="7">
                  <c:v>40.835776722123548</c:v>
                </c:pt>
                <c:pt idx="8">
                  <c:v>40.045760782059837</c:v>
                </c:pt>
                <c:pt idx="9">
                  <c:v>39.725535090192011</c:v>
                </c:pt>
                <c:pt idx="10">
                  <c:v>39.091515288285038</c:v>
                </c:pt>
              </c:numCache>
            </c:numRef>
          </c:val>
        </c:ser>
        <c:ser>
          <c:idx val="5"/>
          <c:order val="5"/>
          <c:tx>
            <c:strRef>
              <c:f>'E - El og Fjernvarme'!$G$532</c:f>
              <c:strCache>
                <c:ptCount val="1"/>
                <c:pt idx="0">
                  <c:v>Træflis</c:v>
                </c:pt>
              </c:strCache>
            </c:strRef>
          </c:tx>
          <c:cat>
            <c:numRef>
              <c:f>'E - El og Fjernvarme'!$A$533:$A$543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Fjernvarme'!$G$533:$G$543</c:f>
              <c:numCache>
                <c:formatCode>#,#00</c:formatCode>
                <c:ptCount val="11"/>
                <c:pt idx="0">
                  <c:v>25.700098249791321</c:v>
                </c:pt>
                <c:pt idx="1">
                  <c:v>26.744340330180361</c:v>
                </c:pt>
                <c:pt idx="2">
                  <c:v>36.361232952656515</c:v>
                </c:pt>
                <c:pt idx="3">
                  <c:v>42.23434158818629</c:v>
                </c:pt>
                <c:pt idx="4">
                  <c:v>42.804666967647997</c:v>
                </c:pt>
                <c:pt idx="5">
                  <c:v>48.963707294460782</c:v>
                </c:pt>
                <c:pt idx="6">
                  <c:v>55.948771498520145</c:v>
                </c:pt>
                <c:pt idx="7">
                  <c:v>56.424620514878065</c:v>
                </c:pt>
                <c:pt idx="8">
                  <c:v>55.285504510780179</c:v>
                </c:pt>
                <c:pt idx="9">
                  <c:v>55.286423395953484</c:v>
                </c:pt>
                <c:pt idx="10">
                  <c:v>55.264234944272104</c:v>
                </c:pt>
              </c:numCache>
            </c:numRef>
          </c:val>
        </c:ser>
        <c:ser>
          <c:idx val="6"/>
          <c:order val="6"/>
          <c:tx>
            <c:strRef>
              <c:f>'E - El og Fjernvarme'!$H$532</c:f>
              <c:strCache>
                <c:ptCount val="1"/>
                <c:pt idx="0">
                  <c:v>Træaffald</c:v>
                </c:pt>
              </c:strCache>
            </c:strRef>
          </c:tx>
          <c:cat>
            <c:numRef>
              <c:f>'E - El og Fjernvarme'!$A$533:$A$543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Fjernvarme'!$H$533:$H$543</c:f>
              <c:numCache>
                <c:formatCode>#,#00</c:formatCode>
                <c:ptCount val="11"/>
                <c:pt idx="0">
                  <c:v>3.2708339210352109</c:v>
                </c:pt>
                <c:pt idx="1">
                  <c:v>3.3738742573207676</c:v>
                </c:pt>
                <c:pt idx="2">
                  <c:v>3.3385673315420452</c:v>
                </c:pt>
                <c:pt idx="3">
                  <c:v>3.3186965736433724</c:v>
                </c:pt>
                <c:pt idx="4">
                  <c:v>3.0778967208921428</c:v>
                </c:pt>
                <c:pt idx="5">
                  <c:v>2.9972998936619062</c:v>
                </c:pt>
                <c:pt idx="6">
                  <c:v>2.9641643682557173</c:v>
                </c:pt>
                <c:pt idx="7">
                  <c:v>2.8810611602913418</c:v>
                </c:pt>
                <c:pt idx="8">
                  <c:v>2.8480022794044548</c:v>
                </c:pt>
                <c:pt idx="9">
                  <c:v>2.843530788549574</c:v>
                </c:pt>
                <c:pt idx="10">
                  <c:v>2.8410207651772423</c:v>
                </c:pt>
              </c:numCache>
            </c:numRef>
          </c:val>
        </c:ser>
        <c:ser>
          <c:idx val="7"/>
          <c:order val="7"/>
          <c:tx>
            <c:strRef>
              <c:f>'E - El og Fjernvarme'!$I$532</c:f>
              <c:strCache>
                <c:ptCount val="1"/>
                <c:pt idx="0">
                  <c:v>Affald</c:v>
                </c:pt>
              </c:strCache>
            </c:strRef>
          </c:tx>
          <c:cat>
            <c:numRef>
              <c:f>'E - El og Fjernvarme'!$A$533:$A$543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Fjernvarme'!$I$533:$I$543</c:f>
              <c:numCache>
                <c:formatCode>#,#00</c:formatCode>
                <c:ptCount val="11"/>
                <c:pt idx="0">
                  <c:v>35.528940290714729</c:v>
                </c:pt>
                <c:pt idx="1">
                  <c:v>35.212501434238064</c:v>
                </c:pt>
                <c:pt idx="2">
                  <c:v>35.002842815900983</c:v>
                </c:pt>
                <c:pt idx="3">
                  <c:v>34.998458817548382</c:v>
                </c:pt>
                <c:pt idx="4">
                  <c:v>35.215675510008865</c:v>
                </c:pt>
                <c:pt idx="5">
                  <c:v>34.420651094669907</c:v>
                </c:pt>
                <c:pt idx="6">
                  <c:v>33.954642417463504</c:v>
                </c:pt>
                <c:pt idx="7">
                  <c:v>33.217542199866386</c:v>
                </c:pt>
                <c:pt idx="8">
                  <c:v>33.26436041217606</c:v>
                </c:pt>
                <c:pt idx="9">
                  <c:v>33.079030749358211</c:v>
                </c:pt>
                <c:pt idx="10">
                  <c:v>33.088730782140637</c:v>
                </c:pt>
              </c:numCache>
            </c:numRef>
          </c:val>
        </c:ser>
        <c:ser>
          <c:idx val="8"/>
          <c:order val="8"/>
          <c:tx>
            <c:strRef>
              <c:f>'E - El og Fjernvarme'!$J$532</c:f>
              <c:strCache>
                <c:ptCount val="1"/>
                <c:pt idx="0">
                  <c:v>Biogas</c:v>
                </c:pt>
              </c:strCache>
            </c:strRef>
          </c:tx>
          <c:cat>
            <c:numRef>
              <c:f>'E - El og Fjernvarme'!$A$533:$A$543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Fjernvarme'!$J$533:$J$543</c:f>
              <c:numCache>
                <c:formatCode>#,#00</c:formatCode>
                <c:ptCount val="11"/>
                <c:pt idx="0">
                  <c:v>4.3035062842052616</c:v>
                </c:pt>
                <c:pt idx="1">
                  <c:v>4.261714737848461</c:v>
                </c:pt>
                <c:pt idx="2">
                  <c:v>4.2255588687914498</c:v>
                </c:pt>
                <c:pt idx="3">
                  <c:v>4.2080192288023905</c:v>
                </c:pt>
                <c:pt idx="4">
                  <c:v>4.2015156882871549</c:v>
                </c:pt>
                <c:pt idx="5">
                  <c:v>4.1911038969777481</c:v>
                </c:pt>
                <c:pt idx="6">
                  <c:v>4.0990257393174296</c:v>
                </c:pt>
                <c:pt idx="7">
                  <c:v>4.0641320160655559</c:v>
                </c:pt>
                <c:pt idx="8">
                  <c:v>3.7725696391991983</c:v>
                </c:pt>
                <c:pt idx="9">
                  <c:v>3.734864375844587</c:v>
                </c:pt>
                <c:pt idx="10">
                  <c:v>3.6968167006115595</c:v>
                </c:pt>
              </c:numCache>
            </c:numRef>
          </c:val>
        </c:ser>
        <c:ser>
          <c:idx val="9"/>
          <c:order val="9"/>
          <c:tx>
            <c:strRef>
              <c:f>'E - El og Fjernvarme'!$K$532</c:f>
              <c:strCache>
                <c:ptCount val="1"/>
                <c:pt idx="0">
                  <c:v>Bioolie</c:v>
                </c:pt>
              </c:strCache>
            </c:strRef>
          </c:tx>
          <c:cat>
            <c:numRef>
              <c:f>'E - El og Fjernvarme'!$A$533:$A$543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Fjernvarme'!$K$533:$K$543</c:f>
              <c:numCache>
                <c:formatCode>#,#00</c:formatCode>
                <c:ptCount val="11"/>
                <c:pt idx="0">
                  <c:v>0.71035836652982309</c:v>
                </c:pt>
                <c:pt idx="1">
                  <c:v>0.68086746099440609</c:v>
                </c:pt>
                <c:pt idx="2">
                  <c:v>0.65462987998517996</c:v>
                </c:pt>
                <c:pt idx="3">
                  <c:v>0.62897829192029497</c:v>
                </c:pt>
                <c:pt idx="4">
                  <c:v>0.60650172138977754</c:v>
                </c:pt>
                <c:pt idx="5">
                  <c:v>0.42591730158877389</c:v>
                </c:pt>
                <c:pt idx="6">
                  <c:v>0.42978064563848234</c:v>
                </c:pt>
                <c:pt idx="7">
                  <c:v>0.45053553316117873</c:v>
                </c:pt>
                <c:pt idx="8">
                  <c:v>0.44626040579099624</c:v>
                </c:pt>
                <c:pt idx="9">
                  <c:v>0.52797088093649058</c:v>
                </c:pt>
                <c:pt idx="10">
                  <c:v>0.56620804634959843</c:v>
                </c:pt>
              </c:numCache>
            </c:numRef>
          </c:val>
        </c:ser>
        <c:dLbls>
          <c:showLegendKey val="0"/>
          <c:showVal val="0"/>
          <c:showCatName val="0"/>
          <c:showSerName val="0"/>
          <c:showPercent val="0"/>
          <c:showBubbleSize val="0"/>
        </c:dLbls>
        <c:axId val="147783040"/>
        <c:axId val="147793024"/>
      </c:areaChart>
      <c:catAx>
        <c:axId val="147783040"/>
        <c:scaling>
          <c:orientation val="minMax"/>
        </c:scaling>
        <c:delete val="0"/>
        <c:axPos val="b"/>
        <c:numFmt formatCode="General" sourceLinked="1"/>
        <c:majorTickMark val="out"/>
        <c:minorTickMark val="none"/>
        <c:tickLblPos val="nextTo"/>
        <c:crossAx val="147793024"/>
        <c:crosses val="autoZero"/>
        <c:auto val="1"/>
        <c:lblAlgn val="ctr"/>
        <c:lblOffset val="100"/>
        <c:noMultiLvlLbl val="0"/>
      </c:catAx>
      <c:valAx>
        <c:axId val="147793024"/>
        <c:scaling>
          <c:orientation val="minMax"/>
        </c:scaling>
        <c:delete val="0"/>
        <c:axPos val="l"/>
        <c:majorGridlines/>
        <c:numFmt formatCode="0" sourceLinked="0"/>
        <c:majorTickMark val="out"/>
        <c:minorTickMark val="none"/>
        <c:tickLblPos val="nextTo"/>
        <c:crossAx val="147783040"/>
        <c:crosses val="autoZero"/>
        <c:crossBetween val="midCat"/>
      </c:valAx>
    </c:plotArea>
    <c:legend>
      <c:legendPos val="r"/>
      <c:layout>
        <c:manualLayout>
          <c:xMode val="edge"/>
          <c:yMode val="edge"/>
          <c:x val="0.8269315398075241"/>
          <c:y val="0.12308070866141732"/>
          <c:w val="0.15640179352580927"/>
          <c:h val="0.83717191601049867"/>
        </c:manualLayout>
      </c:layout>
      <c:overlay val="0"/>
    </c:legend>
    <c:plotVisOnly val="1"/>
    <c:dispBlanksAs val="zero"/>
    <c:showDLblsOverMax val="0"/>
  </c:chart>
  <c:txPr>
    <a:bodyPr/>
    <a:lstStyle/>
    <a:p>
      <a:pPr>
        <a:defRPr sz="1000"/>
      </a:pPr>
      <a:endParaRPr lang="da-DK"/>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CO2-udledninger fra el og fjernvarme (kg/MWh)</a:t>
            </a:r>
          </a:p>
          <a:p>
            <a:pPr>
              <a:defRPr/>
            </a:pPr>
            <a:r>
              <a:rPr lang="da-DK"/>
              <a:t>"Slowest Progress, Lav CO2 (forløb A)"</a:t>
            </a:r>
          </a:p>
        </c:rich>
      </c:tx>
      <c:layout/>
      <c:overlay val="1"/>
    </c:title>
    <c:autoTitleDeleted val="0"/>
    <c:plotArea>
      <c:layout>
        <c:manualLayout>
          <c:layoutTarget val="inner"/>
          <c:xMode val="edge"/>
          <c:yMode val="edge"/>
          <c:x val="8.607174103237096E-2"/>
          <c:y val="0.20417833187518228"/>
          <c:w val="0.88337270341207352"/>
          <c:h val="0.56834682123067948"/>
        </c:manualLayout>
      </c:layout>
      <c:lineChart>
        <c:grouping val="standard"/>
        <c:varyColors val="0"/>
        <c:ser>
          <c:idx val="0"/>
          <c:order val="0"/>
          <c:tx>
            <c:strRef>
              <c:f>'E - El og Fjernvarme'!$B$552</c:f>
              <c:strCache>
                <c:ptCount val="1"/>
                <c:pt idx="0">
                  <c:v>El</c:v>
                </c:pt>
              </c:strCache>
            </c:strRef>
          </c:tx>
          <c:spPr>
            <a:ln w="31750"/>
          </c:spPr>
          <c:marker>
            <c:symbol val="none"/>
          </c:marker>
          <c:cat>
            <c:numRef>
              <c:f>'E - El og Fjernvarme'!$A$553:$A$563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Fjernvarme'!$B$553:$B$563</c:f>
              <c:numCache>
                <c:formatCode>0</c:formatCode>
                <c:ptCount val="11"/>
                <c:pt idx="0">
                  <c:v>209.43597122805454</c:v>
                </c:pt>
                <c:pt idx="1">
                  <c:v>245.84559989607956</c:v>
                </c:pt>
                <c:pt idx="2">
                  <c:v>223.90997296686209</c:v>
                </c:pt>
                <c:pt idx="3">
                  <c:v>206.6527567753175</c:v>
                </c:pt>
                <c:pt idx="4">
                  <c:v>191.95357829073382</c:v>
                </c:pt>
                <c:pt idx="5">
                  <c:v>154.81044843938753</c:v>
                </c:pt>
                <c:pt idx="6">
                  <c:v>159.34354099640797</c:v>
                </c:pt>
                <c:pt idx="7">
                  <c:v>163.24992036898337</c:v>
                </c:pt>
                <c:pt idx="8">
                  <c:v>173.29599834416442</c:v>
                </c:pt>
                <c:pt idx="9">
                  <c:v>172.5853459832081</c:v>
                </c:pt>
                <c:pt idx="10">
                  <c:v>174.58733073009529</c:v>
                </c:pt>
              </c:numCache>
            </c:numRef>
          </c:val>
          <c:smooth val="0"/>
        </c:ser>
        <c:ser>
          <c:idx val="1"/>
          <c:order val="1"/>
          <c:tx>
            <c:strRef>
              <c:f>'E - El og Fjernvarme'!$C$552</c:f>
              <c:strCache>
                <c:ptCount val="1"/>
                <c:pt idx="0">
                  <c:v>Fjernvarme</c:v>
                </c:pt>
              </c:strCache>
            </c:strRef>
          </c:tx>
          <c:spPr>
            <a:ln w="31750"/>
          </c:spPr>
          <c:marker>
            <c:symbol val="none"/>
          </c:marker>
          <c:cat>
            <c:numRef>
              <c:f>'E - El og Fjernvarme'!$A$553:$A$563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Fjernvarme'!$C$553:$C$563</c:f>
              <c:numCache>
                <c:formatCode>0</c:formatCode>
                <c:ptCount val="11"/>
                <c:pt idx="0">
                  <c:v>130.29479872071346</c:v>
                </c:pt>
                <c:pt idx="1">
                  <c:v>126.71326202980195</c:v>
                </c:pt>
                <c:pt idx="2">
                  <c:v>100.94180550249835</c:v>
                </c:pt>
                <c:pt idx="3">
                  <c:v>94.422664246469736</c:v>
                </c:pt>
                <c:pt idx="4">
                  <c:v>91.950397174995132</c:v>
                </c:pt>
                <c:pt idx="5">
                  <c:v>77.26339446312177</c:v>
                </c:pt>
                <c:pt idx="6">
                  <c:v>70.301946396970038</c:v>
                </c:pt>
                <c:pt idx="7">
                  <c:v>69.542707004548859</c:v>
                </c:pt>
                <c:pt idx="8">
                  <c:v>67.904587613725681</c:v>
                </c:pt>
                <c:pt idx="9">
                  <c:v>67.054077559544638</c:v>
                </c:pt>
                <c:pt idx="10">
                  <c:v>66.508951570803916</c:v>
                </c:pt>
              </c:numCache>
            </c:numRef>
          </c:val>
          <c:smooth val="0"/>
        </c:ser>
        <c:dLbls>
          <c:showLegendKey val="0"/>
          <c:showVal val="0"/>
          <c:showCatName val="0"/>
          <c:showSerName val="0"/>
          <c:showPercent val="0"/>
          <c:showBubbleSize val="0"/>
        </c:dLbls>
        <c:marker val="1"/>
        <c:smooth val="0"/>
        <c:axId val="147814272"/>
        <c:axId val="147815808"/>
      </c:lineChart>
      <c:catAx>
        <c:axId val="147814272"/>
        <c:scaling>
          <c:orientation val="minMax"/>
        </c:scaling>
        <c:delete val="0"/>
        <c:axPos val="b"/>
        <c:numFmt formatCode="General" sourceLinked="1"/>
        <c:majorTickMark val="out"/>
        <c:minorTickMark val="none"/>
        <c:tickLblPos val="nextTo"/>
        <c:crossAx val="147815808"/>
        <c:crosses val="autoZero"/>
        <c:auto val="1"/>
        <c:lblAlgn val="ctr"/>
        <c:lblOffset val="100"/>
        <c:noMultiLvlLbl val="0"/>
      </c:catAx>
      <c:valAx>
        <c:axId val="147815808"/>
        <c:scaling>
          <c:orientation val="minMax"/>
        </c:scaling>
        <c:delete val="0"/>
        <c:axPos val="l"/>
        <c:majorGridlines/>
        <c:numFmt formatCode="0" sourceLinked="1"/>
        <c:majorTickMark val="out"/>
        <c:minorTickMark val="none"/>
        <c:tickLblPos val="nextTo"/>
        <c:crossAx val="147814272"/>
        <c:crosses val="autoZero"/>
        <c:crossBetween val="between"/>
      </c:val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Fossile</a:t>
            </a:r>
            <a:r>
              <a:rPr lang="da-DK" baseline="0"/>
              <a:t> brændsler inkl. affald </a:t>
            </a:r>
            <a:r>
              <a:rPr lang="da-DK"/>
              <a:t>(PJ)</a:t>
            </a:r>
          </a:p>
        </c:rich>
      </c:tx>
      <c:layout/>
      <c:overlay val="1"/>
    </c:title>
    <c:autoTitleDeleted val="0"/>
    <c:plotArea>
      <c:layout>
        <c:manualLayout>
          <c:layoutTarget val="inner"/>
          <c:xMode val="edge"/>
          <c:yMode val="edge"/>
          <c:x val="8.607174103237096E-2"/>
          <c:y val="0.13936351706036745"/>
          <c:w val="0.72145691163604542"/>
          <c:h val="0.61983377077865254"/>
        </c:manualLayout>
      </c:layout>
      <c:barChart>
        <c:barDir val="col"/>
        <c:grouping val="stacked"/>
        <c:varyColors val="0"/>
        <c:ser>
          <c:idx val="0"/>
          <c:order val="0"/>
          <c:tx>
            <c:strRef>
              <c:f>Hovedpublikation!$C$6</c:f>
              <c:strCache>
                <c:ptCount val="1"/>
                <c:pt idx="0">
                  <c:v>Kul</c:v>
                </c:pt>
              </c:strCache>
            </c:strRef>
          </c:tx>
          <c:invertIfNegative val="0"/>
          <c:cat>
            <c:multiLvlStrRef>
              <c:f>Hovedpublikation!$A$7:$B$16</c:f>
              <c:multiLvlStrCache>
                <c:ptCount val="10"/>
                <c:lvl>
                  <c:pt idx="0">
                    <c:v>2000</c:v>
                  </c:pt>
                  <c:pt idx="1">
                    <c:v>2005</c:v>
                  </c:pt>
                  <c:pt idx="2">
                    <c:v>2010</c:v>
                  </c:pt>
                  <c:pt idx="3">
                    <c:v>2014</c:v>
                  </c:pt>
                  <c:pt idx="4">
                    <c:v>2020</c:v>
                  </c:pt>
                  <c:pt idx="5">
                    <c:v>2025</c:v>
                  </c:pt>
                  <c:pt idx="6">
                    <c:v>2020</c:v>
                  </c:pt>
                  <c:pt idx="7">
                    <c:v>2025</c:v>
                  </c:pt>
                  <c:pt idx="8">
                    <c:v>2020</c:v>
                  </c:pt>
                  <c:pt idx="9">
                    <c:v>2025</c:v>
                  </c:pt>
                </c:lvl>
                <c:lvl>
                  <c:pt idx="4">
                    <c:v>Forløb A</c:v>
                  </c:pt>
                  <c:pt idx="6">
                    <c:v>Forløb B</c:v>
                  </c:pt>
                  <c:pt idx="8">
                    <c:v>Forløb FM</c:v>
                  </c:pt>
                </c:lvl>
              </c:multiLvlStrCache>
            </c:multiLvlStrRef>
          </c:cat>
          <c:val>
            <c:numRef>
              <c:f>Hovedpublikation!$C$7:$C$16</c:f>
              <c:numCache>
                <c:formatCode>#,##0</c:formatCode>
                <c:ptCount val="10"/>
                <c:pt idx="0">
                  <c:v>175.37951999999999</c:v>
                </c:pt>
                <c:pt idx="1">
                  <c:v>165.51935999999998</c:v>
                </c:pt>
                <c:pt idx="2">
                  <c:v>147.34001999999998</c:v>
                </c:pt>
                <c:pt idx="3">
                  <c:v>137.02995999999999</c:v>
                </c:pt>
                <c:pt idx="4">
                  <c:v>55.114987328957824</c:v>
                </c:pt>
                <c:pt idx="5">
                  <c:v>64.035074433558137</c:v>
                </c:pt>
                <c:pt idx="6">
                  <c:v>47.558266472567276</c:v>
                </c:pt>
                <c:pt idx="7">
                  <c:v>37.574865655210289</c:v>
                </c:pt>
                <c:pt idx="8">
                  <c:v>54.213162679429274</c:v>
                </c:pt>
                <c:pt idx="9">
                  <c:v>60.82605264051584</c:v>
                </c:pt>
              </c:numCache>
            </c:numRef>
          </c:val>
        </c:ser>
        <c:ser>
          <c:idx val="1"/>
          <c:order val="1"/>
          <c:tx>
            <c:strRef>
              <c:f>Hovedpublikation!$D$6</c:f>
              <c:strCache>
                <c:ptCount val="1"/>
                <c:pt idx="0">
                  <c:v>Olie</c:v>
                </c:pt>
              </c:strCache>
            </c:strRef>
          </c:tx>
          <c:invertIfNegative val="0"/>
          <c:cat>
            <c:multiLvlStrRef>
              <c:f>Hovedpublikation!$A$7:$B$16</c:f>
              <c:multiLvlStrCache>
                <c:ptCount val="10"/>
                <c:lvl>
                  <c:pt idx="0">
                    <c:v>2000</c:v>
                  </c:pt>
                  <c:pt idx="1">
                    <c:v>2005</c:v>
                  </c:pt>
                  <c:pt idx="2">
                    <c:v>2010</c:v>
                  </c:pt>
                  <c:pt idx="3">
                    <c:v>2014</c:v>
                  </c:pt>
                  <c:pt idx="4">
                    <c:v>2020</c:v>
                  </c:pt>
                  <c:pt idx="5">
                    <c:v>2025</c:v>
                  </c:pt>
                  <c:pt idx="6">
                    <c:v>2020</c:v>
                  </c:pt>
                  <c:pt idx="7">
                    <c:v>2025</c:v>
                  </c:pt>
                  <c:pt idx="8">
                    <c:v>2020</c:v>
                  </c:pt>
                  <c:pt idx="9">
                    <c:v>2025</c:v>
                  </c:pt>
                </c:lvl>
                <c:lvl>
                  <c:pt idx="4">
                    <c:v>Forløb A</c:v>
                  </c:pt>
                  <c:pt idx="6">
                    <c:v>Forløb B</c:v>
                  </c:pt>
                  <c:pt idx="8">
                    <c:v>Forløb FM</c:v>
                  </c:pt>
                </c:lvl>
              </c:multiLvlStrCache>
            </c:multiLvlStrRef>
          </c:cat>
          <c:val>
            <c:numRef>
              <c:f>Hovedpublikation!$D$7:$D$16</c:f>
              <c:numCache>
                <c:formatCode>#,##0</c:formatCode>
                <c:ptCount val="10"/>
                <c:pt idx="0">
                  <c:v>376.36596000000003</c:v>
                </c:pt>
                <c:pt idx="1">
                  <c:v>351.86892</c:v>
                </c:pt>
                <c:pt idx="2">
                  <c:v>311.83224000000001</c:v>
                </c:pt>
                <c:pt idx="3">
                  <c:v>276.02834999999999</c:v>
                </c:pt>
                <c:pt idx="4">
                  <c:v>274.83312164110407</c:v>
                </c:pt>
                <c:pt idx="5">
                  <c:v>273.30350689096196</c:v>
                </c:pt>
                <c:pt idx="6">
                  <c:v>274.71411247773415</c:v>
                </c:pt>
                <c:pt idx="7">
                  <c:v>273.56595126701694</c:v>
                </c:pt>
                <c:pt idx="8">
                  <c:v>274.58622017583377</c:v>
                </c:pt>
                <c:pt idx="9">
                  <c:v>273.85972754040017</c:v>
                </c:pt>
              </c:numCache>
            </c:numRef>
          </c:val>
        </c:ser>
        <c:ser>
          <c:idx val="2"/>
          <c:order val="2"/>
          <c:tx>
            <c:strRef>
              <c:f>Hovedpublikation!$E$6</c:f>
              <c:strCache>
                <c:ptCount val="1"/>
                <c:pt idx="0">
                  <c:v>Naturgas</c:v>
                </c:pt>
              </c:strCache>
            </c:strRef>
          </c:tx>
          <c:invertIfNegative val="0"/>
          <c:cat>
            <c:multiLvlStrRef>
              <c:f>Hovedpublikation!$A$7:$B$16</c:f>
              <c:multiLvlStrCache>
                <c:ptCount val="10"/>
                <c:lvl>
                  <c:pt idx="0">
                    <c:v>2000</c:v>
                  </c:pt>
                  <c:pt idx="1">
                    <c:v>2005</c:v>
                  </c:pt>
                  <c:pt idx="2">
                    <c:v>2010</c:v>
                  </c:pt>
                  <c:pt idx="3">
                    <c:v>2014</c:v>
                  </c:pt>
                  <c:pt idx="4">
                    <c:v>2020</c:v>
                  </c:pt>
                  <c:pt idx="5">
                    <c:v>2025</c:v>
                  </c:pt>
                  <c:pt idx="6">
                    <c:v>2020</c:v>
                  </c:pt>
                  <c:pt idx="7">
                    <c:v>2025</c:v>
                  </c:pt>
                  <c:pt idx="8">
                    <c:v>2020</c:v>
                  </c:pt>
                  <c:pt idx="9">
                    <c:v>2025</c:v>
                  </c:pt>
                </c:lvl>
                <c:lvl>
                  <c:pt idx="4">
                    <c:v>Forløb A</c:v>
                  </c:pt>
                  <c:pt idx="6">
                    <c:v>Forløb B</c:v>
                  </c:pt>
                  <c:pt idx="8">
                    <c:v>Forløb FM</c:v>
                  </c:pt>
                </c:lvl>
              </c:multiLvlStrCache>
            </c:multiLvlStrRef>
          </c:cat>
          <c:val>
            <c:numRef>
              <c:f>Hovedpublikation!$E$7:$E$16</c:f>
              <c:numCache>
                <c:formatCode>#,##0</c:formatCode>
                <c:ptCount val="10"/>
                <c:pt idx="0">
                  <c:v>192.10431</c:v>
                </c:pt>
                <c:pt idx="1">
                  <c:v>192.47595999999999</c:v>
                </c:pt>
                <c:pt idx="2">
                  <c:v>175.88801000000001</c:v>
                </c:pt>
                <c:pt idx="3">
                  <c:v>127.29695</c:v>
                </c:pt>
                <c:pt idx="4">
                  <c:v>102.0394754139804</c:v>
                </c:pt>
                <c:pt idx="5">
                  <c:v>102.36595478905647</c:v>
                </c:pt>
                <c:pt idx="6">
                  <c:v>104.48602564331304</c:v>
                </c:pt>
                <c:pt idx="7">
                  <c:v>103.09003847481553</c:v>
                </c:pt>
                <c:pt idx="8">
                  <c:v>103.22116715483145</c:v>
                </c:pt>
                <c:pt idx="9">
                  <c:v>103.60645672100513</c:v>
                </c:pt>
              </c:numCache>
            </c:numRef>
          </c:val>
        </c:ser>
        <c:ser>
          <c:idx val="3"/>
          <c:order val="3"/>
          <c:tx>
            <c:strRef>
              <c:f>Hovedpublikation!$F$6</c:f>
              <c:strCache>
                <c:ptCount val="1"/>
                <c:pt idx="0">
                  <c:v>Affald</c:v>
                </c:pt>
              </c:strCache>
            </c:strRef>
          </c:tx>
          <c:invertIfNegative val="0"/>
          <c:cat>
            <c:multiLvlStrRef>
              <c:f>Hovedpublikation!$A$7:$B$16</c:f>
              <c:multiLvlStrCache>
                <c:ptCount val="10"/>
                <c:lvl>
                  <c:pt idx="0">
                    <c:v>2000</c:v>
                  </c:pt>
                  <c:pt idx="1">
                    <c:v>2005</c:v>
                  </c:pt>
                  <c:pt idx="2">
                    <c:v>2010</c:v>
                  </c:pt>
                  <c:pt idx="3">
                    <c:v>2014</c:v>
                  </c:pt>
                  <c:pt idx="4">
                    <c:v>2020</c:v>
                  </c:pt>
                  <c:pt idx="5">
                    <c:v>2025</c:v>
                  </c:pt>
                  <c:pt idx="6">
                    <c:v>2020</c:v>
                  </c:pt>
                  <c:pt idx="7">
                    <c:v>2025</c:v>
                  </c:pt>
                  <c:pt idx="8">
                    <c:v>2020</c:v>
                  </c:pt>
                  <c:pt idx="9">
                    <c:v>2025</c:v>
                  </c:pt>
                </c:lvl>
                <c:lvl>
                  <c:pt idx="4">
                    <c:v>Forløb A</c:v>
                  </c:pt>
                  <c:pt idx="6">
                    <c:v>Forløb B</c:v>
                  </c:pt>
                  <c:pt idx="8">
                    <c:v>Forløb FM</c:v>
                  </c:pt>
                </c:lvl>
              </c:multiLvlStrCache>
            </c:multiLvlStrRef>
          </c:cat>
          <c:val>
            <c:numRef>
              <c:f>Hovedpublikation!$F$7:$F$16</c:f>
              <c:numCache>
                <c:formatCode>#,##0</c:formatCode>
                <c:ptCount val="10"/>
                <c:pt idx="0">
                  <c:v>31.182419624009995</c:v>
                </c:pt>
                <c:pt idx="1">
                  <c:v>39.685334924061848</c:v>
                </c:pt>
                <c:pt idx="2">
                  <c:v>37.178616714644491</c:v>
                </c:pt>
                <c:pt idx="3">
                  <c:v>39.646092851319224</c:v>
                </c:pt>
                <c:pt idx="4">
                  <c:v>38.67104239994584</c:v>
                </c:pt>
                <c:pt idx="5">
                  <c:v>36.73382990575228</c:v>
                </c:pt>
                <c:pt idx="6">
                  <c:v>37.151133221394765</c:v>
                </c:pt>
                <c:pt idx="7">
                  <c:v>34.840069965113202</c:v>
                </c:pt>
                <c:pt idx="8">
                  <c:v>38.39511077114669</c:v>
                </c:pt>
                <c:pt idx="9">
                  <c:v>36.316021651946933</c:v>
                </c:pt>
              </c:numCache>
            </c:numRef>
          </c:val>
        </c:ser>
        <c:dLbls>
          <c:showLegendKey val="0"/>
          <c:showVal val="0"/>
          <c:showCatName val="0"/>
          <c:showSerName val="0"/>
          <c:showPercent val="0"/>
          <c:showBubbleSize val="0"/>
        </c:dLbls>
        <c:gapWidth val="150"/>
        <c:overlap val="100"/>
        <c:axId val="140969856"/>
        <c:axId val="140971392"/>
      </c:barChart>
      <c:catAx>
        <c:axId val="140969856"/>
        <c:scaling>
          <c:orientation val="minMax"/>
        </c:scaling>
        <c:delete val="0"/>
        <c:axPos val="b"/>
        <c:numFmt formatCode="General" sourceLinked="0"/>
        <c:majorTickMark val="out"/>
        <c:minorTickMark val="none"/>
        <c:tickLblPos val="nextTo"/>
        <c:crossAx val="140971392"/>
        <c:crosses val="autoZero"/>
        <c:auto val="1"/>
        <c:lblAlgn val="ctr"/>
        <c:lblOffset val="100"/>
        <c:noMultiLvlLbl val="0"/>
      </c:catAx>
      <c:valAx>
        <c:axId val="140971392"/>
        <c:scaling>
          <c:orientation val="minMax"/>
        </c:scaling>
        <c:delete val="0"/>
        <c:axPos val="l"/>
        <c:majorGridlines/>
        <c:numFmt formatCode="#,##0" sourceLinked="1"/>
        <c:majorTickMark val="out"/>
        <c:minorTickMark val="none"/>
        <c:tickLblPos val="nextTo"/>
        <c:crossAx val="140969856"/>
        <c:crosses val="autoZero"/>
        <c:crossBetween val="between"/>
      </c:valAx>
    </c:plotArea>
    <c:legend>
      <c:legendPos val="r"/>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CO2-udledninger fra el og fjernvarme (kg/MWh)</a:t>
            </a:r>
          </a:p>
          <a:p>
            <a:pPr>
              <a:defRPr/>
            </a:pPr>
            <a:r>
              <a:rPr lang="da-DK"/>
              <a:t>"</a:t>
            </a:r>
            <a:r>
              <a:rPr lang="da-DK" sz="1200" b="1" i="0" u="none" strike="noStrike" baseline="0">
                <a:effectLst/>
              </a:rPr>
              <a:t>National Green Transition, Høj</a:t>
            </a:r>
            <a:r>
              <a:rPr lang="da-DK"/>
              <a:t> CO2 (forløb B)"</a:t>
            </a:r>
          </a:p>
        </c:rich>
      </c:tx>
      <c:layout/>
      <c:overlay val="1"/>
    </c:title>
    <c:autoTitleDeleted val="0"/>
    <c:plotArea>
      <c:layout>
        <c:manualLayout>
          <c:layoutTarget val="inner"/>
          <c:xMode val="edge"/>
          <c:yMode val="edge"/>
          <c:x val="8.607174103237096E-2"/>
          <c:y val="0.20417833187518228"/>
          <c:w val="0.88337270341207352"/>
          <c:h val="0.56834682123067948"/>
        </c:manualLayout>
      </c:layout>
      <c:lineChart>
        <c:grouping val="standard"/>
        <c:varyColors val="0"/>
        <c:ser>
          <c:idx val="0"/>
          <c:order val="0"/>
          <c:tx>
            <c:strRef>
              <c:f>'E - El og Fjernvarme'!$B$566</c:f>
              <c:strCache>
                <c:ptCount val="1"/>
                <c:pt idx="0">
                  <c:v>El</c:v>
                </c:pt>
              </c:strCache>
            </c:strRef>
          </c:tx>
          <c:spPr>
            <a:ln w="31750"/>
          </c:spPr>
          <c:marker>
            <c:symbol val="none"/>
          </c:marker>
          <c:cat>
            <c:numRef>
              <c:f>'E - El og Fjernvarme'!$A$567:$A$577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Fjernvarme'!$B$567:$B$577</c:f>
              <c:numCache>
                <c:formatCode>0</c:formatCode>
                <c:ptCount val="11"/>
                <c:pt idx="0">
                  <c:v>209.43597122805454</c:v>
                </c:pt>
                <c:pt idx="1">
                  <c:v>240.92400309623412</c:v>
                </c:pt>
                <c:pt idx="2">
                  <c:v>213.50835657371741</c:v>
                </c:pt>
                <c:pt idx="3">
                  <c:v>184.18033448778945</c:v>
                </c:pt>
                <c:pt idx="4">
                  <c:v>171.09431477101722</c:v>
                </c:pt>
                <c:pt idx="5">
                  <c:v>139.09388961337501</c:v>
                </c:pt>
                <c:pt idx="6">
                  <c:v>131.8587270454687</c:v>
                </c:pt>
                <c:pt idx="7">
                  <c:v>115.37523960297679</c:v>
                </c:pt>
                <c:pt idx="8">
                  <c:v>121.33583922171368</c:v>
                </c:pt>
                <c:pt idx="9">
                  <c:v>117.76167383159472</c:v>
                </c:pt>
                <c:pt idx="10">
                  <c:v>111.35401340287095</c:v>
                </c:pt>
              </c:numCache>
            </c:numRef>
          </c:val>
          <c:smooth val="0"/>
        </c:ser>
        <c:ser>
          <c:idx val="1"/>
          <c:order val="1"/>
          <c:tx>
            <c:strRef>
              <c:f>'E - El og Fjernvarme'!$C$566</c:f>
              <c:strCache>
                <c:ptCount val="1"/>
                <c:pt idx="0">
                  <c:v>Fjernvarme</c:v>
                </c:pt>
              </c:strCache>
            </c:strRef>
          </c:tx>
          <c:spPr>
            <a:ln w="31750"/>
          </c:spPr>
          <c:marker>
            <c:symbol val="none"/>
          </c:marker>
          <c:cat>
            <c:numRef>
              <c:f>'E - El og Fjernvarme'!$A$567:$A$577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'E - El og Fjernvarme'!$C$567:$C$577</c:f>
              <c:numCache>
                <c:formatCode>0</c:formatCode>
                <c:ptCount val="11"/>
                <c:pt idx="0">
                  <c:v>130.29479872071346</c:v>
                </c:pt>
                <c:pt idx="1">
                  <c:v>125.74571517966926</c:v>
                </c:pt>
                <c:pt idx="2">
                  <c:v>99.667326201699211</c:v>
                </c:pt>
                <c:pt idx="3">
                  <c:v>91.82921756760156</c:v>
                </c:pt>
                <c:pt idx="4">
                  <c:v>88.373697732044874</c:v>
                </c:pt>
                <c:pt idx="5">
                  <c:v>72.52781481409788</c:v>
                </c:pt>
                <c:pt idx="6">
                  <c:v>68.502695225176609</c:v>
                </c:pt>
                <c:pt idx="7">
                  <c:v>61.13704180623936</c:v>
                </c:pt>
                <c:pt idx="8">
                  <c:v>61.275169205842495</c:v>
                </c:pt>
                <c:pt idx="9">
                  <c:v>61.120698666399505</c:v>
                </c:pt>
                <c:pt idx="10">
                  <c:v>61.174302109204696</c:v>
                </c:pt>
              </c:numCache>
            </c:numRef>
          </c:val>
          <c:smooth val="0"/>
        </c:ser>
        <c:dLbls>
          <c:showLegendKey val="0"/>
          <c:showVal val="0"/>
          <c:showCatName val="0"/>
          <c:showSerName val="0"/>
          <c:showPercent val="0"/>
          <c:showBubbleSize val="0"/>
        </c:dLbls>
        <c:marker val="1"/>
        <c:smooth val="0"/>
        <c:axId val="147837312"/>
        <c:axId val="147838848"/>
      </c:lineChart>
      <c:catAx>
        <c:axId val="147837312"/>
        <c:scaling>
          <c:orientation val="minMax"/>
        </c:scaling>
        <c:delete val="0"/>
        <c:axPos val="b"/>
        <c:numFmt formatCode="General" sourceLinked="1"/>
        <c:majorTickMark val="out"/>
        <c:minorTickMark val="none"/>
        <c:tickLblPos val="nextTo"/>
        <c:crossAx val="147838848"/>
        <c:crosses val="autoZero"/>
        <c:auto val="1"/>
        <c:lblAlgn val="ctr"/>
        <c:lblOffset val="100"/>
        <c:noMultiLvlLbl val="0"/>
      </c:catAx>
      <c:valAx>
        <c:axId val="147838848"/>
        <c:scaling>
          <c:orientation val="minMax"/>
        </c:scaling>
        <c:delete val="0"/>
        <c:axPos val="l"/>
        <c:majorGridlines/>
        <c:numFmt formatCode="0" sourceLinked="1"/>
        <c:majorTickMark val="out"/>
        <c:minorTickMark val="none"/>
        <c:tickLblPos val="nextTo"/>
        <c:crossAx val="147837312"/>
        <c:crosses val="autoZero"/>
        <c:crossBetween val="between"/>
      </c:val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en-US"/>
              <a:t>Vandår i forhold til normalår</a:t>
            </a:r>
          </a:p>
        </c:rich>
      </c:tx>
      <c:layout/>
      <c:overlay val="0"/>
    </c:title>
    <c:autoTitleDeleted val="0"/>
    <c:plotArea>
      <c:layout/>
      <c:lineChart>
        <c:grouping val="standard"/>
        <c:varyColors val="0"/>
        <c:ser>
          <c:idx val="0"/>
          <c:order val="0"/>
          <c:tx>
            <c:strRef>
              <c:f>'E - El og Fjernvarme'!$B$585</c:f>
              <c:strCache>
                <c:ptCount val="1"/>
                <c:pt idx="0">
                  <c:v>Vandår</c:v>
                </c:pt>
              </c:strCache>
            </c:strRef>
          </c:tx>
          <c:spPr>
            <a:ln w="31750"/>
          </c:spPr>
          <c:marker>
            <c:symbol val="none"/>
          </c:marker>
          <c:cat>
            <c:numRef>
              <c:f>'E - El og Fjernvarme'!$A$586:$A$601</c:f>
              <c:numCache>
                <c:formatCode>General</c:formatCod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numCache>
            </c:numRef>
          </c:cat>
          <c:val>
            <c:numRef>
              <c:f>'E - El og Fjernvarme'!$B$586:$B$601</c:f>
              <c:numCache>
                <c:formatCode>0%</c:formatCode>
                <c:ptCount val="16"/>
                <c:pt idx="0">
                  <c:v>1.2</c:v>
                </c:pt>
                <c:pt idx="1">
                  <c:v>1.0900000000000001</c:v>
                </c:pt>
                <c:pt idx="2">
                  <c:v>1.05</c:v>
                </c:pt>
                <c:pt idx="3">
                  <c:v>0.86</c:v>
                </c:pt>
                <c:pt idx="4">
                  <c:v>0.93</c:v>
                </c:pt>
                <c:pt idx="5">
                  <c:v>1.1233651663523809</c:v>
                </c:pt>
                <c:pt idx="6">
                  <c:v>0.97008982126475596</c:v>
                </c:pt>
                <c:pt idx="7">
                  <c:v>1.0735037347221597</c:v>
                </c:pt>
                <c:pt idx="8">
                  <c:v>1.1238587767279959</c:v>
                </c:pt>
                <c:pt idx="9">
                  <c:v>1.042772062804548</c:v>
                </c:pt>
                <c:pt idx="10">
                  <c:v>0.88961038961038974</c:v>
                </c:pt>
                <c:pt idx="11">
                  <c:v>1.2486457204767065</c:v>
                </c:pt>
                <c:pt idx="12">
                  <c:v>1.0994243851386709</c:v>
                </c:pt>
                <c:pt idx="13">
                  <c:v>0.97721387881926458</c:v>
                </c:pt>
                <c:pt idx="14">
                  <c:v>1.0357327809425168</c:v>
                </c:pt>
                <c:pt idx="15">
                  <c:v>1.1072319201995011</c:v>
                </c:pt>
              </c:numCache>
            </c:numRef>
          </c:val>
          <c:smooth val="0"/>
        </c:ser>
        <c:dLbls>
          <c:showLegendKey val="0"/>
          <c:showVal val="0"/>
          <c:showCatName val="0"/>
          <c:showSerName val="0"/>
          <c:showPercent val="0"/>
          <c:showBubbleSize val="0"/>
        </c:dLbls>
        <c:marker val="1"/>
        <c:smooth val="0"/>
        <c:axId val="148014976"/>
        <c:axId val="148016512"/>
      </c:lineChart>
      <c:catAx>
        <c:axId val="148014976"/>
        <c:scaling>
          <c:orientation val="minMax"/>
        </c:scaling>
        <c:delete val="0"/>
        <c:axPos val="b"/>
        <c:numFmt formatCode="General" sourceLinked="1"/>
        <c:majorTickMark val="out"/>
        <c:minorTickMark val="none"/>
        <c:tickLblPos val="nextTo"/>
        <c:crossAx val="148016512"/>
        <c:crosses val="autoZero"/>
        <c:auto val="1"/>
        <c:lblAlgn val="ctr"/>
        <c:lblOffset val="100"/>
        <c:noMultiLvlLbl val="0"/>
      </c:catAx>
      <c:valAx>
        <c:axId val="148016512"/>
        <c:scaling>
          <c:orientation val="minMax"/>
        </c:scaling>
        <c:delete val="0"/>
        <c:axPos val="l"/>
        <c:majorGridlines/>
        <c:numFmt formatCode="0%" sourceLinked="1"/>
        <c:majorTickMark val="out"/>
        <c:minorTickMark val="none"/>
        <c:tickLblPos val="nextTo"/>
        <c:crossAx val="148014976"/>
        <c:crosses val="autoZero"/>
        <c:crossBetween val="between"/>
      </c:valAx>
    </c:plotArea>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en-US"/>
              <a:t>Vindår i forhold til normalår</a:t>
            </a:r>
          </a:p>
        </c:rich>
      </c:tx>
      <c:layout/>
      <c:overlay val="0"/>
    </c:title>
    <c:autoTitleDeleted val="0"/>
    <c:plotArea>
      <c:layout/>
      <c:lineChart>
        <c:grouping val="standard"/>
        <c:varyColors val="0"/>
        <c:ser>
          <c:idx val="0"/>
          <c:order val="0"/>
          <c:tx>
            <c:strRef>
              <c:f>'E - El og Fjernvarme'!$B$631</c:f>
              <c:strCache>
                <c:ptCount val="1"/>
                <c:pt idx="0">
                  <c:v>Vindår</c:v>
                </c:pt>
              </c:strCache>
            </c:strRef>
          </c:tx>
          <c:spPr>
            <a:ln w="31750"/>
          </c:spPr>
          <c:marker>
            <c:symbol val="none"/>
          </c:marker>
          <c:cat>
            <c:numRef>
              <c:f>'E - El og Fjernvarme'!$A$632:$A$647</c:f>
              <c:numCache>
                <c:formatCode>General</c:formatCod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numCache>
            </c:numRef>
          </c:cat>
          <c:val>
            <c:numRef>
              <c:f>'E - El og Fjernvarme'!$B$632:$B$647</c:f>
              <c:numCache>
                <c:formatCode>0%</c:formatCode>
                <c:ptCount val="16"/>
                <c:pt idx="0">
                  <c:v>1.0397026751041665</c:v>
                </c:pt>
                <c:pt idx="1">
                  <c:v>0.88035186864583281</c:v>
                </c:pt>
                <c:pt idx="2">
                  <c:v>0.97205713659099613</c:v>
                </c:pt>
                <c:pt idx="3">
                  <c:v>0.8732527267832495</c:v>
                </c:pt>
                <c:pt idx="4">
                  <c:v>1.0094875620170249</c:v>
                </c:pt>
                <c:pt idx="5">
                  <c:v>0.96321615358454415</c:v>
                </c:pt>
                <c:pt idx="6">
                  <c:v>0.88595797106203067</c:v>
                </c:pt>
                <c:pt idx="7">
                  <c:v>1.111985801925603</c:v>
                </c:pt>
                <c:pt idx="8">
                  <c:v>1.0486738792489672</c:v>
                </c:pt>
                <c:pt idx="9">
                  <c:v>0.92710606887231373</c:v>
                </c:pt>
                <c:pt idx="10">
                  <c:v>0.89567092257007452</c:v>
                </c:pt>
                <c:pt idx="11">
                  <c:v>1.0603202149536124</c:v>
                </c:pt>
                <c:pt idx="12">
                  <c:v>1.0165048526543312</c:v>
                </c:pt>
                <c:pt idx="13">
                  <c:v>0.93429859496012801</c:v>
                </c:pt>
                <c:pt idx="14">
                  <c:v>1</c:v>
                </c:pt>
                <c:pt idx="15">
                  <c:v>1.06</c:v>
                </c:pt>
              </c:numCache>
            </c:numRef>
          </c:val>
          <c:smooth val="0"/>
        </c:ser>
        <c:dLbls>
          <c:showLegendKey val="0"/>
          <c:showVal val="0"/>
          <c:showCatName val="0"/>
          <c:showSerName val="0"/>
          <c:showPercent val="0"/>
          <c:showBubbleSize val="0"/>
        </c:dLbls>
        <c:marker val="1"/>
        <c:smooth val="0"/>
        <c:axId val="148024320"/>
        <c:axId val="148050688"/>
      </c:lineChart>
      <c:catAx>
        <c:axId val="148024320"/>
        <c:scaling>
          <c:orientation val="minMax"/>
        </c:scaling>
        <c:delete val="0"/>
        <c:axPos val="b"/>
        <c:numFmt formatCode="General" sourceLinked="1"/>
        <c:majorTickMark val="out"/>
        <c:minorTickMark val="none"/>
        <c:tickLblPos val="nextTo"/>
        <c:crossAx val="148050688"/>
        <c:crosses val="autoZero"/>
        <c:auto val="1"/>
        <c:lblAlgn val="ctr"/>
        <c:lblOffset val="100"/>
        <c:noMultiLvlLbl val="0"/>
      </c:catAx>
      <c:valAx>
        <c:axId val="148050688"/>
        <c:scaling>
          <c:orientation val="minMax"/>
        </c:scaling>
        <c:delete val="0"/>
        <c:axPos val="l"/>
        <c:majorGridlines/>
        <c:numFmt formatCode="0%" sourceLinked="1"/>
        <c:majorTickMark val="out"/>
        <c:minorTickMark val="none"/>
        <c:tickLblPos val="nextTo"/>
        <c:crossAx val="148024320"/>
        <c:crosses val="autoZero"/>
        <c:crossBetween val="between"/>
      </c:valAx>
    </c:plotArea>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Elspotpriser i "Forløb</a:t>
            </a:r>
            <a:r>
              <a:rPr lang="da-DK" baseline="0"/>
              <a:t> A"</a:t>
            </a:r>
            <a:r>
              <a:rPr lang="da-DK"/>
              <a:t> (kr./MWh)</a:t>
            </a:r>
          </a:p>
        </c:rich>
      </c:tx>
      <c:layout/>
      <c:overlay val="1"/>
    </c:title>
    <c:autoTitleDeleted val="0"/>
    <c:plotArea>
      <c:layout>
        <c:manualLayout>
          <c:layoutTarget val="inner"/>
          <c:xMode val="edge"/>
          <c:yMode val="edge"/>
          <c:x val="8.607174103237096E-2"/>
          <c:y val="0.13010425780110821"/>
          <c:w val="0.88337270341207352"/>
          <c:h val="0.48193095654709828"/>
        </c:manualLayout>
      </c:layout>
      <c:lineChart>
        <c:grouping val="standard"/>
        <c:varyColors val="0"/>
        <c:ser>
          <c:idx val="0"/>
          <c:order val="0"/>
          <c:tx>
            <c:v>DK-Vest (RAMSES)</c:v>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elpris'!$B$29:$B$40</c:f>
              <c:numCache>
                <c:formatCode>0</c:formatCode>
                <c:ptCount val="12"/>
                <c:pt idx="0">
                  <c:v>226.91158016586579</c:v>
                </c:pt>
                <c:pt idx="1">
                  <c:v>173.22635932536335</c:v>
                </c:pt>
                <c:pt idx="2">
                  <c:v>184.21832129514149</c:v>
                </c:pt>
                <c:pt idx="3">
                  <c:v>181.38084019226045</c:v>
                </c:pt>
                <c:pt idx="4">
                  <c:v>184.55274265543693</c:v>
                </c:pt>
                <c:pt idx="5">
                  <c:v>200.38563841182605</c:v>
                </c:pt>
                <c:pt idx="6">
                  <c:v>219.84598450123556</c:v>
                </c:pt>
                <c:pt idx="7">
                  <c:v>259.60516010709699</c:v>
                </c:pt>
                <c:pt idx="8">
                  <c:v>284.13342470364012</c:v>
                </c:pt>
                <c:pt idx="9">
                  <c:v>300.17218058472656</c:v>
                </c:pt>
                <c:pt idx="10">
                  <c:v>308.33120029831088</c:v>
                </c:pt>
                <c:pt idx="11">
                  <c:v>320.1792800272612</c:v>
                </c:pt>
              </c:numCache>
            </c:numRef>
          </c:val>
          <c:smooth val="0"/>
        </c:ser>
        <c:ser>
          <c:idx val="1"/>
          <c:order val="1"/>
          <c:tx>
            <c:v>DK-Øst (RAMSES)</c:v>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elpris'!$C$29:$C$40</c:f>
              <c:numCache>
                <c:formatCode>0</c:formatCode>
                <c:ptCount val="12"/>
                <c:pt idx="0">
                  <c:v>237.19954796686247</c:v>
                </c:pt>
                <c:pt idx="1">
                  <c:v>177.25196073869739</c:v>
                </c:pt>
                <c:pt idx="2">
                  <c:v>190.47246137271279</c:v>
                </c:pt>
                <c:pt idx="3">
                  <c:v>190.11745676586739</c:v>
                </c:pt>
                <c:pt idx="4">
                  <c:v>199.10026466041435</c:v>
                </c:pt>
                <c:pt idx="5">
                  <c:v>221.80063439294088</c:v>
                </c:pt>
                <c:pt idx="6">
                  <c:v>233.73113575130776</c:v>
                </c:pt>
                <c:pt idx="7">
                  <c:v>277.97097881798447</c:v>
                </c:pt>
                <c:pt idx="8">
                  <c:v>299.56710011704956</c:v>
                </c:pt>
                <c:pt idx="9">
                  <c:v>316.11909061272797</c:v>
                </c:pt>
                <c:pt idx="10">
                  <c:v>316.87714901019831</c:v>
                </c:pt>
                <c:pt idx="11">
                  <c:v>329.8684620935266</c:v>
                </c:pt>
              </c:numCache>
            </c:numRef>
          </c:val>
          <c:smooth val="0"/>
        </c:ser>
        <c:ser>
          <c:idx val="2"/>
          <c:order val="2"/>
          <c:tx>
            <c:v>DK-Vest (Historie + Futures)</c:v>
          </c:tx>
          <c:spPr>
            <a:ln>
              <a:noFill/>
            </a:ln>
          </c:spPr>
          <c:marker>
            <c:symbol val="triangle"/>
            <c:size val="5"/>
            <c:spPr>
              <a:solidFill>
                <a:schemeClr val="accent1"/>
              </a:solidFill>
              <a:ln>
                <a:solidFill>
                  <a:schemeClr val="accent1"/>
                </a:solidFill>
              </a:ln>
            </c:spPr>
          </c:marker>
          <c:val>
            <c:numRef>
              <c:f>'F - Fremskrivning af elpris'!$B$12:$B$23</c:f>
              <c:numCache>
                <c:formatCode>0</c:formatCode>
                <c:ptCount val="12"/>
                <c:pt idx="0">
                  <c:v>228.6</c:v>
                </c:pt>
                <c:pt idx="1">
                  <c:v>172.7</c:v>
                </c:pt>
                <c:pt idx="2">
                  <c:v>185.75400000000002</c:v>
                </c:pt>
                <c:pt idx="3">
                  <c:v>187.24599999999998</c:v>
                </c:pt>
                <c:pt idx="4">
                  <c:v>191.4982</c:v>
                </c:pt>
                <c:pt idx="5">
                  <c:v>192.69179999999997</c:v>
                </c:pt>
                <c:pt idx="6">
                  <c:v>200.15179999999998</c:v>
                </c:pt>
                <c:pt idx="7">
                  <c:v>212.08779999999999</c:v>
                </c:pt>
                <c:pt idx="8">
                  <c:v>224.02379999999999</c:v>
                </c:pt>
                <c:pt idx="9">
                  <c:v>232.6028</c:v>
                </c:pt>
                <c:pt idx="10">
                  <c:v>234.8408</c:v>
                </c:pt>
                <c:pt idx="11">
                  <c:v>238.1978</c:v>
                </c:pt>
              </c:numCache>
            </c:numRef>
          </c:val>
          <c:smooth val="0"/>
        </c:ser>
        <c:ser>
          <c:idx val="3"/>
          <c:order val="3"/>
          <c:tx>
            <c:v>DK-Øst (Historie + Futures)</c:v>
          </c:tx>
          <c:spPr>
            <a:ln>
              <a:noFill/>
            </a:ln>
          </c:spPr>
          <c:marker>
            <c:symbol val="triangle"/>
            <c:size val="5"/>
            <c:spPr>
              <a:solidFill>
                <a:schemeClr val="accent2"/>
              </a:solidFill>
              <a:ln>
                <a:solidFill>
                  <a:schemeClr val="accent2"/>
                </a:solidFill>
              </a:ln>
            </c:spPr>
          </c:marker>
          <c:val>
            <c:numRef>
              <c:f>'F - Fremskrivning af elpris'!$C$12:$C$23</c:f>
              <c:numCache>
                <c:formatCode>0</c:formatCode>
                <c:ptCount val="12"/>
                <c:pt idx="0">
                  <c:v>239.7</c:v>
                </c:pt>
                <c:pt idx="1">
                  <c:v>185.4</c:v>
                </c:pt>
                <c:pt idx="2">
                  <c:v>201.1962</c:v>
                </c:pt>
                <c:pt idx="3">
                  <c:v>202.46440000000001</c:v>
                </c:pt>
                <c:pt idx="4">
                  <c:v>206.04519999999999</c:v>
                </c:pt>
                <c:pt idx="5">
                  <c:v>207.23879999999997</c:v>
                </c:pt>
                <c:pt idx="6">
                  <c:v>214.69879999999998</c:v>
                </c:pt>
                <c:pt idx="7">
                  <c:v>226.63479999999998</c:v>
                </c:pt>
                <c:pt idx="8">
                  <c:v>238.57079999999999</c:v>
                </c:pt>
                <c:pt idx="9">
                  <c:v>247.14980000000003</c:v>
                </c:pt>
                <c:pt idx="10">
                  <c:v>249.3878</c:v>
                </c:pt>
                <c:pt idx="11">
                  <c:v>252.74480000000003</c:v>
                </c:pt>
              </c:numCache>
            </c:numRef>
          </c:val>
          <c:smooth val="0"/>
        </c:ser>
        <c:ser>
          <c:idx val="4"/>
          <c:order val="4"/>
          <c:tx>
            <c:strRef>
              <c:f>'F - Fremskrivning af elpris'!$I$28</c:f>
              <c:strCache>
                <c:ptCount val="1"/>
                <c:pt idx="0">
                  <c:v>Kulmarginal</c:v>
                </c:pt>
              </c:strCache>
            </c:strRef>
          </c:tx>
          <c:spPr>
            <a:ln w="19050">
              <a:solidFill>
                <a:schemeClr val="tx1"/>
              </a:solidFill>
              <a:prstDash val="sysDash"/>
            </a:ln>
          </c:spPr>
          <c:marker>
            <c:symbol val="none"/>
          </c:marker>
          <c:val>
            <c:numRef>
              <c:f>'F - Fremskrivning af elpris'!$I$29:$I$40</c:f>
              <c:numCache>
                <c:formatCode>0</c:formatCode>
                <c:ptCount val="12"/>
                <c:pt idx="0">
                  <c:v>240.47599962914254</c:v>
                </c:pt>
                <c:pt idx="1">
                  <c:v>224.868335</c:v>
                </c:pt>
                <c:pt idx="2">
                  <c:v>210.5679520093756</c:v>
                </c:pt>
                <c:pt idx="3">
                  <c:v>205.0284833617024</c:v>
                </c:pt>
                <c:pt idx="4">
                  <c:v>214.55903740901283</c:v>
                </c:pt>
                <c:pt idx="5">
                  <c:v>228.8409954560905</c:v>
                </c:pt>
                <c:pt idx="6">
                  <c:v>247.44832075813048</c:v>
                </c:pt>
                <c:pt idx="7">
                  <c:v>264.52446518102465</c:v>
                </c:pt>
                <c:pt idx="8">
                  <c:v>282.0452027102524</c:v>
                </c:pt>
                <c:pt idx="9">
                  <c:v>282.20843579759855</c:v>
                </c:pt>
                <c:pt idx="10">
                  <c:v>282.26748570894603</c:v>
                </c:pt>
                <c:pt idx="11">
                  <c:v>282.20268336876563</c:v>
                </c:pt>
              </c:numCache>
            </c:numRef>
          </c:val>
          <c:smooth val="0"/>
        </c:ser>
        <c:dLbls>
          <c:showLegendKey val="0"/>
          <c:showVal val="0"/>
          <c:showCatName val="0"/>
          <c:showSerName val="0"/>
          <c:showPercent val="0"/>
          <c:showBubbleSize val="0"/>
        </c:dLbls>
        <c:marker val="1"/>
        <c:smooth val="0"/>
        <c:axId val="148164608"/>
        <c:axId val="148166144"/>
      </c:lineChart>
      <c:catAx>
        <c:axId val="148164608"/>
        <c:scaling>
          <c:orientation val="minMax"/>
        </c:scaling>
        <c:delete val="0"/>
        <c:axPos val="b"/>
        <c:numFmt formatCode="General" sourceLinked="1"/>
        <c:majorTickMark val="out"/>
        <c:minorTickMark val="none"/>
        <c:tickLblPos val="nextTo"/>
        <c:crossAx val="148166144"/>
        <c:crosses val="autoZero"/>
        <c:auto val="1"/>
        <c:lblAlgn val="ctr"/>
        <c:lblOffset val="100"/>
        <c:noMultiLvlLbl val="0"/>
      </c:catAx>
      <c:valAx>
        <c:axId val="148166144"/>
        <c:scaling>
          <c:orientation val="minMax"/>
          <c:max val="400"/>
          <c:min val="150"/>
        </c:scaling>
        <c:delete val="0"/>
        <c:axPos val="l"/>
        <c:majorGridlines/>
        <c:numFmt formatCode="0" sourceLinked="1"/>
        <c:majorTickMark val="out"/>
        <c:minorTickMark val="none"/>
        <c:tickLblPos val="nextTo"/>
        <c:crossAx val="148164608"/>
        <c:crosses val="autoZero"/>
        <c:crossBetween val="between"/>
      </c:val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Elspotpriser i "Forløb</a:t>
            </a:r>
            <a:r>
              <a:rPr lang="da-DK" baseline="0"/>
              <a:t> FM"</a:t>
            </a:r>
            <a:r>
              <a:rPr lang="da-DK"/>
              <a:t> (kr./MWh)</a:t>
            </a:r>
          </a:p>
        </c:rich>
      </c:tx>
      <c:layout/>
      <c:overlay val="1"/>
    </c:title>
    <c:autoTitleDeleted val="0"/>
    <c:plotArea>
      <c:layout>
        <c:manualLayout>
          <c:layoutTarget val="inner"/>
          <c:xMode val="edge"/>
          <c:yMode val="edge"/>
          <c:x val="8.607174103237096E-2"/>
          <c:y val="0.13010425780110821"/>
          <c:w val="0.88337270341207352"/>
          <c:h val="0.48193095654709828"/>
        </c:manualLayout>
      </c:layout>
      <c:lineChart>
        <c:grouping val="standard"/>
        <c:varyColors val="0"/>
        <c:ser>
          <c:idx val="0"/>
          <c:order val="0"/>
          <c:tx>
            <c:v>DK-Vest (RAMSES)</c:v>
          </c:tx>
          <c:spPr>
            <a:ln w="31750"/>
          </c:spPr>
          <c:marker>
            <c:symbol val="none"/>
          </c:marker>
          <c:cat>
            <c:numRef>
              <c:f>'F - Fremskrivning af elpris'!$A$63:$A$74</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elpris'!$B$63:$B$74</c:f>
              <c:numCache>
                <c:formatCode>0</c:formatCode>
                <c:ptCount val="12"/>
                <c:pt idx="0">
                  <c:v>226.91158016586579</c:v>
                </c:pt>
                <c:pt idx="1">
                  <c:v>173.22635932536335</c:v>
                </c:pt>
                <c:pt idx="2">
                  <c:v>184.66950443679423</c:v>
                </c:pt>
                <c:pt idx="3">
                  <c:v>182.80861786513543</c:v>
                </c:pt>
                <c:pt idx="4">
                  <c:v>186.92494640188326</c:v>
                </c:pt>
                <c:pt idx="5">
                  <c:v>204.17289888295568</c:v>
                </c:pt>
                <c:pt idx="6">
                  <c:v>226.02297829490269</c:v>
                </c:pt>
                <c:pt idx="7">
                  <c:v>269.57488152236141</c:v>
                </c:pt>
                <c:pt idx="8">
                  <c:v>295.42314932955122</c:v>
                </c:pt>
                <c:pt idx="9">
                  <c:v>312.69187622678402</c:v>
                </c:pt>
                <c:pt idx="10">
                  <c:v>323.12613402404031</c:v>
                </c:pt>
                <c:pt idx="11">
                  <c:v>336.48640477810454</c:v>
                </c:pt>
              </c:numCache>
            </c:numRef>
          </c:val>
          <c:smooth val="0"/>
        </c:ser>
        <c:ser>
          <c:idx val="1"/>
          <c:order val="1"/>
          <c:tx>
            <c:v>DK-Øst (RAMSES)</c:v>
          </c:tx>
          <c:spPr>
            <a:ln w="31750"/>
          </c:spPr>
          <c:marker>
            <c:symbol val="none"/>
          </c:marker>
          <c:cat>
            <c:numRef>
              <c:f>'F - Fremskrivning af elpris'!$A$63:$A$74</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elpris'!$C$63:$C$74</c:f>
              <c:numCache>
                <c:formatCode>0</c:formatCode>
                <c:ptCount val="12"/>
                <c:pt idx="0">
                  <c:v>237.19954796686247</c:v>
                </c:pt>
                <c:pt idx="1">
                  <c:v>177.25196073869739</c:v>
                </c:pt>
                <c:pt idx="2">
                  <c:v>190.80151217526873</c:v>
                </c:pt>
                <c:pt idx="3">
                  <c:v>192.08577764132747</c:v>
                </c:pt>
                <c:pt idx="4">
                  <c:v>202.19970838533817</c:v>
                </c:pt>
                <c:pt idx="5">
                  <c:v>226.09211648062325</c:v>
                </c:pt>
                <c:pt idx="6">
                  <c:v>240.23455746681853</c:v>
                </c:pt>
                <c:pt idx="7">
                  <c:v>287.41035757582881</c:v>
                </c:pt>
                <c:pt idx="8">
                  <c:v>309.47463156853877</c:v>
                </c:pt>
                <c:pt idx="9">
                  <c:v>326.72122951305477</c:v>
                </c:pt>
                <c:pt idx="10">
                  <c:v>330.1642771126921</c:v>
                </c:pt>
                <c:pt idx="11">
                  <c:v>343.80741994163549</c:v>
                </c:pt>
              </c:numCache>
            </c:numRef>
          </c:val>
          <c:smooth val="0"/>
        </c:ser>
        <c:ser>
          <c:idx val="2"/>
          <c:order val="2"/>
          <c:tx>
            <c:v>DK-Vest (Historie + Futures)</c:v>
          </c:tx>
          <c:spPr>
            <a:ln>
              <a:noFill/>
            </a:ln>
          </c:spPr>
          <c:marker>
            <c:symbol val="triangle"/>
            <c:size val="5"/>
            <c:spPr>
              <a:solidFill>
                <a:schemeClr val="accent1"/>
              </a:solidFill>
              <a:ln>
                <a:solidFill>
                  <a:schemeClr val="accent1"/>
                </a:solidFill>
              </a:ln>
            </c:spPr>
          </c:marker>
          <c:cat>
            <c:numRef>
              <c:f>'F - Fremskrivning af elpris'!$A$63:$A$74</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elpris'!$B$12:$B$23</c:f>
              <c:numCache>
                <c:formatCode>0</c:formatCode>
                <c:ptCount val="12"/>
                <c:pt idx="0">
                  <c:v>228.6</c:v>
                </c:pt>
                <c:pt idx="1">
                  <c:v>172.7</c:v>
                </c:pt>
                <c:pt idx="2">
                  <c:v>185.75400000000002</c:v>
                </c:pt>
                <c:pt idx="3">
                  <c:v>187.24599999999998</c:v>
                </c:pt>
                <c:pt idx="4">
                  <c:v>191.4982</c:v>
                </c:pt>
                <c:pt idx="5">
                  <c:v>192.69179999999997</c:v>
                </c:pt>
                <c:pt idx="6">
                  <c:v>200.15179999999998</c:v>
                </c:pt>
                <c:pt idx="7">
                  <c:v>212.08779999999999</c:v>
                </c:pt>
                <c:pt idx="8">
                  <c:v>224.02379999999999</c:v>
                </c:pt>
                <c:pt idx="9">
                  <c:v>232.6028</c:v>
                </c:pt>
                <c:pt idx="10">
                  <c:v>234.8408</c:v>
                </c:pt>
                <c:pt idx="11">
                  <c:v>238.1978</c:v>
                </c:pt>
              </c:numCache>
            </c:numRef>
          </c:val>
          <c:smooth val="0"/>
        </c:ser>
        <c:ser>
          <c:idx val="3"/>
          <c:order val="3"/>
          <c:tx>
            <c:v>DK-Øst (Historie + Futures)</c:v>
          </c:tx>
          <c:spPr>
            <a:ln>
              <a:noFill/>
            </a:ln>
          </c:spPr>
          <c:marker>
            <c:symbol val="triangle"/>
            <c:size val="5"/>
            <c:spPr>
              <a:solidFill>
                <a:schemeClr val="accent2"/>
              </a:solidFill>
              <a:ln>
                <a:solidFill>
                  <a:schemeClr val="accent2"/>
                </a:solidFill>
              </a:ln>
            </c:spPr>
          </c:marker>
          <c:cat>
            <c:numRef>
              <c:f>'F - Fremskrivning af elpris'!$A$63:$A$74</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elpris'!$C$12:$C$23</c:f>
              <c:numCache>
                <c:formatCode>0</c:formatCode>
                <c:ptCount val="12"/>
                <c:pt idx="0">
                  <c:v>239.7</c:v>
                </c:pt>
                <c:pt idx="1">
                  <c:v>185.4</c:v>
                </c:pt>
                <c:pt idx="2">
                  <c:v>201.1962</c:v>
                </c:pt>
                <c:pt idx="3">
                  <c:v>202.46440000000001</c:v>
                </c:pt>
                <c:pt idx="4">
                  <c:v>206.04519999999999</c:v>
                </c:pt>
                <c:pt idx="5">
                  <c:v>207.23879999999997</c:v>
                </c:pt>
                <c:pt idx="6">
                  <c:v>214.69879999999998</c:v>
                </c:pt>
                <c:pt idx="7">
                  <c:v>226.63479999999998</c:v>
                </c:pt>
                <c:pt idx="8">
                  <c:v>238.57079999999999</c:v>
                </c:pt>
                <c:pt idx="9">
                  <c:v>247.14980000000003</c:v>
                </c:pt>
                <c:pt idx="10">
                  <c:v>249.3878</c:v>
                </c:pt>
                <c:pt idx="11">
                  <c:v>252.74480000000003</c:v>
                </c:pt>
              </c:numCache>
            </c:numRef>
          </c:val>
          <c:smooth val="0"/>
        </c:ser>
        <c:ser>
          <c:idx val="4"/>
          <c:order val="4"/>
          <c:tx>
            <c:strRef>
              <c:f>'F - Fremskrivning af elpris'!$I$28</c:f>
              <c:strCache>
                <c:ptCount val="1"/>
                <c:pt idx="0">
                  <c:v>Kulmarginal</c:v>
                </c:pt>
              </c:strCache>
            </c:strRef>
          </c:tx>
          <c:spPr>
            <a:ln w="19050">
              <a:solidFill>
                <a:schemeClr val="tx1"/>
              </a:solidFill>
              <a:prstDash val="sysDash"/>
            </a:ln>
          </c:spPr>
          <c:marker>
            <c:symbol val="none"/>
          </c:marker>
          <c:cat>
            <c:numRef>
              <c:f>'F - Fremskrivning af elpris'!$A$63:$A$74</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elpris'!$I$63:$I$74</c:f>
              <c:numCache>
                <c:formatCode>0</c:formatCode>
                <c:ptCount val="12"/>
                <c:pt idx="0">
                  <c:v>240.47599962914254</c:v>
                </c:pt>
                <c:pt idx="1">
                  <c:v>224.868335</c:v>
                </c:pt>
                <c:pt idx="2">
                  <c:v>210.71000920785011</c:v>
                </c:pt>
                <c:pt idx="3">
                  <c:v>206.87701720058431</c:v>
                </c:pt>
                <c:pt idx="4">
                  <c:v>218.19879519916407</c:v>
                </c:pt>
                <c:pt idx="5">
                  <c:v>234.57520933679487</c:v>
                </c:pt>
                <c:pt idx="6">
                  <c:v>255.44148091630478</c:v>
                </c:pt>
                <c:pt idx="7">
                  <c:v>275.15307396305877</c:v>
                </c:pt>
                <c:pt idx="8">
                  <c:v>295.57465537028918</c:v>
                </c:pt>
                <c:pt idx="9">
                  <c:v>298.87284584271384</c:v>
                </c:pt>
                <c:pt idx="10">
                  <c:v>302.34137614022552</c:v>
                </c:pt>
                <c:pt idx="11">
                  <c:v>305.93973234423675</c:v>
                </c:pt>
              </c:numCache>
            </c:numRef>
          </c:val>
          <c:smooth val="0"/>
        </c:ser>
        <c:dLbls>
          <c:showLegendKey val="0"/>
          <c:showVal val="0"/>
          <c:showCatName val="0"/>
          <c:showSerName val="0"/>
          <c:showPercent val="0"/>
          <c:showBubbleSize val="0"/>
        </c:dLbls>
        <c:marker val="1"/>
        <c:smooth val="0"/>
        <c:axId val="145920768"/>
        <c:axId val="145922304"/>
      </c:lineChart>
      <c:catAx>
        <c:axId val="145920768"/>
        <c:scaling>
          <c:orientation val="minMax"/>
        </c:scaling>
        <c:delete val="0"/>
        <c:axPos val="b"/>
        <c:numFmt formatCode="General" sourceLinked="1"/>
        <c:majorTickMark val="out"/>
        <c:minorTickMark val="none"/>
        <c:tickLblPos val="nextTo"/>
        <c:crossAx val="145922304"/>
        <c:crosses val="autoZero"/>
        <c:auto val="1"/>
        <c:lblAlgn val="ctr"/>
        <c:lblOffset val="100"/>
        <c:noMultiLvlLbl val="0"/>
      </c:catAx>
      <c:valAx>
        <c:axId val="145922304"/>
        <c:scaling>
          <c:orientation val="minMax"/>
          <c:max val="400"/>
          <c:min val="150"/>
        </c:scaling>
        <c:delete val="0"/>
        <c:axPos val="l"/>
        <c:majorGridlines/>
        <c:numFmt formatCode="0" sourceLinked="1"/>
        <c:majorTickMark val="out"/>
        <c:minorTickMark val="none"/>
        <c:tickLblPos val="nextTo"/>
        <c:crossAx val="145920768"/>
        <c:crosses val="autoZero"/>
        <c:crossBetween val="between"/>
      </c:val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Elspotpriser i "Forløb</a:t>
            </a:r>
            <a:r>
              <a:rPr lang="da-DK" baseline="0"/>
              <a:t> B"</a:t>
            </a:r>
            <a:r>
              <a:rPr lang="da-DK"/>
              <a:t> (kr./MWh)</a:t>
            </a:r>
          </a:p>
        </c:rich>
      </c:tx>
      <c:layout/>
      <c:overlay val="1"/>
    </c:title>
    <c:autoTitleDeleted val="0"/>
    <c:plotArea>
      <c:layout>
        <c:manualLayout>
          <c:layoutTarget val="inner"/>
          <c:xMode val="edge"/>
          <c:yMode val="edge"/>
          <c:x val="8.607174103237096E-2"/>
          <c:y val="0.13010425780110821"/>
          <c:w val="0.88337270341207352"/>
          <c:h val="0.48193095654709828"/>
        </c:manualLayout>
      </c:layout>
      <c:lineChart>
        <c:grouping val="standard"/>
        <c:varyColors val="0"/>
        <c:ser>
          <c:idx val="0"/>
          <c:order val="0"/>
          <c:tx>
            <c:v>DK-Vest (RAMSES)</c:v>
          </c:tx>
          <c:spPr>
            <a:ln w="31750"/>
          </c:spPr>
          <c:marker>
            <c:symbol val="none"/>
          </c:marker>
          <c:cat>
            <c:numRef>
              <c:f>'F - Fremskrivning af elpris'!$A$46:$A$57</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elpris'!$B$46:$B$57</c:f>
              <c:numCache>
                <c:formatCode>0</c:formatCode>
                <c:ptCount val="12"/>
                <c:pt idx="0">
                  <c:v>226.91158016586579</c:v>
                </c:pt>
                <c:pt idx="1">
                  <c:v>173.22635932536335</c:v>
                </c:pt>
                <c:pt idx="2">
                  <c:v>188.58254670370377</c:v>
                </c:pt>
                <c:pt idx="3">
                  <c:v>183.50360098202523</c:v>
                </c:pt>
                <c:pt idx="4">
                  <c:v>187.87554780097247</c:v>
                </c:pt>
                <c:pt idx="5">
                  <c:v>211.9629578853569</c:v>
                </c:pt>
                <c:pt idx="6">
                  <c:v>243.99489290255451</c:v>
                </c:pt>
                <c:pt idx="7">
                  <c:v>298.90704625986012</c:v>
                </c:pt>
                <c:pt idx="8">
                  <c:v>328.10909268505668</c:v>
                </c:pt>
                <c:pt idx="9">
                  <c:v>341.50616780475633</c:v>
                </c:pt>
                <c:pt idx="10">
                  <c:v>352.10654011952096</c:v>
                </c:pt>
                <c:pt idx="11">
                  <c:v>350.20511954183826</c:v>
                </c:pt>
              </c:numCache>
            </c:numRef>
          </c:val>
          <c:smooth val="0"/>
        </c:ser>
        <c:ser>
          <c:idx val="1"/>
          <c:order val="1"/>
          <c:tx>
            <c:v>DK-Øst (RAMSES)</c:v>
          </c:tx>
          <c:spPr>
            <a:ln w="31750"/>
          </c:spPr>
          <c:marker>
            <c:symbol val="none"/>
          </c:marker>
          <c:cat>
            <c:numRef>
              <c:f>'F - Fremskrivning af elpris'!$A$46:$A$57</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elpris'!$C$46:$C$57</c:f>
              <c:numCache>
                <c:formatCode>0</c:formatCode>
                <c:ptCount val="12"/>
                <c:pt idx="0">
                  <c:v>237.19954796686247</c:v>
                </c:pt>
                <c:pt idx="1">
                  <c:v>177.25196073869739</c:v>
                </c:pt>
                <c:pt idx="2">
                  <c:v>194.85020703166379</c:v>
                </c:pt>
                <c:pt idx="3">
                  <c:v>192.67061262201494</c:v>
                </c:pt>
                <c:pt idx="4">
                  <c:v>203.21006884975918</c:v>
                </c:pt>
                <c:pt idx="5">
                  <c:v>232.97553651271491</c:v>
                </c:pt>
                <c:pt idx="6">
                  <c:v>255.90378507360467</c:v>
                </c:pt>
                <c:pt idx="7">
                  <c:v>306.19121874858729</c:v>
                </c:pt>
                <c:pt idx="8">
                  <c:v>329.2015573465892</c:v>
                </c:pt>
                <c:pt idx="9">
                  <c:v>339.31362104644745</c:v>
                </c:pt>
                <c:pt idx="10">
                  <c:v>351.23673909050603</c:v>
                </c:pt>
                <c:pt idx="11">
                  <c:v>346.07568358776962</c:v>
                </c:pt>
              </c:numCache>
            </c:numRef>
          </c:val>
          <c:smooth val="0"/>
        </c:ser>
        <c:ser>
          <c:idx val="2"/>
          <c:order val="2"/>
          <c:tx>
            <c:v>DK-Vest (Historie + Futures)</c:v>
          </c:tx>
          <c:spPr>
            <a:ln>
              <a:noFill/>
            </a:ln>
          </c:spPr>
          <c:marker>
            <c:symbol val="triangle"/>
            <c:size val="5"/>
            <c:spPr>
              <a:solidFill>
                <a:schemeClr val="accent1"/>
              </a:solidFill>
              <a:ln>
                <a:solidFill>
                  <a:schemeClr val="accent1"/>
                </a:solidFill>
              </a:ln>
            </c:spPr>
          </c:marker>
          <c:cat>
            <c:numRef>
              <c:f>'F - Fremskrivning af elpris'!$A$46:$A$57</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elpris'!$B$12:$B$23</c:f>
              <c:numCache>
                <c:formatCode>0</c:formatCode>
                <c:ptCount val="12"/>
                <c:pt idx="0">
                  <c:v>228.6</c:v>
                </c:pt>
                <c:pt idx="1">
                  <c:v>172.7</c:v>
                </c:pt>
                <c:pt idx="2">
                  <c:v>185.75400000000002</c:v>
                </c:pt>
                <c:pt idx="3">
                  <c:v>187.24599999999998</c:v>
                </c:pt>
                <c:pt idx="4">
                  <c:v>191.4982</c:v>
                </c:pt>
                <c:pt idx="5">
                  <c:v>192.69179999999997</c:v>
                </c:pt>
                <c:pt idx="6">
                  <c:v>200.15179999999998</c:v>
                </c:pt>
                <c:pt idx="7">
                  <c:v>212.08779999999999</c:v>
                </c:pt>
                <c:pt idx="8">
                  <c:v>224.02379999999999</c:v>
                </c:pt>
                <c:pt idx="9">
                  <c:v>232.6028</c:v>
                </c:pt>
                <c:pt idx="10">
                  <c:v>234.8408</c:v>
                </c:pt>
                <c:pt idx="11">
                  <c:v>238.1978</c:v>
                </c:pt>
              </c:numCache>
            </c:numRef>
          </c:val>
          <c:smooth val="0"/>
        </c:ser>
        <c:ser>
          <c:idx val="3"/>
          <c:order val="3"/>
          <c:tx>
            <c:v>DK-Øst (Historie + Futures)</c:v>
          </c:tx>
          <c:spPr>
            <a:ln>
              <a:noFill/>
            </a:ln>
          </c:spPr>
          <c:marker>
            <c:symbol val="triangle"/>
            <c:size val="5"/>
            <c:spPr>
              <a:solidFill>
                <a:schemeClr val="accent2"/>
              </a:solidFill>
              <a:ln>
                <a:solidFill>
                  <a:schemeClr val="accent2"/>
                </a:solidFill>
              </a:ln>
            </c:spPr>
          </c:marker>
          <c:cat>
            <c:numRef>
              <c:f>'F - Fremskrivning af elpris'!$A$46:$A$57</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elpris'!$C$12:$C$23</c:f>
              <c:numCache>
                <c:formatCode>0</c:formatCode>
                <c:ptCount val="12"/>
                <c:pt idx="0">
                  <c:v>239.7</c:v>
                </c:pt>
                <c:pt idx="1">
                  <c:v>185.4</c:v>
                </c:pt>
                <c:pt idx="2">
                  <c:v>201.1962</c:v>
                </c:pt>
                <c:pt idx="3">
                  <c:v>202.46440000000001</c:v>
                </c:pt>
                <c:pt idx="4">
                  <c:v>206.04519999999999</c:v>
                </c:pt>
                <c:pt idx="5">
                  <c:v>207.23879999999997</c:v>
                </c:pt>
                <c:pt idx="6">
                  <c:v>214.69879999999998</c:v>
                </c:pt>
                <c:pt idx="7">
                  <c:v>226.63479999999998</c:v>
                </c:pt>
                <c:pt idx="8">
                  <c:v>238.57079999999999</c:v>
                </c:pt>
                <c:pt idx="9">
                  <c:v>247.14980000000003</c:v>
                </c:pt>
                <c:pt idx="10">
                  <c:v>249.3878</c:v>
                </c:pt>
                <c:pt idx="11">
                  <c:v>252.74480000000003</c:v>
                </c:pt>
              </c:numCache>
            </c:numRef>
          </c:val>
          <c:smooth val="0"/>
        </c:ser>
        <c:ser>
          <c:idx val="4"/>
          <c:order val="4"/>
          <c:tx>
            <c:strRef>
              <c:f>'F - Fremskrivning af elpris'!$I$28</c:f>
              <c:strCache>
                <c:ptCount val="1"/>
                <c:pt idx="0">
                  <c:v>Kulmarginal</c:v>
                </c:pt>
              </c:strCache>
            </c:strRef>
          </c:tx>
          <c:spPr>
            <a:ln w="19050">
              <a:solidFill>
                <a:schemeClr val="tx1"/>
              </a:solidFill>
              <a:prstDash val="sysDash"/>
            </a:ln>
          </c:spPr>
          <c:marker>
            <c:symbol val="none"/>
          </c:marker>
          <c:cat>
            <c:numRef>
              <c:f>'F - Fremskrivning af elpris'!$A$46:$A$57</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elpris'!$I$46:$I$57</c:f>
              <c:numCache>
                <c:formatCode>0</c:formatCode>
                <c:ptCount val="12"/>
                <c:pt idx="0">
                  <c:v>240.47599962914254</c:v>
                </c:pt>
                <c:pt idx="1">
                  <c:v>224.868335</c:v>
                </c:pt>
                <c:pt idx="2">
                  <c:v>217.58181756596579</c:v>
                </c:pt>
                <c:pt idx="3">
                  <c:v>211.8464604146462</c:v>
                </c:pt>
                <c:pt idx="4">
                  <c:v>227.14621645665315</c:v>
                </c:pt>
                <c:pt idx="5">
                  <c:v>251.71929916529325</c:v>
                </c:pt>
                <c:pt idx="6">
                  <c:v>284.17235470765564</c:v>
                </c:pt>
                <c:pt idx="7">
                  <c:v>317.86284196936964</c:v>
                </c:pt>
                <c:pt idx="8">
                  <c:v>354.7477348256387</c:v>
                </c:pt>
                <c:pt idx="9">
                  <c:v>362.00620177723954</c:v>
                </c:pt>
                <c:pt idx="10">
                  <c:v>368.75132183850565</c:v>
                </c:pt>
                <c:pt idx="11">
                  <c:v>374.96584607878879</c:v>
                </c:pt>
              </c:numCache>
            </c:numRef>
          </c:val>
          <c:smooth val="0"/>
        </c:ser>
        <c:dLbls>
          <c:showLegendKey val="0"/>
          <c:showVal val="0"/>
          <c:showCatName val="0"/>
          <c:showSerName val="0"/>
          <c:showPercent val="0"/>
          <c:showBubbleSize val="0"/>
        </c:dLbls>
        <c:marker val="1"/>
        <c:smooth val="0"/>
        <c:axId val="145766272"/>
        <c:axId val="145767424"/>
      </c:lineChart>
      <c:catAx>
        <c:axId val="145766272"/>
        <c:scaling>
          <c:orientation val="minMax"/>
        </c:scaling>
        <c:delete val="0"/>
        <c:axPos val="b"/>
        <c:numFmt formatCode="General" sourceLinked="1"/>
        <c:majorTickMark val="out"/>
        <c:minorTickMark val="none"/>
        <c:tickLblPos val="nextTo"/>
        <c:crossAx val="145767424"/>
        <c:crosses val="autoZero"/>
        <c:auto val="1"/>
        <c:lblAlgn val="ctr"/>
        <c:lblOffset val="100"/>
        <c:noMultiLvlLbl val="0"/>
      </c:catAx>
      <c:valAx>
        <c:axId val="145767424"/>
        <c:scaling>
          <c:orientation val="minMax"/>
          <c:max val="400"/>
          <c:min val="150"/>
        </c:scaling>
        <c:delete val="0"/>
        <c:axPos val="l"/>
        <c:majorGridlines/>
        <c:numFmt formatCode="0" sourceLinked="1"/>
        <c:majorTickMark val="out"/>
        <c:minorTickMark val="none"/>
        <c:tickLblPos val="nextTo"/>
        <c:crossAx val="145766272"/>
        <c:crosses val="autoZero"/>
        <c:crossBetween val="between"/>
      </c:val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Gennemsnitlige danske elspotpriser  i de tre forløb (kr./MWh)</a:t>
            </a:r>
          </a:p>
        </c:rich>
      </c:tx>
      <c:layout/>
      <c:overlay val="1"/>
    </c:title>
    <c:autoTitleDeleted val="0"/>
    <c:plotArea>
      <c:layout>
        <c:manualLayout>
          <c:layoutTarget val="inner"/>
          <c:xMode val="edge"/>
          <c:yMode val="edge"/>
          <c:x val="8.607174103237096E-2"/>
          <c:y val="0.19954870224555263"/>
          <c:w val="0.88337270341207352"/>
          <c:h val="0.57297645086030913"/>
        </c:manualLayout>
      </c:layout>
      <c:lineChart>
        <c:grouping val="standard"/>
        <c:varyColors val="0"/>
        <c:ser>
          <c:idx val="0"/>
          <c:order val="0"/>
          <c:tx>
            <c:strRef>
              <c:f>'F - Fremskrivning af elpris'!$B$78</c:f>
              <c:strCache>
                <c:ptCount val="1"/>
                <c:pt idx="0">
                  <c:v>Forløb A</c:v>
                </c:pt>
              </c:strCache>
            </c:strRef>
          </c:tx>
          <c:spPr>
            <a:ln w="31750">
              <a:solidFill>
                <a:schemeClr val="accent4"/>
              </a:solidFill>
            </a:ln>
          </c:spPr>
          <c:marker>
            <c:symbol val="none"/>
          </c:marker>
          <c:cat>
            <c:numRef>
              <c:f>'F - Fremskrivning af elpris'!$A$79:$A$90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elpris'!$B$79:$B$90</c:f>
              <c:numCache>
                <c:formatCode>0</c:formatCode>
                <c:ptCount val="12"/>
                <c:pt idx="0">
                  <c:v>231.02676728626449</c:v>
                </c:pt>
                <c:pt idx="1">
                  <c:v>174.83659989069696</c:v>
                </c:pt>
                <c:pt idx="2">
                  <c:v>186.71997732617001</c:v>
                </c:pt>
                <c:pt idx="3">
                  <c:v>184.87548682170322</c:v>
                </c:pt>
                <c:pt idx="4">
                  <c:v>190.37175145742791</c:v>
                </c:pt>
                <c:pt idx="5">
                  <c:v>208.95163680427197</c:v>
                </c:pt>
                <c:pt idx="6">
                  <c:v>225.40004500126446</c:v>
                </c:pt>
                <c:pt idx="7">
                  <c:v>266.95148759145195</c:v>
                </c:pt>
                <c:pt idx="8">
                  <c:v>290.30689486900388</c:v>
                </c:pt>
                <c:pt idx="9">
                  <c:v>306.55094459592715</c:v>
                </c:pt>
                <c:pt idx="10">
                  <c:v>311.74957978306588</c:v>
                </c:pt>
                <c:pt idx="11">
                  <c:v>324.05495285376736</c:v>
                </c:pt>
              </c:numCache>
            </c:numRef>
          </c:val>
          <c:smooth val="0"/>
        </c:ser>
        <c:ser>
          <c:idx val="1"/>
          <c:order val="1"/>
          <c:tx>
            <c:strRef>
              <c:f>'F - Fremskrivning af elpris'!$C$78</c:f>
              <c:strCache>
                <c:ptCount val="1"/>
                <c:pt idx="0">
                  <c:v>Forløb B</c:v>
                </c:pt>
              </c:strCache>
            </c:strRef>
          </c:tx>
          <c:spPr>
            <a:ln w="31750">
              <a:solidFill>
                <a:schemeClr val="accent5"/>
              </a:solidFill>
            </a:ln>
          </c:spPr>
          <c:marker>
            <c:symbol val="none"/>
          </c:marker>
          <c:cat>
            <c:numRef>
              <c:f>'F - Fremskrivning af elpris'!$A$79:$A$90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elpris'!$C$79:$C$90</c:f>
              <c:numCache>
                <c:formatCode>0</c:formatCode>
                <c:ptCount val="12"/>
                <c:pt idx="0">
                  <c:v>231.02676728626449</c:v>
                </c:pt>
                <c:pt idx="1">
                  <c:v>174.83659989069696</c:v>
                </c:pt>
                <c:pt idx="2">
                  <c:v>191.08961083488776</c:v>
                </c:pt>
                <c:pt idx="3">
                  <c:v>187.17040563802112</c:v>
                </c:pt>
                <c:pt idx="4">
                  <c:v>194.00935622048715</c:v>
                </c:pt>
                <c:pt idx="5">
                  <c:v>220.3679893363001</c:v>
                </c:pt>
                <c:pt idx="6">
                  <c:v>248.75844977097458</c:v>
                </c:pt>
                <c:pt idx="7">
                  <c:v>301.82071525535099</c:v>
                </c:pt>
                <c:pt idx="8">
                  <c:v>328.54607854966969</c:v>
                </c:pt>
                <c:pt idx="9">
                  <c:v>340.62914910143274</c:v>
                </c:pt>
                <c:pt idx="10">
                  <c:v>351.75861970791499</c:v>
                </c:pt>
                <c:pt idx="11">
                  <c:v>348.55334516021082</c:v>
                </c:pt>
              </c:numCache>
            </c:numRef>
          </c:val>
          <c:smooth val="0"/>
        </c:ser>
        <c:ser>
          <c:idx val="2"/>
          <c:order val="2"/>
          <c:tx>
            <c:strRef>
              <c:f>'F - Fremskrivning af elpris'!$D$78</c:f>
              <c:strCache>
                <c:ptCount val="1"/>
                <c:pt idx="0">
                  <c:v>Forløb FM</c:v>
                </c:pt>
              </c:strCache>
            </c:strRef>
          </c:tx>
          <c:spPr>
            <a:ln w="31750">
              <a:solidFill>
                <a:schemeClr val="accent6"/>
              </a:solidFill>
            </a:ln>
          </c:spPr>
          <c:marker>
            <c:symbol val="none"/>
          </c:marker>
          <c:cat>
            <c:numRef>
              <c:f>'F - Fremskrivning af elpris'!$A$79:$A$90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elpris'!$D$79:$D$90</c:f>
              <c:numCache>
                <c:formatCode>0</c:formatCode>
                <c:ptCount val="12"/>
                <c:pt idx="0">
                  <c:v>231.02676728626449</c:v>
                </c:pt>
                <c:pt idx="1">
                  <c:v>174.83659989069696</c:v>
                </c:pt>
                <c:pt idx="2">
                  <c:v>187.12230753218404</c:v>
                </c:pt>
                <c:pt idx="3">
                  <c:v>186.51948177561223</c:v>
                </c:pt>
                <c:pt idx="4">
                  <c:v>193.03485119526522</c:v>
                </c:pt>
                <c:pt idx="5">
                  <c:v>212.94058592202271</c:v>
                </c:pt>
                <c:pt idx="6">
                  <c:v>231.70760996366903</c:v>
                </c:pt>
                <c:pt idx="7">
                  <c:v>276.70907194374837</c:v>
                </c:pt>
                <c:pt idx="8">
                  <c:v>301.04374222514627</c:v>
                </c:pt>
                <c:pt idx="9">
                  <c:v>318.30361754129228</c:v>
                </c:pt>
                <c:pt idx="10">
                  <c:v>325.94139125950102</c:v>
                </c:pt>
                <c:pt idx="11">
                  <c:v>339.41481084351693</c:v>
                </c:pt>
              </c:numCache>
            </c:numRef>
          </c:val>
          <c:smooth val="0"/>
        </c:ser>
        <c:ser>
          <c:idx val="3"/>
          <c:order val="3"/>
          <c:tx>
            <c:strRef>
              <c:f>'F - Fremskrivning af elpris'!$E$78</c:f>
              <c:strCache>
                <c:ptCount val="1"/>
                <c:pt idx="0">
                  <c:v>Historie + Futures</c:v>
                </c:pt>
              </c:strCache>
            </c:strRef>
          </c:tx>
          <c:spPr>
            <a:ln w="19050">
              <a:solidFill>
                <a:schemeClr val="tx1"/>
              </a:solidFill>
            </a:ln>
          </c:spPr>
          <c:marker>
            <c:symbol val="none"/>
          </c:marker>
          <c:cat>
            <c:numRef>
              <c:f>'F - Fremskrivning af elpris'!$A$79:$A$90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elpris'!$E$79:$E$90</c:f>
              <c:numCache>
                <c:formatCode>0</c:formatCode>
                <c:ptCount val="12"/>
                <c:pt idx="0">
                  <c:v>233.04</c:v>
                </c:pt>
                <c:pt idx="1">
                  <c:v>177.78</c:v>
                </c:pt>
                <c:pt idx="2">
                  <c:v>191.93088</c:v>
                </c:pt>
                <c:pt idx="3">
                  <c:v>193.33336</c:v>
                </c:pt>
                <c:pt idx="4">
                  <c:v>197.31700000000001</c:v>
                </c:pt>
                <c:pt idx="5">
                  <c:v>198.51059999999995</c:v>
                </c:pt>
                <c:pt idx="6">
                  <c:v>205.97059999999999</c:v>
                </c:pt>
                <c:pt idx="7">
                  <c:v>217.90659999999997</c:v>
                </c:pt>
                <c:pt idx="8">
                  <c:v>229.8426</c:v>
                </c:pt>
                <c:pt idx="9">
                  <c:v>238.42160000000001</c:v>
                </c:pt>
                <c:pt idx="10">
                  <c:v>240.65960000000001</c:v>
                </c:pt>
                <c:pt idx="11">
                  <c:v>244.01660000000001</c:v>
                </c:pt>
              </c:numCache>
            </c:numRef>
          </c:val>
          <c:smooth val="0"/>
        </c:ser>
        <c:dLbls>
          <c:showLegendKey val="0"/>
          <c:showVal val="0"/>
          <c:showCatName val="0"/>
          <c:showSerName val="0"/>
          <c:showPercent val="0"/>
          <c:showBubbleSize val="0"/>
        </c:dLbls>
        <c:marker val="1"/>
        <c:smooth val="0"/>
        <c:axId val="145798656"/>
        <c:axId val="145800192"/>
      </c:lineChart>
      <c:catAx>
        <c:axId val="145798656"/>
        <c:scaling>
          <c:orientation val="minMax"/>
        </c:scaling>
        <c:delete val="0"/>
        <c:axPos val="b"/>
        <c:numFmt formatCode="General" sourceLinked="1"/>
        <c:majorTickMark val="out"/>
        <c:minorTickMark val="none"/>
        <c:tickLblPos val="nextTo"/>
        <c:crossAx val="145800192"/>
        <c:crosses val="autoZero"/>
        <c:auto val="1"/>
        <c:lblAlgn val="ctr"/>
        <c:lblOffset val="100"/>
        <c:noMultiLvlLbl val="0"/>
      </c:catAx>
      <c:valAx>
        <c:axId val="145800192"/>
        <c:scaling>
          <c:orientation val="minMax"/>
          <c:max val="400"/>
          <c:min val="150"/>
        </c:scaling>
        <c:delete val="0"/>
        <c:axPos val="l"/>
        <c:majorGridlines/>
        <c:numFmt formatCode="0" sourceLinked="1"/>
        <c:majorTickMark val="out"/>
        <c:minorTickMark val="none"/>
        <c:tickLblPos val="nextTo"/>
        <c:crossAx val="145798656"/>
        <c:crosses val="autoZero"/>
        <c:crossBetween val="between"/>
      </c:val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Elspotpriser i "Forløb A" (kr./MWh)</a:t>
            </a:r>
          </a:p>
        </c:rich>
      </c:tx>
      <c:layout/>
      <c:overlay val="1"/>
    </c:title>
    <c:autoTitleDeleted val="0"/>
    <c:plotArea>
      <c:layout>
        <c:manualLayout>
          <c:layoutTarget val="inner"/>
          <c:xMode val="edge"/>
          <c:yMode val="edge"/>
          <c:x val="8.607174103237096E-2"/>
          <c:y val="9.6153640517157565E-2"/>
          <c:w val="0.88239960629921255"/>
          <c:h val="0.41395329056090213"/>
        </c:manualLayout>
      </c:layout>
      <c:lineChart>
        <c:grouping val="standard"/>
        <c:varyColors val="0"/>
        <c:ser>
          <c:idx val="0"/>
          <c:order val="0"/>
          <c:tx>
            <c:strRef>
              <c:f>'F - Fremskrivning af elpris'!$B$28</c:f>
              <c:strCache>
                <c:ptCount val="1"/>
                <c:pt idx="0">
                  <c:v>DK-Vest</c:v>
                </c:pt>
              </c:strCache>
            </c:strRef>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elpris'!$B$29:$B$40</c:f>
              <c:numCache>
                <c:formatCode>0</c:formatCode>
                <c:ptCount val="12"/>
                <c:pt idx="0">
                  <c:v>226.91158016586579</c:v>
                </c:pt>
                <c:pt idx="1">
                  <c:v>173.22635932536335</c:v>
                </c:pt>
                <c:pt idx="2">
                  <c:v>184.21832129514149</c:v>
                </c:pt>
                <c:pt idx="3">
                  <c:v>181.38084019226045</c:v>
                </c:pt>
                <c:pt idx="4">
                  <c:v>184.55274265543693</c:v>
                </c:pt>
                <c:pt idx="5">
                  <c:v>200.38563841182605</c:v>
                </c:pt>
                <c:pt idx="6">
                  <c:v>219.84598450123556</c:v>
                </c:pt>
                <c:pt idx="7">
                  <c:v>259.60516010709699</c:v>
                </c:pt>
                <c:pt idx="8">
                  <c:v>284.13342470364012</c:v>
                </c:pt>
                <c:pt idx="9">
                  <c:v>300.17218058472656</c:v>
                </c:pt>
                <c:pt idx="10">
                  <c:v>308.33120029831088</c:v>
                </c:pt>
                <c:pt idx="11">
                  <c:v>320.1792800272612</c:v>
                </c:pt>
              </c:numCache>
            </c:numRef>
          </c:val>
          <c:smooth val="0"/>
        </c:ser>
        <c:ser>
          <c:idx val="1"/>
          <c:order val="1"/>
          <c:tx>
            <c:strRef>
              <c:f>'F - Fremskrivning af elpris'!$C$28</c:f>
              <c:strCache>
                <c:ptCount val="1"/>
                <c:pt idx="0">
                  <c:v>DK-Øst</c:v>
                </c:pt>
              </c:strCache>
            </c:strRef>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elpris'!$C$29:$C$40</c:f>
              <c:numCache>
                <c:formatCode>0</c:formatCode>
                <c:ptCount val="12"/>
                <c:pt idx="0">
                  <c:v>237.19954796686247</c:v>
                </c:pt>
                <c:pt idx="1">
                  <c:v>177.25196073869739</c:v>
                </c:pt>
                <c:pt idx="2">
                  <c:v>190.47246137271279</c:v>
                </c:pt>
                <c:pt idx="3">
                  <c:v>190.11745676586739</c:v>
                </c:pt>
                <c:pt idx="4">
                  <c:v>199.10026466041435</c:v>
                </c:pt>
                <c:pt idx="5">
                  <c:v>221.80063439294088</c:v>
                </c:pt>
                <c:pt idx="6">
                  <c:v>233.73113575130776</c:v>
                </c:pt>
                <c:pt idx="7">
                  <c:v>277.97097881798447</c:v>
                </c:pt>
                <c:pt idx="8">
                  <c:v>299.56710011704956</c:v>
                </c:pt>
                <c:pt idx="9">
                  <c:v>316.11909061272797</c:v>
                </c:pt>
                <c:pt idx="10">
                  <c:v>316.87714901019831</c:v>
                </c:pt>
                <c:pt idx="11">
                  <c:v>329.8684620935266</c:v>
                </c:pt>
              </c:numCache>
            </c:numRef>
          </c:val>
          <c:smooth val="0"/>
        </c:ser>
        <c:ser>
          <c:idx val="2"/>
          <c:order val="2"/>
          <c:tx>
            <c:strRef>
              <c:f>'F - Fremskrivning af elpris'!$D$28</c:f>
              <c:strCache>
                <c:ptCount val="1"/>
                <c:pt idx="0">
                  <c:v>Norge</c:v>
                </c:pt>
              </c:strCache>
            </c:strRef>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elpris'!$D$29:$D$40</c:f>
              <c:numCache>
                <c:formatCode>0</c:formatCode>
                <c:ptCount val="12"/>
                <c:pt idx="0">
                  <c:v>216.08697759427449</c:v>
                </c:pt>
                <c:pt idx="1">
                  <c:v>164.10869816519661</c:v>
                </c:pt>
                <c:pt idx="2">
                  <c:v>186.01624395859025</c:v>
                </c:pt>
                <c:pt idx="3">
                  <c:v>183.79157681547358</c:v>
                </c:pt>
                <c:pt idx="4">
                  <c:v>192.84188065365581</c:v>
                </c:pt>
                <c:pt idx="5">
                  <c:v>196.18568951051</c:v>
                </c:pt>
                <c:pt idx="6">
                  <c:v>196.27581886279972</c:v>
                </c:pt>
                <c:pt idx="7">
                  <c:v>270.92066608501204</c:v>
                </c:pt>
                <c:pt idx="8">
                  <c:v>293.34787618239613</c:v>
                </c:pt>
                <c:pt idx="9">
                  <c:v>300.08167274959396</c:v>
                </c:pt>
                <c:pt idx="10">
                  <c:v>288.09445514485071</c:v>
                </c:pt>
                <c:pt idx="11">
                  <c:v>298.27530146284289</c:v>
                </c:pt>
              </c:numCache>
            </c:numRef>
          </c:val>
          <c:smooth val="0"/>
        </c:ser>
        <c:ser>
          <c:idx val="3"/>
          <c:order val="3"/>
          <c:tx>
            <c:strRef>
              <c:f>'F - Fremskrivning af elpris'!$E$28</c:f>
              <c:strCache>
                <c:ptCount val="1"/>
                <c:pt idx="0">
                  <c:v>Sverige</c:v>
                </c:pt>
              </c:strCache>
            </c:strRef>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elpris'!$E$29:$E$40</c:f>
              <c:numCache>
                <c:formatCode>0</c:formatCode>
                <c:ptCount val="12"/>
                <c:pt idx="0">
                  <c:v>216.4955409345103</c:v>
                </c:pt>
                <c:pt idx="1">
                  <c:v>165.51195489645372</c:v>
                </c:pt>
                <c:pt idx="2">
                  <c:v>185.03675019452746</c:v>
                </c:pt>
                <c:pt idx="3">
                  <c:v>183.08137872846899</c:v>
                </c:pt>
                <c:pt idx="4">
                  <c:v>192.65491080962929</c:v>
                </c:pt>
                <c:pt idx="5">
                  <c:v>195.45503889891114</c:v>
                </c:pt>
                <c:pt idx="6">
                  <c:v>201.64359179270124</c:v>
                </c:pt>
                <c:pt idx="7">
                  <c:v>272.66406458013847</c:v>
                </c:pt>
                <c:pt idx="8">
                  <c:v>295.21562361839381</c:v>
                </c:pt>
                <c:pt idx="9">
                  <c:v>302.00736231189325</c:v>
                </c:pt>
                <c:pt idx="10">
                  <c:v>283.55174672072894</c:v>
                </c:pt>
                <c:pt idx="11">
                  <c:v>293.26959356931064</c:v>
                </c:pt>
              </c:numCache>
            </c:numRef>
          </c:val>
          <c:smooth val="0"/>
        </c:ser>
        <c:ser>
          <c:idx val="4"/>
          <c:order val="4"/>
          <c:tx>
            <c:strRef>
              <c:f>'F - Fremskrivning af elpris'!$F$28</c:f>
              <c:strCache>
                <c:ptCount val="1"/>
                <c:pt idx="0">
                  <c:v>Finland</c:v>
                </c:pt>
              </c:strCache>
            </c:strRef>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elpris'!$F$29:$F$40</c:f>
              <c:numCache>
                <c:formatCode>0</c:formatCode>
                <c:ptCount val="12"/>
                <c:pt idx="0">
                  <c:v>221.88059329380181</c:v>
                </c:pt>
                <c:pt idx="1">
                  <c:v>183.93910213782632</c:v>
                </c:pt>
                <c:pt idx="2">
                  <c:v>191.87970423490225</c:v>
                </c:pt>
                <c:pt idx="3">
                  <c:v>189.09032494718832</c:v>
                </c:pt>
                <c:pt idx="4">
                  <c:v>200.30576520560706</c:v>
                </c:pt>
                <c:pt idx="5">
                  <c:v>214.25323837824845</c:v>
                </c:pt>
                <c:pt idx="6">
                  <c:v>208.54298278193639</c:v>
                </c:pt>
                <c:pt idx="7">
                  <c:v>275.09794397194099</c:v>
                </c:pt>
                <c:pt idx="8">
                  <c:v>297.76780773329892</c:v>
                </c:pt>
                <c:pt idx="9">
                  <c:v>306.0065179634334</c:v>
                </c:pt>
                <c:pt idx="10">
                  <c:v>283.60624669164417</c:v>
                </c:pt>
                <c:pt idx="11">
                  <c:v>293.33138476688879</c:v>
                </c:pt>
              </c:numCache>
            </c:numRef>
          </c:val>
          <c:smooth val="0"/>
        </c:ser>
        <c:ser>
          <c:idx val="5"/>
          <c:order val="5"/>
          <c:tx>
            <c:strRef>
              <c:f>'F - Fremskrivning af elpris'!$G$28</c:f>
              <c:strCache>
                <c:ptCount val="1"/>
                <c:pt idx="0">
                  <c:v>Tyskland</c:v>
                </c:pt>
              </c:strCache>
            </c:strRef>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elpris'!$G$29:$G$40</c:f>
              <c:numCache>
                <c:formatCode>0</c:formatCode>
                <c:ptCount val="12"/>
                <c:pt idx="0">
                  <c:v>255.98319588260895</c:v>
                </c:pt>
                <c:pt idx="1">
                  <c:v>232.1864101095891</c:v>
                </c:pt>
                <c:pt idx="2">
                  <c:v>218.82289461572535</c:v>
                </c:pt>
                <c:pt idx="3">
                  <c:v>214.06472421758437</c:v>
                </c:pt>
                <c:pt idx="4">
                  <c:v>219.94387094876205</c:v>
                </c:pt>
                <c:pt idx="5">
                  <c:v>227.55381232259032</c:v>
                </c:pt>
                <c:pt idx="6">
                  <c:v>237.38795737800066</c:v>
                </c:pt>
                <c:pt idx="7">
                  <c:v>262.81875927454666</c:v>
                </c:pt>
                <c:pt idx="8">
                  <c:v>288.37702871512971</c:v>
                </c:pt>
                <c:pt idx="9">
                  <c:v>305.69606784334314</c:v>
                </c:pt>
                <c:pt idx="10">
                  <c:v>313.97856258394768</c:v>
                </c:pt>
                <c:pt idx="11">
                  <c:v>325.60194471120332</c:v>
                </c:pt>
              </c:numCache>
            </c:numRef>
          </c:val>
          <c:smooth val="0"/>
        </c:ser>
        <c:ser>
          <c:idx val="6"/>
          <c:order val="6"/>
          <c:tx>
            <c:strRef>
              <c:f>'F - Fremskrivning af elpris'!$H$28</c:f>
              <c:strCache>
                <c:ptCount val="1"/>
                <c:pt idx="0">
                  <c:v>Holland</c:v>
                </c:pt>
              </c:strCache>
            </c:strRef>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elpris'!$H$29:$H$40</c:f>
              <c:numCache>
                <c:formatCode>0</c:formatCode>
                <c:ptCount val="12"/>
                <c:pt idx="0">
                  <c:v>329.72963342646312</c:v>
                </c:pt>
                <c:pt idx="1">
                  <c:v>320.99107683413519</c:v>
                </c:pt>
                <c:pt idx="2">
                  <c:v>277.82922342846507</c:v>
                </c:pt>
                <c:pt idx="3">
                  <c:v>274.32987471366545</c:v>
                </c:pt>
                <c:pt idx="4">
                  <c:v>270.80078263845905</c:v>
                </c:pt>
                <c:pt idx="5">
                  <c:v>265.52733497027089</c:v>
                </c:pt>
                <c:pt idx="6">
                  <c:v>251.79134644073508</c:v>
                </c:pt>
                <c:pt idx="7">
                  <c:v>275.71271454120961</c:v>
                </c:pt>
                <c:pt idx="8">
                  <c:v>302.04259900866833</c:v>
                </c:pt>
                <c:pt idx="9">
                  <c:v>321.1049739177036</c:v>
                </c:pt>
                <c:pt idx="10">
                  <c:v>333.99589165611985</c:v>
                </c:pt>
                <c:pt idx="11">
                  <c:v>353.28129610973309</c:v>
                </c:pt>
              </c:numCache>
            </c:numRef>
          </c:val>
          <c:smooth val="0"/>
        </c:ser>
        <c:ser>
          <c:idx val="7"/>
          <c:order val="7"/>
          <c:tx>
            <c:strRef>
              <c:f>'F - Fremskrivning af elpris'!$I$28</c:f>
              <c:strCache>
                <c:ptCount val="1"/>
                <c:pt idx="0">
                  <c:v>Kulmarginal</c:v>
                </c:pt>
              </c:strCache>
            </c:strRef>
          </c:tx>
          <c:spPr>
            <a:ln w="19050">
              <a:solidFill>
                <a:schemeClr val="tx1"/>
              </a:solidFill>
              <a:prstDash val="sysDash"/>
            </a:ln>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elpris'!$I$29:$I$40</c:f>
              <c:numCache>
                <c:formatCode>0</c:formatCode>
                <c:ptCount val="12"/>
                <c:pt idx="0">
                  <c:v>240.47599962914254</c:v>
                </c:pt>
                <c:pt idx="1">
                  <c:v>224.868335</c:v>
                </c:pt>
                <c:pt idx="2">
                  <c:v>210.5679520093756</c:v>
                </c:pt>
                <c:pt idx="3">
                  <c:v>205.0284833617024</c:v>
                </c:pt>
                <c:pt idx="4">
                  <c:v>214.55903740901283</c:v>
                </c:pt>
                <c:pt idx="5">
                  <c:v>228.8409954560905</c:v>
                </c:pt>
                <c:pt idx="6">
                  <c:v>247.44832075813048</c:v>
                </c:pt>
                <c:pt idx="7">
                  <c:v>264.52446518102465</c:v>
                </c:pt>
                <c:pt idx="8">
                  <c:v>282.0452027102524</c:v>
                </c:pt>
                <c:pt idx="9">
                  <c:v>282.20843579759855</c:v>
                </c:pt>
                <c:pt idx="10">
                  <c:v>282.26748570894603</c:v>
                </c:pt>
                <c:pt idx="11">
                  <c:v>282.20268336876563</c:v>
                </c:pt>
              </c:numCache>
            </c:numRef>
          </c:val>
          <c:smooth val="0"/>
        </c:ser>
        <c:ser>
          <c:idx val="8"/>
          <c:order val="8"/>
          <c:tx>
            <c:v>Norge (Historie + Futures)</c:v>
          </c:tx>
          <c:spPr>
            <a:ln>
              <a:noFill/>
            </a:ln>
          </c:spPr>
          <c:marker>
            <c:symbol val="triangle"/>
            <c:size val="5"/>
            <c:spPr>
              <a:solidFill>
                <a:schemeClr val="accent3"/>
              </a:solidFill>
              <a:ln>
                <a:solidFill>
                  <a:schemeClr val="accent3"/>
                </a:solidFill>
              </a:ln>
            </c:spPr>
          </c:marker>
          <c:val>
            <c:numRef>
              <c:f>'F - Fremskrivning af elpris'!$D$12:$D$23</c:f>
              <c:numCache>
                <c:formatCode>0</c:formatCode>
                <c:ptCount val="12"/>
                <c:pt idx="0">
                  <c:v>218.9</c:v>
                </c:pt>
                <c:pt idx="1">
                  <c:v>152.19999999999999</c:v>
                </c:pt>
                <c:pt idx="2">
                  <c:v>154.5712</c:v>
                </c:pt>
                <c:pt idx="3">
                  <c:v>160.017</c:v>
                </c:pt>
                <c:pt idx="4">
                  <c:v>160.31539999999998</c:v>
                </c:pt>
                <c:pt idx="5">
                  <c:v>161.50899999999999</c:v>
                </c:pt>
                <c:pt idx="6">
                  <c:v>168.96899999999999</c:v>
                </c:pt>
                <c:pt idx="7">
                  <c:v>180.905</c:v>
                </c:pt>
                <c:pt idx="8">
                  <c:v>192.84100000000001</c:v>
                </c:pt>
                <c:pt idx="9">
                  <c:v>201.42</c:v>
                </c:pt>
                <c:pt idx="10">
                  <c:v>203.65800000000002</c:v>
                </c:pt>
                <c:pt idx="11">
                  <c:v>207.01499999999999</c:v>
                </c:pt>
              </c:numCache>
            </c:numRef>
          </c:val>
          <c:smooth val="0"/>
        </c:ser>
        <c:ser>
          <c:idx val="9"/>
          <c:order val="9"/>
          <c:tx>
            <c:v>Sverige (Historie + Futures)</c:v>
          </c:tx>
          <c:spPr>
            <a:ln>
              <a:noFill/>
            </a:ln>
          </c:spPr>
          <c:marker>
            <c:symbol val="triangle"/>
            <c:size val="5"/>
            <c:spPr>
              <a:solidFill>
                <a:schemeClr val="accent4"/>
              </a:solidFill>
              <a:ln>
                <a:solidFill>
                  <a:schemeClr val="accent4"/>
                </a:solidFill>
              </a:ln>
            </c:spPr>
          </c:marker>
          <c:val>
            <c:numRef>
              <c:f>'F - Fremskrivning af elpris'!$E$12:$E$23</c:f>
              <c:numCache>
                <c:formatCode>0</c:formatCode>
                <c:ptCount val="12"/>
                <c:pt idx="0">
                  <c:v>235.5</c:v>
                </c:pt>
                <c:pt idx="1">
                  <c:v>163.1</c:v>
                </c:pt>
                <c:pt idx="2">
                  <c:v>182.91920000000002</c:v>
                </c:pt>
                <c:pt idx="3">
                  <c:v>187.09679999999997</c:v>
                </c:pt>
                <c:pt idx="4">
                  <c:v>187.54439999999997</c:v>
                </c:pt>
                <c:pt idx="5">
                  <c:v>188.73799999999997</c:v>
                </c:pt>
                <c:pt idx="6">
                  <c:v>196.19799999999998</c:v>
                </c:pt>
                <c:pt idx="7">
                  <c:v>208.13399999999999</c:v>
                </c:pt>
                <c:pt idx="8">
                  <c:v>220.07</c:v>
                </c:pt>
                <c:pt idx="9">
                  <c:v>228.649</c:v>
                </c:pt>
                <c:pt idx="10">
                  <c:v>230.887</c:v>
                </c:pt>
                <c:pt idx="11">
                  <c:v>234.244</c:v>
                </c:pt>
              </c:numCache>
            </c:numRef>
          </c:val>
          <c:smooth val="0"/>
        </c:ser>
        <c:ser>
          <c:idx val="10"/>
          <c:order val="10"/>
          <c:tx>
            <c:v>Finland (Historie + Futures)</c:v>
          </c:tx>
          <c:spPr>
            <a:ln>
              <a:noFill/>
            </a:ln>
          </c:spPr>
          <c:marker>
            <c:symbol val="triangle"/>
            <c:size val="5"/>
            <c:spPr>
              <a:solidFill>
                <a:schemeClr val="accent5"/>
              </a:solidFill>
              <a:ln>
                <a:solidFill>
                  <a:schemeClr val="accent5"/>
                </a:solidFill>
              </a:ln>
            </c:spPr>
          </c:marker>
          <c:val>
            <c:numRef>
              <c:f>'F - Fremskrivning af elpris'!$F$12:$F$23</c:f>
              <c:numCache>
                <c:formatCode>0</c:formatCode>
                <c:ptCount val="12"/>
                <c:pt idx="0">
                  <c:v>268.5</c:v>
                </c:pt>
                <c:pt idx="1">
                  <c:v>222.6</c:v>
                </c:pt>
                <c:pt idx="2">
                  <c:v>227.53</c:v>
                </c:pt>
                <c:pt idx="3">
                  <c:v>224.54600000000002</c:v>
                </c:pt>
                <c:pt idx="4">
                  <c:v>216.2654</c:v>
                </c:pt>
                <c:pt idx="5">
                  <c:v>217.45899999999997</c:v>
                </c:pt>
                <c:pt idx="6">
                  <c:v>224.91899999999998</c:v>
                </c:pt>
                <c:pt idx="7">
                  <c:v>236.85499999999999</c:v>
                </c:pt>
                <c:pt idx="8">
                  <c:v>248.791</c:v>
                </c:pt>
                <c:pt idx="9">
                  <c:v>257.37</c:v>
                </c:pt>
                <c:pt idx="10">
                  <c:v>259.608</c:v>
                </c:pt>
                <c:pt idx="11">
                  <c:v>262.96499999999997</c:v>
                </c:pt>
              </c:numCache>
            </c:numRef>
          </c:val>
          <c:smooth val="0"/>
        </c:ser>
        <c:ser>
          <c:idx val="11"/>
          <c:order val="11"/>
          <c:tx>
            <c:v>Tyskland (Historie + Futures)</c:v>
          </c:tx>
          <c:spPr>
            <a:ln>
              <a:noFill/>
            </a:ln>
          </c:spPr>
          <c:marker>
            <c:symbol val="triangle"/>
            <c:size val="5"/>
            <c:spPr>
              <a:solidFill>
                <a:schemeClr val="accent6"/>
              </a:solidFill>
              <a:ln>
                <a:solidFill>
                  <a:schemeClr val="accent6"/>
                </a:solidFill>
              </a:ln>
            </c:spPr>
          </c:marker>
          <c:val>
            <c:numRef>
              <c:f>'F - Fremskrivning af elpris'!$G$12:$G$15</c:f>
              <c:numCache>
                <c:formatCode>0</c:formatCode>
                <c:ptCount val="4"/>
                <c:pt idx="0">
                  <c:v>244.2</c:v>
                </c:pt>
                <c:pt idx="1">
                  <c:v>230.9</c:v>
                </c:pt>
                <c:pt idx="2">
                  <c:v>224.61750000000001</c:v>
                </c:pt>
                <c:pt idx="3">
                  <c:v>220.22200000000001</c:v>
                </c:pt>
              </c:numCache>
            </c:numRef>
          </c:val>
          <c:smooth val="0"/>
        </c:ser>
        <c:ser>
          <c:idx val="12"/>
          <c:order val="12"/>
          <c:tx>
            <c:v>Holland (Historie)</c:v>
          </c:tx>
          <c:spPr>
            <a:ln>
              <a:noFill/>
            </a:ln>
          </c:spPr>
          <c:marker>
            <c:symbol val="triangle"/>
            <c:size val="5"/>
            <c:spPr>
              <a:solidFill>
                <a:schemeClr val="tx2">
                  <a:lumMod val="60000"/>
                  <a:lumOff val="40000"/>
                </a:schemeClr>
              </a:solidFill>
              <a:ln>
                <a:solidFill>
                  <a:schemeClr val="tx2">
                    <a:lumMod val="60000"/>
                    <a:lumOff val="40000"/>
                  </a:schemeClr>
                </a:solidFill>
              </a:ln>
            </c:spPr>
          </c:marker>
          <c:val>
            <c:numRef>
              <c:f>'F - Fremskrivning af elpris'!$H$12:$H$13</c:f>
              <c:numCache>
                <c:formatCode>0</c:formatCode>
                <c:ptCount val="2"/>
                <c:pt idx="0">
                  <c:v>306.89999999999998</c:v>
                </c:pt>
                <c:pt idx="1">
                  <c:v>305.39999999999998</c:v>
                </c:pt>
              </c:numCache>
            </c:numRef>
          </c:val>
          <c:smooth val="0"/>
        </c:ser>
        <c:dLbls>
          <c:showLegendKey val="0"/>
          <c:showVal val="0"/>
          <c:showCatName val="0"/>
          <c:showSerName val="0"/>
          <c:showPercent val="0"/>
          <c:showBubbleSize val="0"/>
        </c:dLbls>
        <c:marker val="1"/>
        <c:smooth val="0"/>
        <c:axId val="148574592"/>
        <c:axId val="148576512"/>
      </c:lineChart>
      <c:catAx>
        <c:axId val="148574592"/>
        <c:scaling>
          <c:orientation val="minMax"/>
        </c:scaling>
        <c:delete val="0"/>
        <c:axPos val="b"/>
        <c:numFmt formatCode="General" sourceLinked="1"/>
        <c:majorTickMark val="out"/>
        <c:minorTickMark val="none"/>
        <c:tickLblPos val="nextTo"/>
        <c:crossAx val="148576512"/>
        <c:crosses val="autoZero"/>
        <c:auto val="1"/>
        <c:lblAlgn val="ctr"/>
        <c:lblOffset val="100"/>
        <c:noMultiLvlLbl val="0"/>
      </c:catAx>
      <c:valAx>
        <c:axId val="148576512"/>
        <c:scaling>
          <c:orientation val="minMax"/>
          <c:max val="400"/>
          <c:min val="100"/>
        </c:scaling>
        <c:delete val="0"/>
        <c:axPos val="l"/>
        <c:majorGridlines/>
        <c:numFmt formatCode="0" sourceLinked="1"/>
        <c:majorTickMark val="out"/>
        <c:minorTickMark val="none"/>
        <c:tickLblPos val="nextTo"/>
        <c:crossAx val="148574592"/>
        <c:crosses val="autoZero"/>
        <c:crossBetween val="between"/>
      </c:val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Elspotpriser i "Forløb B" (kr./MWh)</a:t>
            </a:r>
          </a:p>
        </c:rich>
      </c:tx>
      <c:layout/>
      <c:overlay val="1"/>
    </c:title>
    <c:autoTitleDeleted val="0"/>
    <c:plotArea>
      <c:layout>
        <c:manualLayout>
          <c:layoutTarget val="inner"/>
          <c:xMode val="edge"/>
          <c:yMode val="edge"/>
          <c:x val="8.607174103237096E-2"/>
          <c:y val="9.6153640517157565E-2"/>
          <c:w val="0.88239960629921255"/>
          <c:h val="0.41395329056090213"/>
        </c:manualLayout>
      </c:layout>
      <c:lineChart>
        <c:grouping val="standard"/>
        <c:varyColors val="0"/>
        <c:ser>
          <c:idx val="0"/>
          <c:order val="0"/>
          <c:tx>
            <c:strRef>
              <c:f>'F - Fremskrivning af elpris'!$B$28</c:f>
              <c:strCache>
                <c:ptCount val="1"/>
                <c:pt idx="0">
                  <c:v>DK-Vest</c:v>
                </c:pt>
              </c:strCache>
            </c:strRef>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elpris'!$B$46:$B$57</c:f>
              <c:numCache>
                <c:formatCode>0</c:formatCode>
                <c:ptCount val="12"/>
                <c:pt idx="0">
                  <c:v>226.91158016586579</c:v>
                </c:pt>
                <c:pt idx="1">
                  <c:v>173.22635932536335</c:v>
                </c:pt>
                <c:pt idx="2">
                  <c:v>188.58254670370377</c:v>
                </c:pt>
                <c:pt idx="3">
                  <c:v>183.50360098202523</c:v>
                </c:pt>
                <c:pt idx="4">
                  <c:v>187.87554780097247</c:v>
                </c:pt>
                <c:pt idx="5">
                  <c:v>211.9629578853569</c:v>
                </c:pt>
                <c:pt idx="6">
                  <c:v>243.99489290255451</c:v>
                </c:pt>
                <c:pt idx="7">
                  <c:v>298.90704625986012</c:v>
                </c:pt>
                <c:pt idx="8">
                  <c:v>328.10909268505668</c:v>
                </c:pt>
                <c:pt idx="9">
                  <c:v>341.50616780475633</c:v>
                </c:pt>
                <c:pt idx="10">
                  <c:v>352.10654011952096</c:v>
                </c:pt>
                <c:pt idx="11">
                  <c:v>350.20511954183826</c:v>
                </c:pt>
              </c:numCache>
            </c:numRef>
          </c:val>
          <c:smooth val="0"/>
        </c:ser>
        <c:ser>
          <c:idx val="1"/>
          <c:order val="1"/>
          <c:tx>
            <c:strRef>
              <c:f>'F - Fremskrivning af elpris'!$C$28</c:f>
              <c:strCache>
                <c:ptCount val="1"/>
                <c:pt idx="0">
                  <c:v>DK-Øst</c:v>
                </c:pt>
              </c:strCache>
            </c:strRef>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elpris'!$C$46:$C$57</c:f>
              <c:numCache>
                <c:formatCode>0</c:formatCode>
                <c:ptCount val="12"/>
                <c:pt idx="0">
                  <c:v>237.19954796686247</c:v>
                </c:pt>
                <c:pt idx="1">
                  <c:v>177.25196073869739</c:v>
                </c:pt>
                <c:pt idx="2">
                  <c:v>194.85020703166379</c:v>
                </c:pt>
                <c:pt idx="3">
                  <c:v>192.67061262201494</c:v>
                </c:pt>
                <c:pt idx="4">
                  <c:v>203.21006884975918</c:v>
                </c:pt>
                <c:pt idx="5">
                  <c:v>232.97553651271491</c:v>
                </c:pt>
                <c:pt idx="6">
                  <c:v>255.90378507360467</c:v>
                </c:pt>
                <c:pt idx="7">
                  <c:v>306.19121874858729</c:v>
                </c:pt>
                <c:pt idx="8">
                  <c:v>329.2015573465892</c:v>
                </c:pt>
                <c:pt idx="9">
                  <c:v>339.31362104644745</c:v>
                </c:pt>
                <c:pt idx="10">
                  <c:v>351.23673909050603</c:v>
                </c:pt>
                <c:pt idx="11">
                  <c:v>346.07568358776962</c:v>
                </c:pt>
              </c:numCache>
            </c:numRef>
          </c:val>
          <c:smooth val="0"/>
        </c:ser>
        <c:ser>
          <c:idx val="2"/>
          <c:order val="2"/>
          <c:tx>
            <c:strRef>
              <c:f>'F - Fremskrivning af elpris'!$D$28</c:f>
              <c:strCache>
                <c:ptCount val="1"/>
                <c:pt idx="0">
                  <c:v>Norge</c:v>
                </c:pt>
              </c:strCache>
            </c:strRef>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elpris'!$D$46:$D$57</c:f>
              <c:numCache>
                <c:formatCode>0</c:formatCode>
                <c:ptCount val="12"/>
                <c:pt idx="0">
                  <c:v>216.08697759427449</c:v>
                </c:pt>
                <c:pt idx="1">
                  <c:v>164.10869816519661</c:v>
                </c:pt>
                <c:pt idx="2">
                  <c:v>189.81754245575232</c:v>
                </c:pt>
                <c:pt idx="3">
                  <c:v>186.47272077282628</c:v>
                </c:pt>
                <c:pt idx="4">
                  <c:v>196.9941477636782</c:v>
                </c:pt>
                <c:pt idx="5">
                  <c:v>205.17982359123084</c:v>
                </c:pt>
                <c:pt idx="6">
                  <c:v>214.4896607139859</c:v>
                </c:pt>
                <c:pt idx="7">
                  <c:v>290.02726388066657</c:v>
                </c:pt>
                <c:pt idx="8">
                  <c:v>298.63633080060691</c:v>
                </c:pt>
                <c:pt idx="9">
                  <c:v>298.75523692566759</c:v>
                </c:pt>
                <c:pt idx="10">
                  <c:v>334.97679004815029</c:v>
                </c:pt>
                <c:pt idx="11">
                  <c:v>320.72523372922865</c:v>
                </c:pt>
              </c:numCache>
            </c:numRef>
          </c:val>
          <c:smooth val="0"/>
        </c:ser>
        <c:ser>
          <c:idx val="3"/>
          <c:order val="3"/>
          <c:tx>
            <c:strRef>
              <c:f>'F - Fremskrivning af elpris'!$E$28</c:f>
              <c:strCache>
                <c:ptCount val="1"/>
                <c:pt idx="0">
                  <c:v>Sverige</c:v>
                </c:pt>
              </c:strCache>
            </c:strRef>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elpris'!$E$46:$E$57</c:f>
              <c:numCache>
                <c:formatCode>0</c:formatCode>
                <c:ptCount val="12"/>
                <c:pt idx="0">
                  <c:v>216.4955409345103</c:v>
                </c:pt>
                <c:pt idx="1">
                  <c:v>165.51195489645372</c:v>
                </c:pt>
                <c:pt idx="2">
                  <c:v>188.90789878350225</c:v>
                </c:pt>
                <c:pt idx="3">
                  <c:v>185.74956726529146</c:v>
                </c:pt>
                <c:pt idx="4">
                  <c:v>196.90691652773896</c:v>
                </c:pt>
                <c:pt idx="5">
                  <c:v>204.50204735933181</c:v>
                </c:pt>
                <c:pt idx="6">
                  <c:v>219.55356968882489</c:v>
                </c:pt>
                <c:pt idx="7">
                  <c:v>285.77907003397428</c:v>
                </c:pt>
                <c:pt idx="8">
                  <c:v>289.02630586120654</c:v>
                </c:pt>
                <c:pt idx="9">
                  <c:v>287.13797419699137</c:v>
                </c:pt>
                <c:pt idx="10">
                  <c:v>308.67505954772668</c:v>
                </c:pt>
                <c:pt idx="11">
                  <c:v>288.23848838548321</c:v>
                </c:pt>
              </c:numCache>
            </c:numRef>
          </c:val>
          <c:smooth val="0"/>
        </c:ser>
        <c:ser>
          <c:idx val="4"/>
          <c:order val="4"/>
          <c:tx>
            <c:strRef>
              <c:f>'F - Fremskrivning af elpris'!$F$28</c:f>
              <c:strCache>
                <c:ptCount val="1"/>
                <c:pt idx="0">
                  <c:v>Finland</c:v>
                </c:pt>
              </c:strCache>
            </c:strRef>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elpris'!$F$46:$F$57</c:f>
              <c:numCache>
                <c:formatCode>0</c:formatCode>
                <c:ptCount val="12"/>
                <c:pt idx="0">
                  <c:v>221.88059329380181</c:v>
                </c:pt>
                <c:pt idx="1">
                  <c:v>183.93910213782632</c:v>
                </c:pt>
                <c:pt idx="2">
                  <c:v>196.05511011843029</c:v>
                </c:pt>
                <c:pt idx="3">
                  <c:v>192.2372713182732</c:v>
                </c:pt>
                <c:pt idx="4">
                  <c:v>205.09692195126075</c:v>
                </c:pt>
                <c:pt idx="5">
                  <c:v>224.04373849946802</c:v>
                </c:pt>
                <c:pt idx="6">
                  <c:v>226.76727568668576</c:v>
                </c:pt>
                <c:pt idx="7">
                  <c:v>287.53124406895461</c:v>
                </c:pt>
                <c:pt idx="8">
                  <c:v>290.71578821085637</c:v>
                </c:pt>
                <c:pt idx="9">
                  <c:v>289.54805871417869</c:v>
                </c:pt>
                <c:pt idx="10">
                  <c:v>309.39663823238311</c:v>
                </c:pt>
                <c:pt idx="11">
                  <c:v>287.09971844597698</c:v>
                </c:pt>
              </c:numCache>
            </c:numRef>
          </c:val>
          <c:smooth val="0"/>
        </c:ser>
        <c:ser>
          <c:idx val="5"/>
          <c:order val="5"/>
          <c:tx>
            <c:strRef>
              <c:f>'F - Fremskrivning af elpris'!$G$28</c:f>
              <c:strCache>
                <c:ptCount val="1"/>
                <c:pt idx="0">
                  <c:v>Tyskland</c:v>
                </c:pt>
              </c:strCache>
            </c:strRef>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elpris'!$G$46:$G$57</c:f>
              <c:numCache>
                <c:formatCode>0</c:formatCode>
                <c:ptCount val="12"/>
                <c:pt idx="0">
                  <c:v>255.98319588260895</c:v>
                </c:pt>
                <c:pt idx="1">
                  <c:v>232.1864101095891</c:v>
                </c:pt>
                <c:pt idx="2">
                  <c:v>225.80501493089773</c:v>
                </c:pt>
                <c:pt idx="3">
                  <c:v>220.82963673906772</c:v>
                </c:pt>
                <c:pt idx="4">
                  <c:v>232.61384199340972</c:v>
                </c:pt>
                <c:pt idx="5">
                  <c:v>250.92768682393668</c:v>
                </c:pt>
                <c:pt idx="6">
                  <c:v>274.54959336439606</c:v>
                </c:pt>
                <c:pt idx="7">
                  <c:v>308.72162555032213</c:v>
                </c:pt>
                <c:pt idx="8">
                  <c:v>343.0401359489677</c:v>
                </c:pt>
                <c:pt idx="9">
                  <c:v>356.5507485671078</c:v>
                </c:pt>
                <c:pt idx="10">
                  <c:v>363.27150601557537</c:v>
                </c:pt>
                <c:pt idx="11">
                  <c:v>365.09203620399666</c:v>
                </c:pt>
              </c:numCache>
            </c:numRef>
          </c:val>
          <c:smooth val="0"/>
        </c:ser>
        <c:ser>
          <c:idx val="6"/>
          <c:order val="6"/>
          <c:tx>
            <c:strRef>
              <c:f>'F - Fremskrivning af elpris'!$H$28</c:f>
              <c:strCache>
                <c:ptCount val="1"/>
                <c:pt idx="0">
                  <c:v>Holland</c:v>
                </c:pt>
              </c:strCache>
            </c:strRef>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elpris'!$H$46:$H$57</c:f>
              <c:numCache>
                <c:formatCode>0</c:formatCode>
                <c:ptCount val="12"/>
                <c:pt idx="0">
                  <c:v>329.72963342646312</c:v>
                </c:pt>
                <c:pt idx="1">
                  <c:v>320.99107683413519</c:v>
                </c:pt>
                <c:pt idx="2">
                  <c:v>282.13814892549891</c:v>
                </c:pt>
                <c:pt idx="3">
                  <c:v>277.99441325295243</c:v>
                </c:pt>
                <c:pt idx="4">
                  <c:v>278.33458744786145</c:v>
                </c:pt>
                <c:pt idx="5">
                  <c:v>280.8987745330279</c:v>
                </c:pt>
                <c:pt idx="6">
                  <c:v>282.21646781931247</c:v>
                </c:pt>
                <c:pt idx="7">
                  <c:v>314.6767055002183</c:v>
                </c:pt>
                <c:pt idx="8">
                  <c:v>349.28678802428499</c:v>
                </c:pt>
                <c:pt idx="9">
                  <c:v>363.39001522416237</c:v>
                </c:pt>
                <c:pt idx="10">
                  <c:v>371.6193330936776</c:v>
                </c:pt>
                <c:pt idx="11">
                  <c:v>375.5611943451666</c:v>
                </c:pt>
              </c:numCache>
            </c:numRef>
          </c:val>
          <c:smooth val="0"/>
        </c:ser>
        <c:ser>
          <c:idx val="7"/>
          <c:order val="7"/>
          <c:tx>
            <c:strRef>
              <c:f>'F - Fremskrivning af elpris'!$I$28</c:f>
              <c:strCache>
                <c:ptCount val="1"/>
                <c:pt idx="0">
                  <c:v>Kulmarginal</c:v>
                </c:pt>
              </c:strCache>
            </c:strRef>
          </c:tx>
          <c:spPr>
            <a:ln w="19050">
              <a:solidFill>
                <a:schemeClr val="tx1"/>
              </a:solidFill>
              <a:prstDash val="sysDash"/>
            </a:ln>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elpris'!$I$46:$I$57</c:f>
              <c:numCache>
                <c:formatCode>0</c:formatCode>
                <c:ptCount val="12"/>
                <c:pt idx="0">
                  <c:v>240.47599962914254</c:v>
                </c:pt>
                <c:pt idx="1">
                  <c:v>224.868335</c:v>
                </c:pt>
                <c:pt idx="2">
                  <c:v>217.58181756596579</c:v>
                </c:pt>
                <c:pt idx="3">
                  <c:v>211.8464604146462</c:v>
                </c:pt>
                <c:pt idx="4">
                  <c:v>227.14621645665315</c:v>
                </c:pt>
                <c:pt idx="5">
                  <c:v>251.71929916529325</c:v>
                </c:pt>
                <c:pt idx="6">
                  <c:v>284.17235470765564</c:v>
                </c:pt>
                <c:pt idx="7">
                  <c:v>317.86284196936964</c:v>
                </c:pt>
                <c:pt idx="8">
                  <c:v>354.7477348256387</c:v>
                </c:pt>
                <c:pt idx="9">
                  <c:v>362.00620177723954</c:v>
                </c:pt>
                <c:pt idx="10">
                  <c:v>368.75132183850565</c:v>
                </c:pt>
                <c:pt idx="11">
                  <c:v>374.96584607878879</c:v>
                </c:pt>
              </c:numCache>
            </c:numRef>
          </c:val>
          <c:smooth val="0"/>
        </c:ser>
        <c:ser>
          <c:idx val="8"/>
          <c:order val="8"/>
          <c:tx>
            <c:v>Norge (Historie + Futures)</c:v>
          </c:tx>
          <c:spPr>
            <a:ln>
              <a:noFill/>
            </a:ln>
          </c:spPr>
          <c:marker>
            <c:symbol val="triangle"/>
            <c:size val="5"/>
            <c:spPr>
              <a:solidFill>
                <a:schemeClr val="accent3"/>
              </a:solidFill>
              <a:ln>
                <a:solidFill>
                  <a:schemeClr val="accent3"/>
                </a:solidFill>
              </a:ln>
            </c:spPr>
          </c:marker>
          <c:val>
            <c:numRef>
              <c:f>'F - Fremskrivning af elpris'!$D$12:$D$23</c:f>
              <c:numCache>
                <c:formatCode>0</c:formatCode>
                <c:ptCount val="12"/>
                <c:pt idx="0">
                  <c:v>218.9</c:v>
                </c:pt>
                <c:pt idx="1">
                  <c:v>152.19999999999999</c:v>
                </c:pt>
                <c:pt idx="2">
                  <c:v>154.5712</c:v>
                </c:pt>
                <c:pt idx="3">
                  <c:v>160.017</c:v>
                </c:pt>
                <c:pt idx="4">
                  <c:v>160.31539999999998</c:v>
                </c:pt>
                <c:pt idx="5">
                  <c:v>161.50899999999999</c:v>
                </c:pt>
                <c:pt idx="6">
                  <c:v>168.96899999999999</c:v>
                </c:pt>
                <c:pt idx="7">
                  <c:v>180.905</c:v>
                </c:pt>
                <c:pt idx="8">
                  <c:v>192.84100000000001</c:v>
                </c:pt>
                <c:pt idx="9">
                  <c:v>201.42</c:v>
                </c:pt>
                <c:pt idx="10">
                  <c:v>203.65800000000002</c:v>
                </c:pt>
                <c:pt idx="11">
                  <c:v>207.01499999999999</c:v>
                </c:pt>
              </c:numCache>
            </c:numRef>
          </c:val>
          <c:smooth val="0"/>
        </c:ser>
        <c:ser>
          <c:idx val="9"/>
          <c:order val="9"/>
          <c:tx>
            <c:v>Sverige (Historie + Futures)</c:v>
          </c:tx>
          <c:spPr>
            <a:ln>
              <a:noFill/>
            </a:ln>
          </c:spPr>
          <c:marker>
            <c:symbol val="triangle"/>
            <c:size val="5"/>
            <c:spPr>
              <a:solidFill>
                <a:schemeClr val="accent4"/>
              </a:solidFill>
              <a:ln>
                <a:solidFill>
                  <a:schemeClr val="accent4"/>
                </a:solidFill>
              </a:ln>
            </c:spPr>
          </c:marker>
          <c:val>
            <c:numRef>
              <c:f>'F - Fremskrivning af elpris'!$E$12:$E$23</c:f>
              <c:numCache>
                <c:formatCode>0</c:formatCode>
                <c:ptCount val="12"/>
                <c:pt idx="0">
                  <c:v>235.5</c:v>
                </c:pt>
                <c:pt idx="1">
                  <c:v>163.1</c:v>
                </c:pt>
                <c:pt idx="2">
                  <c:v>182.91920000000002</c:v>
                </c:pt>
                <c:pt idx="3">
                  <c:v>187.09679999999997</c:v>
                </c:pt>
                <c:pt idx="4">
                  <c:v>187.54439999999997</c:v>
                </c:pt>
                <c:pt idx="5">
                  <c:v>188.73799999999997</c:v>
                </c:pt>
                <c:pt idx="6">
                  <c:v>196.19799999999998</c:v>
                </c:pt>
                <c:pt idx="7">
                  <c:v>208.13399999999999</c:v>
                </c:pt>
                <c:pt idx="8">
                  <c:v>220.07</c:v>
                </c:pt>
                <c:pt idx="9">
                  <c:v>228.649</c:v>
                </c:pt>
                <c:pt idx="10">
                  <c:v>230.887</c:v>
                </c:pt>
                <c:pt idx="11">
                  <c:v>234.244</c:v>
                </c:pt>
              </c:numCache>
            </c:numRef>
          </c:val>
          <c:smooth val="0"/>
        </c:ser>
        <c:ser>
          <c:idx val="10"/>
          <c:order val="10"/>
          <c:tx>
            <c:v>Finland (Historie + Futures)</c:v>
          </c:tx>
          <c:spPr>
            <a:ln>
              <a:noFill/>
            </a:ln>
          </c:spPr>
          <c:marker>
            <c:symbol val="triangle"/>
            <c:size val="5"/>
            <c:spPr>
              <a:solidFill>
                <a:schemeClr val="accent5"/>
              </a:solidFill>
              <a:ln>
                <a:solidFill>
                  <a:schemeClr val="accent5"/>
                </a:solidFill>
              </a:ln>
            </c:spPr>
          </c:marker>
          <c:val>
            <c:numRef>
              <c:f>'F - Fremskrivning af elpris'!$F$12:$F$23</c:f>
              <c:numCache>
                <c:formatCode>0</c:formatCode>
                <c:ptCount val="12"/>
                <c:pt idx="0">
                  <c:v>268.5</c:v>
                </c:pt>
                <c:pt idx="1">
                  <c:v>222.6</c:v>
                </c:pt>
                <c:pt idx="2">
                  <c:v>227.53</c:v>
                </c:pt>
                <c:pt idx="3">
                  <c:v>224.54600000000002</c:v>
                </c:pt>
                <c:pt idx="4">
                  <c:v>216.2654</c:v>
                </c:pt>
                <c:pt idx="5">
                  <c:v>217.45899999999997</c:v>
                </c:pt>
                <c:pt idx="6">
                  <c:v>224.91899999999998</c:v>
                </c:pt>
                <c:pt idx="7">
                  <c:v>236.85499999999999</c:v>
                </c:pt>
                <c:pt idx="8">
                  <c:v>248.791</c:v>
                </c:pt>
                <c:pt idx="9">
                  <c:v>257.37</c:v>
                </c:pt>
                <c:pt idx="10">
                  <c:v>259.608</c:v>
                </c:pt>
                <c:pt idx="11">
                  <c:v>262.96499999999997</c:v>
                </c:pt>
              </c:numCache>
            </c:numRef>
          </c:val>
          <c:smooth val="0"/>
        </c:ser>
        <c:ser>
          <c:idx val="11"/>
          <c:order val="11"/>
          <c:tx>
            <c:v>Tyskland (Historie + Futures)</c:v>
          </c:tx>
          <c:spPr>
            <a:ln>
              <a:noFill/>
            </a:ln>
          </c:spPr>
          <c:marker>
            <c:symbol val="triangle"/>
            <c:size val="5"/>
            <c:spPr>
              <a:solidFill>
                <a:schemeClr val="accent6"/>
              </a:solidFill>
              <a:ln>
                <a:solidFill>
                  <a:schemeClr val="accent6"/>
                </a:solidFill>
              </a:ln>
            </c:spPr>
          </c:marker>
          <c:val>
            <c:numRef>
              <c:f>'F - Fremskrivning af elpris'!$G$12:$G$15</c:f>
              <c:numCache>
                <c:formatCode>0</c:formatCode>
                <c:ptCount val="4"/>
                <c:pt idx="0">
                  <c:v>244.2</c:v>
                </c:pt>
                <c:pt idx="1">
                  <c:v>230.9</c:v>
                </c:pt>
                <c:pt idx="2">
                  <c:v>224.61750000000001</c:v>
                </c:pt>
                <c:pt idx="3">
                  <c:v>220.22200000000001</c:v>
                </c:pt>
              </c:numCache>
            </c:numRef>
          </c:val>
          <c:smooth val="0"/>
        </c:ser>
        <c:ser>
          <c:idx val="12"/>
          <c:order val="12"/>
          <c:tx>
            <c:v>Holland (Historie)</c:v>
          </c:tx>
          <c:spPr>
            <a:ln>
              <a:noFill/>
            </a:ln>
          </c:spPr>
          <c:marker>
            <c:symbol val="triangle"/>
            <c:size val="5"/>
            <c:spPr>
              <a:solidFill>
                <a:schemeClr val="tx2">
                  <a:lumMod val="60000"/>
                  <a:lumOff val="40000"/>
                </a:schemeClr>
              </a:solidFill>
              <a:ln>
                <a:solidFill>
                  <a:schemeClr val="tx2">
                    <a:lumMod val="60000"/>
                    <a:lumOff val="40000"/>
                  </a:schemeClr>
                </a:solidFill>
              </a:ln>
            </c:spPr>
          </c:marker>
          <c:val>
            <c:numRef>
              <c:f>'F - Fremskrivning af elpris'!$H$12:$H$13</c:f>
              <c:numCache>
                <c:formatCode>0</c:formatCode>
                <c:ptCount val="2"/>
                <c:pt idx="0">
                  <c:v>306.89999999999998</c:v>
                </c:pt>
                <c:pt idx="1">
                  <c:v>305.39999999999998</c:v>
                </c:pt>
              </c:numCache>
            </c:numRef>
          </c:val>
          <c:smooth val="0"/>
        </c:ser>
        <c:dLbls>
          <c:showLegendKey val="0"/>
          <c:showVal val="0"/>
          <c:showCatName val="0"/>
          <c:showSerName val="0"/>
          <c:showPercent val="0"/>
          <c:showBubbleSize val="0"/>
        </c:dLbls>
        <c:marker val="1"/>
        <c:smooth val="0"/>
        <c:axId val="148643200"/>
        <c:axId val="148657664"/>
      </c:lineChart>
      <c:catAx>
        <c:axId val="148643200"/>
        <c:scaling>
          <c:orientation val="minMax"/>
        </c:scaling>
        <c:delete val="0"/>
        <c:axPos val="b"/>
        <c:numFmt formatCode="General" sourceLinked="1"/>
        <c:majorTickMark val="out"/>
        <c:minorTickMark val="none"/>
        <c:tickLblPos val="nextTo"/>
        <c:crossAx val="148657664"/>
        <c:crosses val="autoZero"/>
        <c:auto val="1"/>
        <c:lblAlgn val="ctr"/>
        <c:lblOffset val="100"/>
        <c:noMultiLvlLbl val="0"/>
      </c:catAx>
      <c:valAx>
        <c:axId val="148657664"/>
        <c:scaling>
          <c:orientation val="minMax"/>
          <c:max val="400"/>
          <c:min val="100"/>
        </c:scaling>
        <c:delete val="0"/>
        <c:axPos val="l"/>
        <c:majorGridlines/>
        <c:numFmt formatCode="0" sourceLinked="1"/>
        <c:majorTickMark val="out"/>
        <c:minorTickMark val="none"/>
        <c:tickLblPos val="nextTo"/>
        <c:crossAx val="148643200"/>
        <c:crosses val="autoZero"/>
        <c:crossBetween val="between"/>
      </c:val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da-DK"/>
              <a:t>Elspotpriser i "Forløb FM" (kr./MWh)</a:t>
            </a:r>
          </a:p>
        </c:rich>
      </c:tx>
      <c:layout/>
      <c:overlay val="1"/>
    </c:title>
    <c:autoTitleDeleted val="0"/>
    <c:plotArea>
      <c:layout>
        <c:manualLayout>
          <c:layoutTarget val="inner"/>
          <c:xMode val="edge"/>
          <c:yMode val="edge"/>
          <c:x val="8.607174103237096E-2"/>
          <c:y val="9.6153640517157565E-2"/>
          <c:w val="0.88239960629921255"/>
          <c:h val="0.41395329056090213"/>
        </c:manualLayout>
      </c:layout>
      <c:lineChart>
        <c:grouping val="standard"/>
        <c:varyColors val="0"/>
        <c:ser>
          <c:idx val="0"/>
          <c:order val="0"/>
          <c:tx>
            <c:strRef>
              <c:f>'F - Fremskrivning af elpris'!$B$28</c:f>
              <c:strCache>
                <c:ptCount val="1"/>
                <c:pt idx="0">
                  <c:v>DK-Vest</c:v>
                </c:pt>
              </c:strCache>
            </c:strRef>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elpris'!$B$63:$B$74</c:f>
              <c:numCache>
                <c:formatCode>0</c:formatCode>
                <c:ptCount val="12"/>
                <c:pt idx="0">
                  <c:v>226.91158016586579</c:v>
                </c:pt>
                <c:pt idx="1">
                  <c:v>173.22635932536335</c:v>
                </c:pt>
                <c:pt idx="2">
                  <c:v>184.66950443679423</c:v>
                </c:pt>
                <c:pt idx="3">
                  <c:v>182.80861786513543</c:v>
                </c:pt>
                <c:pt idx="4">
                  <c:v>186.92494640188326</c:v>
                </c:pt>
                <c:pt idx="5">
                  <c:v>204.17289888295568</c:v>
                </c:pt>
                <c:pt idx="6">
                  <c:v>226.02297829490269</c:v>
                </c:pt>
                <c:pt idx="7">
                  <c:v>269.57488152236141</c:v>
                </c:pt>
                <c:pt idx="8">
                  <c:v>295.42314932955122</c:v>
                </c:pt>
                <c:pt idx="9">
                  <c:v>312.69187622678402</c:v>
                </c:pt>
                <c:pt idx="10">
                  <c:v>323.12613402404031</c:v>
                </c:pt>
                <c:pt idx="11">
                  <c:v>336.48640477810454</c:v>
                </c:pt>
              </c:numCache>
            </c:numRef>
          </c:val>
          <c:smooth val="0"/>
        </c:ser>
        <c:ser>
          <c:idx val="1"/>
          <c:order val="1"/>
          <c:tx>
            <c:strRef>
              <c:f>'F - Fremskrivning af elpris'!$C$28</c:f>
              <c:strCache>
                <c:ptCount val="1"/>
                <c:pt idx="0">
                  <c:v>DK-Øst</c:v>
                </c:pt>
              </c:strCache>
            </c:strRef>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elpris'!$C$63:$C$74</c:f>
              <c:numCache>
                <c:formatCode>0</c:formatCode>
                <c:ptCount val="12"/>
                <c:pt idx="0">
                  <c:v>237.19954796686247</c:v>
                </c:pt>
                <c:pt idx="1">
                  <c:v>177.25196073869739</c:v>
                </c:pt>
                <c:pt idx="2">
                  <c:v>190.80151217526873</c:v>
                </c:pt>
                <c:pt idx="3">
                  <c:v>192.08577764132747</c:v>
                </c:pt>
                <c:pt idx="4">
                  <c:v>202.19970838533817</c:v>
                </c:pt>
                <c:pt idx="5">
                  <c:v>226.09211648062325</c:v>
                </c:pt>
                <c:pt idx="6">
                  <c:v>240.23455746681853</c:v>
                </c:pt>
                <c:pt idx="7">
                  <c:v>287.41035757582881</c:v>
                </c:pt>
                <c:pt idx="8">
                  <c:v>309.47463156853877</c:v>
                </c:pt>
                <c:pt idx="9">
                  <c:v>326.72122951305477</c:v>
                </c:pt>
                <c:pt idx="10">
                  <c:v>330.1642771126921</c:v>
                </c:pt>
                <c:pt idx="11">
                  <c:v>343.80741994163549</c:v>
                </c:pt>
              </c:numCache>
            </c:numRef>
          </c:val>
          <c:smooth val="0"/>
        </c:ser>
        <c:ser>
          <c:idx val="2"/>
          <c:order val="2"/>
          <c:tx>
            <c:strRef>
              <c:f>'F - Fremskrivning af elpris'!$D$28</c:f>
              <c:strCache>
                <c:ptCount val="1"/>
                <c:pt idx="0">
                  <c:v>Norge</c:v>
                </c:pt>
              </c:strCache>
            </c:strRef>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elpris'!$D$63:$D$74</c:f>
              <c:numCache>
                <c:formatCode>0</c:formatCode>
                <c:ptCount val="12"/>
                <c:pt idx="0">
                  <c:v>216.08697759427449</c:v>
                </c:pt>
                <c:pt idx="1">
                  <c:v>164.10869816519661</c:v>
                </c:pt>
                <c:pt idx="2">
                  <c:v>186.28942049400388</c:v>
                </c:pt>
                <c:pt idx="3">
                  <c:v>185.67454691392155</c:v>
                </c:pt>
                <c:pt idx="4">
                  <c:v>196.17271122880044</c:v>
                </c:pt>
                <c:pt idx="5">
                  <c:v>200.23976778523684</c:v>
                </c:pt>
                <c:pt idx="6">
                  <c:v>201.48590019221541</c:v>
                </c:pt>
                <c:pt idx="7">
                  <c:v>280.09297798698873</c:v>
                </c:pt>
                <c:pt idx="8">
                  <c:v>300.35709797277428</c:v>
                </c:pt>
                <c:pt idx="9">
                  <c:v>307.52362186399978</c:v>
                </c:pt>
                <c:pt idx="10">
                  <c:v>297.81334474771131</c:v>
                </c:pt>
                <c:pt idx="11">
                  <c:v>308.94945863391666</c:v>
                </c:pt>
              </c:numCache>
            </c:numRef>
          </c:val>
          <c:smooth val="0"/>
        </c:ser>
        <c:ser>
          <c:idx val="3"/>
          <c:order val="3"/>
          <c:tx>
            <c:strRef>
              <c:f>'F - Fremskrivning af elpris'!$E$28</c:f>
              <c:strCache>
                <c:ptCount val="1"/>
                <c:pt idx="0">
                  <c:v>Sverige</c:v>
                </c:pt>
              </c:strCache>
            </c:strRef>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elpris'!$E$63:$E$74</c:f>
              <c:numCache>
                <c:formatCode>0</c:formatCode>
                <c:ptCount val="12"/>
                <c:pt idx="0">
                  <c:v>216.4955409345103</c:v>
                </c:pt>
                <c:pt idx="1">
                  <c:v>165.51195489645372</c:v>
                </c:pt>
                <c:pt idx="2">
                  <c:v>185.3027608557253</c:v>
                </c:pt>
                <c:pt idx="3">
                  <c:v>184.97499566163225</c:v>
                </c:pt>
                <c:pt idx="4">
                  <c:v>196.02520867110914</c:v>
                </c:pt>
                <c:pt idx="5">
                  <c:v>199.52943309054666</c:v>
                </c:pt>
                <c:pt idx="6">
                  <c:v>207.19055067859082</c:v>
                </c:pt>
                <c:pt idx="7">
                  <c:v>281.78331814114159</c:v>
                </c:pt>
                <c:pt idx="8">
                  <c:v>301.86976892665831</c:v>
                </c:pt>
                <c:pt idx="9">
                  <c:v>308.84806409936289</c:v>
                </c:pt>
                <c:pt idx="10">
                  <c:v>292.60049325456441</c:v>
                </c:pt>
                <c:pt idx="11">
                  <c:v>303.34767857278649</c:v>
                </c:pt>
              </c:numCache>
            </c:numRef>
          </c:val>
          <c:smooth val="0"/>
        </c:ser>
        <c:ser>
          <c:idx val="4"/>
          <c:order val="4"/>
          <c:tx>
            <c:strRef>
              <c:f>'F - Fremskrivning af elpris'!$F$28</c:f>
              <c:strCache>
                <c:ptCount val="1"/>
                <c:pt idx="0">
                  <c:v>Finland</c:v>
                </c:pt>
              </c:strCache>
            </c:strRef>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elpris'!$F$63:$F$74</c:f>
              <c:numCache>
                <c:formatCode>0</c:formatCode>
                <c:ptCount val="12"/>
                <c:pt idx="0">
                  <c:v>221.88059329380181</c:v>
                </c:pt>
                <c:pt idx="1">
                  <c:v>183.93910213782632</c:v>
                </c:pt>
                <c:pt idx="2">
                  <c:v>192.22373202540416</c:v>
                </c:pt>
                <c:pt idx="3">
                  <c:v>191.47457204839037</c:v>
                </c:pt>
                <c:pt idx="4">
                  <c:v>204.5061220843445</c:v>
                </c:pt>
                <c:pt idx="5">
                  <c:v>220.2144982052977</c:v>
                </c:pt>
                <c:pt idx="6">
                  <c:v>214.72246599475406</c:v>
                </c:pt>
                <c:pt idx="7">
                  <c:v>284.34133688427664</c:v>
                </c:pt>
                <c:pt idx="8">
                  <c:v>304.30329958546599</c:v>
                </c:pt>
                <c:pt idx="9">
                  <c:v>312.5869418027865</c:v>
                </c:pt>
                <c:pt idx="10">
                  <c:v>292.59908800324581</c:v>
                </c:pt>
                <c:pt idx="11">
                  <c:v>303.34708526447815</c:v>
                </c:pt>
              </c:numCache>
            </c:numRef>
          </c:val>
          <c:smooth val="0"/>
        </c:ser>
        <c:ser>
          <c:idx val="5"/>
          <c:order val="5"/>
          <c:tx>
            <c:strRef>
              <c:f>'F - Fremskrivning af elpris'!$G$28</c:f>
              <c:strCache>
                <c:ptCount val="1"/>
                <c:pt idx="0">
                  <c:v>Tyskland</c:v>
                </c:pt>
              </c:strCache>
            </c:strRef>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elpris'!$G$63:$G$74</c:f>
              <c:numCache>
                <c:formatCode>0</c:formatCode>
                <c:ptCount val="12"/>
                <c:pt idx="0">
                  <c:v>255.98319588260895</c:v>
                </c:pt>
                <c:pt idx="1">
                  <c:v>232.1864101095891</c:v>
                </c:pt>
                <c:pt idx="2">
                  <c:v>219.34282386064217</c:v>
                </c:pt>
                <c:pt idx="3">
                  <c:v>217.44953698568236</c:v>
                </c:pt>
                <c:pt idx="4">
                  <c:v>225.16603109632595</c:v>
                </c:pt>
                <c:pt idx="5">
                  <c:v>234.43893517960367</c:v>
                </c:pt>
                <c:pt idx="6">
                  <c:v>246.26996262175339</c:v>
                </c:pt>
                <c:pt idx="7">
                  <c:v>273.6313652449432</c:v>
                </c:pt>
                <c:pt idx="8">
                  <c:v>300.79545259931581</c:v>
                </c:pt>
                <c:pt idx="9">
                  <c:v>320.37231097839589</c:v>
                </c:pt>
                <c:pt idx="10">
                  <c:v>331.57627586433648</c:v>
                </c:pt>
                <c:pt idx="11">
                  <c:v>345.87962044314088</c:v>
                </c:pt>
              </c:numCache>
            </c:numRef>
          </c:val>
          <c:smooth val="0"/>
        </c:ser>
        <c:ser>
          <c:idx val="6"/>
          <c:order val="6"/>
          <c:tx>
            <c:strRef>
              <c:f>'F - Fremskrivning af elpris'!$H$28</c:f>
              <c:strCache>
                <c:ptCount val="1"/>
                <c:pt idx="0">
                  <c:v>Holland</c:v>
                </c:pt>
              </c:strCache>
            </c:strRef>
          </c:tx>
          <c:spPr>
            <a:ln w="31750"/>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elpris'!$H$63:$H$74</c:f>
              <c:numCache>
                <c:formatCode>0</c:formatCode>
                <c:ptCount val="12"/>
                <c:pt idx="0">
                  <c:v>329.72963342646312</c:v>
                </c:pt>
                <c:pt idx="1">
                  <c:v>320.99107683413519</c:v>
                </c:pt>
                <c:pt idx="2">
                  <c:v>278.02378629796937</c:v>
                </c:pt>
                <c:pt idx="3">
                  <c:v>275.64359483693096</c:v>
                </c:pt>
                <c:pt idx="4">
                  <c:v>273.45610096517083</c:v>
                </c:pt>
                <c:pt idx="5">
                  <c:v>269.78117942245814</c:v>
                </c:pt>
                <c:pt idx="6">
                  <c:v>258.72847596579186</c:v>
                </c:pt>
                <c:pt idx="7">
                  <c:v>284.50515721468662</c:v>
                </c:pt>
                <c:pt idx="8">
                  <c:v>312.5365523797463</c:v>
                </c:pt>
                <c:pt idx="9">
                  <c:v>333.48997480174631</c:v>
                </c:pt>
                <c:pt idx="10">
                  <c:v>348.62823619843721</c:v>
                </c:pt>
                <c:pt idx="11">
                  <c:v>369.96301781433868</c:v>
                </c:pt>
              </c:numCache>
            </c:numRef>
          </c:val>
          <c:smooth val="0"/>
        </c:ser>
        <c:ser>
          <c:idx val="7"/>
          <c:order val="7"/>
          <c:tx>
            <c:strRef>
              <c:f>'F - Fremskrivning af elpris'!$I$28</c:f>
              <c:strCache>
                <c:ptCount val="1"/>
                <c:pt idx="0">
                  <c:v>Kulmarginal</c:v>
                </c:pt>
              </c:strCache>
            </c:strRef>
          </c:tx>
          <c:spPr>
            <a:ln w="19050">
              <a:solidFill>
                <a:schemeClr val="tx1"/>
              </a:solidFill>
              <a:prstDash val="sysDash"/>
            </a:ln>
          </c:spPr>
          <c:marker>
            <c:symbol val="none"/>
          </c:marker>
          <c:cat>
            <c:numRef>
              <c:f>'F - Fremskrivning af elpris'!$A$29:$A$40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 - Fremskrivning af elpris'!$I$63:$I$74</c:f>
              <c:numCache>
                <c:formatCode>0</c:formatCode>
                <c:ptCount val="12"/>
                <c:pt idx="0">
                  <c:v>240.47599962914254</c:v>
                </c:pt>
                <c:pt idx="1">
                  <c:v>224.868335</c:v>
                </c:pt>
                <c:pt idx="2">
                  <c:v>210.71000920785011</c:v>
                </c:pt>
                <c:pt idx="3">
                  <c:v>206.87701720058431</c:v>
                </c:pt>
                <c:pt idx="4">
                  <c:v>218.19879519916407</c:v>
                </c:pt>
                <c:pt idx="5">
                  <c:v>234.57520933679487</c:v>
                </c:pt>
                <c:pt idx="6">
                  <c:v>255.44148091630478</c:v>
                </c:pt>
                <c:pt idx="7">
                  <c:v>275.15307396305877</c:v>
                </c:pt>
                <c:pt idx="8">
                  <c:v>295.57465537028918</c:v>
                </c:pt>
                <c:pt idx="9">
                  <c:v>298.87284584271384</c:v>
                </c:pt>
                <c:pt idx="10">
                  <c:v>302.34137614022552</c:v>
                </c:pt>
                <c:pt idx="11">
                  <c:v>305.93973234423675</c:v>
                </c:pt>
              </c:numCache>
            </c:numRef>
          </c:val>
          <c:smooth val="0"/>
        </c:ser>
        <c:ser>
          <c:idx val="8"/>
          <c:order val="8"/>
          <c:tx>
            <c:v>Norge (Historie + Futures)</c:v>
          </c:tx>
          <c:spPr>
            <a:ln>
              <a:noFill/>
            </a:ln>
          </c:spPr>
          <c:marker>
            <c:symbol val="triangle"/>
            <c:size val="5"/>
            <c:spPr>
              <a:solidFill>
                <a:schemeClr val="accent3"/>
              </a:solidFill>
              <a:ln>
                <a:solidFill>
                  <a:schemeClr val="accent3"/>
                </a:solidFill>
              </a:ln>
            </c:spPr>
          </c:marker>
          <c:val>
            <c:numRef>
              <c:f>'F - Fremskrivning af elpris'!$D$12:$D$23</c:f>
              <c:numCache>
                <c:formatCode>0</c:formatCode>
                <c:ptCount val="12"/>
                <c:pt idx="0">
                  <c:v>218.9</c:v>
                </c:pt>
                <c:pt idx="1">
                  <c:v>152.19999999999999</c:v>
                </c:pt>
                <c:pt idx="2">
                  <c:v>154.5712</c:v>
                </c:pt>
                <c:pt idx="3">
                  <c:v>160.017</c:v>
                </c:pt>
                <c:pt idx="4">
                  <c:v>160.31539999999998</c:v>
                </c:pt>
                <c:pt idx="5">
                  <c:v>161.50899999999999</c:v>
                </c:pt>
                <c:pt idx="6">
                  <c:v>168.96899999999999</c:v>
                </c:pt>
                <c:pt idx="7">
                  <c:v>180.905</c:v>
                </c:pt>
                <c:pt idx="8">
                  <c:v>192.84100000000001</c:v>
                </c:pt>
                <c:pt idx="9">
                  <c:v>201.42</c:v>
                </c:pt>
                <c:pt idx="10">
                  <c:v>203.65800000000002</c:v>
                </c:pt>
                <c:pt idx="11">
                  <c:v>207.01499999999999</c:v>
                </c:pt>
              </c:numCache>
            </c:numRef>
          </c:val>
          <c:smooth val="0"/>
        </c:ser>
        <c:ser>
          <c:idx val="9"/>
          <c:order val="9"/>
          <c:tx>
            <c:v>Sverige (Historie + Futures)</c:v>
          </c:tx>
          <c:spPr>
            <a:ln>
              <a:noFill/>
            </a:ln>
          </c:spPr>
          <c:marker>
            <c:symbol val="triangle"/>
            <c:size val="5"/>
            <c:spPr>
              <a:solidFill>
                <a:schemeClr val="accent4"/>
              </a:solidFill>
              <a:ln>
                <a:solidFill>
                  <a:schemeClr val="accent4"/>
                </a:solidFill>
              </a:ln>
            </c:spPr>
          </c:marker>
          <c:val>
            <c:numRef>
              <c:f>'F - Fremskrivning af elpris'!$E$12:$E$23</c:f>
              <c:numCache>
                <c:formatCode>0</c:formatCode>
                <c:ptCount val="12"/>
                <c:pt idx="0">
                  <c:v>235.5</c:v>
                </c:pt>
                <c:pt idx="1">
                  <c:v>163.1</c:v>
                </c:pt>
                <c:pt idx="2">
                  <c:v>182.91920000000002</c:v>
                </c:pt>
                <c:pt idx="3">
                  <c:v>187.09679999999997</c:v>
                </c:pt>
                <c:pt idx="4">
                  <c:v>187.54439999999997</c:v>
                </c:pt>
                <c:pt idx="5">
                  <c:v>188.73799999999997</c:v>
                </c:pt>
                <c:pt idx="6">
                  <c:v>196.19799999999998</c:v>
                </c:pt>
                <c:pt idx="7">
                  <c:v>208.13399999999999</c:v>
                </c:pt>
                <c:pt idx="8">
                  <c:v>220.07</c:v>
                </c:pt>
                <c:pt idx="9">
                  <c:v>228.649</c:v>
                </c:pt>
                <c:pt idx="10">
                  <c:v>230.887</c:v>
                </c:pt>
                <c:pt idx="11">
                  <c:v>234.244</c:v>
                </c:pt>
              </c:numCache>
            </c:numRef>
          </c:val>
          <c:smooth val="0"/>
        </c:ser>
        <c:ser>
          <c:idx val="10"/>
          <c:order val="10"/>
          <c:tx>
            <c:v>Finland (Historie + Futures)</c:v>
          </c:tx>
          <c:spPr>
            <a:ln>
              <a:noFill/>
            </a:ln>
          </c:spPr>
          <c:marker>
            <c:symbol val="triangle"/>
            <c:size val="5"/>
            <c:spPr>
              <a:solidFill>
                <a:schemeClr val="accent5"/>
              </a:solidFill>
              <a:ln>
                <a:solidFill>
                  <a:schemeClr val="accent5"/>
                </a:solidFill>
              </a:ln>
            </c:spPr>
          </c:marker>
          <c:val>
            <c:numRef>
              <c:f>'F - Fremskrivning af elpris'!$F$12:$F$23</c:f>
              <c:numCache>
                <c:formatCode>0</c:formatCode>
                <c:ptCount val="12"/>
                <c:pt idx="0">
                  <c:v>268.5</c:v>
                </c:pt>
                <c:pt idx="1">
                  <c:v>222.6</c:v>
                </c:pt>
                <c:pt idx="2">
                  <c:v>227.53</c:v>
                </c:pt>
                <c:pt idx="3">
                  <c:v>224.54600000000002</c:v>
                </c:pt>
                <c:pt idx="4">
                  <c:v>216.2654</c:v>
                </c:pt>
                <c:pt idx="5">
                  <c:v>217.45899999999997</c:v>
                </c:pt>
                <c:pt idx="6">
                  <c:v>224.91899999999998</c:v>
                </c:pt>
                <c:pt idx="7">
                  <c:v>236.85499999999999</c:v>
                </c:pt>
                <c:pt idx="8">
                  <c:v>248.791</c:v>
                </c:pt>
                <c:pt idx="9">
                  <c:v>257.37</c:v>
                </c:pt>
                <c:pt idx="10">
                  <c:v>259.608</c:v>
                </c:pt>
                <c:pt idx="11">
                  <c:v>262.96499999999997</c:v>
                </c:pt>
              </c:numCache>
            </c:numRef>
          </c:val>
          <c:smooth val="0"/>
        </c:ser>
        <c:ser>
          <c:idx val="11"/>
          <c:order val="11"/>
          <c:tx>
            <c:v>Tyskland (Historie + Futures)</c:v>
          </c:tx>
          <c:spPr>
            <a:ln>
              <a:noFill/>
            </a:ln>
          </c:spPr>
          <c:marker>
            <c:symbol val="triangle"/>
            <c:size val="5"/>
            <c:spPr>
              <a:solidFill>
                <a:schemeClr val="accent6"/>
              </a:solidFill>
              <a:ln>
                <a:solidFill>
                  <a:schemeClr val="accent6"/>
                </a:solidFill>
              </a:ln>
            </c:spPr>
          </c:marker>
          <c:val>
            <c:numRef>
              <c:f>'F - Fremskrivning af elpris'!$G$12:$G$15</c:f>
              <c:numCache>
                <c:formatCode>0</c:formatCode>
                <c:ptCount val="4"/>
                <c:pt idx="0">
                  <c:v>244.2</c:v>
                </c:pt>
                <c:pt idx="1">
                  <c:v>230.9</c:v>
                </c:pt>
                <c:pt idx="2">
                  <c:v>224.61750000000001</c:v>
                </c:pt>
                <c:pt idx="3">
                  <c:v>220.22200000000001</c:v>
                </c:pt>
              </c:numCache>
            </c:numRef>
          </c:val>
          <c:smooth val="0"/>
        </c:ser>
        <c:ser>
          <c:idx val="12"/>
          <c:order val="12"/>
          <c:tx>
            <c:v>Holland (Historie)</c:v>
          </c:tx>
          <c:spPr>
            <a:ln>
              <a:noFill/>
            </a:ln>
          </c:spPr>
          <c:marker>
            <c:symbol val="triangle"/>
            <c:size val="5"/>
            <c:spPr>
              <a:solidFill>
                <a:schemeClr val="tx2">
                  <a:lumMod val="60000"/>
                  <a:lumOff val="40000"/>
                </a:schemeClr>
              </a:solidFill>
              <a:ln>
                <a:solidFill>
                  <a:schemeClr val="tx2">
                    <a:lumMod val="60000"/>
                    <a:lumOff val="40000"/>
                  </a:schemeClr>
                </a:solidFill>
              </a:ln>
            </c:spPr>
          </c:marker>
          <c:val>
            <c:numRef>
              <c:f>'F - Fremskrivning af elpris'!$H$12:$H$13</c:f>
              <c:numCache>
                <c:formatCode>0</c:formatCode>
                <c:ptCount val="2"/>
                <c:pt idx="0">
                  <c:v>306.89999999999998</c:v>
                </c:pt>
                <c:pt idx="1">
                  <c:v>305.39999999999998</c:v>
                </c:pt>
              </c:numCache>
            </c:numRef>
          </c:val>
          <c:smooth val="0"/>
        </c:ser>
        <c:dLbls>
          <c:showLegendKey val="0"/>
          <c:showVal val="0"/>
          <c:showCatName val="0"/>
          <c:showSerName val="0"/>
          <c:showPercent val="0"/>
          <c:showBubbleSize val="0"/>
        </c:dLbls>
        <c:marker val="1"/>
        <c:smooth val="0"/>
        <c:axId val="148716544"/>
        <c:axId val="148722816"/>
      </c:lineChart>
      <c:catAx>
        <c:axId val="148716544"/>
        <c:scaling>
          <c:orientation val="minMax"/>
        </c:scaling>
        <c:delete val="0"/>
        <c:axPos val="b"/>
        <c:numFmt formatCode="General" sourceLinked="1"/>
        <c:majorTickMark val="out"/>
        <c:minorTickMark val="none"/>
        <c:tickLblPos val="nextTo"/>
        <c:crossAx val="148722816"/>
        <c:crosses val="autoZero"/>
        <c:auto val="1"/>
        <c:lblAlgn val="ctr"/>
        <c:lblOffset val="100"/>
        <c:noMultiLvlLbl val="0"/>
      </c:catAx>
      <c:valAx>
        <c:axId val="148722816"/>
        <c:scaling>
          <c:orientation val="minMax"/>
          <c:max val="400"/>
          <c:min val="100"/>
        </c:scaling>
        <c:delete val="0"/>
        <c:axPos val="l"/>
        <c:majorGridlines/>
        <c:numFmt formatCode="0" sourceLinked="1"/>
        <c:majorTickMark val="out"/>
        <c:minorTickMark val="none"/>
        <c:tickLblPos val="nextTo"/>
        <c:crossAx val="148716544"/>
        <c:crosses val="autoZero"/>
        <c:crossBetween val="between"/>
      </c:valAx>
    </c:plotArea>
    <c:legend>
      <c:legendPos val="b"/>
      <c:layout/>
      <c:overlay val="0"/>
    </c:legend>
    <c:plotVisOnly val="1"/>
    <c:dispBlanksAs val="gap"/>
    <c:showDLblsOverMax val="0"/>
  </c:chart>
  <c:txPr>
    <a:bodyPr/>
    <a:lstStyle/>
    <a:p>
      <a:pPr>
        <a:defRPr sz="1000"/>
      </a:pPr>
      <a:endParaRPr lang="da-DK"/>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43.xml"/><Relationship Id="rId3" Type="http://schemas.openxmlformats.org/officeDocument/2006/relationships/chart" Target="../charts/chart38.xml"/><Relationship Id="rId7" Type="http://schemas.openxmlformats.org/officeDocument/2006/relationships/chart" Target="../charts/chart42.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11" Type="http://schemas.openxmlformats.org/officeDocument/2006/relationships/chart" Target="../charts/chart46.xml"/><Relationship Id="rId5" Type="http://schemas.openxmlformats.org/officeDocument/2006/relationships/chart" Target="../charts/chart40.xml"/><Relationship Id="rId10" Type="http://schemas.openxmlformats.org/officeDocument/2006/relationships/chart" Target="../charts/chart45.xml"/><Relationship Id="rId4" Type="http://schemas.openxmlformats.org/officeDocument/2006/relationships/chart" Target="../charts/chart39.xml"/><Relationship Id="rId9" Type="http://schemas.openxmlformats.org/officeDocument/2006/relationships/chart" Target="../charts/chart4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53.xml"/><Relationship Id="rId3" Type="http://schemas.openxmlformats.org/officeDocument/2006/relationships/image" Target="../media/image1.emf"/><Relationship Id="rId7" Type="http://schemas.openxmlformats.org/officeDocument/2006/relationships/chart" Target="../charts/chart52.xml"/><Relationship Id="rId12" Type="http://schemas.openxmlformats.org/officeDocument/2006/relationships/chart" Target="../charts/chart57.xml"/><Relationship Id="rId2" Type="http://schemas.openxmlformats.org/officeDocument/2006/relationships/chart" Target="../charts/chart48.xml"/><Relationship Id="rId1" Type="http://schemas.openxmlformats.org/officeDocument/2006/relationships/chart" Target="../charts/chart47.xml"/><Relationship Id="rId6" Type="http://schemas.openxmlformats.org/officeDocument/2006/relationships/chart" Target="../charts/chart51.xml"/><Relationship Id="rId11" Type="http://schemas.openxmlformats.org/officeDocument/2006/relationships/chart" Target="../charts/chart56.xml"/><Relationship Id="rId5" Type="http://schemas.openxmlformats.org/officeDocument/2006/relationships/chart" Target="../charts/chart50.xml"/><Relationship Id="rId10" Type="http://schemas.openxmlformats.org/officeDocument/2006/relationships/chart" Target="../charts/chart55.xml"/><Relationship Id="rId4" Type="http://schemas.openxmlformats.org/officeDocument/2006/relationships/chart" Target="../charts/chart49.xml"/><Relationship Id="rId9" Type="http://schemas.openxmlformats.org/officeDocument/2006/relationships/chart" Target="../charts/chart54.xml"/></Relationships>
</file>

<file path=xl/drawings/_rels/drawing5.xml.rels><?xml version="1.0" encoding="UTF-8" standalone="yes"?>
<Relationships xmlns="http://schemas.openxmlformats.org/package/2006/relationships"><Relationship Id="rId8" Type="http://schemas.openxmlformats.org/officeDocument/2006/relationships/chart" Target="../charts/chart65.xml"/><Relationship Id="rId13" Type="http://schemas.openxmlformats.org/officeDocument/2006/relationships/chart" Target="../charts/chart70.xml"/><Relationship Id="rId18" Type="http://schemas.openxmlformats.org/officeDocument/2006/relationships/chart" Target="../charts/chart75.xml"/><Relationship Id="rId26" Type="http://schemas.openxmlformats.org/officeDocument/2006/relationships/chart" Target="../charts/chart83.xml"/><Relationship Id="rId3" Type="http://schemas.openxmlformats.org/officeDocument/2006/relationships/chart" Target="../charts/chart60.xml"/><Relationship Id="rId21" Type="http://schemas.openxmlformats.org/officeDocument/2006/relationships/chart" Target="../charts/chart78.xml"/><Relationship Id="rId34" Type="http://schemas.openxmlformats.org/officeDocument/2006/relationships/chart" Target="../charts/chart91.xml"/><Relationship Id="rId7" Type="http://schemas.openxmlformats.org/officeDocument/2006/relationships/chart" Target="../charts/chart64.xml"/><Relationship Id="rId12" Type="http://schemas.openxmlformats.org/officeDocument/2006/relationships/chart" Target="../charts/chart69.xml"/><Relationship Id="rId17" Type="http://schemas.openxmlformats.org/officeDocument/2006/relationships/chart" Target="../charts/chart74.xml"/><Relationship Id="rId25" Type="http://schemas.openxmlformats.org/officeDocument/2006/relationships/chart" Target="../charts/chart82.xml"/><Relationship Id="rId33" Type="http://schemas.openxmlformats.org/officeDocument/2006/relationships/chart" Target="../charts/chart90.xml"/><Relationship Id="rId2" Type="http://schemas.openxmlformats.org/officeDocument/2006/relationships/chart" Target="../charts/chart59.xml"/><Relationship Id="rId16" Type="http://schemas.openxmlformats.org/officeDocument/2006/relationships/chart" Target="../charts/chart73.xml"/><Relationship Id="rId20" Type="http://schemas.openxmlformats.org/officeDocument/2006/relationships/chart" Target="../charts/chart77.xml"/><Relationship Id="rId29" Type="http://schemas.openxmlformats.org/officeDocument/2006/relationships/chart" Target="../charts/chart86.xml"/><Relationship Id="rId1" Type="http://schemas.openxmlformats.org/officeDocument/2006/relationships/chart" Target="../charts/chart58.xml"/><Relationship Id="rId6" Type="http://schemas.openxmlformats.org/officeDocument/2006/relationships/chart" Target="../charts/chart63.xml"/><Relationship Id="rId11" Type="http://schemas.openxmlformats.org/officeDocument/2006/relationships/chart" Target="../charts/chart68.xml"/><Relationship Id="rId24" Type="http://schemas.openxmlformats.org/officeDocument/2006/relationships/chart" Target="../charts/chart81.xml"/><Relationship Id="rId32" Type="http://schemas.openxmlformats.org/officeDocument/2006/relationships/chart" Target="../charts/chart89.xml"/><Relationship Id="rId5" Type="http://schemas.openxmlformats.org/officeDocument/2006/relationships/chart" Target="../charts/chart62.xml"/><Relationship Id="rId15" Type="http://schemas.openxmlformats.org/officeDocument/2006/relationships/chart" Target="../charts/chart72.xml"/><Relationship Id="rId23" Type="http://schemas.openxmlformats.org/officeDocument/2006/relationships/chart" Target="../charts/chart80.xml"/><Relationship Id="rId28" Type="http://schemas.openxmlformats.org/officeDocument/2006/relationships/chart" Target="../charts/chart85.xml"/><Relationship Id="rId10" Type="http://schemas.openxmlformats.org/officeDocument/2006/relationships/chart" Target="../charts/chart67.xml"/><Relationship Id="rId19" Type="http://schemas.openxmlformats.org/officeDocument/2006/relationships/chart" Target="../charts/chart76.xml"/><Relationship Id="rId31" Type="http://schemas.openxmlformats.org/officeDocument/2006/relationships/chart" Target="../charts/chart88.xml"/><Relationship Id="rId4" Type="http://schemas.openxmlformats.org/officeDocument/2006/relationships/chart" Target="../charts/chart61.xml"/><Relationship Id="rId9" Type="http://schemas.openxmlformats.org/officeDocument/2006/relationships/chart" Target="../charts/chart66.xml"/><Relationship Id="rId14" Type="http://schemas.openxmlformats.org/officeDocument/2006/relationships/chart" Target="../charts/chart71.xml"/><Relationship Id="rId22" Type="http://schemas.openxmlformats.org/officeDocument/2006/relationships/chart" Target="../charts/chart79.xml"/><Relationship Id="rId27" Type="http://schemas.openxmlformats.org/officeDocument/2006/relationships/chart" Target="../charts/chart84.xml"/><Relationship Id="rId30" Type="http://schemas.openxmlformats.org/officeDocument/2006/relationships/chart" Target="../charts/chart87.xml"/><Relationship Id="rId35" Type="http://schemas.openxmlformats.org/officeDocument/2006/relationships/chart" Target="../charts/chart9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95.xml"/><Relationship Id="rId7" Type="http://schemas.openxmlformats.org/officeDocument/2006/relationships/chart" Target="../charts/chart99.xml"/><Relationship Id="rId2" Type="http://schemas.openxmlformats.org/officeDocument/2006/relationships/chart" Target="../charts/chart94.xml"/><Relationship Id="rId1" Type="http://schemas.openxmlformats.org/officeDocument/2006/relationships/chart" Target="../charts/chart93.xml"/><Relationship Id="rId6" Type="http://schemas.openxmlformats.org/officeDocument/2006/relationships/chart" Target="../charts/chart98.xml"/><Relationship Id="rId5" Type="http://schemas.openxmlformats.org/officeDocument/2006/relationships/chart" Target="../charts/chart97.xml"/><Relationship Id="rId4" Type="http://schemas.openxmlformats.org/officeDocument/2006/relationships/chart" Target="../charts/chart9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2.xml"/><Relationship Id="rId2" Type="http://schemas.openxmlformats.org/officeDocument/2006/relationships/chart" Target="../charts/chart101.xml"/><Relationship Id="rId1" Type="http://schemas.openxmlformats.org/officeDocument/2006/relationships/chart" Target="../charts/chart100.xml"/></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9</xdr:col>
      <xdr:colOff>38100</xdr:colOff>
      <xdr:row>186</xdr:row>
      <xdr:rowOff>44223</xdr:rowOff>
    </xdr:from>
    <xdr:to>
      <xdr:col>14</xdr:col>
      <xdr:colOff>685800</xdr:colOff>
      <xdr:row>199</xdr:row>
      <xdr:rowOff>161925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704850</xdr:colOff>
      <xdr:row>200</xdr:row>
      <xdr:rowOff>95250</xdr:rowOff>
    </xdr:from>
    <xdr:to>
      <xdr:col>14</xdr:col>
      <xdr:colOff>704850</xdr:colOff>
      <xdr:row>213</xdr:row>
      <xdr:rowOff>19050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657231</xdr:colOff>
      <xdr:row>157</xdr:row>
      <xdr:rowOff>33337</xdr:rowOff>
    </xdr:from>
    <xdr:to>
      <xdr:col>10</xdr:col>
      <xdr:colOff>228606</xdr:colOff>
      <xdr:row>171</xdr:row>
      <xdr:rowOff>109537</xdr:rowOff>
    </xdr:to>
    <xdr:graphicFrame macro="">
      <xdr:nvGraphicFramePr>
        <xdr:cNvPr id="9" name="Diagram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133350</xdr:colOff>
      <xdr:row>218</xdr:row>
      <xdr:rowOff>4762</xdr:rowOff>
    </xdr:from>
    <xdr:to>
      <xdr:col>15</xdr:col>
      <xdr:colOff>419100</xdr:colOff>
      <xdr:row>232</xdr:row>
      <xdr:rowOff>80962</xdr:rowOff>
    </xdr:to>
    <xdr:graphicFrame macro="">
      <xdr:nvGraphicFramePr>
        <xdr:cNvPr id="6" name="Diagram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209550</xdr:colOff>
      <xdr:row>235</xdr:row>
      <xdr:rowOff>4762</xdr:rowOff>
    </xdr:from>
    <xdr:to>
      <xdr:col>15</xdr:col>
      <xdr:colOff>495300</xdr:colOff>
      <xdr:row>249</xdr:row>
      <xdr:rowOff>80962</xdr:rowOff>
    </xdr:to>
    <xdr:graphicFrame macro="">
      <xdr:nvGraphicFramePr>
        <xdr:cNvPr id="10" name="Diagram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209550</xdr:colOff>
      <xdr:row>259</xdr:row>
      <xdr:rowOff>119062</xdr:rowOff>
    </xdr:from>
    <xdr:to>
      <xdr:col>15</xdr:col>
      <xdr:colOff>495300</xdr:colOff>
      <xdr:row>274</xdr:row>
      <xdr:rowOff>4762</xdr:rowOff>
    </xdr:to>
    <xdr:graphicFrame macro="">
      <xdr:nvGraphicFramePr>
        <xdr:cNvPr id="11" name="Diagram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17</xdr:row>
      <xdr:rowOff>0</xdr:rowOff>
    </xdr:from>
    <xdr:to>
      <xdr:col>7</xdr:col>
      <xdr:colOff>285750</xdr:colOff>
      <xdr:row>31</xdr:row>
      <xdr:rowOff>76200</xdr:rowOff>
    </xdr:to>
    <xdr:graphicFrame macro="">
      <xdr:nvGraphicFramePr>
        <xdr:cNvPr id="13" name="Diagram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17</xdr:row>
      <xdr:rowOff>0</xdr:rowOff>
    </xdr:from>
    <xdr:to>
      <xdr:col>14</xdr:col>
      <xdr:colOff>285750</xdr:colOff>
      <xdr:row>31</xdr:row>
      <xdr:rowOff>76200</xdr:rowOff>
    </xdr:to>
    <xdr:graphicFrame macro="">
      <xdr:nvGraphicFramePr>
        <xdr:cNvPr id="14" name="Diagram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0</xdr:colOff>
      <xdr:row>17</xdr:row>
      <xdr:rowOff>0</xdr:rowOff>
    </xdr:from>
    <xdr:to>
      <xdr:col>21</xdr:col>
      <xdr:colOff>200025</xdr:colOff>
      <xdr:row>31</xdr:row>
      <xdr:rowOff>76200</xdr:rowOff>
    </xdr:to>
    <xdr:graphicFrame macro="">
      <xdr:nvGraphicFramePr>
        <xdr:cNvPr id="15" name="Diagram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37</xdr:row>
      <xdr:rowOff>0</xdr:rowOff>
    </xdr:from>
    <xdr:to>
      <xdr:col>14</xdr:col>
      <xdr:colOff>285750</xdr:colOff>
      <xdr:row>51</xdr:row>
      <xdr:rowOff>76200</xdr:rowOff>
    </xdr:to>
    <xdr:graphicFrame macro="">
      <xdr:nvGraphicFramePr>
        <xdr:cNvPr id="16" name="Diagram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0</xdr:colOff>
      <xdr:row>37</xdr:row>
      <xdr:rowOff>0</xdr:rowOff>
    </xdr:from>
    <xdr:to>
      <xdr:col>21</xdr:col>
      <xdr:colOff>200025</xdr:colOff>
      <xdr:row>51</xdr:row>
      <xdr:rowOff>76200</xdr:rowOff>
    </xdr:to>
    <xdr:graphicFrame macro="">
      <xdr:nvGraphicFramePr>
        <xdr:cNvPr id="17" name="Diagram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80</xdr:row>
      <xdr:rowOff>0</xdr:rowOff>
    </xdr:from>
    <xdr:to>
      <xdr:col>11</xdr:col>
      <xdr:colOff>285750</xdr:colOff>
      <xdr:row>94</xdr:row>
      <xdr:rowOff>76200</xdr:rowOff>
    </xdr:to>
    <xdr:graphicFrame macro="">
      <xdr:nvGraphicFramePr>
        <xdr:cNvPr id="18" name="Diagram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0</xdr:colOff>
      <xdr:row>56</xdr:row>
      <xdr:rowOff>0</xdr:rowOff>
    </xdr:from>
    <xdr:to>
      <xdr:col>12</xdr:col>
      <xdr:colOff>285750</xdr:colOff>
      <xdr:row>70</xdr:row>
      <xdr:rowOff>76200</xdr:rowOff>
    </xdr:to>
    <xdr:graphicFrame macro="">
      <xdr:nvGraphicFramePr>
        <xdr:cNvPr id="19" name="Diagram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115</xdr:row>
      <xdr:rowOff>0</xdr:rowOff>
    </xdr:from>
    <xdr:to>
      <xdr:col>7</xdr:col>
      <xdr:colOff>285750</xdr:colOff>
      <xdr:row>129</xdr:row>
      <xdr:rowOff>76200</xdr:rowOff>
    </xdr:to>
    <xdr:graphicFrame macro="">
      <xdr:nvGraphicFramePr>
        <xdr:cNvPr id="20" name="Diagram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0</xdr:colOff>
      <xdr:row>115</xdr:row>
      <xdr:rowOff>0</xdr:rowOff>
    </xdr:from>
    <xdr:to>
      <xdr:col>14</xdr:col>
      <xdr:colOff>285750</xdr:colOff>
      <xdr:row>129</xdr:row>
      <xdr:rowOff>76200</xdr:rowOff>
    </xdr:to>
    <xdr:graphicFrame macro="">
      <xdr:nvGraphicFramePr>
        <xdr:cNvPr id="22" name="Diagram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10</xdr:col>
      <xdr:colOff>0</xdr:colOff>
      <xdr:row>135</xdr:row>
      <xdr:rowOff>0</xdr:rowOff>
    </xdr:from>
    <xdr:to>
      <xdr:col>16</xdr:col>
      <xdr:colOff>285750</xdr:colOff>
      <xdr:row>149</xdr:row>
      <xdr:rowOff>76200</xdr:rowOff>
    </xdr:to>
    <xdr:graphicFrame macro="">
      <xdr:nvGraphicFramePr>
        <xdr:cNvPr id="25" name="Diagram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363</xdr:row>
      <xdr:rowOff>0</xdr:rowOff>
    </xdr:from>
    <xdr:to>
      <xdr:col>14</xdr:col>
      <xdr:colOff>285750</xdr:colOff>
      <xdr:row>377</xdr:row>
      <xdr:rowOff>76200</xdr:rowOff>
    </xdr:to>
    <xdr:graphicFrame macro="">
      <xdr:nvGraphicFramePr>
        <xdr:cNvPr id="26" name="Diagram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15</xdr:col>
      <xdr:colOff>0</xdr:colOff>
      <xdr:row>363</xdr:row>
      <xdr:rowOff>0</xdr:rowOff>
    </xdr:from>
    <xdr:to>
      <xdr:col>21</xdr:col>
      <xdr:colOff>200025</xdr:colOff>
      <xdr:row>377</xdr:row>
      <xdr:rowOff>76200</xdr:rowOff>
    </xdr:to>
    <xdr:graphicFrame macro="">
      <xdr:nvGraphicFramePr>
        <xdr:cNvPr id="29" name="Diagram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4</xdr:col>
      <xdr:colOff>0</xdr:colOff>
      <xdr:row>387</xdr:row>
      <xdr:rowOff>0</xdr:rowOff>
    </xdr:from>
    <xdr:to>
      <xdr:col>10</xdr:col>
      <xdr:colOff>285750</xdr:colOff>
      <xdr:row>401</xdr:row>
      <xdr:rowOff>76200</xdr:rowOff>
    </xdr:to>
    <xdr:graphicFrame macro="">
      <xdr:nvGraphicFramePr>
        <xdr:cNvPr id="21" name="Diagram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0</xdr:colOff>
      <xdr:row>387</xdr:row>
      <xdr:rowOff>0</xdr:rowOff>
    </xdr:from>
    <xdr:to>
      <xdr:col>17</xdr:col>
      <xdr:colOff>200025</xdr:colOff>
      <xdr:row>401</xdr:row>
      <xdr:rowOff>76200</xdr:rowOff>
    </xdr:to>
    <xdr:graphicFrame macro="">
      <xdr:nvGraphicFramePr>
        <xdr:cNvPr id="23" name="Diagram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409</xdr:row>
      <xdr:rowOff>0</xdr:rowOff>
    </xdr:from>
    <xdr:to>
      <xdr:col>14</xdr:col>
      <xdr:colOff>285750</xdr:colOff>
      <xdr:row>423</xdr:row>
      <xdr:rowOff>76200</xdr:rowOff>
    </xdr:to>
    <xdr:graphicFrame macro="">
      <xdr:nvGraphicFramePr>
        <xdr:cNvPr id="30" name="Diagram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15</xdr:col>
      <xdr:colOff>0</xdr:colOff>
      <xdr:row>409</xdr:row>
      <xdr:rowOff>0</xdr:rowOff>
    </xdr:from>
    <xdr:to>
      <xdr:col>21</xdr:col>
      <xdr:colOff>200025</xdr:colOff>
      <xdr:row>423</xdr:row>
      <xdr:rowOff>76200</xdr:rowOff>
    </xdr:to>
    <xdr:graphicFrame macro="">
      <xdr:nvGraphicFramePr>
        <xdr:cNvPr id="31" name="Diagram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0</xdr:colOff>
      <xdr:row>439</xdr:row>
      <xdr:rowOff>0</xdr:rowOff>
    </xdr:from>
    <xdr:to>
      <xdr:col>12</xdr:col>
      <xdr:colOff>285750</xdr:colOff>
      <xdr:row>453</xdr:row>
      <xdr:rowOff>76200</xdr:rowOff>
    </xdr:to>
    <xdr:graphicFrame macro="">
      <xdr:nvGraphicFramePr>
        <xdr:cNvPr id="33" name="Diagram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xdr:col>
      <xdr:colOff>161925</xdr:colOff>
      <xdr:row>283</xdr:row>
      <xdr:rowOff>180975</xdr:rowOff>
    </xdr:from>
    <xdr:to>
      <xdr:col>8</xdr:col>
      <xdr:colOff>447675</xdr:colOff>
      <xdr:row>296</xdr:row>
      <xdr:rowOff>104775</xdr:rowOff>
    </xdr:to>
    <xdr:graphicFrame macro="">
      <xdr:nvGraphicFramePr>
        <xdr:cNvPr id="28" name="Diagram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17</xdr:col>
      <xdr:colOff>9525</xdr:colOff>
      <xdr:row>300</xdr:row>
      <xdr:rowOff>123825</xdr:rowOff>
    </xdr:from>
    <xdr:to>
      <xdr:col>23</xdr:col>
      <xdr:colOff>295275</xdr:colOff>
      <xdr:row>313</xdr:row>
      <xdr:rowOff>19050</xdr:rowOff>
    </xdr:to>
    <xdr:graphicFrame macro="">
      <xdr:nvGraphicFramePr>
        <xdr:cNvPr id="32" name="Diagram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9</xdr:col>
      <xdr:colOff>628650</xdr:colOff>
      <xdr:row>300</xdr:row>
      <xdr:rowOff>114300</xdr:rowOff>
    </xdr:from>
    <xdr:to>
      <xdr:col>16</xdr:col>
      <xdr:colOff>200025</xdr:colOff>
      <xdr:row>313</xdr:row>
      <xdr:rowOff>9525</xdr:rowOff>
    </xdr:to>
    <xdr:graphicFrame macro="">
      <xdr:nvGraphicFramePr>
        <xdr:cNvPr id="34" name="Diagram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18</xdr:col>
      <xdr:colOff>600075</xdr:colOff>
      <xdr:row>324</xdr:row>
      <xdr:rowOff>19050</xdr:rowOff>
    </xdr:from>
    <xdr:to>
      <xdr:col>25</xdr:col>
      <xdr:colOff>171450</xdr:colOff>
      <xdr:row>338</xdr:row>
      <xdr:rowOff>38100</xdr:rowOff>
    </xdr:to>
    <xdr:graphicFrame macro="">
      <xdr:nvGraphicFramePr>
        <xdr:cNvPr id="35" name="Diagram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476250</xdr:colOff>
      <xdr:row>474</xdr:row>
      <xdr:rowOff>176212</xdr:rowOff>
    </xdr:from>
    <xdr:to>
      <xdr:col>8</xdr:col>
      <xdr:colOff>47625</xdr:colOff>
      <xdr:row>489</xdr:row>
      <xdr:rowOff>61912</xdr:rowOff>
    </xdr:to>
    <xdr:graphicFrame macro="">
      <xdr:nvGraphicFramePr>
        <xdr:cNvPr id="38" name="Diagram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590550</xdr:colOff>
      <xdr:row>474</xdr:row>
      <xdr:rowOff>161925</xdr:rowOff>
    </xdr:from>
    <xdr:to>
      <xdr:col>15</xdr:col>
      <xdr:colOff>247650</xdr:colOff>
      <xdr:row>489</xdr:row>
      <xdr:rowOff>66675</xdr:rowOff>
    </xdr:to>
    <xdr:graphicFrame macro="">
      <xdr:nvGraphicFramePr>
        <xdr:cNvPr id="39" name="Diagram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190500</xdr:colOff>
      <xdr:row>521</xdr:row>
      <xdr:rowOff>161924</xdr:rowOff>
    </xdr:from>
    <xdr:to>
      <xdr:col>12</xdr:col>
      <xdr:colOff>266700</xdr:colOff>
      <xdr:row>534</xdr:row>
      <xdr:rowOff>14286</xdr:rowOff>
    </xdr:to>
    <xdr:grpSp>
      <xdr:nvGrpSpPr>
        <xdr:cNvPr id="40" name="Gruppe 39"/>
        <xdr:cNvGrpSpPr/>
      </xdr:nvGrpSpPr>
      <xdr:grpSpPr>
        <a:xfrm>
          <a:off x="190500" y="102384224"/>
          <a:ext cx="9039225" cy="2328862"/>
          <a:chOff x="1038225" y="9315032"/>
          <a:chExt cx="10770511" cy="2815055"/>
        </a:xfrm>
      </xdr:grpSpPr>
      <xdr:graphicFrame macro="">
        <xdr:nvGraphicFramePr>
          <xdr:cNvPr id="41" name="Diagram 40"/>
          <xdr:cNvGraphicFramePr/>
        </xdr:nvGraphicFramePr>
        <xdr:xfrm>
          <a:off x="1038225" y="9386887"/>
          <a:ext cx="4572000" cy="2743200"/>
        </xdr:xfrm>
        <a:graphic>
          <a:graphicData uri="http://schemas.openxmlformats.org/drawingml/2006/chart">
            <c:chart xmlns:c="http://schemas.openxmlformats.org/drawingml/2006/chart" xmlns:r="http://schemas.openxmlformats.org/officeDocument/2006/relationships" r:id="rId30"/>
          </a:graphicData>
        </a:graphic>
      </xdr:graphicFrame>
      <xdr:graphicFrame macro="">
        <xdr:nvGraphicFramePr>
          <xdr:cNvPr id="42" name="Diagram 41"/>
          <xdr:cNvGraphicFramePr>
            <a:graphicFrameLocks/>
          </xdr:cNvGraphicFramePr>
        </xdr:nvGraphicFramePr>
        <xdr:xfrm>
          <a:off x="4236993" y="9372600"/>
          <a:ext cx="3886200" cy="2743201"/>
        </xdr:xfrm>
        <a:graphic>
          <a:graphicData uri="http://schemas.openxmlformats.org/drawingml/2006/chart">
            <c:chart xmlns:c="http://schemas.openxmlformats.org/drawingml/2006/chart" xmlns:r="http://schemas.openxmlformats.org/officeDocument/2006/relationships" r:id="rId31"/>
          </a:graphicData>
        </a:graphic>
      </xdr:graphicFrame>
      <xdr:graphicFrame macro="">
        <xdr:nvGraphicFramePr>
          <xdr:cNvPr id="43" name="Diagram 42"/>
          <xdr:cNvGraphicFramePr>
            <a:graphicFrameLocks/>
          </xdr:cNvGraphicFramePr>
        </xdr:nvGraphicFramePr>
        <xdr:xfrm>
          <a:off x="7236736" y="9315032"/>
          <a:ext cx="4572000" cy="2743201"/>
        </xdr:xfrm>
        <a:graphic>
          <a:graphicData uri="http://schemas.openxmlformats.org/drawingml/2006/chart">
            <c:chart xmlns:c="http://schemas.openxmlformats.org/drawingml/2006/chart" xmlns:r="http://schemas.openxmlformats.org/officeDocument/2006/relationships" r:id="rId32"/>
          </a:graphicData>
        </a:graphic>
      </xdr:graphicFrame>
    </xdr:grpSp>
    <xdr:clientData/>
  </xdr:twoCellAnchor>
  <xdr:twoCellAnchor>
    <xdr:from>
      <xdr:col>5</xdr:col>
      <xdr:colOff>514350</xdr:colOff>
      <xdr:row>575</xdr:row>
      <xdr:rowOff>166687</xdr:rowOff>
    </xdr:from>
    <xdr:to>
      <xdr:col>11</xdr:col>
      <xdr:colOff>704850</xdr:colOff>
      <xdr:row>590</xdr:row>
      <xdr:rowOff>52387</xdr:rowOff>
    </xdr:to>
    <xdr:graphicFrame macro="">
      <xdr:nvGraphicFramePr>
        <xdr:cNvPr id="44" name="Diagram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xdr:colOff>
      <xdr:row>3</xdr:row>
      <xdr:rowOff>142875</xdr:rowOff>
    </xdr:from>
    <xdr:to>
      <xdr:col>19</xdr:col>
      <xdr:colOff>542925</xdr:colOff>
      <xdr:row>17</xdr:row>
      <xdr:rowOff>114300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76200</xdr:colOff>
      <xdr:row>44</xdr:row>
      <xdr:rowOff>142875</xdr:rowOff>
    </xdr:from>
    <xdr:to>
      <xdr:col>15</xdr:col>
      <xdr:colOff>657225</xdr:colOff>
      <xdr:row>62</xdr:row>
      <xdr:rowOff>180975</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619125</xdr:colOff>
      <xdr:row>52</xdr:row>
      <xdr:rowOff>71437</xdr:rowOff>
    </xdr:from>
    <xdr:to>
      <xdr:col>11</xdr:col>
      <xdr:colOff>190500</xdr:colOff>
      <xdr:row>66</xdr:row>
      <xdr:rowOff>147637</xdr:rowOff>
    </xdr:to>
    <xdr:graphicFrame macro="">
      <xdr:nvGraphicFramePr>
        <xdr:cNvPr id="6" name="Diagram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428625</xdr:colOff>
      <xdr:row>266</xdr:row>
      <xdr:rowOff>33337</xdr:rowOff>
    </xdr:from>
    <xdr:to>
      <xdr:col>11</xdr:col>
      <xdr:colOff>0</xdr:colOff>
      <xdr:row>280</xdr:row>
      <xdr:rowOff>109537</xdr:rowOff>
    </xdr:to>
    <xdr:graphicFrame macro="">
      <xdr:nvGraphicFramePr>
        <xdr:cNvPr id="16" name="Diagram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190500</xdr:colOff>
      <xdr:row>242</xdr:row>
      <xdr:rowOff>176212</xdr:rowOff>
    </xdr:from>
    <xdr:to>
      <xdr:col>11</xdr:col>
      <xdr:colOff>476250</xdr:colOff>
      <xdr:row>257</xdr:row>
      <xdr:rowOff>61912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104775</xdr:colOff>
      <xdr:row>213</xdr:row>
      <xdr:rowOff>4762</xdr:rowOff>
    </xdr:from>
    <xdr:to>
      <xdr:col>18</xdr:col>
      <xdr:colOff>78441</xdr:colOff>
      <xdr:row>227</xdr:row>
      <xdr:rowOff>80962</xdr:rowOff>
    </xdr:to>
    <xdr:graphicFrame macro="">
      <xdr:nvGraphicFramePr>
        <xdr:cNvPr id="5" name="Diagra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28</xdr:col>
      <xdr:colOff>47625</xdr:colOff>
      <xdr:row>188</xdr:row>
      <xdr:rowOff>166687</xdr:rowOff>
    </xdr:from>
    <xdr:to>
      <xdr:col>34</xdr:col>
      <xdr:colOff>333375</xdr:colOff>
      <xdr:row>203</xdr:row>
      <xdr:rowOff>52387</xdr:rowOff>
    </xdr:to>
    <xdr:graphicFrame macro="">
      <xdr:nvGraphicFramePr>
        <xdr:cNvPr id="12" name="Diagram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542924</xdr:colOff>
      <xdr:row>97</xdr:row>
      <xdr:rowOff>52387</xdr:rowOff>
    </xdr:from>
    <xdr:to>
      <xdr:col>24</xdr:col>
      <xdr:colOff>685800</xdr:colOff>
      <xdr:row>111</xdr:row>
      <xdr:rowOff>128587</xdr:rowOff>
    </xdr:to>
    <xdr:graphicFrame macro="">
      <xdr:nvGraphicFramePr>
        <xdr:cNvPr id="17" name="Diagram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561975</xdr:colOff>
      <xdr:row>112</xdr:row>
      <xdr:rowOff>109537</xdr:rowOff>
    </xdr:from>
    <xdr:to>
      <xdr:col>25</xdr:col>
      <xdr:colOff>19050</xdr:colOff>
      <xdr:row>126</xdr:row>
      <xdr:rowOff>185737</xdr:rowOff>
    </xdr:to>
    <xdr:graphicFrame macro="">
      <xdr:nvGraphicFramePr>
        <xdr:cNvPr id="18" name="Diagram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533400</xdr:colOff>
      <xdr:row>130</xdr:row>
      <xdr:rowOff>23812</xdr:rowOff>
    </xdr:from>
    <xdr:to>
      <xdr:col>24</xdr:col>
      <xdr:colOff>695325</xdr:colOff>
      <xdr:row>144</xdr:row>
      <xdr:rowOff>100012</xdr:rowOff>
    </xdr:to>
    <xdr:graphicFrame macro="">
      <xdr:nvGraphicFramePr>
        <xdr:cNvPr id="19" name="Diagram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xdr:col>
      <xdr:colOff>600075</xdr:colOff>
      <xdr:row>144</xdr:row>
      <xdr:rowOff>176212</xdr:rowOff>
    </xdr:from>
    <xdr:to>
      <xdr:col>25</xdr:col>
      <xdr:colOff>19050</xdr:colOff>
      <xdr:row>159</xdr:row>
      <xdr:rowOff>61912</xdr:rowOff>
    </xdr:to>
    <xdr:graphicFrame macro="">
      <xdr:nvGraphicFramePr>
        <xdr:cNvPr id="20" name="Diagram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29</xdr:col>
      <xdr:colOff>190500</xdr:colOff>
      <xdr:row>163</xdr:row>
      <xdr:rowOff>23812</xdr:rowOff>
    </xdr:from>
    <xdr:to>
      <xdr:col>37</xdr:col>
      <xdr:colOff>171450</xdr:colOff>
      <xdr:row>184</xdr:row>
      <xdr:rowOff>85725</xdr:rowOff>
    </xdr:to>
    <xdr:graphicFrame macro="">
      <xdr:nvGraphicFramePr>
        <xdr:cNvPr id="22" name="Diagram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85725</xdr:colOff>
      <xdr:row>72</xdr:row>
      <xdr:rowOff>85725</xdr:rowOff>
    </xdr:from>
    <xdr:to>
      <xdr:col>16</xdr:col>
      <xdr:colOff>449097</xdr:colOff>
      <xdr:row>94</xdr:row>
      <xdr:rowOff>33882</xdr:rowOff>
    </xdr:to>
    <xdr:graphicFrame macro="">
      <xdr:nvGraphicFramePr>
        <xdr:cNvPr id="13" name="Diagram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533400</xdr:colOff>
      <xdr:row>5</xdr:row>
      <xdr:rowOff>114299</xdr:rowOff>
    </xdr:from>
    <xdr:to>
      <xdr:col>13</xdr:col>
      <xdr:colOff>628650</xdr:colOff>
      <xdr:row>21</xdr:row>
      <xdr:rowOff>171450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466725</xdr:colOff>
      <xdr:row>39</xdr:row>
      <xdr:rowOff>352425</xdr:rowOff>
    </xdr:from>
    <xdr:to>
      <xdr:col>15</xdr:col>
      <xdr:colOff>514350</xdr:colOff>
      <xdr:row>59</xdr:row>
      <xdr:rowOff>184335</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66675</xdr:colOff>
      <xdr:row>65</xdr:row>
      <xdr:rowOff>35349</xdr:rowOff>
    </xdr:from>
    <xdr:ext cx="5600700" cy="3746075"/>
    <xdr:pic>
      <xdr:nvPicPr>
        <xdr:cNvPr id="4" name="Billed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1050" y="12417849"/>
          <a:ext cx="5600700" cy="3746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22</xdr:col>
      <xdr:colOff>257175</xdr:colOff>
      <xdr:row>158</xdr:row>
      <xdr:rowOff>147637</xdr:rowOff>
    </xdr:from>
    <xdr:to>
      <xdr:col>28</xdr:col>
      <xdr:colOff>542925</xdr:colOff>
      <xdr:row>173</xdr:row>
      <xdr:rowOff>33337</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428625</xdr:colOff>
      <xdr:row>181</xdr:row>
      <xdr:rowOff>0</xdr:rowOff>
    </xdr:from>
    <xdr:to>
      <xdr:col>29</xdr:col>
      <xdr:colOff>247650</xdr:colOff>
      <xdr:row>195</xdr:row>
      <xdr:rowOff>95250</xdr:rowOff>
    </xdr:to>
    <xdr:graphicFrame macro="">
      <xdr:nvGraphicFramePr>
        <xdr:cNvPr id="6"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438150</xdr:colOff>
      <xdr:row>214</xdr:row>
      <xdr:rowOff>90487</xdr:rowOff>
    </xdr:from>
    <xdr:to>
      <xdr:col>28</xdr:col>
      <xdr:colOff>295275</xdr:colOff>
      <xdr:row>228</xdr:row>
      <xdr:rowOff>166687</xdr:rowOff>
    </xdr:to>
    <xdr:graphicFrame macro="">
      <xdr:nvGraphicFramePr>
        <xdr:cNvPr id="7"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381000</xdr:colOff>
      <xdr:row>234</xdr:row>
      <xdr:rowOff>71437</xdr:rowOff>
    </xdr:from>
    <xdr:to>
      <xdr:col>28</xdr:col>
      <xdr:colOff>666750</xdr:colOff>
      <xdr:row>248</xdr:row>
      <xdr:rowOff>104775</xdr:rowOff>
    </xdr:to>
    <xdr:graphicFrame macro="">
      <xdr:nvGraphicFramePr>
        <xdr:cNvPr id="8" name="Diagram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104775</xdr:colOff>
      <xdr:row>251</xdr:row>
      <xdr:rowOff>176212</xdr:rowOff>
    </xdr:from>
    <xdr:to>
      <xdr:col>21</xdr:col>
      <xdr:colOff>114300</xdr:colOff>
      <xdr:row>266</xdr:row>
      <xdr:rowOff>61912</xdr:rowOff>
    </xdr:to>
    <xdr:graphicFrame macro="">
      <xdr:nvGraphicFramePr>
        <xdr:cNvPr id="9" name="Diagram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22</xdr:col>
      <xdr:colOff>409575</xdr:colOff>
      <xdr:row>287</xdr:row>
      <xdr:rowOff>176212</xdr:rowOff>
    </xdr:from>
    <xdr:to>
      <xdr:col>28</xdr:col>
      <xdr:colOff>695325</xdr:colOff>
      <xdr:row>302</xdr:row>
      <xdr:rowOff>61912</xdr:rowOff>
    </xdr:to>
    <xdr:graphicFrame macro="">
      <xdr:nvGraphicFramePr>
        <xdr:cNvPr id="10" name="Diagram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xdr:col>
      <xdr:colOff>285750</xdr:colOff>
      <xdr:row>305</xdr:row>
      <xdr:rowOff>104775</xdr:rowOff>
    </xdr:from>
    <xdr:to>
      <xdr:col>29</xdr:col>
      <xdr:colOff>161925</xdr:colOff>
      <xdr:row>320</xdr:row>
      <xdr:rowOff>76200</xdr:rowOff>
    </xdr:to>
    <xdr:graphicFrame macro="">
      <xdr:nvGraphicFramePr>
        <xdr:cNvPr id="11" name="Diagram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22</xdr:col>
      <xdr:colOff>342900</xdr:colOff>
      <xdr:row>323</xdr:row>
      <xdr:rowOff>95250</xdr:rowOff>
    </xdr:from>
    <xdr:to>
      <xdr:col>31</xdr:col>
      <xdr:colOff>263898</xdr:colOff>
      <xdr:row>342</xdr:row>
      <xdr:rowOff>152400</xdr:rowOff>
    </xdr:to>
    <xdr:graphicFrame macro="">
      <xdr:nvGraphicFramePr>
        <xdr:cNvPr id="12" name="Diagram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57150</xdr:colOff>
      <xdr:row>426</xdr:row>
      <xdr:rowOff>80962</xdr:rowOff>
    </xdr:from>
    <xdr:to>
      <xdr:col>13</xdr:col>
      <xdr:colOff>371475</xdr:colOff>
      <xdr:row>444</xdr:row>
      <xdr:rowOff>0</xdr:rowOff>
    </xdr:to>
    <xdr:graphicFrame macro="">
      <xdr:nvGraphicFramePr>
        <xdr:cNvPr id="13" name="Diagram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23</xdr:row>
      <xdr:rowOff>0</xdr:rowOff>
    </xdr:from>
    <xdr:to>
      <xdr:col>9</xdr:col>
      <xdr:colOff>285750</xdr:colOff>
      <xdr:row>37</xdr:row>
      <xdr:rowOff>76200</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42</xdr:row>
      <xdr:rowOff>0</xdr:rowOff>
    </xdr:from>
    <xdr:to>
      <xdr:col>16</xdr:col>
      <xdr:colOff>285750</xdr:colOff>
      <xdr:row>56</xdr:row>
      <xdr:rowOff>76200</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61</xdr:row>
      <xdr:rowOff>0</xdr:rowOff>
    </xdr:from>
    <xdr:to>
      <xdr:col>19</xdr:col>
      <xdr:colOff>285750</xdr:colOff>
      <xdr:row>75</xdr:row>
      <xdr:rowOff>76200</xdr:rowOff>
    </xdr:to>
    <xdr:graphicFrame macro="">
      <xdr:nvGraphicFramePr>
        <xdr:cNvPr id="6"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0</xdr:colOff>
      <xdr:row>61</xdr:row>
      <xdr:rowOff>0</xdr:rowOff>
    </xdr:from>
    <xdr:to>
      <xdr:col>26</xdr:col>
      <xdr:colOff>285750</xdr:colOff>
      <xdr:row>75</xdr:row>
      <xdr:rowOff>76200</xdr:rowOff>
    </xdr:to>
    <xdr:graphicFrame macro="">
      <xdr:nvGraphicFramePr>
        <xdr:cNvPr id="7"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80</xdr:row>
      <xdr:rowOff>0</xdr:rowOff>
    </xdr:from>
    <xdr:to>
      <xdr:col>10</xdr:col>
      <xdr:colOff>285750</xdr:colOff>
      <xdr:row>94</xdr:row>
      <xdr:rowOff>76200</xdr:rowOff>
    </xdr:to>
    <xdr:graphicFrame macro="">
      <xdr:nvGraphicFramePr>
        <xdr:cNvPr id="8" name="Diagram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122</xdr:row>
      <xdr:rowOff>0</xdr:rowOff>
    </xdr:from>
    <xdr:to>
      <xdr:col>10</xdr:col>
      <xdr:colOff>285750</xdr:colOff>
      <xdr:row>136</xdr:row>
      <xdr:rowOff>76200</xdr:rowOff>
    </xdr:to>
    <xdr:graphicFrame macro="">
      <xdr:nvGraphicFramePr>
        <xdr:cNvPr id="10" name="Diagram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0</xdr:colOff>
      <xdr:row>141</xdr:row>
      <xdr:rowOff>0</xdr:rowOff>
    </xdr:from>
    <xdr:to>
      <xdr:col>19</xdr:col>
      <xdr:colOff>285750</xdr:colOff>
      <xdr:row>155</xdr:row>
      <xdr:rowOff>76200</xdr:rowOff>
    </xdr:to>
    <xdr:graphicFrame macro="">
      <xdr:nvGraphicFramePr>
        <xdr:cNvPr id="12" name="Diagram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20</xdr:col>
      <xdr:colOff>0</xdr:colOff>
      <xdr:row>141</xdr:row>
      <xdr:rowOff>0</xdr:rowOff>
    </xdr:from>
    <xdr:to>
      <xdr:col>26</xdr:col>
      <xdr:colOff>285750</xdr:colOff>
      <xdr:row>155</xdr:row>
      <xdr:rowOff>76200</xdr:rowOff>
    </xdr:to>
    <xdr:graphicFrame macro="">
      <xdr:nvGraphicFramePr>
        <xdr:cNvPr id="13" name="Diagram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0</xdr:colOff>
      <xdr:row>167</xdr:row>
      <xdr:rowOff>0</xdr:rowOff>
    </xdr:from>
    <xdr:to>
      <xdr:col>10</xdr:col>
      <xdr:colOff>285750</xdr:colOff>
      <xdr:row>181</xdr:row>
      <xdr:rowOff>76200</xdr:rowOff>
    </xdr:to>
    <xdr:graphicFrame macro="">
      <xdr:nvGraphicFramePr>
        <xdr:cNvPr id="14" name="Diagram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0</xdr:colOff>
      <xdr:row>186</xdr:row>
      <xdr:rowOff>0</xdr:rowOff>
    </xdr:from>
    <xdr:to>
      <xdr:col>19</xdr:col>
      <xdr:colOff>285750</xdr:colOff>
      <xdr:row>200</xdr:row>
      <xdr:rowOff>76200</xdr:rowOff>
    </xdr:to>
    <xdr:graphicFrame macro="">
      <xdr:nvGraphicFramePr>
        <xdr:cNvPr id="15" name="Diagram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0</xdr:colOff>
      <xdr:row>205</xdr:row>
      <xdr:rowOff>0</xdr:rowOff>
    </xdr:from>
    <xdr:to>
      <xdr:col>10</xdr:col>
      <xdr:colOff>285750</xdr:colOff>
      <xdr:row>219</xdr:row>
      <xdr:rowOff>76200</xdr:rowOff>
    </xdr:to>
    <xdr:graphicFrame macro="">
      <xdr:nvGraphicFramePr>
        <xdr:cNvPr id="16" name="Diagram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0</xdr:colOff>
      <xdr:row>224</xdr:row>
      <xdr:rowOff>0</xdr:rowOff>
    </xdr:from>
    <xdr:to>
      <xdr:col>10</xdr:col>
      <xdr:colOff>285750</xdr:colOff>
      <xdr:row>238</xdr:row>
      <xdr:rowOff>76200</xdr:rowOff>
    </xdr:to>
    <xdr:graphicFrame macro="">
      <xdr:nvGraphicFramePr>
        <xdr:cNvPr id="17" name="Diagram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13</xdr:col>
      <xdr:colOff>0</xdr:colOff>
      <xdr:row>245</xdr:row>
      <xdr:rowOff>0</xdr:rowOff>
    </xdr:from>
    <xdr:to>
      <xdr:col>19</xdr:col>
      <xdr:colOff>285750</xdr:colOff>
      <xdr:row>259</xdr:row>
      <xdr:rowOff>76200</xdr:rowOff>
    </xdr:to>
    <xdr:graphicFrame macro="">
      <xdr:nvGraphicFramePr>
        <xdr:cNvPr id="18" name="Diagram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20</xdr:col>
      <xdr:colOff>0</xdr:colOff>
      <xdr:row>245</xdr:row>
      <xdr:rowOff>0</xdr:rowOff>
    </xdr:from>
    <xdr:to>
      <xdr:col>26</xdr:col>
      <xdr:colOff>285750</xdr:colOff>
      <xdr:row>259</xdr:row>
      <xdr:rowOff>76200</xdr:rowOff>
    </xdr:to>
    <xdr:graphicFrame macro="">
      <xdr:nvGraphicFramePr>
        <xdr:cNvPr id="19" name="Diagram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0</xdr:colOff>
      <xdr:row>261</xdr:row>
      <xdr:rowOff>0</xdr:rowOff>
    </xdr:from>
    <xdr:to>
      <xdr:col>19</xdr:col>
      <xdr:colOff>285750</xdr:colOff>
      <xdr:row>275</xdr:row>
      <xdr:rowOff>76200</xdr:rowOff>
    </xdr:to>
    <xdr:graphicFrame macro="">
      <xdr:nvGraphicFramePr>
        <xdr:cNvPr id="20" name="Diagram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20</xdr:col>
      <xdr:colOff>0</xdr:colOff>
      <xdr:row>261</xdr:row>
      <xdr:rowOff>0</xdr:rowOff>
    </xdr:from>
    <xdr:to>
      <xdr:col>26</xdr:col>
      <xdr:colOff>285750</xdr:colOff>
      <xdr:row>275</xdr:row>
      <xdr:rowOff>76200</xdr:rowOff>
    </xdr:to>
    <xdr:graphicFrame macro="">
      <xdr:nvGraphicFramePr>
        <xdr:cNvPr id="21" name="Diagram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13</xdr:col>
      <xdr:colOff>0</xdr:colOff>
      <xdr:row>277</xdr:row>
      <xdr:rowOff>0</xdr:rowOff>
    </xdr:from>
    <xdr:to>
      <xdr:col>19</xdr:col>
      <xdr:colOff>285750</xdr:colOff>
      <xdr:row>291</xdr:row>
      <xdr:rowOff>76200</xdr:rowOff>
    </xdr:to>
    <xdr:graphicFrame macro="">
      <xdr:nvGraphicFramePr>
        <xdr:cNvPr id="22" name="Diagram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0</xdr:colOff>
      <xdr:row>390</xdr:row>
      <xdr:rowOff>0</xdr:rowOff>
    </xdr:from>
    <xdr:to>
      <xdr:col>13</xdr:col>
      <xdr:colOff>285750</xdr:colOff>
      <xdr:row>404</xdr:row>
      <xdr:rowOff>76200</xdr:rowOff>
    </xdr:to>
    <xdr:graphicFrame macro="">
      <xdr:nvGraphicFramePr>
        <xdr:cNvPr id="23" name="Diagram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14</xdr:col>
      <xdr:colOff>0</xdr:colOff>
      <xdr:row>390</xdr:row>
      <xdr:rowOff>0</xdr:rowOff>
    </xdr:from>
    <xdr:to>
      <xdr:col>20</xdr:col>
      <xdr:colOff>285750</xdr:colOff>
      <xdr:row>404</xdr:row>
      <xdr:rowOff>76200</xdr:rowOff>
    </xdr:to>
    <xdr:graphicFrame macro="">
      <xdr:nvGraphicFramePr>
        <xdr:cNvPr id="24" name="Diagram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13</xdr:col>
      <xdr:colOff>0</xdr:colOff>
      <xdr:row>316</xdr:row>
      <xdr:rowOff>0</xdr:rowOff>
    </xdr:from>
    <xdr:to>
      <xdr:col>19</xdr:col>
      <xdr:colOff>285750</xdr:colOff>
      <xdr:row>330</xdr:row>
      <xdr:rowOff>76200</xdr:rowOff>
    </xdr:to>
    <xdr:graphicFrame macro="">
      <xdr:nvGraphicFramePr>
        <xdr:cNvPr id="25" name="Diagram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20</xdr:col>
      <xdr:colOff>0</xdr:colOff>
      <xdr:row>316</xdr:row>
      <xdr:rowOff>0</xdr:rowOff>
    </xdr:from>
    <xdr:to>
      <xdr:col>26</xdr:col>
      <xdr:colOff>285750</xdr:colOff>
      <xdr:row>330</xdr:row>
      <xdr:rowOff>76200</xdr:rowOff>
    </xdr:to>
    <xdr:graphicFrame macro="">
      <xdr:nvGraphicFramePr>
        <xdr:cNvPr id="26" name="Diagram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13</xdr:col>
      <xdr:colOff>0</xdr:colOff>
      <xdr:row>332</xdr:row>
      <xdr:rowOff>0</xdr:rowOff>
    </xdr:from>
    <xdr:to>
      <xdr:col>19</xdr:col>
      <xdr:colOff>285750</xdr:colOff>
      <xdr:row>346</xdr:row>
      <xdr:rowOff>76200</xdr:rowOff>
    </xdr:to>
    <xdr:graphicFrame macro="">
      <xdr:nvGraphicFramePr>
        <xdr:cNvPr id="27" name="Diagram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20</xdr:col>
      <xdr:colOff>0</xdr:colOff>
      <xdr:row>332</xdr:row>
      <xdr:rowOff>0</xdr:rowOff>
    </xdr:from>
    <xdr:to>
      <xdr:col>26</xdr:col>
      <xdr:colOff>285750</xdr:colOff>
      <xdr:row>346</xdr:row>
      <xdr:rowOff>76200</xdr:rowOff>
    </xdr:to>
    <xdr:graphicFrame macro="">
      <xdr:nvGraphicFramePr>
        <xdr:cNvPr id="28" name="Diagram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13</xdr:col>
      <xdr:colOff>0</xdr:colOff>
      <xdr:row>348</xdr:row>
      <xdr:rowOff>0</xdr:rowOff>
    </xdr:from>
    <xdr:to>
      <xdr:col>19</xdr:col>
      <xdr:colOff>285750</xdr:colOff>
      <xdr:row>362</xdr:row>
      <xdr:rowOff>76200</xdr:rowOff>
    </xdr:to>
    <xdr:graphicFrame macro="">
      <xdr:nvGraphicFramePr>
        <xdr:cNvPr id="29" name="Diagram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4</xdr:col>
      <xdr:colOff>0</xdr:colOff>
      <xdr:row>429</xdr:row>
      <xdr:rowOff>0</xdr:rowOff>
    </xdr:from>
    <xdr:to>
      <xdr:col>10</xdr:col>
      <xdr:colOff>285750</xdr:colOff>
      <xdr:row>443</xdr:row>
      <xdr:rowOff>76200</xdr:rowOff>
    </xdr:to>
    <xdr:graphicFrame macro="">
      <xdr:nvGraphicFramePr>
        <xdr:cNvPr id="30" name="Diagram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0</xdr:colOff>
      <xdr:row>448</xdr:row>
      <xdr:rowOff>0</xdr:rowOff>
    </xdr:from>
    <xdr:to>
      <xdr:col>14</xdr:col>
      <xdr:colOff>285750</xdr:colOff>
      <xdr:row>462</xdr:row>
      <xdr:rowOff>76200</xdr:rowOff>
    </xdr:to>
    <xdr:graphicFrame macro="">
      <xdr:nvGraphicFramePr>
        <xdr:cNvPr id="31" name="Diagram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463</xdr:row>
      <xdr:rowOff>0</xdr:rowOff>
    </xdr:from>
    <xdr:to>
      <xdr:col>14</xdr:col>
      <xdr:colOff>285750</xdr:colOff>
      <xdr:row>477</xdr:row>
      <xdr:rowOff>76200</xdr:rowOff>
    </xdr:to>
    <xdr:graphicFrame macro="">
      <xdr:nvGraphicFramePr>
        <xdr:cNvPr id="32" name="Diagram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7</xdr:col>
      <xdr:colOff>0</xdr:colOff>
      <xdr:row>482</xdr:row>
      <xdr:rowOff>0</xdr:rowOff>
    </xdr:from>
    <xdr:to>
      <xdr:col>13</xdr:col>
      <xdr:colOff>285750</xdr:colOff>
      <xdr:row>496</xdr:row>
      <xdr:rowOff>76200</xdr:rowOff>
    </xdr:to>
    <xdr:graphicFrame macro="">
      <xdr:nvGraphicFramePr>
        <xdr:cNvPr id="33" name="Diagram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7</xdr:col>
      <xdr:colOff>0</xdr:colOff>
      <xdr:row>497</xdr:row>
      <xdr:rowOff>0</xdr:rowOff>
    </xdr:from>
    <xdr:to>
      <xdr:col>13</xdr:col>
      <xdr:colOff>285750</xdr:colOff>
      <xdr:row>511</xdr:row>
      <xdr:rowOff>76200</xdr:rowOff>
    </xdr:to>
    <xdr:graphicFrame macro="">
      <xdr:nvGraphicFramePr>
        <xdr:cNvPr id="34" name="Diagram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12</xdr:col>
      <xdr:colOff>0</xdr:colOff>
      <xdr:row>516</xdr:row>
      <xdr:rowOff>0</xdr:rowOff>
    </xdr:from>
    <xdr:to>
      <xdr:col>18</xdr:col>
      <xdr:colOff>285750</xdr:colOff>
      <xdr:row>530</xdr:row>
      <xdr:rowOff>76200</xdr:rowOff>
    </xdr:to>
    <xdr:graphicFrame macro="">
      <xdr:nvGraphicFramePr>
        <xdr:cNvPr id="35" name="Diagram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12</xdr:col>
      <xdr:colOff>0</xdr:colOff>
      <xdr:row>531</xdr:row>
      <xdr:rowOff>0</xdr:rowOff>
    </xdr:from>
    <xdr:to>
      <xdr:col>18</xdr:col>
      <xdr:colOff>285750</xdr:colOff>
      <xdr:row>545</xdr:row>
      <xdr:rowOff>76200</xdr:rowOff>
    </xdr:to>
    <xdr:graphicFrame macro="">
      <xdr:nvGraphicFramePr>
        <xdr:cNvPr id="36" name="Diagram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4</xdr:col>
      <xdr:colOff>0</xdr:colOff>
      <xdr:row>550</xdr:row>
      <xdr:rowOff>0</xdr:rowOff>
    </xdr:from>
    <xdr:to>
      <xdr:col>10</xdr:col>
      <xdr:colOff>285750</xdr:colOff>
      <xdr:row>564</xdr:row>
      <xdr:rowOff>76200</xdr:rowOff>
    </xdr:to>
    <xdr:graphicFrame macro="">
      <xdr:nvGraphicFramePr>
        <xdr:cNvPr id="37" name="Diagram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4</xdr:col>
      <xdr:colOff>0</xdr:colOff>
      <xdr:row>565</xdr:row>
      <xdr:rowOff>0</xdr:rowOff>
    </xdr:from>
    <xdr:to>
      <xdr:col>10</xdr:col>
      <xdr:colOff>285750</xdr:colOff>
      <xdr:row>579</xdr:row>
      <xdr:rowOff>76200</xdr:rowOff>
    </xdr:to>
    <xdr:graphicFrame macro="">
      <xdr:nvGraphicFramePr>
        <xdr:cNvPr id="38" name="Diagram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3</xdr:col>
      <xdr:colOff>0</xdr:colOff>
      <xdr:row>584</xdr:row>
      <xdr:rowOff>0</xdr:rowOff>
    </xdr:from>
    <xdr:to>
      <xdr:col>9</xdr:col>
      <xdr:colOff>285750</xdr:colOff>
      <xdr:row>598</xdr:row>
      <xdr:rowOff>76200</xdr:rowOff>
    </xdr:to>
    <xdr:graphicFrame macro="">
      <xdr:nvGraphicFramePr>
        <xdr:cNvPr id="39" name="Diagram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3</xdr:col>
      <xdr:colOff>0</xdr:colOff>
      <xdr:row>630</xdr:row>
      <xdr:rowOff>0</xdr:rowOff>
    </xdr:from>
    <xdr:to>
      <xdr:col>9</xdr:col>
      <xdr:colOff>285750</xdr:colOff>
      <xdr:row>644</xdr:row>
      <xdr:rowOff>76200</xdr:rowOff>
    </xdr:to>
    <xdr:graphicFrame macro="">
      <xdr:nvGraphicFramePr>
        <xdr:cNvPr id="40" name="Diagram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26</xdr:row>
      <xdr:rowOff>0</xdr:rowOff>
    </xdr:from>
    <xdr:to>
      <xdr:col>16</xdr:col>
      <xdr:colOff>285750</xdr:colOff>
      <xdr:row>40</xdr:row>
      <xdr:rowOff>76200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60</xdr:row>
      <xdr:rowOff>0</xdr:rowOff>
    </xdr:from>
    <xdr:to>
      <xdr:col>16</xdr:col>
      <xdr:colOff>285750</xdr:colOff>
      <xdr:row>74</xdr:row>
      <xdr:rowOff>76200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43</xdr:row>
      <xdr:rowOff>0</xdr:rowOff>
    </xdr:from>
    <xdr:to>
      <xdr:col>16</xdr:col>
      <xdr:colOff>285750</xdr:colOff>
      <xdr:row>57</xdr:row>
      <xdr:rowOff>76200</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77</xdr:row>
      <xdr:rowOff>0</xdr:rowOff>
    </xdr:from>
    <xdr:to>
      <xdr:col>16</xdr:col>
      <xdr:colOff>285750</xdr:colOff>
      <xdr:row>91</xdr:row>
      <xdr:rowOff>76200</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26</xdr:row>
      <xdr:rowOff>0</xdr:rowOff>
    </xdr:from>
    <xdr:to>
      <xdr:col>23</xdr:col>
      <xdr:colOff>285750</xdr:colOff>
      <xdr:row>47</xdr:row>
      <xdr:rowOff>85725</xdr:rowOff>
    </xdr:to>
    <xdr:graphicFrame macro="">
      <xdr:nvGraphicFramePr>
        <xdr:cNvPr id="6"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49</xdr:row>
      <xdr:rowOff>0</xdr:rowOff>
    </xdr:from>
    <xdr:to>
      <xdr:col>23</xdr:col>
      <xdr:colOff>285750</xdr:colOff>
      <xdr:row>70</xdr:row>
      <xdr:rowOff>85725</xdr:rowOff>
    </xdr:to>
    <xdr:graphicFrame macro="">
      <xdr:nvGraphicFramePr>
        <xdr:cNvPr id="7"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0</xdr:colOff>
      <xdr:row>72</xdr:row>
      <xdr:rowOff>0</xdr:rowOff>
    </xdr:from>
    <xdr:to>
      <xdr:col>23</xdr:col>
      <xdr:colOff>285750</xdr:colOff>
      <xdr:row>93</xdr:row>
      <xdr:rowOff>114300</xdr:rowOff>
    </xdr:to>
    <xdr:graphicFrame macro="">
      <xdr:nvGraphicFramePr>
        <xdr:cNvPr id="8" name="Diagram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13</xdr:col>
      <xdr:colOff>581025</xdr:colOff>
      <xdr:row>125</xdr:row>
      <xdr:rowOff>180975</xdr:rowOff>
    </xdr:from>
    <xdr:to>
      <xdr:col>24</xdr:col>
      <xdr:colOff>133349</xdr:colOff>
      <xdr:row>140</xdr:row>
      <xdr:rowOff>71437</xdr:rowOff>
    </xdr:to>
    <xdr:grpSp>
      <xdr:nvGrpSpPr>
        <xdr:cNvPr id="9" name="Gruppe 8"/>
        <xdr:cNvGrpSpPr/>
      </xdr:nvGrpSpPr>
      <xdr:grpSpPr>
        <a:xfrm>
          <a:off x="10963275" y="24307800"/>
          <a:ext cx="7410449" cy="2747962"/>
          <a:chOff x="4276725" y="26965275"/>
          <a:chExt cx="7410449" cy="2747962"/>
        </a:xfrm>
      </xdr:grpSpPr>
      <xdr:graphicFrame macro="">
        <xdr:nvGraphicFramePr>
          <xdr:cNvPr id="6" name="Diagram 5"/>
          <xdr:cNvGraphicFramePr/>
        </xdr:nvGraphicFramePr>
        <xdr:xfrm>
          <a:off x="4276725" y="26970037"/>
          <a:ext cx="2486025" cy="27432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7" name="Diagram 6"/>
          <xdr:cNvGraphicFramePr/>
        </xdr:nvGraphicFramePr>
        <xdr:xfrm>
          <a:off x="6715125" y="26970037"/>
          <a:ext cx="1971675" cy="274320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8" name="Diagram 7"/>
          <xdr:cNvGraphicFramePr>
            <a:graphicFrameLocks/>
          </xdr:cNvGraphicFramePr>
        </xdr:nvGraphicFramePr>
        <xdr:xfrm>
          <a:off x="8686799" y="26965275"/>
          <a:ext cx="3000375"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0</xdr:colOff>
      <xdr:row>8</xdr:row>
      <xdr:rowOff>0</xdr:rowOff>
    </xdr:from>
    <xdr:to>
      <xdr:col>17</xdr:col>
      <xdr:colOff>47301</xdr:colOff>
      <xdr:row>25</xdr:row>
      <xdr:rowOff>59722</xdr:rowOff>
    </xdr:to>
    <xdr:pic>
      <xdr:nvPicPr>
        <xdr:cNvPr id="3" name="Billede 2"/>
        <xdr:cNvPicPr>
          <a:picLocks noChangeAspect="1"/>
        </xdr:cNvPicPr>
      </xdr:nvPicPr>
      <xdr:blipFill>
        <a:blip xmlns:r="http://schemas.openxmlformats.org/officeDocument/2006/relationships" r:embed="rId1"/>
        <a:stretch>
          <a:fillRect/>
        </a:stretch>
      </xdr:blipFill>
      <xdr:spPr>
        <a:xfrm>
          <a:off x="7143750" y="1609725"/>
          <a:ext cx="5047926" cy="3298222"/>
        </a:xfrm>
        <a:prstGeom prst="rect">
          <a:avLst/>
        </a:prstGeom>
      </xdr:spPr>
    </xdr:pic>
    <xdr:clientData/>
  </xdr:twoCellAnchor>
  <xdr:twoCellAnchor editAs="oneCell">
    <xdr:from>
      <xdr:col>10</xdr:col>
      <xdr:colOff>0</xdr:colOff>
      <xdr:row>26</xdr:row>
      <xdr:rowOff>0</xdr:rowOff>
    </xdr:from>
    <xdr:to>
      <xdr:col>17</xdr:col>
      <xdr:colOff>29011</xdr:colOff>
      <xdr:row>43</xdr:row>
      <xdr:rowOff>47529</xdr:rowOff>
    </xdr:to>
    <xdr:pic>
      <xdr:nvPicPr>
        <xdr:cNvPr id="17" name="Billede 16"/>
        <xdr:cNvPicPr>
          <a:picLocks noChangeAspect="1"/>
        </xdr:cNvPicPr>
      </xdr:nvPicPr>
      <xdr:blipFill>
        <a:blip xmlns:r="http://schemas.openxmlformats.org/officeDocument/2006/relationships" r:embed="rId2"/>
        <a:stretch>
          <a:fillRect/>
        </a:stretch>
      </xdr:blipFill>
      <xdr:spPr>
        <a:xfrm>
          <a:off x="7143750" y="5038725"/>
          <a:ext cx="5029636" cy="3286029"/>
        </a:xfrm>
        <a:prstGeom prst="rect">
          <a:avLst/>
        </a:prstGeom>
      </xdr:spPr>
    </xdr:pic>
    <xdr:clientData/>
  </xdr:twoCellAnchor>
  <xdr:twoCellAnchor editAs="oneCell">
    <xdr:from>
      <xdr:col>11</xdr:col>
      <xdr:colOff>0</xdr:colOff>
      <xdr:row>47</xdr:row>
      <xdr:rowOff>0</xdr:rowOff>
    </xdr:from>
    <xdr:to>
      <xdr:col>17</xdr:col>
      <xdr:colOff>30092</xdr:colOff>
      <xdr:row>61</xdr:row>
      <xdr:rowOff>155693</xdr:rowOff>
    </xdr:to>
    <xdr:pic>
      <xdr:nvPicPr>
        <xdr:cNvPr id="22" name="Billede 21"/>
        <xdr:cNvPicPr>
          <a:picLocks noChangeAspect="1"/>
        </xdr:cNvPicPr>
      </xdr:nvPicPr>
      <xdr:blipFill>
        <a:blip xmlns:r="http://schemas.openxmlformats.org/officeDocument/2006/relationships" r:embed="rId3"/>
        <a:stretch>
          <a:fillRect/>
        </a:stretch>
      </xdr:blipFill>
      <xdr:spPr>
        <a:xfrm>
          <a:off x="7858125" y="9067800"/>
          <a:ext cx="4316342" cy="2822693"/>
        </a:xfrm>
        <a:prstGeom prst="rect">
          <a:avLst/>
        </a:prstGeom>
      </xdr:spPr>
    </xdr:pic>
    <xdr:clientData/>
  </xdr:twoCellAnchor>
  <xdr:twoCellAnchor editAs="oneCell">
    <xdr:from>
      <xdr:col>11</xdr:col>
      <xdr:colOff>0</xdr:colOff>
      <xdr:row>63</xdr:row>
      <xdr:rowOff>0</xdr:rowOff>
    </xdr:from>
    <xdr:to>
      <xdr:col>17</xdr:col>
      <xdr:colOff>48382</xdr:colOff>
      <xdr:row>77</xdr:row>
      <xdr:rowOff>161789</xdr:rowOff>
    </xdr:to>
    <xdr:pic>
      <xdr:nvPicPr>
        <xdr:cNvPr id="23" name="Billede 22"/>
        <xdr:cNvPicPr>
          <a:picLocks noChangeAspect="1"/>
        </xdr:cNvPicPr>
      </xdr:nvPicPr>
      <xdr:blipFill>
        <a:blip xmlns:r="http://schemas.openxmlformats.org/officeDocument/2006/relationships" r:embed="rId4"/>
        <a:stretch>
          <a:fillRect/>
        </a:stretch>
      </xdr:blipFill>
      <xdr:spPr>
        <a:xfrm>
          <a:off x="7858125" y="12115800"/>
          <a:ext cx="4334632" cy="2828789"/>
        </a:xfrm>
        <a:prstGeom prst="rect">
          <a:avLst/>
        </a:prstGeom>
      </xdr:spPr>
    </xdr:pic>
    <xdr:clientData/>
  </xdr:twoCellAnchor>
  <xdr:twoCellAnchor editAs="oneCell">
    <xdr:from>
      <xdr:col>11</xdr:col>
      <xdr:colOff>0</xdr:colOff>
      <xdr:row>79</xdr:row>
      <xdr:rowOff>0</xdr:rowOff>
    </xdr:from>
    <xdr:to>
      <xdr:col>16</xdr:col>
      <xdr:colOff>713984</xdr:colOff>
      <xdr:row>93</xdr:row>
      <xdr:rowOff>131307</xdr:rowOff>
    </xdr:to>
    <xdr:pic>
      <xdr:nvPicPr>
        <xdr:cNvPr id="25" name="Billede 24"/>
        <xdr:cNvPicPr>
          <a:picLocks noChangeAspect="1"/>
        </xdr:cNvPicPr>
      </xdr:nvPicPr>
      <xdr:blipFill>
        <a:blip xmlns:r="http://schemas.openxmlformats.org/officeDocument/2006/relationships" r:embed="rId5"/>
        <a:stretch>
          <a:fillRect/>
        </a:stretch>
      </xdr:blipFill>
      <xdr:spPr>
        <a:xfrm>
          <a:off x="7858125" y="15163800"/>
          <a:ext cx="4285859" cy="27983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remskrivningsmodeller/RAMSES7/BF2015/20151117%20Slow%20Udland%20Lav%20CO2/R7%202014%202025_YS%201_S%203_DATA7_2015_O%201_17-11-2015%20-%20Lav%20CO2%20-%20IM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ElAreaTimeSeries"/>
      <sheetName val="HeatAreaTimeSeries"/>
      <sheetName val="FuelTimeSeries"/>
      <sheetName val="ProductionTimeSeries"/>
      <sheetName val="EmissionTimeSeries"/>
      <sheetName val="PlantTimeSeries"/>
      <sheetName val="WeekGraphs"/>
      <sheetName val="MargHeatCost"/>
      <sheetName val="CommDeComm"/>
      <sheetName val="HourElBalance"/>
      <sheetName val="ElPrice"/>
      <sheetName val="ElByType"/>
      <sheetName val="HeatByType"/>
      <sheetName val="2010"/>
      <sheetName val="2011"/>
      <sheetName val="2012"/>
      <sheetName val="2013"/>
      <sheetName val="2014"/>
      <sheetName val="2015"/>
      <sheetName val="2016"/>
      <sheetName val="2017"/>
      <sheetName val="2018"/>
      <sheetName val="2019"/>
      <sheetName val="2020"/>
      <sheetName val="2021"/>
      <sheetName val="2022"/>
      <sheetName val="2023"/>
      <sheetName val="2024"/>
      <sheetName val="2025"/>
      <sheetName val="2026"/>
      <sheetName val="2027"/>
      <sheetName val="2028"/>
      <sheetName val="2029"/>
      <sheetName val="2030"/>
      <sheetName val="2031"/>
      <sheetName val="2032"/>
      <sheetName val="2033"/>
      <sheetName val="2034"/>
      <sheetName val="2035"/>
      <sheetName val="2050"/>
    </sheetNames>
    <sheetDataSet>
      <sheetData sheetId="0">
        <row r="29">
          <cell r="H29">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theicct.org/sites/default/files/publications/ICCT_LaboratoryToRoad_2015_Report_English.pdf"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K602"/>
  <sheetViews>
    <sheetView tabSelected="1" zoomScaleNormal="100" workbookViewId="0"/>
  </sheetViews>
  <sheetFormatPr defaultColWidth="10.7109375" defaultRowHeight="15" x14ac:dyDescent="0.25"/>
  <cols>
    <col min="1" max="1" width="10.85546875" style="38" customWidth="1"/>
    <col min="2" max="2" width="10.7109375" style="38"/>
    <col min="3" max="3" width="16.42578125" style="38" customWidth="1"/>
    <col min="4" max="16" width="10.7109375" style="38"/>
    <col min="17" max="17" width="12" style="38" bestFit="1" customWidth="1"/>
    <col min="18" max="16384" width="10.7109375" style="38"/>
  </cols>
  <sheetData>
    <row r="1" spans="1:12" s="1" customFormat="1" ht="19.5" x14ac:dyDescent="0.3">
      <c r="A1" s="1" t="s">
        <v>0</v>
      </c>
    </row>
    <row r="2" spans="1:12" customFormat="1" x14ac:dyDescent="0.25"/>
    <row r="3" spans="1:12" s="2" customFormat="1" ht="17.25" x14ac:dyDescent="0.3">
      <c r="A3" s="2" t="s">
        <v>727</v>
      </c>
    </row>
    <row r="4" spans="1:12" customFormat="1" x14ac:dyDescent="0.25">
      <c r="A4" s="15"/>
    </row>
    <row r="5" spans="1:12" customFormat="1" x14ac:dyDescent="0.25"/>
    <row r="6" spans="1:12" customFormat="1" x14ac:dyDescent="0.25">
      <c r="A6" s="499" t="s">
        <v>151</v>
      </c>
      <c r="B6" s="500"/>
      <c r="C6" s="21" t="s">
        <v>38</v>
      </c>
      <c r="D6" s="21" t="s">
        <v>40</v>
      </c>
      <c r="E6" s="21" t="s">
        <v>41</v>
      </c>
      <c r="F6" s="21" t="s">
        <v>43</v>
      </c>
      <c r="G6" s="21" t="s">
        <v>244</v>
      </c>
      <c r="H6" s="21" t="s">
        <v>227</v>
      </c>
      <c r="I6" s="21" t="s">
        <v>45</v>
      </c>
      <c r="J6" s="21" t="s">
        <v>47</v>
      </c>
      <c r="K6" s="21" t="s">
        <v>246</v>
      </c>
      <c r="L6" s="21" t="s">
        <v>249</v>
      </c>
    </row>
    <row r="7" spans="1:12" customFormat="1" x14ac:dyDescent="0.25">
      <c r="A7" s="11"/>
      <c r="B7" s="11">
        <v>2000</v>
      </c>
      <c r="C7" s="17">
        <v>175.37951999999999</v>
      </c>
      <c r="D7" s="17">
        <v>376.36596000000003</v>
      </c>
      <c r="E7" s="17">
        <v>192.10431</v>
      </c>
      <c r="F7" s="17">
        <v>31.182419624009995</v>
      </c>
      <c r="G7" s="17">
        <v>41.601548709606384</v>
      </c>
      <c r="H7" s="17">
        <v>2.945483771981102</v>
      </c>
      <c r="I7" s="17">
        <v>15.2683165116</v>
      </c>
      <c r="J7" s="17">
        <v>0.33502019999999966</v>
      </c>
      <c r="K7" s="17">
        <v>3.7116011828025162</v>
      </c>
      <c r="L7" s="23">
        <v>838.89418000000001</v>
      </c>
    </row>
    <row r="8" spans="1:12" customFormat="1" x14ac:dyDescent="0.25">
      <c r="A8" s="11"/>
      <c r="B8" s="11">
        <v>2005</v>
      </c>
      <c r="C8" s="17">
        <v>165.51935999999998</v>
      </c>
      <c r="D8" s="17">
        <v>351.86892</v>
      </c>
      <c r="E8" s="17">
        <v>192.47595999999999</v>
      </c>
      <c r="F8" s="17">
        <v>39.685334924061848</v>
      </c>
      <c r="G8" s="17">
        <v>68.182346076735669</v>
      </c>
      <c r="H8" s="17">
        <v>3.4627978189916386</v>
      </c>
      <c r="I8" s="17">
        <v>23.810400000000001</v>
      </c>
      <c r="J8" s="17">
        <v>0.41924139999999988</v>
      </c>
      <c r="K8" s="17">
        <v>4.8298197802108369</v>
      </c>
      <c r="L8" s="23">
        <v>850.25418000000002</v>
      </c>
    </row>
    <row r="9" spans="1:12" customFormat="1" x14ac:dyDescent="0.25">
      <c r="A9" s="11"/>
      <c r="B9" s="11">
        <v>2010</v>
      </c>
      <c r="C9" s="17">
        <v>147.34001999999998</v>
      </c>
      <c r="D9" s="17">
        <v>311.83224000000001</v>
      </c>
      <c r="E9" s="17">
        <v>175.88801000000001</v>
      </c>
      <c r="F9" s="17">
        <v>37.178616714644491</v>
      </c>
      <c r="G9" s="17">
        <v>100.45045889035764</v>
      </c>
      <c r="H9" s="17">
        <v>4.2286598252169734</v>
      </c>
      <c r="I9" s="17">
        <v>28.113919475029203</v>
      </c>
      <c r="J9" s="17">
        <v>0.63564106399999987</v>
      </c>
      <c r="K9" s="17">
        <v>8.6448940307517219</v>
      </c>
      <c r="L9" s="23">
        <v>814.31245999999987</v>
      </c>
    </row>
    <row r="10" spans="1:12" customFormat="1" x14ac:dyDescent="0.25">
      <c r="A10" s="11"/>
      <c r="B10" s="11">
        <v>2014</v>
      </c>
      <c r="C10" s="17">
        <v>137.02995999999999</v>
      </c>
      <c r="D10" s="17">
        <v>276.02834999999999</v>
      </c>
      <c r="E10" s="17">
        <v>127.29695</v>
      </c>
      <c r="F10" s="17">
        <v>39.646092851319224</v>
      </c>
      <c r="G10" s="17">
        <v>103.93928474993254</v>
      </c>
      <c r="H10" s="17">
        <v>5.1820705781123992</v>
      </c>
      <c r="I10" s="17">
        <v>47.082612838672816</v>
      </c>
      <c r="J10" s="17">
        <v>1.2266925039999999</v>
      </c>
      <c r="K10" s="17">
        <v>17.722586477963045</v>
      </c>
      <c r="L10" s="23">
        <v>755.15460000000019</v>
      </c>
    </row>
    <row r="11" spans="1:12" customFormat="1" x14ac:dyDescent="0.25">
      <c r="A11" s="502" t="s">
        <v>36</v>
      </c>
      <c r="B11" s="11">
        <v>2020</v>
      </c>
      <c r="C11" s="17">
        <v>55.114987328957824</v>
      </c>
      <c r="D11" s="17">
        <v>274.83312164110407</v>
      </c>
      <c r="E11" s="17">
        <v>102.0394754139804</v>
      </c>
      <c r="F11" s="17">
        <v>38.67104239994584</v>
      </c>
      <c r="G11" s="17">
        <v>150.6391002414048</v>
      </c>
      <c r="H11" s="17">
        <v>13.994932686753197</v>
      </c>
      <c r="I11" s="17">
        <v>67.974069635966288</v>
      </c>
      <c r="J11" s="17">
        <v>10.36044944054456</v>
      </c>
      <c r="K11" s="17">
        <v>23.805270831722986</v>
      </c>
      <c r="L11" s="23">
        <v>737.43244962038</v>
      </c>
    </row>
    <row r="12" spans="1:12" customFormat="1" x14ac:dyDescent="0.25">
      <c r="A12" s="503"/>
      <c r="B12" s="11">
        <v>2025</v>
      </c>
      <c r="C12" s="17">
        <v>64.035074433558137</v>
      </c>
      <c r="D12" s="17">
        <v>273.30350689096196</v>
      </c>
      <c r="E12" s="17">
        <v>102.36595478905647</v>
      </c>
      <c r="F12" s="17">
        <v>36.73382990575228</v>
      </c>
      <c r="G12" s="17">
        <v>152.42464123344209</v>
      </c>
      <c r="H12" s="17">
        <v>16.859678088067042</v>
      </c>
      <c r="I12" s="17">
        <v>66.316670228749189</v>
      </c>
      <c r="J12" s="17">
        <v>15.852485590047165</v>
      </c>
      <c r="K12" s="17">
        <v>26.365105253855113</v>
      </c>
      <c r="L12" s="23">
        <v>754.25694641348946</v>
      </c>
    </row>
    <row r="13" spans="1:12" customFormat="1" x14ac:dyDescent="0.25">
      <c r="A13" s="502" t="s">
        <v>37</v>
      </c>
      <c r="B13" s="11">
        <v>2020</v>
      </c>
      <c r="C13" s="17">
        <v>47.558266472567276</v>
      </c>
      <c r="D13" s="17">
        <v>274.71411247773415</v>
      </c>
      <c r="E13" s="17">
        <v>104.48602564331304</v>
      </c>
      <c r="F13" s="17">
        <v>37.151133221394765</v>
      </c>
      <c r="G13" s="17">
        <v>153.02110185176809</v>
      </c>
      <c r="H13" s="17">
        <v>13.841245218525085</v>
      </c>
      <c r="I13" s="17">
        <v>69.61167202168302</v>
      </c>
      <c r="J13" s="17">
        <v>9.8823146284624812</v>
      </c>
      <c r="K13" s="17">
        <v>23.570970712400495</v>
      </c>
      <c r="L13" s="23">
        <v>733.83684224784838</v>
      </c>
    </row>
    <row r="14" spans="1:12" customFormat="1" x14ac:dyDescent="0.25">
      <c r="A14" s="503"/>
      <c r="B14" s="11">
        <v>2025</v>
      </c>
      <c r="C14" s="17">
        <v>37.574865655210289</v>
      </c>
      <c r="D14" s="17">
        <v>273.56595126701694</v>
      </c>
      <c r="E14" s="17">
        <v>103.09003847481553</v>
      </c>
      <c r="F14" s="17">
        <v>34.840069965113202</v>
      </c>
      <c r="G14" s="17">
        <v>155.94664649227903</v>
      </c>
      <c r="H14" s="17">
        <v>16.748213708185293</v>
      </c>
      <c r="I14" s="17">
        <v>75.807808225688674</v>
      </c>
      <c r="J14" s="17">
        <v>15.153970433841028</v>
      </c>
      <c r="K14" s="17">
        <v>25.861451199884478</v>
      </c>
      <c r="L14" s="23">
        <v>738.58901542203444</v>
      </c>
    </row>
    <row r="15" spans="1:12" customFormat="1" x14ac:dyDescent="0.25">
      <c r="A15" s="502" t="s">
        <v>91</v>
      </c>
      <c r="B15" s="11">
        <v>2020</v>
      </c>
      <c r="C15" s="17">
        <v>54.213162679429274</v>
      </c>
      <c r="D15" s="17">
        <v>274.58622017583377</v>
      </c>
      <c r="E15" s="17">
        <v>103.22116715483145</v>
      </c>
      <c r="F15" s="17">
        <v>38.39511077114669</v>
      </c>
      <c r="G15" s="17">
        <v>152.94535304582763</v>
      </c>
      <c r="H15" s="17">
        <v>13.956375590079384</v>
      </c>
      <c r="I15" s="17">
        <v>67.404931742285157</v>
      </c>
      <c r="J15" s="17">
        <v>10.240758671430322</v>
      </c>
      <c r="K15" s="17">
        <v>23.701610039914613</v>
      </c>
      <c r="L15" s="23">
        <v>738.66468987077815</v>
      </c>
    </row>
    <row r="16" spans="1:12" customFormat="1" x14ac:dyDescent="0.25">
      <c r="A16" s="503"/>
      <c r="B16" s="11">
        <v>2025</v>
      </c>
      <c r="C16" s="17">
        <v>60.82605264051584</v>
      </c>
      <c r="D16" s="17">
        <v>273.85972754040017</v>
      </c>
      <c r="E16" s="17">
        <v>103.60645672100513</v>
      </c>
      <c r="F16" s="17">
        <v>36.316021651946933</v>
      </c>
      <c r="G16" s="17">
        <v>151.41197442343187</v>
      </c>
      <c r="H16" s="17">
        <v>16.799997339067172</v>
      </c>
      <c r="I16" s="17">
        <v>68.451220275108625</v>
      </c>
      <c r="J16" s="17">
        <v>15.506336846125535</v>
      </c>
      <c r="K16" s="17">
        <v>26.20694990780866</v>
      </c>
      <c r="L16" s="23">
        <v>752.98473734541005</v>
      </c>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spans="1:9" customFormat="1" x14ac:dyDescent="0.25">
      <c r="I33" t="s">
        <v>709</v>
      </c>
    </row>
    <row r="34" spans="1:9" customFormat="1" x14ac:dyDescent="0.25"/>
    <row r="35" spans="1:9" s="2" customFormat="1" ht="17.25" x14ac:dyDescent="0.3">
      <c r="A35" s="2" t="s">
        <v>684</v>
      </c>
    </row>
    <row r="36" spans="1:9" customFormat="1" x14ac:dyDescent="0.25">
      <c r="A36" s="15"/>
    </row>
    <row r="37" spans="1:9" customFormat="1" x14ac:dyDescent="0.25"/>
    <row r="38" spans="1:9" customFormat="1" x14ac:dyDescent="0.25">
      <c r="A38" s="69" t="s">
        <v>151</v>
      </c>
      <c r="B38" s="13"/>
      <c r="C38" s="21" t="s">
        <v>578</v>
      </c>
      <c r="D38" s="21" t="s">
        <v>579</v>
      </c>
      <c r="E38" s="21" t="s">
        <v>119</v>
      </c>
      <c r="F38" s="21" t="s">
        <v>107</v>
      </c>
      <c r="G38" s="21" t="s">
        <v>249</v>
      </c>
    </row>
    <row r="39" spans="1:9" customFormat="1" x14ac:dyDescent="0.25">
      <c r="A39" s="496" t="s">
        <v>253</v>
      </c>
      <c r="B39" s="94">
        <v>2014</v>
      </c>
      <c r="C39" s="27">
        <v>36.944332192377203</v>
      </c>
      <c r="D39" s="27">
        <v>42.588764489829799</v>
      </c>
      <c r="E39" s="27">
        <v>36.908376389116121</v>
      </c>
      <c r="F39" s="27">
        <v>68.704194038441528</v>
      </c>
      <c r="G39" s="27">
        <v>185.14566710976464</v>
      </c>
    </row>
    <row r="40" spans="1:9" customFormat="1" x14ac:dyDescent="0.25">
      <c r="A40" s="497"/>
      <c r="B40" s="94">
        <v>2020</v>
      </c>
      <c r="C40" s="27">
        <v>28.435355837591235</v>
      </c>
      <c r="D40" s="27">
        <v>47.98979270876697</v>
      </c>
      <c r="E40" s="27">
        <v>38.830777260063194</v>
      </c>
      <c r="F40" s="27">
        <v>68.683850836449707</v>
      </c>
      <c r="G40" s="27">
        <v>183.9397766428711</v>
      </c>
    </row>
    <row r="41" spans="1:9" customFormat="1" x14ac:dyDescent="0.25">
      <c r="A41" s="498"/>
      <c r="B41" s="94">
        <v>2025</v>
      </c>
      <c r="C41" s="27">
        <v>25.16182494239677</v>
      </c>
      <c r="D41" s="27">
        <v>49.938545538995115</v>
      </c>
      <c r="E41" s="27">
        <v>40.208716441898957</v>
      </c>
      <c r="F41" s="27">
        <v>69.336746678269648</v>
      </c>
      <c r="G41" s="27">
        <v>184.64583360156047</v>
      </c>
    </row>
    <row r="42" spans="1:9" customFormat="1" x14ac:dyDescent="0.25">
      <c r="A42" s="496" t="s">
        <v>580</v>
      </c>
      <c r="B42" s="94">
        <v>2014</v>
      </c>
      <c r="C42" s="27">
        <v>82.745180967332047</v>
      </c>
      <c r="D42" s="27">
        <v>10.439838503404131</v>
      </c>
      <c r="E42" s="27">
        <v>72.697114529316764</v>
      </c>
      <c r="F42" s="27">
        <v>37.149812505174076</v>
      </c>
      <c r="G42" s="27">
        <v>203.03194650522701</v>
      </c>
    </row>
    <row r="43" spans="1:9" customFormat="1" x14ac:dyDescent="0.25">
      <c r="A43" s="497"/>
      <c r="B43" s="94">
        <v>2020</v>
      </c>
      <c r="C43" s="27">
        <v>71.700799476650602</v>
      </c>
      <c r="D43" s="27">
        <v>19.842509520508738</v>
      </c>
      <c r="E43" s="27">
        <v>75.97938808131498</v>
      </c>
      <c r="F43" s="27">
        <v>32.354216597994423</v>
      </c>
      <c r="G43" s="27">
        <v>199.87691367646875</v>
      </c>
    </row>
    <row r="44" spans="1:9" customFormat="1" x14ac:dyDescent="0.25">
      <c r="A44" s="498"/>
      <c r="B44" s="94">
        <v>2025</v>
      </c>
      <c r="C44" s="27">
        <v>71.692624423963494</v>
      </c>
      <c r="D44" s="27">
        <v>23.063924163924749</v>
      </c>
      <c r="E44" s="27">
        <v>80.41016302521632</v>
      </c>
      <c r="F44" s="27">
        <v>32.780056096025177</v>
      </c>
      <c r="G44" s="27">
        <v>207.94676770912974</v>
      </c>
    </row>
    <row r="45" spans="1:9" customFormat="1" x14ac:dyDescent="0.25">
      <c r="A45" s="496" t="s">
        <v>68</v>
      </c>
      <c r="B45" s="94">
        <v>2014</v>
      </c>
      <c r="C45" s="27">
        <v>197.57144352369266</v>
      </c>
      <c r="D45" s="27">
        <v>8.9354866890000011</v>
      </c>
      <c r="E45" s="27">
        <v>1.38744</v>
      </c>
      <c r="F45" s="27">
        <v>0</v>
      </c>
      <c r="G45" s="27">
        <v>207.89437021269268</v>
      </c>
    </row>
    <row r="46" spans="1:9" customFormat="1" x14ac:dyDescent="0.25">
      <c r="A46" s="497"/>
      <c r="B46" s="94">
        <v>2020</v>
      </c>
      <c r="C46" s="27">
        <v>200.0448561254841</v>
      </c>
      <c r="D46" s="27">
        <v>10.44035536203379</v>
      </c>
      <c r="E46" s="27">
        <v>2.0598430644910581</v>
      </c>
      <c r="F46" s="27">
        <v>0</v>
      </c>
      <c r="G46" s="27">
        <v>212.54505455200893</v>
      </c>
    </row>
    <row r="47" spans="1:9" customFormat="1" x14ac:dyDescent="0.25">
      <c r="A47" s="498"/>
      <c r="B47" s="94">
        <v>2025</v>
      </c>
      <c r="C47" s="27">
        <v>200.02889333562462</v>
      </c>
      <c r="D47" s="27">
        <v>10.440106444406837</v>
      </c>
      <c r="E47" s="27">
        <v>2.7783631893773295</v>
      </c>
      <c r="F47" s="27">
        <v>0</v>
      </c>
      <c r="G47" s="27">
        <v>213.24736296940878</v>
      </c>
    </row>
    <row r="48" spans="1:9" customFormat="1" x14ac:dyDescent="0.25"/>
    <row r="49" spans="1:5" customFormat="1" x14ac:dyDescent="0.25"/>
    <row r="50" spans="1:5" customFormat="1" x14ac:dyDescent="0.25"/>
    <row r="51" spans="1:5" customFormat="1" x14ac:dyDescent="0.25"/>
    <row r="52" spans="1:5" customFormat="1" x14ac:dyDescent="0.25"/>
    <row r="53" spans="1:5" s="2" customFormat="1" ht="17.25" x14ac:dyDescent="0.3">
      <c r="A53" s="2" t="s">
        <v>685</v>
      </c>
    </row>
    <row r="54" spans="1:5" customFormat="1" x14ac:dyDescent="0.25">
      <c r="A54" s="15"/>
    </row>
    <row r="55" spans="1:5" customFormat="1" x14ac:dyDescent="0.25">
      <c r="A55" s="15"/>
    </row>
    <row r="56" spans="1:5" customFormat="1" x14ac:dyDescent="0.25"/>
    <row r="57" spans="1:5" customFormat="1" x14ac:dyDescent="0.25">
      <c r="A57" s="22"/>
      <c r="B57" s="21" t="s">
        <v>583</v>
      </c>
      <c r="C57" s="21" t="s">
        <v>36</v>
      </c>
      <c r="D57" s="21" t="s">
        <v>37</v>
      </c>
      <c r="E57" s="21" t="s">
        <v>91</v>
      </c>
    </row>
    <row r="58" spans="1:5" customFormat="1" x14ac:dyDescent="0.25">
      <c r="A58" s="11">
        <v>2000</v>
      </c>
      <c r="B58" s="84">
        <v>0</v>
      </c>
      <c r="C58" s="84">
        <v>0.10980000000000001</v>
      </c>
      <c r="D58" s="84">
        <v>0.10980000000000001</v>
      </c>
      <c r="E58" s="84">
        <v>0.10980000000000001</v>
      </c>
    </row>
    <row r="59" spans="1:5" customFormat="1" x14ac:dyDescent="0.25">
      <c r="A59" s="11">
        <v>2001</v>
      </c>
      <c r="B59" s="84">
        <v>0</v>
      </c>
      <c r="C59" s="84">
        <v>0.1173</v>
      </c>
      <c r="D59" s="84">
        <v>0.1173</v>
      </c>
      <c r="E59" s="84">
        <v>0.1173</v>
      </c>
    </row>
    <row r="60" spans="1:5" customFormat="1" x14ac:dyDescent="0.25">
      <c r="A60" s="11">
        <v>2002</v>
      </c>
      <c r="B60" s="84">
        <v>0</v>
      </c>
      <c r="C60" s="84">
        <v>0.12640000000000001</v>
      </c>
      <c r="D60" s="84">
        <v>0.12640000000000001</v>
      </c>
      <c r="E60" s="84">
        <v>0.12640000000000001</v>
      </c>
    </row>
    <row r="61" spans="1:5" customFormat="1" x14ac:dyDescent="0.25">
      <c r="A61" s="11">
        <v>2003</v>
      </c>
      <c r="B61" s="84">
        <v>0</v>
      </c>
      <c r="C61" s="84">
        <v>0.13949999999999999</v>
      </c>
      <c r="D61" s="84">
        <v>0.13949999999999999</v>
      </c>
      <c r="E61" s="84">
        <v>0.13949999999999999</v>
      </c>
    </row>
    <row r="62" spans="1:5" customFormat="1" x14ac:dyDescent="0.25">
      <c r="A62" s="11">
        <v>2004</v>
      </c>
      <c r="B62" s="84">
        <v>0</v>
      </c>
      <c r="C62" s="84">
        <v>0.14899999999999999</v>
      </c>
      <c r="D62" s="84">
        <v>0.14899999999999999</v>
      </c>
      <c r="E62" s="84">
        <v>0.14899999999999999</v>
      </c>
    </row>
    <row r="63" spans="1:5" customFormat="1" x14ac:dyDescent="0.25">
      <c r="A63" s="11">
        <v>2005</v>
      </c>
      <c r="B63" s="84">
        <v>0</v>
      </c>
      <c r="C63" s="84">
        <v>0.16</v>
      </c>
      <c r="D63" s="84">
        <v>0.16</v>
      </c>
      <c r="E63" s="84">
        <v>0.16</v>
      </c>
    </row>
    <row r="64" spans="1:5" customFormat="1" x14ac:dyDescent="0.25">
      <c r="A64" s="11">
        <v>2006</v>
      </c>
      <c r="B64" s="84">
        <v>0</v>
      </c>
      <c r="C64" s="84">
        <v>0.16399999999999998</v>
      </c>
      <c r="D64" s="84">
        <v>0.16399999999999998</v>
      </c>
      <c r="E64" s="84">
        <v>0.16399999999999998</v>
      </c>
    </row>
    <row r="65" spans="1:5" customFormat="1" x14ac:dyDescent="0.25">
      <c r="A65" s="11">
        <v>2007</v>
      </c>
      <c r="B65" s="84">
        <v>0</v>
      </c>
      <c r="C65" s="84">
        <v>0.17800000000000002</v>
      </c>
      <c r="D65" s="84">
        <v>0.17800000000000002</v>
      </c>
      <c r="E65" s="84">
        <v>0.17800000000000002</v>
      </c>
    </row>
    <row r="66" spans="1:5" customFormat="1" x14ac:dyDescent="0.25">
      <c r="A66" s="11">
        <v>2008</v>
      </c>
      <c r="B66" s="84">
        <v>0</v>
      </c>
      <c r="C66" s="84">
        <v>0.18600000000000003</v>
      </c>
      <c r="D66" s="84">
        <v>0.18600000000000003</v>
      </c>
      <c r="E66" s="84">
        <v>0.18600000000000003</v>
      </c>
    </row>
    <row r="67" spans="1:5" customFormat="1" x14ac:dyDescent="0.25">
      <c r="A67" s="11">
        <v>2009</v>
      </c>
      <c r="B67" s="84">
        <v>0</v>
      </c>
      <c r="C67" s="84">
        <v>0.2</v>
      </c>
      <c r="D67" s="84">
        <v>0.2</v>
      </c>
      <c r="E67" s="84">
        <v>0.2</v>
      </c>
    </row>
    <row r="68" spans="1:5" customFormat="1" x14ac:dyDescent="0.25">
      <c r="A68" s="11">
        <v>2010</v>
      </c>
      <c r="B68" s="84">
        <v>0</v>
      </c>
      <c r="C68" s="84">
        <v>0.22</v>
      </c>
      <c r="D68" s="84">
        <v>0.22</v>
      </c>
      <c r="E68" s="84">
        <v>0.22</v>
      </c>
    </row>
    <row r="69" spans="1:5" customFormat="1" x14ac:dyDescent="0.25">
      <c r="A69" s="11">
        <v>2011</v>
      </c>
      <c r="B69" s="84">
        <v>0.19600000000000001</v>
      </c>
      <c r="C69" s="84">
        <v>0.23100000000000001</v>
      </c>
      <c r="D69" s="84">
        <v>0.23100000000000001</v>
      </c>
      <c r="E69" s="84">
        <v>0.23100000000000001</v>
      </c>
    </row>
    <row r="70" spans="1:5" customFormat="1" x14ac:dyDescent="0.25">
      <c r="A70" s="11">
        <v>2012</v>
      </c>
      <c r="B70" s="84">
        <v>0.19600000000000001</v>
      </c>
      <c r="C70" s="84">
        <v>0.25800000000000001</v>
      </c>
      <c r="D70" s="84">
        <v>0.25800000000000001</v>
      </c>
      <c r="E70" s="84">
        <v>0.25800000000000001</v>
      </c>
    </row>
    <row r="71" spans="1:5" customFormat="1" x14ac:dyDescent="0.25">
      <c r="A71" s="11">
        <v>2013</v>
      </c>
      <c r="B71" s="84">
        <v>0.20900000000000002</v>
      </c>
      <c r="C71" s="84">
        <v>0.27200000000000002</v>
      </c>
      <c r="D71" s="84">
        <v>0.27200000000000002</v>
      </c>
      <c r="E71" s="84">
        <v>0.27200000000000002</v>
      </c>
    </row>
    <row r="72" spans="1:5" customFormat="1" x14ac:dyDescent="0.25">
      <c r="A72" s="11">
        <v>2014</v>
      </c>
      <c r="B72" s="84">
        <v>0.20900000000000002</v>
      </c>
      <c r="C72" s="84">
        <v>0.28499999999999998</v>
      </c>
      <c r="D72" s="84">
        <v>0.28499999999999998</v>
      </c>
      <c r="E72" s="84">
        <v>0.28499999999999998</v>
      </c>
    </row>
    <row r="73" spans="1:5" customFormat="1" x14ac:dyDescent="0.25">
      <c r="A73" s="11">
        <v>2015</v>
      </c>
      <c r="B73" s="84">
        <v>0.22850000000000001</v>
      </c>
      <c r="C73" s="84">
        <v>0.30525031580355427</v>
      </c>
      <c r="D73" s="84">
        <v>0.3029535412856556</v>
      </c>
      <c r="E73" s="84">
        <v>0.3029535412856556</v>
      </c>
    </row>
    <row r="74" spans="1:5" customFormat="1" x14ac:dyDescent="0.25">
      <c r="A74" s="11">
        <v>2016</v>
      </c>
      <c r="B74" s="84">
        <v>0.22850000000000001</v>
      </c>
      <c r="C74" s="84">
        <v>0.31073146603699353</v>
      </c>
      <c r="D74" s="84">
        <v>0.31060173915285544</v>
      </c>
      <c r="E74" s="84">
        <v>0.30917745599296165</v>
      </c>
    </row>
    <row r="75" spans="1:5" customFormat="1" x14ac:dyDescent="0.25">
      <c r="A75" s="11">
        <v>2017</v>
      </c>
      <c r="B75" s="84">
        <v>0.2545</v>
      </c>
      <c r="C75" s="84">
        <v>0.34149333427788603</v>
      </c>
      <c r="D75" s="84">
        <v>0.34473549969449985</v>
      </c>
      <c r="E75" s="84">
        <v>0.34286107993611814</v>
      </c>
    </row>
    <row r="76" spans="1:5" customFormat="1" x14ac:dyDescent="0.25">
      <c r="A76" s="11">
        <v>2018</v>
      </c>
      <c r="B76" s="84">
        <v>0.2545</v>
      </c>
      <c r="C76" s="84">
        <v>0.35731314595634356</v>
      </c>
      <c r="D76" s="84">
        <v>0.36305121410565289</v>
      </c>
      <c r="E76" s="84">
        <v>0.35391824823680418</v>
      </c>
    </row>
    <row r="77" spans="1:5" customFormat="1" x14ac:dyDescent="0.25">
      <c r="A77" s="11">
        <v>2019</v>
      </c>
      <c r="B77" s="84">
        <v>0</v>
      </c>
      <c r="C77" s="84">
        <v>0.37217620917774757</v>
      </c>
      <c r="D77" s="84">
        <v>0.38325822748260618</v>
      </c>
      <c r="E77" s="84">
        <v>0.36993826504203869</v>
      </c>
    </row>
    <row r="78" spans="1:5" customFormat="1" x14ac:dyDescent="0.25">
      <c r="A78" s="11">
        <v>2020</v>
      </c>
      <c r="B78" s="84">
        <v>0.3</v>
      </c>
      <c r="C78" s="84">
        <v>0.41002098860205888</v>
      </c>
      <c r="D78" s="84">
        <v>0.42422275919228802</v>
      </c>
      <c r="E78" s="84">
        <v>0.41107498171379997</v>
      </c>
    </row>
    <row r="79" spans="1:5" customFormat="1" x14ac:dyDescent="0.25"/>
    <row r="80" spans="1:5" customFormat="1" x14ac:dyDescent="0.25"/>
    <row r="81" spans="1:4" customFormat="1" x14ac:dyDescent="0.25">
      <c r="A81" s="13"/>
      <c r="B81" s="85">
        <v>-0.25</v>
      </c>
      <c r="C81" s="21" t="s">
        <v>581</v>
      </c>
      <c r="D81" s="85" t="s">
        <v>582</v>
      </c>
    </row>
    <row r="82" spans="1:4" customFormat="1" x14ac:dyDescent="0.25">
      <c r="A82" s="13" t="s">
        <v>36</v>
      </c>
      <c r="B82" s="84">
        <v>0.42923243673954814</v>
      </c>
      <c r="C82" s="84">
        <v>0.40698255268318229</v>
      </c>
      <c r="D82" s="84">
        <v>0.37477494659172284</v>
      </c>
    </row>
    <row r="83" spans="1:4" customFormat="1" x14ac:dyDescent="0.25">
      <c r="A83" s="13" t="s">
        <v>37</v>
      </c>
      <c r="B83" s="84">
        <v>0.44056843366348436</v>
      </c>
      <c r="C83" s="84">
        <v>0.42422275919228802</v>
      </c>
      <c r="D83" s="84">
        <v>0.38968944088270863</v>
      </c>
    </row>
    <row r="84" spans="1:4" customFormat="1" x14ac:dyDescent="0.25"/>
    <row r="85" spans="1:4" customFormat="1" x14ac:dyDescent="0.25"/>
    <row r="86" spans="1:4" customFormat="1" x14ac:dyDescent="0.25"/>
    <row r="87" spans="1:4" customFormat="1" x14ac:dyDescent="0.25"/>
    <row r="88" spans="1:4" customFormat="1" x14ac:dyDescent="0.25"/>
    <row r="89" spans="1:4" customFormat="1" x14ac:dyDescent="0.25"/>
    <row r="90" spans="1:4" customFormat="1" x14ac:dyDescent="0.25"/>
    <row r="91" spans="1:4" customFormat="1" x14ac:dyDescent="0.25"/>
    <row r="92" spans="1:4" customFormat="1" x14ac:dyDescent="0.25"/>
    <row r="93" spans="1:4" customFormat="1" x14ac:dyDescent="0.25"/>
    <row r="94" spans="1:4" customFormat="1" x14ac:dyDescent="0.25"/>
    <row r="95" spans="1:4" customFormat="1" x14ac:dyDescent="0.25"/>
    <row r="96" spans="1:4" customFormat="1" x14ac:dyDescent="0.25"/>
    <row r="97" spans="1:37" s="2" customFormat="1" ht="17.25" x14ac:dyDescent="0.3">
      <c r="A97" s="2" t="s">
        <v>686</v>
      </c>
    </row>
    <row r="98" spans="1:37" customFormat="1" x14ac:dyDescent="0.25">
      <c r="A98" s="15"/>
    </row>
    <row r="99" spans="1:37" customFormat="1" x14ac:dyDescent="0.25"/>
    <row r="100" spans="1:37" customFormat="1" x14ac:dyDescent="0.25">
      <c r="A100" s="96" t="s">
        <v>36</v>
      </c>
      <c r="B100" s="95"/>
      <c r="C100" s="95"/>
      <c r="D100" s="95"/>
      <c r="E100" s="95"/>
      <c r="F100" s="95"/>
      <c r="G100" s="95"/>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5"/>
      <c r="AI100" s="95"/>
      <c r="AJ100" s="95"/>
      <c r="AK100" s="95"/>
    </row>
    <row r="101" spans="1:37" customFormat="1" x14ac:dyDescent="0.25">
      <c r="A101" s="22" t="s">
        <v>584</v>
      </c>
      <c r="B101" s="21">
        <v>1990</v>
      </c>
      <c r="C101" s="21">
        <v>1991</v>
      </c>
      <c r="D101" s="21">
        <v>1992</v>
      </c>
      <c r="E101" s="21">
        <v>1993</v>
      </c>
      <c r="F101" s="21">
        <v>1994</v>
      </c>
      <c r="G101" s="21">
        <v>1995</v>
      </c>
      <c r="H101" s="21">
        <v>1996</v>
      </c>
      <c r="I101" s="21">
        <v>1997</v>
      </c>
      <c r="J101" s="21">
        <v>1998</v>
      </c>
      <c r="K101" s="21">
        <v>1999</v>
      </c>
      <c r="L101" s="21">
        <v>2000</v>
      </c>
      <c r="M101" s="21">
        <v>2001</v>
      </c>
      <c r="N101" s="21">
        <v>2002</v>
      </c>
      <c r="O101" s="21">
        <v>2003</v>
      </c>
      <c r="P101" s="21">
        <v>2004</v>
      </c>
      <c r="Q101" s="21">
        <v>2005</v>
      </c>
      <c r="R101" s="21">
        <v>2006</v>
      </c>
      <c r="S101" s="21">
        <v>2007</v>
      </c>
      <c r="T101" s="21">
        <v>2008</v>
      </c>
      <c r="U101" s="21">
        <v>2009</v>
      </c>
      <c r="V101" s="21">
        <v>2010</v>
      </c>
      <c r="W101" s="21">
        <v>2011</v>
      </c>
      <c r="X101" s="21">
        <v>2012</v>
      </c>
      <c r="Y101" s="21">
        <v>2013</v>
      </c>
      <c r="Z101" s="21">
        <v>2014</v>
      </c>
      <c r="AA101" s="21">
        <v>2015</v>
      </c>
      <c r="AB101" s="21">
        <v>2016</v>
      </c>
      <c r="AC101" s="21">
        <v>2017</v>
      </c>
      <c r="AD101" s="21">
        <v>2018</v>
      </c>
      <c r="AE101" s="21">
        <v>2019</v>
      </c>
      <c r="AF101" s="21">
        <v>2020</v>
      </c>
      <c r="AG101" s="21">
        <v>2021</v>
      </c>
      <c r="AH101" s="21">
        <v>2022</v>
      </c>
      <c r="AI101" s="21">
        <v>2023</v>
      </c>
      <c r="AJ101" s="21">
        <v>2024</v>
      </c>
      <c r="AK101" s="21">
        <v>2025</v>
      </c>
    </row>
    <row r="102" spans="1:37" customFormat="1" x14ac:dyDescent="0.25">
      <c r="A102" s="11" t="s">
        <v>67</v>
      </c>
      <c r="B102" s="97">
        <v>33.025324995301403</v>
      </c>
      <c r="C102" s="97">
        <v>34.520714786144929</v>
      </c>
      <c r="D102" s="97">
        <v>34.103860730862039</v>
      </c>
      <c r="E102" s="97">
        <v>33.752090853448323</v>
      </c>
      <c r="F102" s="97">
        <v>33.026120180769304</v>
      </c>
      <c r="G102" s="97">
        <v>32.578360731983658</v>
      </c>
      <c r="H102" s="97">
        <v>32.640241141494798</v>
      </c>
      <c r="I102" s="97">
        <v>30.876653406605744</v>
      </c>
      <c r="J102" s="97">
        <v>29.300700207060473</v>
      </c>
      <c r="K102" s="97">
        <v>28.74830982607563</v>
      </c>
      <c r="L102" s="97">
        <v>27.790817428309079</v>
      </c>
      <c r="M102" s="97">
        <v>28.13974832654263</v>
      </c>
      <c r="N102" s="97">
        <v>26.994400840763543</v>
      </c>
      <c r="O102" s="97">
        <v>26.481580539137063</v>
      </c>
      <c r="P102" s="97">
        <v>25.301964385036285</v>
      </c>
      <c r="Q102" s="97">
        <v>25.159392356353582</v>
      </c>
      <c r="R102" s="97">
        <v>26.296873990275792</v>
      </c>
      <c r="S102" s="97">
        <v>26.437477027953591</v>
      </c>
      <c r="T102" s="97">
        <v>26.070044014335032</v>
      </c>
      <c r="U102" s="97">
        <v>24.894212574953389</v>
      </c>
      <c r="V102" s="97">
        <v>23.668838509959627</v>
      </c>
      <c r="W102" s="97">
        <v>21.547100300631936</v>
      </c>
      <c r="X102" s="97">
        <v>21.344629975549857</v>
      </c>
      <c r="Y102" s="97">
        <v>20.263873565079994</v>
      </c>
      <c r="Z102" s="97">
        <v>18.130682592619486</v>
      </c>
      <c r="AA102" s="97">
        <v>14.418042746267215</v>
      </c>
      <c r="AB102" s="97">
        <v>15.452327560918597</v>
      </c>
      <c r="AC102" s="97">
        <v>13.960139231785769</v>
      </c>
      <c r="AD102" s="97">
        <v>13.126443152949292</v>
      </c>
      <c r="AE102" s="97">
        <v>12.541207268551458</v>
      </c>
      <c r="AF102" s="97">
        <v>10.80057084515262</v>
      </c>
      <c r="AG102" s="97">
        <v>10.87446917692715</v>
      </c>
      <c r="AH102" s="97">
        <v>11.132231306321486</v>
      </c>
      <c r="AI102" s="97">
        <v>11.552405417166083</v>
      </c>
      <c r="AJ102" s="97">
        <v>11.581059952515334</v>
      </c>
      <c r="AK102" s="97">
        <v>11.717462214277493</v>
      </c>
    </row>
    <row r="103" spans="1:37" customFormat="1" x14ac:dyDescent="0.25">
      <c r="A103" s="11" t="s">
        <v>68</v>
      </c>
      <c r="B103" s="97">
        <v>10.919230404651566</v>
      </c>
      <c r="C103" s="97">
        <v>11.511721781173835</v>
      </c>
      <c r="D103" s="97">
        <v>11.577544243064352</v>
      </c>
      <c r="E103" s="97">
        <v>11.78640944881522</v>
      </c>
      <c r="F103" s="97">
        <v>12.288588773421711</v>
      </c>
      <c r="G103" s="97">
        <v>12.430128825357556</v>
      </c>
      <c r="H103" s="97">
        <v>12.604366580185264</v>
      </c>
      <c r="I103" s="97">
        <v>12.777638156523569</v>
      </c>
      <c r="J103" s="97">
        <v>12.761286860254621</v>
      </c>
      <c r="K103" s="97">
        <v>12.757743288059972</v>
      </c>
      <c r="L103" s="97">
        <v>12.481764658935127</v>
      </c>
      <c r="M103" s="97">
        <v>12.466182943833417</v>
      </c>
      <c r="N103" s="97">
        <v>12.55490459255393</v>
      </c>
      <c r="O103" s="97">
        <v>13.013751858761307</v>
      </c>
      <c r="P103" s="97">
        <v>13.483551610125383</v>
      </c>
      <c r="Q103" s="97">
        <v>13.62339345492626</v>
      </c>
      <c r="R103" s="97">
        <v>13.840398171280476</v>
      </c>
      <c r="S103" s="97">
        <v>14.503291323602944</v>
      </c>
      <c r="T103" s="97">
        <v>14.123093523087995</v>
      </c>
      <c r="U103" s="97">
        <v>13.445853549245481</v>
      </c>
      <c r="V103" s="97">
        <v>13.330396136229059</v>
      </c>
      <c r="W103" s="97">
        <v>13.085207118067075</v>
      </c>
      <c r="X103" s="97">
        <v>12.38631835434969</v>
      </c>
      <c r="Y103" s="97">
        <v>12.180907089253271</v>
      </c>
      <c r="Z103" s="97">
        <v>12.691076908561579</v>
      </c>
      <c r="AA103" s="97">
        <v>12.658582618749328</v>
      </c>
      <c r="AB103" s="97">
        <v>12.69539488349764</v>
      </c>
      <c r="AC103" s="97">
        <v>12.701443069074481</v>
      </c>
      <c r="AD103" s="97">
        <v>12.729418985557396</v>
      </c>
      <c r="AE103" s="97">
        <v>12.741982334156701</v>
      </c>
      <c r="AF103" s="97">
        <v>12.704146739872924</v>
      </c>
      <c r="AG103" s="97">
        <v>12.658744178363104</v>
      </c>
      <c r="AH103" s="97">
        <v>12.608521785069085</v>
      </c>
      <c r="AI103" s="97">
        <v>12.588301132463057</v>
      </c>
      <c r="AJ103" s="97">
        <v>12.569873566375014</v>
      </c>
      <c r="AK103" s="97">
        <v>12.595324994673808</v>
      </c>
    </row>
    <row r="104" spans="1:37" customFormat="1" x14ac:dyDescent="0.25">
      <c r="A104" s="11" t="s">
        <v>69</v>
      </c>
      <c r="B104" s="97">
        <v>15.033487477066487</v>
      </c>
      <c r="C104" s="97">
        <v>14.962934847508098</v>
      </c>
      <c r="D104" s="97">
        <v>14.796362557968862</v>
      </c>
      <c r="E104" s="97">
        <v>14.376804479308397</v>
      </c>
      <c r="F104" s="97">
        <v>14.32262362536202</v>
      </c>
      <c r="G104" s="97">
        <v>14.381101445244012</v>
      </c>
      <c r="H104" s="97">
        <v>13.981129720423805</v>
      </c>
      <c r="I104" s="97">
        <v>13.958883182690704</v>
      </c>
      <c r="J104" s="97">
        <v>13.815053472095489</v>
      </c>
      <c r="K104" s="97">
        <v>13.497444995637634</v>
      </c>
      <c r="L104" s="97">
        <v>13.484750547434343</v>
      </c>
      <c r="M104" s="97">
        <v>13.528604693844361</v>
      </c>
      <c r="N104" s="97">
        <v>13.573477632013642</v>
      </c>
      <c r="O104" s="97">
        <v>13.144751664982445</v>
      </c>
      <c r="P104" s="97">
        <v>12.958032443973817</v>
      </c>
      <c r="Q104" s="97">
        <v>12.916560906016604</v>
      </c>
      <c r="R104" s="97">
        <v>12.646160372599532</v>
      </c>
      <c r="S104" s="97">
        <v>12.602569648722104</v>
      </c>
      <c r="T104" s="97">
        <v>12.668736528021732</v>
      </c>
      <c r="U104" s="97">
        <v>12.124996627419922</v>
      </c>
      <c r="V104" s="97">
        <v>12.159043013805483</v>
      </c>
      <c r="W104" s="97">
        <v>12.090978882565263</v>
      </c>
      <c r="X104" s="97">
        <v>11.969228406156583</v>
      </c>
      <c r="Y104" s="97">
        <v>12.125592389156994</v>
      </c>
      <c r="Z104" s="97">
        <v>11.752321281856249</v>
      </c>
      <c r="AA104" s="97">
        <v>11.716819851393002</v>
      </c>
      <c r="AB104" s="97">
        <v>11.780124304699806</v>
      </c>
      <c r="AC104" s="97">
        <v>11.739731649118095</v>
      </c>
      <c r="AD104" s="97">
        <v>11.670514402962104</v>
      </c>
      <c r="AE104" s="97">
        <v>11.64790481217068</v>
      </c>
      <c r="AF104" s="97">
        <v>11.79278238665089</v>
      </c>
      <c r="AG104" s="97">
        <v>11.823448641774494</v>
      </c>
      <c r="AH104" s="97">
        <v>11.848763028021255</v>
      </c>
      <c r="AI104" s="97">
        <v>11.877494757025126</v>
      </c>
      <c r="AJ104" s="97">
        <v>11.906689850635438</v>
      </c>
      <c r="AK104" s="97">
        <v>11.934960624810241</v>
      </c>
    </row>
    <row r="105" spans="1:37" customFormat="1" x14ac:dyDescent="0.25">
      <c r="A105" s="11" t="s">
        <v>70</v>
      </c>
      <c r="B105" s="97">
        <v>16.852709911310811</v>
      </c>
      <c r="C105" s="97">
        <v>17.661051881052924</v>
      </c>
      <c r="D105" s="97">
        <v>16.837560404190945</v>
      </c>
      <c r="E105" s="97">
        <v>17.483570286855425</v>
      </c>
      <c r="F105" s="97">
        <v>16.946840999487474</v>
      </c>
      <c r="G105" s="97">
        <v>17.130417047741286</v>
      </c>
      <c r="H105" s="97">
        <v>17.914734861625064</v>
      </c>
      <c r="I105" s="97">
        <v>17.256767671845203</v>
      </c>
      <c r="J105" s="97">
        <v>17.136444060139628</v>
      </c>
      <c r="K105" s="97">
        <v>17.327163446342556</v>
      </c>
      <c r="L105" s="97">
        <v>16.680283435747292</v>
      </c>
      <c r="M105" s="97">
        <v>16.891340077324994</v>
      </c>
      <c r="N105" s="97">
        <v>16.3215866621108</v>
      </c>
      <c r="O105" s="97">
        <v>16.419854374232266</v>
      </c>
      <c r="P105" s="97">
        <v>15.841383801434491</v>
      </c>
      <c r="Q105" s="97">
        <v>14.913326892608254</v>
      </c>
      <c r="R105" s="97">
        <v>14.92015349251856</v>
      </c>
      <c r="S105" s="97">
        <v>14.289984237757398</v>
      </c>
      <c r="T105" s="97">
        <v>13.326740184489006</v>
      </c>
      <c r="U105" s="97">
        <v>11.944273979994506</v>
      </c>
      <c r="V105" s="97">
        <v>12.369082849201444</v>
      </c>
      <c r="W105" s="97">
        <v>11.734737037245273</v>
      </c>
      <c r="X105" s="97">
        <v>11.09945830268113</v>
      </c>
      <c r="Y105" s="97">
        <v>10.88444158391893</v>
      </c>
      <c r="Z105" s="97">
        <v>9.7916496838343932</v>
      </c>
      <c r="AA105" s="97">
        <v>9.7764007683152823</v>
      </c>
      <c r="AB105" s="97">
        <v>9.4382622056573844</v>
      </c>
      <c r="AC105" s="97">
        <v>9.1529795544961257</v>
      </c>
      <c r="AD105" s="97">
        <v>8.8801593097130134</v>
      </c>
      <c r="AE105" s="97">
        <v>8.6440019704279099</v>
      </c>
      <c r="AF105" s="97">
        <v>8.3030407106845381</v>
      </c>
      <c r="AG105" s="97">
        <v>8.1675240840567298</v>
      </c>
      <c r="AH105" s="97">
        <v>8.104408474672617</v>
      </c>
      <c r="AI105" s="97">
        <v>8.0248798600994</v>
      </c>
      <c r="AJ105" s="97">
        <v>7.9491696576966877</v>
      </c>
      <c r="AK105" s="97">
        <v>7.8883110019067759</v>
      </c>
    </row>
    <row r="106" spans="1:37" customFormat="1" x14ac:dyDescent="0.25">
      <c r="A106" s="10"/>
      <c r="B106" s="95"/>
      <c r="C106" s="95"/>
      <c r="D106" s="95"/>
      <c r="E106" s="95"/>
      <c r="F106" s="95"/>
      <c r="G106" s="95"/>
      <c r="H106" s="95"/>
      <c r="I106" s="95"/>
      <c r="J106" s="95"/>
      <c r="K106" s="95"/>
      <c r="L106" s="95"/>
      <c r="M106" s="95"/>
      <c r="N106" s="95"/>
      <c r="O106" s="95"/>
      <c r="P106" s="95"/>
      <c r="Q106" s="95"/>
      <c r="R106" s="95"/>
      <c r="S106" s="95"/>
      <c r="T106" s="95"/>
      <c r="U106" s="95"/>
      <c r="V106" s="95"/>
      <c r="W106" s="95"/>
      <c r="X106" s="95"/>
      <c r="Y106" s="95"/>
      <c r="Z106" s="95"/>
      <c r="AA106" s="95"/>
      <c r="AB106" s="95"/>
      <c r="AC106" s="95"/>
      <c r="AD106" s="95"/>
      <c r="AE106" s="95"/>
      <c r="AF106" s="95"/>
      <c r="AG106" s="95"/>
      <c r="AH106" s="95"/>
      <c r="AI106" s="95"/>
      <c r="AJ106" s="95"/>
      <c r="AK106" s="95"/>
    </row>
    <row r="107" spans="1:37" customFormat="1" x14ac:dyDescent="0.25">
      <c r="A107" s="96" t="s">
        <v>37</v>
      </c>
      <c r="B107" s="95"/>
      <c r="C107" s="95"/>
      <c r="D107" s="95"/>
      <c r="E107" s="95"/>
      <c r="F107" s="95"/>
      <c r="G107" s="95"/>
      <c r="H107" s="95"/>
      <c r="I107" s="95"/>
      <c r="J107" s="95"/>
      <c r="K107" s="95"/>
      <c r="L107" s="95"/>
      <c r="M107" s="95"/>
      <c r="N107" s="95"/>
      <c r="O107" s="95"/>
      <c r="P107" s="95"/>
      <c r="Q107" s="95"/>
      <c r="R107" s="95"/>
      <c r="S107" s="95"/>
      <c r="T107" s="95"/>
      <c r="U107" s="95"/>
      <c r="V107" s="95"/>
      <c r="W107" s="95"/>
      <c r="X107" s="95"/>
      <c r="Y107" s="95"/>
      <c r="Z107" s="95"/>
      <c r="AA107" s="95"/>
      <c r="AB107" s="95"/>
      <c r="AC107" s="95"/>
      <c r="AD107" s="95"/>
      <c r="AE107" s="95"/>
      <c r="AF107" s="95"/>
      <c r="AG107" s="95"/>
      <c r="AH107" s="95"/>
      <c r="AI107" s="95"/>
      <c r="AJ107" s="95"/>
      <c r="AK107" s="95"/>
    </row>
    <row r="108" spans="1:37" customFormat="1" x14ac:dyDescent="0.25">
      <c r="A108" s="22" t="s">
        <v>584</v>
      </c>
      <c r="B108" s="21">
        <v>1990</v>
      </c>
      <c r="C108" s="21">
        <v>1991</v>
      </c>
      <c r="D108" s="21">
        <v>1992</v>
      </c>
      <c r="E108" s="21">
        <v>1993</v>
      </c>
      <c r="F108" s="21">
        <v>1994</v>
      </c>
      <c r="G108" s="21">
        <v>1995</v>
      </c>
      <c r="H108" s="21">
        <v>1996</v>
      </c>
      <c r="I108" s="21">
        <v>1997</v>
      </c>
      <c r="J108" s="21">
        <v>1998</v>
      </c>
      <c r="K108" s="21">
        <v>1999</v>
      </c>
      <c r="L108" s="21">
        <v>2000</v>
      </c>
      <c r="M108" s="21">
        <v>2001</v>
      </c>
      <c r="N108" s="21">
        <v>2002</v>
      </c>
      <c r="O108" s="21">
        <v>2003</v>
      </c>
      <c r="P108" s="21">
        <v>2004</v>
      </c>
      <c r="Q108" s="21">
        <v>2005</v>
      </c>
      <c r="R108" s="21">
        <v>2006</v>
      </c>
      <c r="S108" s="21">
        <v>2007</v>
      </c>
      <c r="T108" s="21">
        <v>2008</v>
      </c>
      <c r="U108" s="21">
        <v>2009</v>
      </c>
      <c r="V108" s="21">
        <v>2010</v>
      </c>
      <c r="W108" s="21">
        <v>2011</v>
      </c>
      <c r="X108" s="21">
        <v>2012</v>
      </c>
      <c r="Y108" s="21">
        <v>2013</v>
      </c>
      <c r="Z108" s="21">
        <v>2014</v>
      </c>
      <c r="AA108" s="21">
        <v>2015</v>
      </c>
      <c r="AB108" s="21">
        <v>2016</v>
      </c>
      <c r="AC108" s="21">
        <v>2017</v>
      </c>
      <c r="AD108" s="21">
        <v>2018</v>
      </c>
      <c r="AE108" s="21">
        <v>2019</v>
      </c>
      <c r="AF108" s="21">
        <v>2020</v>
      </c>
      <c r="AG108" s="21">
        <v>2021</v>
      </c>
      <c r="AH108" s="21">
        <v>2022</v>
      </c>
      <c r="AI108" s="21">
        <v>2023</v>
      </c>
      <c r="AJ108" s="21">
        <v>2024</v>
      </c>
      <c r="AK108" s="21">
        <v>2025</v>
      </c>
    </row>
    <row r="109" spans="1:37" customFormat="1" x14ac:dyDescent="0.25">
      <c r="A109" s="11" t="s">
        <v>67</v>
      </c>
      <c r="B109" s="97">
        <v>33.025324995301403</v>
      </c>
      <c r="C109" s="97">
        <v>34.520714786144929</v>
      </c>
      <c r="D109" s="97">
        <v>34.103860730862039</v>
      </c>
      <c r="E109" s="97">
        <v>33.752090853448323</v>
      </c>
      <c r="F109" s="97">
        <v>33.026120180769304</v>
      </c>
      <c r="G109" s="97">
        <v>32.578360731983658</v>
      </c>
      <c r="H109" s="97">
        <v>32.640241141494798</v>
      </c>
      <c r="I109" s="97">
        <v>30.876653406605744</v>
      </c>
      <c r="J109" s="97">
        <v>29.300700207060473</v>
      </c>
      <c r="K109" s="97">
        <v>28.74830982607563</v>
      </c>
      <c r="L109" s="97">
        <v>27.790817428309079</v>
      </c>
      <c r="M109" s="97">
        <v>28.13974832654263</v>
      </c>
      <c r="N109" s="97">
        <v>26.994400840763543</v>
      </c>
      <c r="O109" s="97">
        <v>26.481580539137063</v>
      </c>
      <c r="P109" s="97">
        <v>25.301964385036285</v>
      </c>
      <c r="Q109" s="97">
        <v>25.159392356353582</v>
      </c>
      <c r="R109" s="97">
        <v>26.296873990275792</v>
      </c>
      <c r="S109" s="97">
        <v>26.437477027953591</v>
      </c>
      <c r="T109" s="97">
        <v>26.070044014335032</v>
      </c>
      <c r="U109" s="97">
        <v>24.894212574953389</v>
      </c>
      <c r="V109" s="97">
        <v>23.668838509959627</v>
      </c>
      <c r="W109" s="97">
        <v>21.547100300631936</v>
      </c>
      <c r="X109" s="97">
        <v>21.344629975549857</v>
      </c>
      <c r="Y109" s="97">
        <v>20.263873565079994</v>
      </c>
      <c r="Z109" s="97">
        <v>18.130682592619486</v>
      </c>
      <c r="AA109" s="97">
        <v>14.418042746267215</v>
      </c>
      <c r="AB109" s="97">
        <v>15.256817578429427</v>
      </c>
      <c r="AC109" s="97">
        <v>13.559085264167489</v>
      </c>
      <c r="AD109" s="97">
        <v>12.262325738315532</v>
      </c>
      <c r="AE109" s="97">
        <v>11.693530542775269</v>
      </c>
      <c r="AF109" s="97">
        <v>10.075496875172563</v>
      </c>
      <c r="AG109" s="97">
        <v>9.8249053730515357</v>
      </c>
      <c r="AH109" s="97">
        <v>9.0888845852495947</v>
      </c>
      <c r="AI109" s="97">
        <v>9.393534322408188</v>
      </c>
      <c r="AJ109" s="97">
        <v>9.3276476142373568</v>
      </c>
      <c r="AK109" s="97">
        <v>9.1701626066037214</v>
      </c>
    </row>
    <row r="110" spans="1:37" customFormat="1" x14ac:dyDescent="0.25">
      <c r="A110" s="11" t="s">
        <v>68</v>
      </c>
      <c r="B110" s="97">
        <v>10.919230404651566</v>
      </c>
      <c r="C110" s="97">
        <v>11.511721781173835</v>
      </c>
      <c r="D110" s="97">
        <v>11.577544243064352</v>
      </c>
      <c r="E110" s="97">
        <v>11.78640944881522</v>
      </c>
      <c r="F110" s="97">
        <v>12.288588773421711</v>
      </c>
      <c r="G110" s="97">
        <v>12.430128825357556</v>
      </c>
      <c r="H110" s="97">
        <v>12.604366580185264</v>
      </c>
      <c r="I110" s="97">
        <v>12.777638156523569</v>
      </c>
      <c r="J110" s="97">
        <v>12.761286860254621</v>
      </c>
      <c r="K110" s="97">
        <v>12.757743288059972</v>
      </c>
      <c r="L110" s="97">
        <v>12.481764658935127</v>
      </c>
      <c r="M110" s="97">
        <v>12.466182943833417</v>
      </c>
      <c r="N110" s="97">
        <v>12.55490459255393</v>
      </c>
      <c r="O110" s="97">
        <v>13.013751858761307</v>
      </c>
      <c r="P110" s="97">
        <v>13.483551610125383</v>
      </c>
      <c r="Q110" s="97">
        <v>13.62339345492626</v>
      </c>
      <c r="R110" s="97">
        <v>13.840398171280476</v>
      </c>
      <c r="S110" s="97">
        <v>14.503291323602944</v>
      </c>
      <c r="T110" s="97">
        <v>14.123093523087995</v>
      </c>
      <c r="U110" s="97">
        <v>13.445853549245481</v>
      </c>
      <c r="V110" s="97">
        <v>13.330396136229059</v>
      </c>
      <c r="W110" s="97">
        <v>13.085207118067075</v>
      </c>
      <c r="X110" s="97">
        <v>12.38631835434969</v>
      </c>
      <c r="Y110" s="97">
        <v>12.180907089253271</v>
      </c>
      <c r="Z110" s="97">
        <v>12.691076908561579</v>
      </c>
      <c r="AA110" s="97">
        <v>12.658582618749328</v>
      </c>
      <c r="AB110" s="97">
        <v>12.695395070217014</v>
      </c>
      <c r="AC110" s="97">
        <v>12.701442252147345</v>
      </c>
      <c r="AD110" s="97">
        <v>12.729425522673916</v>
      </c>
      <c r="AE110" s="97">
        <v>12.741976183947259</v>
      </c>
      <c r="AF110" s="97">
        <v>12.704169073404119</v>
      </c>
      <c r="AG110" s="97">
        <v>12.658781828451307</v>
      </c>
      <c r="AH110" s="97">
        <v>12.608562685190428</v>
      </c>
      <c r="AI110" s="97">
        <v>12.588337748048573</v>
      </c>
      <c r="AJ110" s="97">
        <v>12.569904147818466</v>
      </c>
      <c r="AK110" s="97">
        <v>12.595320187902303</v>
      </c>
    </row>
    <row r="111" spans="1:37" customFormat="1" x14ac:dyDescent="0.25">
      <c r="A111" s="11" t="s">
        <v>69</v>
      </c>
      <c r="B111" s="97">
        <v>15.033487477066487</v>
      </c>
      <c r="C111" s="97">
        <v>14.962934847508098</v>
      </c>
      <c r="D111" s="97">
        <v>14.796362557968862</v>
      </c>
      <c r="E111" s="97">
        <v>14.376804479308397</v>
      </c>
      <c r="F111" s="97">
        <v>14.32262362536202</v>
      </c>
      <c r="G111" s="97">
        <v>14.381101445244012</v>
      </c>
      <c r="H111" s="97">
        <v>13.981129720423805</v>
      </c>
      <c r="I111" s="97">
        <v>13.958883182690704</v>
      </c>
      <c r="J111" s="97">
        <v>13.815053472095489</v>
      </c>
      <c r="K111" s="97">
        <v>13.497444995637634</v>
      </c>
      <c r="L111" s="97">
        <v>13.484750547434343</v>
      </c>
      <c r="M111" s="97">
        <v>13.528604693844361</v>
      </c>
      <c r="N111" s="97">
        <v>13.573477632013642</v>
      </c>
      <c r="O111" s="97">
        <v>13.144751664982445</v>
      </c>
      <c r="P111" s="97">
        <v>12.958032443973817</v>
      </c>
      <c r="Q111" s="97">
        <v>12.916560906016604</v>
      </c>
      <c r="R111" s="97">
        <v>12.646160372599532</v>
      </c>
      <c r="S111" s="97">
        <v>12.602569648722104</v>
      </c>
      <c r="T111" s="97">
        <v>12.668736528021732</v>
      </c>
      <c r="U111" s="97">
        <v>12.124996627419922</v>
      </c>
      <c r="V111" s="97">
        <v>12.159043013805483</v>
      </c>
      <c r="W111" s="97">
        <v>12.090978882565263</v>
      </c>
      <c r="X111" s="97">
        <v>11.969228406156583</v>
      </c>
      <c r="Y111" s="97">
        <v>12.125592389156994</v>
      </c>
      <c r="Z111" s="97">
        <v>11.752321281856249</v>
      </c>
      <c r="AA111" s="97">
        <v>11.716819851393002</v>
      </c>
      <c r="AB111" s="97">
        <v>11.779947483008939</v>
      </c>
      <c r="AC111" s="97">
        <v>11.739481688217593</v>
      </c>
      <c r="AD111" s="97">
        <v>11.670339255269585</v>
      </c>
      <c r="AE111" s="97">
        <v>11.647156673537397</v>
      </c>
      <c r="AF111" s="97">
        <v>11.791776051746229</v>
      </c>
      <c r="AG111" s="97">
        <v>11.821972781646817</v>
      </c>
      <c r="AH111" s="97">
        <v>11.846378738984013</v>
      </c>
      <c r="AI111" s="97">
        <v>11.87486727031599</v>
      </c>
      <c r="AJ111" s="97">
        <v>11.904036102950519</v>
      </c>
      <c r="AK111" s="97">
        <v>11.932656278632598</v>
      </c>
    </row>
    <row r="112" spans="1:37" customFormat="1" x14ac:dyDescent="0.25">
      <c r="A112" s="11" t="s">
        <v>70</v>
      </c>
      <c r="B112" s="97">
        <v>16.852709911310811</v>
      </c>
      <c r="C112" s="97">
        <v>17.661051881052924</v>
      </c>
      <c r="D112" s="97">
        <v>16.837560404190945</v>
      </c>
      <c r="E112" s="97">
        <v>17.483570286855425</v>
      </c>
      <c r="F112" s="97">
        <v>16.946840999487474</v>
      </c>
      <c r="G112" s="97">
        <v>17.130417047741286</v>
      </c>
      <c r="H112" s="97">
        <v>17.914734861625064</v>
      </c>
      <c r="I112" s="97">
        <v>17.256767671845203</v>
      </c>
      <c r="J112" s="97">
        <v>17.136444060139628</v>
      </c>
      <c r="K112" s="97">
        <v>17.327163446342556</v>
      </c>
      <c r="L112" s="97">
        <v>16.680283435747292</v>
      </c>
      <c r="M112" s="97">
        <v>16.891340077324994</v>
      </c>
      <c r="N112" s="97">
        <v>16.3215866621108</v>
      </c>
      <c r="O112" s="97">
        <v>16.419854374232266</v>
      </c>
      <c r="P112" s="97">
        <v>15.841383801434491</v>
      </c>
      <c r="Q112" s="97">
        <v>14.913326892608254</v>
      </c>
      <c r="R112" s="97">
        <v>14.92015349251856</v>
      </c>
      <c r="S112" s="97">
        <v>14.289984237757398</v>
      </c>
      <c r="T112" s="97">
        <v>13.326740184489006</v>
      </c>
      <c r="U112" s="97">
        <v>11.944273979994506</v>
      </c>
      <c r="V112" s="97">
        <v>12.369082849201444</v>
      </c>
      <c r="W112" s="97">
        <v>11.734737037245273</v>
      </c>
      <c r="X112" s="97">
        <v>11.09945830268113</v>
      </c>
      <c r="Y112" s="97">
        <v>10.88444158391893</v>
      </c>
      <c r="Z112" s="97">
        <v>9.7916496838343932</v>
      </c>
      <c r="AA112" s="97">
        <v>9.7764007683152823</v>
      </c>
      <c r="AB112" s="97">
        <v>9.4370146388933644</v>
      </c>
      <c r="AC112" s="97">
        <v>9.1496389549257007</v>
      </c>
      <c r="AD112" s="97">
        <v>8.8802792800547508</v>
      </c>
      <c r="AE112" s="97">
        <v>8.6318328775428252</v>
      </c>
      <c r="AF112" s="97">
        <v>8.2950608847699314</v>
      </c>
      <c r="AG112" s="97">
        <v>8.1536043589705027</v>
      </c>
      <c r="AH112" s="97">
        <v>8.0778569044214308</v>
      </c>
      <c r="AI112" s="97">
        <v>7.9889295463279488</v>
      </c>
      <c r="AJ112" s="97">
        <v>7.9061495860317113</v>
      </c>
      <c r="AK112" s="97">
        <v>7.8375301164273994</v>
      </c>
    </row>
    <row r="113" spans="1:8" customFormat="1" x14ac:dyDescent="0.25"/>
    <row r="114" spans="1:8" customFormat="1" x14ac:dyDescent="0.25">
      <c r="A114" t="s">
        <v>585</v>
      </c>
      <c r="G114" s="38"/>
      <c r="H114" s="83">
        <v>69.601301240619136</v>
      </c>
    </row>
    <row r="115" spans="1:8" customFormat="1" x14ac:dyDescent="0.25"/>
    <row r="116" spans="1:8" customFormat="1" x14ac:dyDescent="0.25"/>
    <row r="117" spans="1:8" customFormat="1" x14ac:dyDescent="0.25"/>
    <row r="118" spans="1:8" customFormat="1" x14ac:dyDescent="0.25"/>
    <row r="119" spans="1:8" customFormat="1" x14ac:dyDescent="0.25"/>
    <row r="120" spans="1:8" customFormat="1" x14ac:dyDescent="0.25"/>
    <row r="121" spans="1:8" customFormat="1" x14ac:dyDescent="0.25"/>
    <row r="122" spans="1:8" customFormat="1" x14ac:dyDescent="0.25"/>
    <row r="123" spans="1:8" customFormat="1" x14ac:dyDescent="0.25"/>
    <row r="124" spans="1:8" customFormat="1" x14ac:dyDescent="0.25"/>
    <row r="125" spans="1:8" customFormat="1" x14ac:dyDescent="0.25"/>
    <row r="126" spans="1:8" customFormat="1" x14ac:dyDescent="0.25"/>
    <row r="127" spans="1:8" customFormat="1" x14ac:dyDescent="0.25"/>
    <row r="128" spans="1:8" customFormat="1" x14ac:dyDescent="0.25"/>
    <row r="129" spans="1:9" customFormat="1" x14ac:dyDescent="0.25"/>
    <row r="130" spans="1:9" customFormat="1" x14ac:dyDescent="0.25"/>
    <row r="131" spans="1:9" customFormat="1" x14ac:dyDescent="0.25"/>
    <row r="132" spans="1:9" s="2" customFormat="1" ht="17.25" x14ac:dyDescent="0.3">
      <c r="A132" s="2" t="s">
        <v>687</v>
      </c>
    </row>
    <row r="133" spans="1:9" customFormat="1" x14ac:dyDescent="0.25">
      <c r="A133" s="15"/>
    </row>
    <row r="134" spans="1:9" customFormat="1" x14ac:dyDescent="0.25"/>
    <row r="135" spans="1:9" customFormat="1" x14ac:dyDescent="0.25"/>
    <row r="136" spans="1:9" customFormat="1" x14ac:dyDescent="0.25">
      <c r="A136" s="22" t="s">
        <v>584</v>
      </c>
      <c r="B136" s="21">
        <v>2013</v>
      </c>
      <c r="C136" s="21">
        <v>2014</v>
      </c>
      <c r="D136" s="21">
        <v>2015</v>
      </c>
      <c r="E136" s="21">
        <v>2016</v>
      </c>
      <c r="F136" s="21">
        <v>2017</v>
      </c>
      <c r="G136" s="21">
        <v>2018</v>
      </c>
      <c r="H136" s="21">
        <v>2019</v>
      </c>
      <c r="I136" s="21">
        <v>2020</v>
      </c>
    </row>
    <row r="137" spans="1:9" customFormat="1" x14ac:dyDescent="0.25">
      <c r="A137" s="98" t="s">
        <v>95</v>
      </c>
      <c r="B137" s="20">
        <v>36.829163000000001</v>
      </c>
      <c r="C137" s="20">
        <v>35.925170999999999</v>
      </c>
      <c r="D137" s="20">
        <v>35.021178999999997</v>
      </c>
      <c r="E137" s="20">
        <v>34.117187000000001</v>
      </c>
      <c r="F137" s="20">
        <v>33.213194999999999</v>
      </c>
      <c r="G137" s="20">
        <v>32.309202999999997</v>
      </c>
      <c r="H137" s="20">
        <v>31.40521</v>
      </c>
      <c r="I137" s="20">
        <v>30.501218000000001</v>
      </c>
    </row>
    <row r="138" spans="1:9" customFormat="1" x14ac:dyDescent="0.25">
      <c r="A138" s="98" t="s">
        <v>36</v>
      </c>
      <c r="B138" s="20">
        <v>32.841734813912737</v>
      </c>
      <c r="C138" s="20">
        <v>32.21480984606081</v>
      </c>
      <c r="D138" s="20">
        <v>32.90546204496529</v>
      </c>
      <c r="E138" s="20">
        <v>32.405673743383787</v>
      </c>
      <c r="F138" s="20">
        <v>31.659403182615524</v>
      </c>
      <c r="G138" s="20">
        <v>31.224700279743232</v>
      </c>
      <c r="H138" s="20">
        <v>30.988537172529941</v>
      </c>
      <c r="I138" s="20">
        <v>30.813467031064526</v>
      </c>
    </row>
    <row r="139" spans="1:9" customFormat="1" x14ac:dyDescent="0.25">
      <c r="A139" s="98" t="s">
        <v>37</v>
      </c>
      <c r="B139" s="20">
        <v>32.841734813912737</v>
      </c>
      <c r="C139" s="20">
        <v>32.21480984606081</v>
      </c>
      <c r="D139" s="20">
        <v>32.90546204496529</v>
      </c>
      <c r="E139" s="20">
        <v>32.406824529070541</v>
      </c>
      <c r="F139" s="20">
        <v>31.643955736818501</v>
      </c>
      <c r="G139" s="20">
        <v>31.275550344359818</v>
      </c>
      <c r="H139" s="20">
        <v>31.066997610632217</v>
      </c>
      <c r="I139" s="20">
        <v>30.931403898054619</v>
      </c>
    </row>
    <row r="140" spans="1:9" customFormat="1" x14ac:dyDescent="0.25">
      <c r="A140" s="98" t="s">
        <v>96</v>
      </c>
      <c r="B140" s="20">
        <v>32.841734813912737</v>
      </c>
      <c r="C140" s="20">
        <v>32.21480984606081</v>
      </c>
      <c r="D140" s="20">
        <v>32.963417647553634</v>
      </c>
      <c r="E140" s="20">
        <v>32.587108505051624</v>
      </c>
      <c r="F140" s="20">
        <v>31.969360598077454</v>
      </c>
      <c r="G140" s="20">
        <v>31.667826716761891</v>
      </c>
      <c r="H140" s="20">
        <v>31.572067613260231</v>
      </c>
      <c r="I140" s="20">
        <v>31.539193350494852</v>
      </c>
    </row>
    <row r="141" spans="1:9" customFormat="1" x14ac:dyDescent="0.25">
      <c r="A141" s="98" t="s">
        <v>97</v>
      </c>
      <c r="B141" s="20">
        <v>32.841734813912737</v>
      </c>
      <c r="C141" s="20">
        <v>32.21480984606081</v>
      </c>
      <c r="D141" s="20">
        <v>32.847545444855179</v>
      </c>
      <c r="E141" s="20">
        <v>32.225210033919296</v>
      </c>
      <c r="F141" s="20">
        <v>31.352485424974681</v>
      </c>
      <c r="G141" s="20">
        <v>30.788071612735425</v>
      </c>
      <c r="H141" s="20">
        <v>30.416609583895639</v>
      </c>
      <c r="I141" s="20">
        <v>30.106213564472796</v>
      </c>
    </row>
    <row r="142" spans="1:9" customFormat="1" x14ac:dyDescent="0.25">
      <c r="A142" s="98" t="s">
        <v>98</v>
      </c>
      <c r="B142" s="20">
        <v>0</v>
      </c>
      <c r="C142" s="20">
        <v>0</v>
      </c>
      <c r="D142" s="20">
        <v>0.11587220269845488</v>
      </c>
      <c r="E142" s="20">
        <v>0.36189847113232787</v>
      </c>
      <c r="F142" s="20">
        <v>0.61687517310277329</v>
      </c>
      <c r="G142" s="20">
        <v>0.87975510402646506</v>
      </c>
      <c r="H142" s="20">
        <v>1.155458029364592</v>
      </c>
      <c r="I142" s="20">
        <v>1.4329797860220559</v>
      </c>
    </row>
    <row r="143" spans="1:9" customFormat="1" x14ac:dyDescent="0.25"/>
    <row r="144" spans="1:9" customFormat="1" x14ac:dyDescent="0.25"/>
    <row r="145" spans="1:2" customFormat="1" x14ac:dyDescent="0.25"/>
    <row r="146" spans="1:2" customFormat="1" x14ac:dyDescent="0.25"/>
    <row r="147" spans="1:2" customFormat="1" x14ac:dyDescent="0.25"/>
    <row r="148" spans="1:2" customFormat="1" x14ac:dyDescent="0.25"/>
    <row r="149" spans="1:2" customFormat="1" x14ac:dyDescent="0.25"/>
    <row r="150" spans="1:2" customFormat="1" x14ac:dyDescent="0.25"/>
    <row r="151" spans="1:2" customFormat="1" x14ac:dyDescent="0.25"/>
    <row r="152" spans="1:2" s="2" customFormat="1" ht="17.25" x14ac:dyDescent="0.3">
      <c r="A152" s="2" t="s">
        <v>108</v>
      </c>
    </row>
    <row r="153" spans="1:2" customFormat="1" x14ac:dyDescent="0.25">
      <c r="A153" s="15"/>
    </row>
    <row r="154" spans="1:2" customFormat="1" x14ac:dyDescent="0.25"/>
    <row r="155" spans="1:2" customFormat="1" x14ac:dyDescent="0.25">
      <c r="A155" s="239"/>
      <c r="B155" s="285" t="s">
        <v>151</v>
      </c>
    </row>
    <row r="156" spans="1:2" customFormat="1" x14ac:dyDescent="0.25">
      <c r="A156" s="13">
        <v>2000</v>
      </c>
      <c r="B156" s="286">
        <v>187.56907029181571</v>
      </c>
    </row>
    <row r="157" spans="1:2" customFormat="1" x14ac:dyDescent="0.25">
      <c r="A157" s="13">
        <v>2001</v>
      </c>
      <c r="B157" s="286">
        <v>185.96073850179886</v>
      </c>
    </row>
    <row r="158" spans="1:2" customFormat="1" x14ac:dyDescent="0.25">
      <c r="A158" s="13">
        <v>2002</v>
      </c>
      <c r="B158" s="286">
        <v>189.46363482685126</v>
      </c>
    </row>
    <row r="159" spans="1:2" customFormat="1" x14ac:dyDescent="0.25">
      <c r="A159" s="13">
        <v>2003</v>
      </c>
      <c r="B159" s="286">
        <v>189.79576104942103</v>
      </c>
    </row>
    <row r="160" spans="1:2" customFormat="1" x14ac:dyDescent="0.25">
      <c r="A160" s="13">
        <v>2004</v>
      </c>
      <c r="B160" s="286">
        <v>190.34450777378231</v>
      </c>
    </row>
    <row r="161" spans="1:2" customFormat="1" x14ac:dyDescent="0.25">
      <c r="A161" s="13">
        <v>2005</v>
      </c>
      <c r="B161" s="286">
        <v>193.14688349790634</v>
      </c>
    </row>
    <row r="162" spans="1:2" customFormat="1" x14ac:dyDescent="0.25">
      <c r="A162" s="13">
        <v>2006</v>
      </c>
      <c r="B162" s="286">
        <v>197.50080139878645</v>
      </c>
    </row>
    <row r="163" spans="1:2" customFormat="1" x14ac:dyDescent="0.25">
      <c r="A163" s="13">
        <v>2007</v>
      </c>
      <c r="B163" s="286">
        <v>199.52278141092381</v>
      </c>
    </row>
    <row r="164" spans="1:2" customFormat="1" x14ac:dyDescent="0.25">
      <c r="A164" s="13">
        <v>2008</v>
      </c>
      <c r="B164" s="286">
        <v>196.7327302782503</v>
      </c>
    </row>
    <row r="165" spans="1:2" customFormat="1" x14ac:dyDescent="0.25">
      <c r="A165" s="13">
        <v>2009</v>
      </c>
      <c r="B165" s="286">
        <v>190.21065186137719</v>
      </c>
    </row>
    <row r="166" spans="1:2" customFormat="1" x14ac:dyDescent="0.25">
      <c r="A166" s="13">
        <v>2010</v>
      </c>
      <c r="B166" s="286">
        <v>190.24763173611575</v>
      </c>
    </row>
    <row r="167" spans="1:2" customFormat="1" x14ac:dyDescent="0.25">
      <c r="A167" s="13">
        <v>2011</v>
      </c>
      <c r="B167" s="286">
        <v>193.78477457596506</v>
      </c>
    </row>
    <row r="168" spans="1:2" customFormat="1" x14ac:dyDescent="0.25">
      <c r="A168" s="13">
        <v>2012</v>
      </c>
      <c r="B168" s="286">
        <v>183.30137255297245</v>
      </c>
    </row>
    <row r="169" spans="1:2" customFormat="1" x14ac:dyDescent="0.25">
      <c r="A169" s="13">
        <v>2013</v>
      </c>
      <c r="B169" s="286">
        <v>183.90913250654626</v>
      </c>
    </row>
    <row r="170" spans="1:2" customFormat="1" x14ac:dyDescent="0.25">
      <c r="A170" s="13">
        <v>2014</v>
      </c>
      <c r="B170" s="286">
        <v>184.88460139187092</v>
      </c>
    </row>
    <row r="171" spans="1:2" customFormat="1" x14ac:dyDescent="0.25">
      <c r="A171" s="13">
        <v>2015</v>
      </c>
      <c r="B171" s="286">
        <v>184.3825393803198</v>
      </c>
    </row>
    <row r="172" spans="1:2" customFormat="1" x14ac:dyDescent="0.25">
      <c r="A172" s="13">
        <v>2016</v>
      </c>
      <c r="B172" s="286">
        <v>183.86957483901372</v>
      </c>
    </row>
    <row r="173" spans="1:2" customFormat="1" x14ac:dyDescent="0.25">
      <c r="A173" s="13">
        <v>2017</v>
      </c>
      <c r="B173" s="286">
        <v>183.76140234408825</v>
      </c>
    </row>
    <row r="174" spans="1:2" customFormat="1" x14ac:dyDescent="0.25">
      <c r="A174" s="13">
        <v>2018</v>
      </c>
      <c r="B174" s="286">
        <v>183.39511800971991</v>
      </c>
    </row>
    <row r="175" spans="1:2" customFormat="1" x14ac:dyDescent="0.25">
      <c r="A175" s="13">
        <v>2019</v>
      </c>
      <c r="B175" s="286">
        <v>183.07198489247526</v>
      </c>
    </row>
    <row r="176" spans="1:2" customFormat="1" x14ac:dyDescent="0.25">
      <c r="A176" s="13">
        <v>2020</v>
      </c>
      <c r="B176" s="286">
        <v>182.66113805672961</v>
      </c>
    </row>
    <row r="177" spans="1:8" customFormat="1" x14ac:dyDescent="0.25">
      <c r="A177" s="13">
        <v>2021</v>
      </c>
      <c r="B177" s="286">
        <v>182.74346169170335</v>
      </c>
    </row>
    <row r="178" spans="1:8" customFormat="1" x14ac:dyDescent="0.25">
      <c r="A178" s="13">
        <v>2022</v>
      </c>
      <c r="B178" s="286">
        <v>182.85312150678379</v>
      </c>
    </row>
    <row r="179" spans="1:8" customFormat="1" x14ac:dyDescent="0.25">
      <c r="A179" s="13">
        <v>2023</v>
      </c>
      <c r="B179" s="286">
        <v>182.94825029634529</v>
      </c>
    </row>
    <row r="180" spans="1:8" customFormat="1" x14ac:dyDescent="0.25">
      <c r="A180" s="13">
        <v>2024</v>
      </c>
      <c r="B180" s="286">
        <v>183.09337939551045</v>
      </c>
    </row>
    <row r="181" spans="1:8" customFormat="1" x14ac:dyDescent="0.25">
      <c r="A181" s="13">
        <v>2025</v>
      </c>
      <c r="B181" s="286">
        <v>183.36719501541899</v>
      </c>
    </row>
    <row r="182" spans="1:8" customFormat="1" x14ac:dyDescent="0.25"/>
    <row r="183" spans="1:8" customFormat="1" x14ac:dyDescent="0.25"/>
    <row r="184" spans="1:8" customFormat="1" x14ac:dyDescent="0.25"/>
    <row r="185" spans="1:8" s="2" customFormat="1" ht="17.25" x14ac:dyDescent="0.3">
      <c r="A185" s="2" t="s">
        <v>99</v>
      </c>
    </row>
    <row r="186" spans="1:8" customFormat="1" x14ac:dyDescent="0.25">
      <c r="A186" s="15"/>
    </row>
    <row r="189" spans="1:8" x14ac:dyDescent="0.25">
      <c r="A189" s="239"/>
      <c r="B189" s="240">
        <v>2000</v>
      </c>
      <c r="C189" s="240">
        <v>2005</v>
      </c>
      <c r="D189" s="240">
        <v>2010</v>
      </c>
      <c r="E189" s="240">
        <v>2014</v>
      </c>
      <c r="F189" s="240">
        <v>2020</v>
      </c>
      <c r="G189" s="240">
        <v>2025</v>
      </c>
      <c r="H189" s="39"/>
    </row>
    <row r="190" spans="1:8" x14ac:dyDescent="0.25">
      <c r="A190" s="239" t="s">
        <v>100</v>
      </c>
      <c r="B190" s="287">
        <v>2.579550515464394E-4</v>
      </c>
      <c r="C190" s="287">
        <v>4.7763175449195865E-5</v>
      </c>
      <c r="D190" s="287">
        <v>1.4515348195414857E-4</v>
      </c>
      <c r="E190" s="287">
        <v>2.3783835231065106E-6</v>
      </c>
      <c r="F190" s="287">
        <v>1.6609139186001274E-6</v>
      </c>
      <c r="G190" s="287">
        <v>1.285183529041205E-6</v>
      </c>
      <c r="H190" s="39"/>
    </row>
    <row r="191" spans="1:8" x14ac:dyDescent="0.25">
      <c r="A191" s="239" t="s">
        <v>40</v>
      </c>
      <c r="B191" s="287">
        <v>0.19421383617113117</v>
      </c>
      <c r="C191" s="287">
        <v>0.14914028727587283</v>
      </c>
      <c r="D191" s="287">
        <v>0.10150161886319795</v>
      </c>
      <c r="E191" s="287">
        <v>6.2110497477169797E-2</v>
      </c>
      <c r="F191" s="287">
        <v>4.8051200791058193E-2</v>
      </c>
      <c r="G191" s="287">
        <v>4.1007964799591283E-2</v>
      </c>
      <c r="H191" s="39"/>
    </row>
    <row r="192" spans="1:8" x14ac:dyDescent="0.25">
      <c r="A192" s="239" t="s">
        <v>101</v>
      </c>
      <c r="B192" s="287">
        <v>0.18299820428382843</v>
      </c>
      <c r="C192" s="287">
        <v>0.18601660225910024</v>
      </c>
      <c r="D192" s="287">
        <v>0.17612384039756118</v>
      </c>
      <c r="E192" s="287">
        <v>0.17044984428576079</v>
      </c>
      <c r="F192" s="287">
        <v>0.1517704081482068</v>
      </c>
      <c r="G192" s="287">
        <v>0.14412832044609694</v>
      </c>
      <c r="H192" s="39"/>
    </row>
    <row r="193" spans="1:8" x14ac:dyDescent="0.25">
      <c r="A193" s="239" t="s">
        <v>102</v>
      </c>
      <c r="B193" s="287">
        <v>1.2737623221634806E-2</v>
      </c>
      <c r="C193" s="287">
        <v>3.7396399037868032E-2</v>
      </c>
      <c r="D193" s="287">
        <v>5.0121424038936248E-2</v>
      </c>
      <c r="E193" s="287">
        <v>7.3747326382923847E-2</v>
      </c>
      <c r="F193" s="287">
        <v>8.428512607759521E-2</v>
      </c>
      <c r="G193" s="287">
        <v>8.8584514581498172E-2</v>
      </c>
      <c r="H193" s="39"/>
    </row>
    <row r="194" spans="1:8" x14ac:dyDescent="0.25">
      <c r="A194" s="239" t="s">
        <v>103</v>
      </c>
      <c r="B194" s="287">
        <v>7.502428556280305E-2</v>
      </c>
      <c r="C194" s="287">
        <v>0.1057021369559728</v>
      </c>
      <c r="D194" s="287">
        <v>0.12632520449420334</v>
      </c>
      <c r="E194" s="287">
        <v>0.11721606236760584</v>
      </c>
      <c r="F194" s="287">
        <v>0.11371606236760584</v>
      </c>
      <c r="G194" s="287">
        <v>0.11121606236760584</v>
      </c>
      <c r="H194" s="39"/>
    </row>
    <row r="195" spans="1:8" x14ac:dyDescent="0.25">
      <c r="A195" s="239" t="s">
        <v>104</v>
      </c>
      <c r="B195" s="287">
        <v>1.9622870012782098E-3</v>
      </c>
      <c r="C195" s="287">
        <v>2.2332105102484635E-3</v>
      </c>
      <c r="D195" s="287">
        <v>3.0669965954521691E-3</v>
      </c>
      <c r="E195" s="287">
        <v>3.6127204797449892E-3</v>
      </c>
      <c r="F195" s="287">
        <v>5.0834605139880662E-3</v>
      </c>
      <c r="G195" s="287">
        <v>6.487926927699744E-3</v>
      </c>
      <c r="H195" s="39"/>
    </row>
    <row r="196" spans="1:8" x14ac:dyDescent="0.25">
      <c r="A196" s="239" t="s">
        <v>105</v>
      </c>
      <c r="B196" s="287">
        <v>3.1006617478402679E-2</v>
      </c>
      <c r="C196" s="287">
        <v>3.2402318721189614E-2</v>
      </c>
      <c r="D196" s="287">
        <v>4.0063841459847482E-2</v>
      </c>
      <c r="E196" s="287">
        <v>6.6775729452537944E-2</v>
      </c>
      <c r="F196" s="287">
        <v>8.9999613478841126E-2</v>
      </c>
      <c r="G196" s="287">
        <v>0.10219411632988377</v>
      </c>
      <c r="H196" s="39"/>
    </row>
    <row r="197" spans="1:8" x14ac:dyDescent="0.25">
      <c r="A197" s="239" t="s">
        <v>106</v>
      </c>
      <c r="B197" s="287">
        <v>4.0389484815508039E-2</v>
      </c>
      <c r="C197" s="287">
        <v>3.07959627559896E-2</v>
      </c>
      <c r="D197" s="287">
        <v>2.4868702207532817E-2</v>
      </c>
      <c r="E197" s="287">
        <v>1.4643774244617939E-2</v>
      </c>
      <c r="F197" s="287">
        <v>1.2712634324853532E-2</v>
      </c>
      <c r="G197" s="287">
        <v>1.1491214548348632E-2</v>
      </c>
      <c r="H197" s="39"/>
    </row>
    <row r="198" spans="1:8" x14ac:dyDescent="0.25">
      <c r="A198" s="239" t="s">
        <v>107</v>
      </c>
      <c r="B198" s="287">
        <v>0.46140970641386725</v>
      </c>
      <c r="C198" s="287">
        <v>0.45626531930830905</v>
      </c>
      <c r="D198" s="287">
        <v>0.47766493986848829</v>
      </c>
      <c r="E198" s="287">
        <v>0.49138647809206981</v>
      </c>
      <c r="F198" s="287">
        <v>0.49437983338393265</v>
      </c>
      <c r="G198" s="287">
        <v>0.49488859481574643</v>
      </c>
      <c r="H198" s="39"/>
    </row>
    <row r="199" spans="1:8" x14ac:dyDescent="0.25">
      <c r="B199" s="39"/>
      <c r="C199" s="39"/>
      <c r="D199" s="39"/>
      <c r="E199" s="39"/>
      <c r="F199" s="39"/>
      <c r="G199" s="39"/>
      <c r="H199" s="39"/>
    </row>
    <row r="200" spans="1:8" x14ac:dyDescent="0.25">
      <c r="B200" s="39"/>
      <c r="C200" s="39"/>
      <c r="D200" s="39"/>
      <c r="E200" s="39"/>
    </row>
    <row r="201" spans="1:8" x14ac:dyDescent="0.25">
      <c r="A201" s="240" t="s">
        <v>151</v>
      </c>
      <c r="B201" s="240">
        <v>2000</v>
      </c>
      <c r="C201" s="240">
        <v>2005</v>
      </c>
      <c r="D201" s="240">
        <v>2010</v>
      </c>
      <c r="E201" s="240">
        <v>2014</v>
      </c>
      <c r="F201" s="240">
        <v>2020</v>
      </c>
      <c r="G201" s="240">
        <v>2025</v>
      </c>
    </row>
    <row r="202" spans="1:8" x14ac:dyDescent="0.25">
      <c r="A202" s="239" t="s">
        <v>100</v>
      </c>
      <c r="B202" s="288">
        <v>4.9082648174318864E-2</v>
      </c>
      <c r="C202" s="288">
        <v>8.2920365458532472E-3</v>
      </c>
      <c r="D202" s="288">
        <v>2.7858496646716944E-2</v>
      </c>
      <c r="E202" s="288">
        <v>4.5130225200047956E-4</v>
      </c>
      <c r="F202" s="288">
        <v>2.8104121652947018E-4</v>
      </c>
      <c r="G202" s="288">
        <v>2.1930582584157935E-4</v>
      </c>
    </row>
    <row r="203" spans="1:8" x14ac:dyDescent="0.25">
      <c r="A203" s="239" t="s">
        <v>40</v>
      </c>
      <c r="B203" s="288">
        <v>33.893680212441517</v>
      </c>
      <c r="C203" s="288">
        <v>26.161905665511235</v>
      </c>
      <c r="D203" s="288">
        <v>17.385747038924524</v>
      </c>
      <c r="E203" s="288">
        <v>10.400175574103502</v>
      </c>
      <c r="F203" s="288">
        <v>7.3232497917031409</v>
      </c>
      <c r="G203" s="288">
        <v>6.0917185093574</v>
      </c>
    </row>
    <row r="204" spans="1:8" x14ac:dyDescent="0.25">
      <c r="A204" s="239" t="s">
        <v>101</v>
      </c>
      <c r="B204" s="288">
        <v>29.768167822806014</v>
      </c>
      <c r="C204" s="288">
        <v>30.352257332072362</v>
      </c>
      <c r="D204" s="288">
        <v>28.062632423405848</v>
      </c>
      <c r="E204" s="288">
        <v>26.282639598127947</v>
      </c>
      <c r="F204" s="288">
        <v>21.812780646690022</v>
      </c>
      <c r="G204" s="288">
        <v>20.257502723561085</v>
      </c>
    </row>
    <row r="205" spans="1:8" x14ac:dyDescent="0.25">
      <c r="A205" s="239" t="s">
        <v>102</v>
      </c>
      <c r="B205" s="288">
        <v>2.3812265816544516</v>
      </c>
      <c r="C205" s="288">
        <v>6.9902095232338537</v>
      </c>
      <c r="D205" s="288">
        <v>9.1192548662744954</v>
      </c>
      <c r="E205" s="288">
        <v>13.060766640646463</v>
      </c>
      <c r="F205" s="288">
        <v>13.281030283132193</v>
      </c>
      <c r="G205" s="288">
        <v>13.224137932425524</v>
      </c>
    </row>
    <row r="206" spans="1:8" x14ac:dyDescent="0.25">
      <c r="A206" s="239" t="s">
        <v>103</v>
      </c>
      <c r="B206" s="288">
        <v>16.877982378808294</v>
      </c>
      <c r="C206" s="288">
        <v>23.263515595926606</v>
      </c>
      <c r="D206" s="288">
        <v>26.520021310692947</v>
      </c>
      <c r="E206" s="288">
        <v>23.589940510483867</v>
      </c>
      <c r="F206" s="288">
        <v>22.809376519021111</v>
      </c>
      <c r="G206" s="288">
        <v>22.1600467756769</v>
      </c>
    </row>
    <row r="207" spans="1:8" x14ac:dyDescent="0.25">
      <c r="A207" s="239" t="s">
        <v>104</v>
      </c>
      <c r="B207" s="288">
        <v>0.26045529999999995</v>
      </c>
      <c r="C207" s="288">
        <v>0.3047283999999999</v>
      </c>
      <c r="D207" s="288">
        <v>0.4185144999999999</v>
      </c>
      <c r="E207" s="288">
        <v>0.47986382799999994</v>
      </c>
      <c r="F207" s="288">
        <v>0.67092959520935724</v>
      </c>
      <c r="G207" s="288">
        <v>0.86354618602495925</v>
      </c>
    </row>
    <row r="208" spans="1:8" x14ac:dyDescent="0.25">
      <c r="A208" s="239" t="s">
        <v>105</v>
      </c>
      <c r="B208" s="288">
        <v>2.532629717518263</v>
      </c>
      <c r="C208" s="288">
        <v>2.7208587250399283</v>
      </c>
      <c r="D208" s="288">
        <v>3.3643133484169683</v>
      </c>
      <c r="E208" s="288">
        <v>5.458193510699477</v>
      </c>
      <c r="F208" s="288">
        <v>12.245778645326221</v>
      </c>
      <c r="G208" s="288">
        <v>14.022768970242797</v>
      </c>
    </row>
    <row r="209" spans="1:8" x14ac:dyDescent="0.25">
      <c r="A209" s="239" t="s">
        <v>106</v>
      </c>
      <c r="B209" s="288">
        <v>7.1585663618488882</v>
      </c>
      <c r="C209" s="288">
        <v>6.0852989175380356</v>
      </c>
      <c r="D209" s="288">
        <v>5.6662012891406031</v>
      </c>
      <c r="E209" s="288">
        <v>5.5221107270157956</v>
      </c>
      <c r="F209" s="288">
        <v>1.7297419391443485</v>
      </c>
      <c r="G209" s="288">
        <v>1.5767898640938236</v>
      </c>
    </row>
    <row r="210" spans="1:8" x14ac:dyDescent="0.25">
      <c r="A210" s="239" t="s">
        <v>107</v>
      </c>
      <c r="B210" s="288">
        <v>64.466455630412852</v>
      </c>
      <c r="C210" s="288">
        <v>65.535576219576484</v>
      </c>
      <c r="D210" s="288">
        <v>68.611509751754227</v>
      </c>
      <c r="E210" s="288">
        <v>68.704194038441543</v>
      </c>
      <c r="F210" s="288">
        <v>68.683850836449707</v>
      </c>
      <c r="G210" s="288">
        <v>69.336746678269648</v>
      </c>
    </row>
    <row r="216" spans="1:8" s="2" customFormat="1" ht="17.25" x14ac:dyDescent="0.3">
      <c r="A216" s="2" t="s">
        <v>109</v>
      </c>
    </row>
    <row r="217" spans="1:8" x14ac:dyDescent="0.25">
      <c r="A217" s="46"/>
    </row>
    <row r="218" spans="1:8" x14ac:dyDescent="0.25">
      <c r="A218" s="46"/>
    </row>
    <row r="219" spans="1:8" x14ac:dyDescent="0.25">
      <c r="A219" s="240" t="s">
        <v>151</v>
      </c>
      <c r="B219" s="240" t="s">
        <v>38</v>
      </c>
      <c r="C219" s="240" t="s">
        <v>40</v>
      </c>
      <c r="D219" s="240" t="s">
        <v>144</v>
      </c>
      <c r="E219" s="240" t="s">
        <v>43</v>
      </c>
      <c r="F219" s="240" t="s">
        <v>118</v>
      </c>
      <c r="G219" s="240" t="s">
        <v>119</v>
      </c>
      <c r="H219" s="240" t="s">
        <v>107</v>
      </c>
    </row>
    <row r="220" spans="1:8" x14ac:dyDescent="0.25">
      <c r="A220" s="239">
        <v>2000</v>
      </c>
      <c r="B220" s="286">
        <v>12.282334804777435</v>
      </c>
      <c r="C220" s="286">
        <v>64.16381363619638</v>
      </c>
      <c r="D220" s="286">
        <v>43.363145285623354</v>
      </c>
      <c r="E220" s="286">
        <v>1.6947178954170585</v>
      </c>
      <c r="F220" s="286">
        <v>9.2350152740993554</v>
      </c>
      <c r="G220" s="286">
        <v>79.003370951567234</v>
      </c>
      <c r="H220" s="286">
        <v>37.66069064384056</v>
      </c>
    </row>
    <row r="221" spans="1:8" x14ac:dyDescent="0.25">
      <c r="A221" s="239">
        <v>2005</v>
      </c>
      <c r="B221" s="286">
        <v>10.783619995215227</v>
      </c>
      <c r="C221" s="286">
        <v>58.139691424598396</v>
      </c>
      <c r="D221" s="286">
        <v>42.455158220893395</v>
      </c>
      <c r="E221" s="286">
        <v>2.7543085644065712</v>
      </c>
      <c r="F221" s="286">
        <v>8.4207236528208398</v>
      </c>
      <c r="G221" s="286">
        <v>81.572338991647513</v>
      </c>
      <c r="H221" s="286">
        <v>39.068405964783132</v>
      </c>
    </row>
    <row r="222" spans="1:8" x14ac:dyDescent="0.25">
      <c r="A222" s="239">
        <v>2010</v>
      </c>
      <c r="B222" s="286">
        <v>5.5993909443637655</v>
      </c>
      <c r="C222" s="286">
        <v>46.973572210591193</v>
      </c>
      <c r="D222" s="286">
        <v>40.007167163382704</v>
      </c>
      <c r="E222" s="286">
        <v>2.048521740079404</v>
      </c>
      <c r="F222" s="286">
        <v>11.883482368219271</v>
      </c>
      <c r="G222" s="286">
        <v>76.288277496993857</v>
      </c>
      <c r="H222" s="286">
        <v>38.11375065258175</v>
      </c>
    </row>
    <row r="223" spans="1:8" x14ac:dyDescent="0.25">
      <c r="A223" s="239">
        <v>2014</v>
      </c>
      <c r="B223" s="286">
        <v>5.3850146370483554</v>
      </c>
      <c r="C223" s="286">
        <v>37.073806186332241</v>
      </c>
      <c r="D223" s="286">
        <v>37.965055068480901</v>
      </c>
      <c r="E223" s="286">
        <v>2.3213050754705575</v>
      </c>
      <c r="F223" s="286">
        <v>10.439838503404133</v>
      </c>
      <c r="G223" s="286">
        <v>72.697114529316764</v>
      </c>
      <c r="H223" s="286">
        <v>37.149812505174076</v>
      </c>
    </row>
    <row r="224" spans="1:8" x14ac:dyDescent="0.25">
      <c r="A224" s="239">
        <v>2020</v>
      </c>
      <c r="B224" s="286">
        <v>3.2586289942495785</v>
      </c>
      <c r="C224" s="286">
        <v>34.877747690319453</v>
      </c>
      <c r="D224" s="286">
        <v>32.573874057499992</v>
      </c>
      <c r="E224" s="286">
        <v>2.3031640149214434</v>
      </c>
      <c r="F224" s="286">
        <v>20.197301424131545</v>
      </c>
      <c r="G224" s="286">
        <v>76.143234430842739</v>
      </c>
      <c r="H224" s="286">
        <v>35.436820693648897</v>
      </c>
    </row>
    <row r="225" spans="1:8" x14ac:dyDescent="0.25">
      <c r="A225" s="239">
        <v>2025</v>
      </c>
      <c r="B225" s="286">
        <v>3.03484959679197</v>
      </c>
      <c r="C225" s="286">
        <v>35.518965871578047</v>
      </c>
      <c r="D225" s="286">
        <v>32.087368267996041</v>
      </c>
      <c r="E225" s="286">
        <v>2.3621217039584823</v>
      </c>
      <c r="F225" s="286">
        <v>23.434713773477107</v>
      </c>
      <c r="G225" s="286">
        <v>80.578892707820074</v>
      </c>
      <c r="H225" s="286">
        <v>35.893479833668991</v>
      </c>
    </row>
    <row r="226" spans="1:8" x14ac:dyDescent="0.25">
      <c r="B226" s="45"/>
      <c r="C226" s="45"/>
      <c r="D226" s="45"/>
      <c r="E226" s="45"/>
      <c r="F226" s="45"/>
      <c r="G226" s="45"/>
      <c r="H226" s="45"/>
    </row>
    <row r="227" spans="1:8" x14ac:dyDescent="0.25">
      <c r="A227" s="240" t="s">
        <v>151</v>
      </c>
      <c r="B227" s="240" t="s">
        <v>48</v>
      </c>
      <c r="C227" s="240" t="s">
        <v>113</v>
      </c>
      <c r="D227" s="240" t="s">
        <v>145</v>
      </c>
    </row>
    <row r="228" spans="1:8" x14ac:dyDescent="0.25">
      <c r="A228" s="239">
        <v>2000</v>
      </c>
      <c r="B228" s="286">
        <v>117.58315082205976</v>
      </c>
      <c r="C228" s="286">
        <v>80.599275559202312</v>
      </c>
      <c r="D228" s="286">
        <v>49.220662110259298</v>
      </c>
    </row>
    <row r="229" spans="1:8" x14ac:dyDescent="0.25">
      <c r="A229" s="239">
        <v>2001</v>
      </c>
      <c r="B229" s="286">
        <v>119.79122183692937</v>
      </c>
      <c r="C229" s="286">
        <v>79.751742585937279</v>
      </c>
      <c r="D229" s="286">
        <v>47.706231704681045</v>
      </c>
    </row>
    <row r="230" spans="1:8" x14ac:dyDescent="0.25">
      <c r="A230" s="239">
        <v>2002</v>
      </c>
      <c r="B230" s="286">
        <v>112.96781198032724</v>
      </c>
      <c r="C230" s="286">
        <v>82.967090936241533</v>
      </c>
      <c r="D230" s="286">
        <v>47.523791958472216</v>
      </c>
    </row>
    <row r="231" spans="1:8" x14ac:dyDescent="0.25">
      <c r="A231" s="239">
        <v>2003</v>
      </c>
      <c r="B231" s="286">
        <v>113.24637665949241</v>
      </c>
      <c r="C231" s="286">
        <v>84.094643096971794</v>
      </c>
      <c r="D231" s="286">
        <v>46.388646084811342</v>
      </c>
    </row>
    <row r="232" spans="1:8" x14ac:dyDescent="0.25">
      <c r="A232" s="239">
        <v>2004</v>
      </c>
      <c r="B232" s="286">
        <v>114.86795619707416</v>
      </c>
      <c r="C232" s="286">
        <v>84.896494222470551</v>
      </c>
      <c r="D232" s="286">
        <v>44.814765021183121</v>
      </c>
    </row>
    <row r="233" spans="1:8" x14ac:dyDescent="0.25">
      <c r="A233" s="239">
        <v>2005</v>
      </c>
      <c r="B233" s="286">
        <v>113.28011320847119</v>
      </c>
      <c r="C233" s="286">
        <v>85.044548798636256</v>
      </c>
      <c r="D233" s="286">
        <v>44.869584807257624</v>
      </c>
    </row>
    <row r="234" spans="1:8" x14ac:dyDescent="0.25">
      <c r="A234" s="239">
        <v>2006</v>
      </c>
      <c r="B234" s="286">
        <v>115.73383868650947</v>
      </c>
      <c r="C234" s="286">
        <v>87.70206446885517</v>
      </c>
      <c r="D234" s="286">
        <v>46.582388347986146</v>
      </c>
    </row>
    <row r="235" spans="1:8" x14ac:dyDescent="0.25">
      <c r="A235" s="239">
        <v>2007</v>
      </c>
      <c r="B235" s="286">
        <v>112.08036871006996</v>
      </c>
      <c r="C235" s="286">
        <v>86.785078150328445</v>
      </c>
      <c r="D235" s="286">
        <v>45.220171745089203</v>
      </c>
    </row>
    <row r="236" spans="1:8" x14ac:dyDescent="0.25">
      <c r="A236" s="239">
        <v>2008</v>
      </c>
      <c r="B236" s="286">
        <v>106.86536891415177</v>
      </c>
      <c r="C236" s="286">
        <v>86.779110478834184</v>
      </c>
      <c r="D236" s="286">
        <v>45.510983738277517</v>
      </c>
    </row>
    <row r="237" spans="1:8" x14ac:dyDescent="0.25">
      <c r="A237" s="239">
        <v>2009</v>
      </c>
      <c r="B237" s="286">
        <v>92.183764713412259</v>
      </c>
      <c r="C237" s="286">
        <v>84.237514952750828</v>
      </c>
      <c r="D237" s="286">
        <v>43.490240416123704</v>
      </c>
    </row>
    <row r="238" spans="1:8" x14ac:dyDescent="0.25">
      <c r="A238" s="239">
        <v>2010</v>
      </c>
      <c r="B238" s="286">
        <v>94.466960899020918</v>
      </c>
      <c r="C238" s="286">
        <v>83.893330918361372</v>
      </c>
      <c r="D238" s="286">
        <v>42.553870758829653</v>
      </c>
    </row>
    <row r="239" spans="1:8" x14ac:dyDescent="0.25">
      <c r="A239" s="239">
        <v>2011</v>
      </c>
      <c r="B239" s="286">
        <v>95.895273681369986</v>
      </c>
      <c r="C239" s="286">
        <v>83.272717860995627</v>
      </c>
      <c r="D239" s="286">
        <v>42.568260500872853</v>
      </c>
    </row>
    <row r="240" spans="1:8" x14ac:dyDescent="0.25">
      <c r="A240" s="239">
        <v>2012</v>
      </c>
      <c r="B240" s="286">
        <v>90.275349232273214</v>
      </c>
      <c r="C240" s="286">
        <v>82.123707804826125</v>
      </c>
      <c r="D240" s="286">
        <v>39.505579464640832</v>
      </c>
    </row>
    <row r="241" spans="1:4" x14ac:dyDescent="0.25">
      <c r="A241" s="239">
        <v>2013</v>
      </c>
      <c r="B241" s="286">
        <v>85.144181108715529</v>
      </c>
      <c r="C241" s="286">
        <v>82.065136815306928</v>
      </c>
      <c r="D241" s="286">
        <v>39.891446722020632</v>
      </c>
    </row>
    <row r="242" spans="1:4" x14ac:dyDescent="0.25">
      <c r="A242" s="239">
        <v>2014</v>
      </c>
      <c r="B242" s="286">
        <v>84.174315925464271</v>
      </c>
      <c r="C242" s="286">
        <v>80.435031029957713</v>
      </c>
      <c r="D242" s="286">
        <v>38.422599549805035</v>
      </c>
    </row>
    <row r="243" spans="1:4" x14ac:dyDescent="0.25">
      <c r="A243" s="239">
        <v>2015</v>
      </c>
      <c r="B243" s="286">
        <v>85.400111248720975</v>
      </c>
      <c r="C243" s="286">
        <v>80.31435610602334</v>
      </c>
      <c r="D243" s="286">
        <v>38.991226618822324</v>
      </c>
    </row>
    <row r="244" spans="1:4" x14ac:dyDescent="0.25">
      <c r="A244" s="239">
        <v>2016</v>
      </c>
      <c r="B244" s="286">
        <v>86.204799795566871</v>
      </c>
      <c r="C244" s="286">
        <v>79.488492509306326</v>
      </c>
      <c r="D244" s="286">
        <v>38.962817575009154</v>
      </c>
    </row>
    <row r="245" spans="1:4" x14ac:dyDescent="0.25">
      <c r="A245" s="239">
        <v>2017</v>
      </c>
      <c r="B245" s="286">
        <v>86.678767088694855</v>
      </c>
      <c r="C245" s="286">
        <v>79.854454363198386</v>
      </c>
      <c r="D245" s="286">
        <v>38.753403886455303</v>
      </c>
    </row>
    <row r="246" spans="1:4" x14ac:dyDescent="0.25">
      <c r="A246" s="239">
        <v>2018</v>
      </c>
      <c r="B246" s="286">
        <v>86.755698546242641</v>
      </c>
      <c r="C246" s="286">
        <v>80.048931403518296</v>
      </c>
      <c r="D246" s="286">
        <v>38.614538775333322</v>
      </c>
    </row>
    <row r="247" spans="1:4" x14ac:dyDescent="0.25">
      <c r="A247" s="239">
        <v>2019</v>
      </c>
      <c r="B247" s="286">
        <v>86.615824922383766</v>
      </c>
      <c r="C247" s="286">
        <v>80.462066429373593</v>
      </c>
      <c r="D247" s="286">
        <v>38.404537044668764</v>
      </c>
    </row>
    <row r="248" spans="1:4" x14ac:dyDescent="0.25">
      <c r="A248" s="239">
        <v>2020</v>
      </c>
      <c r="B248" s="286">
        <v>85.887597417568301</v>
      </c>
      <c r="C248" s="286">
        <v>80.752941208374878</v>
      </c>
      <c r="D248" s="286">
        <v>38.150232679670481</v>
      </c>
    </row>
    <row r="249" spans="1:4" x14ac:dyDescent="0.25">
      <c r="A249" s="239">
        <v>2021</v>
      </c>
      <c r="B249" s="286">
        <v>86.229238299376831</v>
      </c>
      <c r="C249" s="286">
        <v>82.178906953533129</v>
      </c>
      <c r="D249" s="286">
        <v>38.573154898092056</v>
      </c>
    </row>
    <row r="250" spans="1:4" x14ac:dyDescent="0.25">
      <c r="A250" s="239">
        <v>2022</v>
      </c>
      <c r="B250" s="286">
        <v>86.939732164751703</v>
      </c>
      <c r="C250" s="286">
        <v>83.555121119773546</v>
      </c>
      <c r="D250" s="286">
        <v>38.890051244326159</v>
      </c>
    </row>
    <row r="251" spans="1:4" x14ac:dyDescent="0.25">
      <c r="A251" s="239">
        <v>2023</v>
      </c>
      <c r="B251" s="286">
        <v>87.373385652984496</v>
      </c>
      <c r="C251" s="286">
        <v>84.80470326276766</v>
      </c>
      <c r="D251" s="286">
        <v>39.130642626155634</v>
      </c>
    </row>
    <row r="252" spans="1:4" x14ac:dyDescent="0.25">
      <c r="A252" s="239">
        <v>2024</v>
      </c>
      <c r="B252" s="286">
        <v>88.067855701376004</v>
      </c>
      <c r="C252" s="286">
        <v>84.904248939769616</v>
      </c>
      <c r="D252" s="286">
        <v>39.182329164396648</v>
      </c>
    </row>
    <row r="253" spans="1:4" x14ac:dyDescent="0.25">
      <c r="A253" s="239">
        <v>2025</v>
      </c>
      <c r="B253" s="286">
        <v>88.534787477710069</v>
      </c>
      <c r="C253" s="286">
        <v>84.916730708811386</v>
      </c>
      <c r="D253" s="286">
        <v>39.458873568769292</v>
      </c>
    </row>
    <row r="257" spans="1:8" s="2" customFormat="1" ht="17.25" x14ac:dyDescent="0.3">
      <c r="A257" s="2" t="s">
        <v>110</v>
      </c>
    </row>
    <row r="258" spans="1:8" x14ac:dyDescent="0.25">
      <c r="A258" s="46"/>
    </row>
    <row r="259" spans="1:8" x14ac:dyDescent="0.25">
      <c r="A259" s="46"/>
    </row>
    <row r="260" spans="1:8" x14ac:dyDescent="0.25">
      <c r="A260" s="240" t="s">
        <v>151</v>
      </c>
      <c r="B260" s="240" t="s">
        <v>38</v>
      </c>
      <c r="C260" s="240" t="s">
        <v>40</v>
      </c>
      <c r="D260" s="240" t="s">
        <v>144</v>
      </c>
      <c r="E260" s="240" t="s">
        <v>43</v>
      </c>
      <c r="F260" s="240" t="s">
        <v>118</v>
      </c>
      <c r="G260" s="240" t="s">
        <v>119</v>
      </c>
      <c r="H260" s="240" t="s">
        <v>107</v>
      </c>
    </row>
    <row r="261" spans="1:8" x14ac:dyDescent="0.25">
      <c r="A261" s="239">
        <v>2000</v>
      </c>
      <c r="B261" s="286">
        <v>11.133215210836088</v>
      </c>
      <c r="C261" s="286">
        <v>25.885490733971594</v>
      </c>
      <c r="D261" s="286">
        <v>32.823011244317669</v>
      </c>
      <c r="E261" s="286">
        <v>0.15937374391353243</v>
      </c>
      <c r="F261" s="286">
        <v>5.4660834590521015</v>
      </c>
      <c r="G261" s="286">
        <v>35.022332435747238</v>
      </c>
      <c r="H261" s="286">
        <v>7.0936439942215364</v>
      </c>
    </row>
    <row r="262" spans="1:8" x14ac:dyDescent="0.25">
      <c r="A262" s="239">
        <v>2005</v>
      </c>
      <c r="B262" s="286">
        <v>8.9524074289938245</v>
      </c>
      <c r="C262" s="286">
        <v>25.704900812179723</v>
      </c>
      <c r="D262" s="286">
        <v>29.84780046739241</v>
      </c>
      <c r="E262" s="286">
        <v>1.3137772732333306</v>
      </c>
      <c r="F262" s="286">
        <v>4.8057750034291935</v>
      </c>
      <c r="G262" s="286">
        <v>35.943038754087681</v>
      </c>
      <c r="H262" s="286">
        <v>6.7124134691550434</v>
      </c>
    </row>
    <row r="263" spans="1:8" x14ac:dyDescent="0.25">
      <c r="A263" s="239">
        <v>2010</v>
      </c>
      <c r="B263" s="286">
        <v>4.3809876713300984</v>
      </c>
      <c r="C263" s="286">
        <v>17.285969481157966</v>
      </c>
      <c r="D263" s="286">
        <v>29.027079041338709</v>
      </c>
      <c r="E263" s="286">
        <v>1.6870000000000001</v>
      </c>
      <c r="F263" s="286">
        <v>8.0160802316179467</v>
      </c>
      <c r="G263" s="286">
        <v>29.425592678275336</v>
      </c>
      <c r="H263" s="286">
        <v>4.6442517953008675</v>
      </c>
    </row>
    <row r="264" spans="1:8" x14ac:dyDescent="0.25">
      <c r="A264" s="239">
        <v>2014</v>
      </c>
      <c r="B264" s="286">
        <v>4.2605390143108073</v>
      </c>
      <c r="C264" s="286">
        <v>11.818280659689023</v>
      </c>
      <c r="D264" s="286">
        <v>28.644643354799545</v>
      </c>
      <c r="E264" s="286">
        <v>1.4938500000000001</v>
      </c>
      <c r="F264" s="286">
        <v>5.8486497756971829</v>
      </c>
      <c r="G264" s="286">
        <v>28.505145844295228</v>
      </c>
      <c r="H264" s="286">
        <v>3.6032072766724785</v>
      </c>
    </row>
    <row r="265" spans="1:8" x14ac:dyDescent="0.25">
      <c r="A265" s="239">
        <v>2020</v>
      </c>
      <c r="B265" s="286">
        <v>2.1714740155374108</v>
      </c>
      <c r="C265" s="286">
        <v>10.17365319483539</v>
      </c>
      <c r="D265" s="286">
        <v>24.530908716582147</v>
      </c>
      <c r="E265" s="286">
        <v>1.5438230193598024</v>
      </c>
      <c r="F265" s="286">
        <v>15.005908360782703</v>
      </c>
      <c r="G265" s="286">
        <v>28.548574860121004</v>
      </c>
      <c r="H265" s="286">
        <v>3.9132552503498479</v>
      </c>
    </row>
    <row r="266" spans="1:8" x14ac:dyDescent="0.25">
      <c r="A266" s="239">
        <v>2025</v>
      </c>
      <c r="B266" s="286">
        <v>1.9260970426548405</v>
      </c>
      <c r="C266" s="286">
        <v>10.305295913385475</v>
      </c>
      <c r="D266" s="286">
        <v>24.217290850120936</v>
      </c>
      <c r="E266" s="286">
        <v>1.6111045091568312</v>
      </c>
      <c r="F266" s="286">
        <v>17.918086280996306</v>
      </c>
      <c r="G266" s="286">
        <v>28.499246170328043</v>
      </c>
      <c r="H266" s="286">
        <v>4.0576667110676237</v>
      </c>
    </row>
    <row r="278" spans="1:37" s="2" customFormat="1" ht="17.25" x14ac:dyDescent="0.3">
      <c r="A278" s="2" t="s">
        <v>188</v>
      </c>
    </row>
    <row r="279" spans="1:37" s="47" customFormat="1" ht="17.25" x14ac:dyDescent="0.3">
      <c r="A279" s="44"/>
    </row>
    <row r="280" spans="1:37" s="47" customFormat="1" ht="17.25" x14ac:dyDescent="0.3"/>
    <row r="281" spans="1:37" s="47" customFormat="1" ht="17.25" x14ac:dyDescent="0.3"/>
    <row r="282" spans="1:37" s="47" customFormat="1" ht="17.25" x14ac:dyDescent="0.3">
      <c r="A282" s="142" t="s">
        <v>151</v>
      </c>
      <c r="B282" s="149">
        <v>1990</v>
      </c>
      <c r="C282" s="149">
        <v>1991</v>
      </c>
      <c r="D282" s="149">
        <v>1992</v>
      </c>
      <c r="E282" s="149">
        <v>1993</v>
      </c>
      <c r="F282" s="149">
        <v>1994</v>
      </c>
      <c r="G282" s="149">
        <v>1995</v>
      </c>
      <c r="H282" s="149">
        <v>1996</v>
      </c>
      <c r="I282" s="149">
        <v>1997</v>
      </c>
      <c r="J282" s="149">
        <v>1998</v>
      </c>
      <c r="K282" s="149">
        <v>1999</v>
      </c>
      <c r="L282" s="149">
        <v>2000</v>
      </c>
      <c r="M282" s="149">
        <v>2001</v>
      </c>
      <c r="N282" s="149">
        <v>2002</v>
      </c>
      <c r="O282" s="149">
        <v>2003</v>
      </c>
      <c r="P282" s="149">
        <v>2004</v>
      </c>
      <c r="Q282" s="149">
        <v>2005</v>
      </c>
      <c r="R282" s="149">
        <v>2006</v>
      </c>
      <c r="S282" s="149">
        <v>2007</v>
      </c>
      <c r="T282" s="149">
        <v>2008</v>
      </c>
      <c r="U282" s="149">
        <v>2009</v>
      </c>
      <c r="V282" s="149">
        <v>2010</v>
      </c>
      <c r="W282" s="149">
        <v>2011</v>
      </c>
      <c r="X282" s="149">
        <v>2012</v>
      </c>
      <c r="Y282" s="149">
        <v>2013</v>
      </c>
      <c r="Z282" s="149">
        <v>2014</v>
      </c>
      <c r="AA282" s="149">
        <v>2015</v>
      </c>
      <c r="AB282" s="149">
        <v>2016</v>
      </c>
      <c r="AC282" s="149">
        <v>2017</v>
      </c>
      <c r="AD282" s="149">
        <v>2018</v>
      </c>
      <c r="AE282" s="149">
        <v>2019</v>
      </c>
      <c r="AF282" s="149">
        <v>2020</v>
      </c>
      <c r="AG282" s="149">
        <v>2021</v>
      </c>
      <c r="AH282" s="149">
        <v>2022</v>
      </c>
      <c r="AI282" s="149">
        <v>2023</v>
      </c>
      <c r="AJ282" s="149">
        <v>2024</v>
      </c>
      <c r="AK282" s="150">
        <v>2025</v>
      </c>
    </row>
    <row r="283" spans="1:37" s="47" customFormat="1" ht="17.25" x14ac:dyDescent="0.3">
      <c r="A283" s="194" t="s">
        <v>681</v>
      </c>
      <c r="B283" s="289">
        <v>170.21644000000001</v>
      </c>
      <c r="C283" s="289">
        <v>175.75718000000001</v>
      </c>
      <c r="D283" s="289">
        <v>173.85548</v>
      </c>
      <c r="E283" s="289">
        <v>175.5034</v>
      </c>
      <c r="F283" s="289">
        <v>180.81707</v>
      </c>
      <c r="G283" s="289">
        <v>184.3579</v>
      </c>
      <c r="H283" s="289">
        <v>188.15289999999999</v>
      </c>
      <c r="I283" s="289">
        <v>191.03627</v>
      </c>
      <c r="J283" s="289">
        <v>193.37169</v>
      </c>
      <c r="K283" s="289">
        <v>199.09839000000002</v>
      </c>
      <c r="L283" s="289">
        <v>201.20919000000001</v>
      </c>
      <c r="M283" s="289">
        <v>201.14308</v>
      </c>
      <c r="N283" s="289">
        <v>197.45617999999999</v>
      </c>
      <c r="O283" s="289">
        <v>201.90402</v>
      </c>
      <c r="P283" s="289">
        <v>210.67954</v>
      </c>
      <c r="Q283" s="289">
        <v>215.78898000000001</v>
      </c>
      <c r="R283" s="289">
        <v>217.72526999999999</v>
      </c>
      <c r="S283" s="289">
        <v>224.0196</v>
      </c>
      <c r="T283" s="289">
        <v>221.55375000000001</v>
      </c>
      <c r="U283" s="289">
        <v>208.35067999999998</v>
      </c>
      <c r="V283" s="289">
        <v>209.74098999999998</v>
      </c>
      <c r="W283" s="289">
        <v>210.22586999999999</v>
      </c>
      <c r="X283" s="289">
        <v>205.28364000000002</v>
      </c>
      <c r="Y283" s="289">
        <v>202.73103</v>
      </c>
      <c r="Z283" s="289">
        <v>207.89437000000001</v>
      </c>
      <c r="AA283" s="290">
        <v>208.50238646265515</v>
      </c>
      <c r="AB283" s="290">
        <v>209.46933092827558</v>
      </c>
      <c r="AC283" s="290">
        <v>210.35795022674452</v>
      </c>
      <c r="AD283" s="290">
        <v>211.22152215661899</v>
      </c>
      <c r="AE283" s="290">
        <v>211.94709657441118</v>
      </c>
      <c r="AF283" s="290">
        <v>212.54505455200899</v>
      </c>
      <c r="AG283" s="290">
        <v>212.26961252277815</v>
      </c>
      <c r="AH283" s="290">
        <v>211.87665632482077</v>
      </c>
      <c r="AI283" s="290">
        <v>211.94503763329041</v>
      </c>
      <c r="AJ283" s="290">
        <v>212.31893012521334</v>
      </c>
      <c r="AK283" s="291">
        <v>213.24736296940884</v>
      </c>
    </row>
    <row r="284" spans="1:37" s="47" customFormat="1" ht="17.25" x14ac:dyDescent="0.3"/>
    <row r="285" spans="1:37" s="47" customFormat="1" ht="17.25" x14ac:dyDescent="0.3"/>
    <row r="286" spans="1:37" s="47" customFormat="1" ht="17.25" x14ac:dyDescent="0.3"/>
    <row r="287" spans="1:37" s="47" customFormat="1" ht="17.25" x14ac:dyDescent="0.3"/>
    <row r="288" spans="1:37" s="47" customFormat="1" ht="17.25" x14ac:dyDescent="0.3"/>
    <row r="289" spans="1:7" s="47" customFormat="1" ht="17.25" x14ac:dyDescent="0.3"/>
    <row r="290" spans="1:7" s="47" customFormat="1" ht="17.25" x14ac:dyDescent="0.3"/>
    <row r="291" spans="1:7" s="47" customFormat="1" ht="17.25" x14ac:dyDescent="0.3"/>
    <row r="292" spans="1:7" s="47" customFormat="1" ht="17.25" x14ac:dyDescent="0.3"/>
    <row r="293" spans="1:7" s="47" customFormat="1" ht="17.25" x14ac:dyDescent="0.3"/>
    <row r="294" spans="1:7" s="47" customFormat="1" ht="17.25" x14ac:dyDescent="0.3"/>
    <row r="295" spans="1:7" s="47" customFormat="1" ht="17.25" x14ac:dyDescent="0.3"/>
    <row r="299" spans="1:7" s="2" customFormat="1" ht="17.25" x14ac:dyDescent="0.3">
      <c r="A299" s="2" t="s">
        <v>688</v>
      </c>
    </row>
    <row r="300" spans="1:7" s="47" customFormat="1" ht="17.25" x14ac:dyDescent="0.3">
      <c r="A300" s="44"/>
    </row>
    <row r="301" spans="1:7" s="47" customFormat="1" ht="17.25" x14ac:dyDescent="0.3">
      <c r="A301" s="44"/>
    </row>
    <row r="302" spans="1:7" s="47" customFormat="1" ht="17.25" x14ac:dyDescent="0.3">
      <c r="A302" s="44"/>
    </row>
    <row r="303" spans="1:7" s="47" customFormat="1" ht="17.25" x14ac:dyDescent="0.3">
      <c r="A303" s="44"/>
      <c r="B303" s="146" t="s">
        <v>151</v>
      </c>
      <c r="C303" s="195">
        <v>2005</v>
      </c>
      <c r="D303" s="195">
        <v>2010</v>
      </c>
      <c r="E303" s="195">
        <v>2014</v>
      </c>
      <c r="F303" s="195">
        <v>2020</v>
      </c>
      <c r="G303" s="196">
        <v>2025</v>
      </c>
    </row>
    <row r="304" spans="1:7" s="47" customFormat="1" ht="17.25" x14ac:dyDescent="0.3">
      <c r="A304" s="44"/>
      <c r="B304" s="197" t="s">
        <v>608</v>
      </c>
      <c r="C304" s="292">
        <v>82.125578199999993</v>
      </c>
      <c r="D304" s="292">
        <v>67.725929999999991</v>
      </c>
      <c r="E304" s="292">
        <v>57.025929259000002</v>
      </c>
      <c r="F304" s="292">
        <v>53.499635288823285</v>
      </c>
      <c r="G304" s="293">
        <v>51.797547602527331</v>
      </c>
    </row>
    <row r="305" spans="2:7" s="47" customFormat="1" ht="17.25" x14ac:dyDescent="0.3">
      <c r="B305" s="145" t="s">
        <v>609</v>
      </c>
      <c r="C305" s="294">
        <v>90.529361559999998</v>
      </c>
      <c r="D305" s="294">
        <v>101.892995476</v>
      </c>
      <c r="E305" s="294">
        <v>99.83036713757015</v>
      </c>
      <c r="F305" s="294">
        <v>102.76505134974396</v>
      </c>
      <c r="G305" s="295">
        <v>102.6617253371662</v>
      </c>
    </row>
    <row r="306" spans="2:7" s="47" customFormat="1" ht="17.25" x14ac:dyDescent="0.3">
      <c r="B306" s="145" t="s">
        <v>640</v>
      </c>
      <c r="C306" s="294">
        <v>0</v>
      </c>
      <c r="D306" s="294">
        <v>1.1339900000000001</v>
      </c>
      <c r="E306" s="294">
        <v>8.9354866890000046</v>
      </c>
      <c r="F306" s="294">
        <v>10.386507064932644</v>
      </c>
      <c r="G306" s="295">
        <v>10.301530984144506</v>
      </c>
    </row>
    <row r="307" spans="2:7" s="47" customFormat="1" ht="17.25" x14ac:dyDescent="0.3">
      <c r="B307" s="145" t="s">
        <v>641</v>
      </c>
      <c r="C307" s="294">
        <v>40.066821990000001</v>
      </c>
      <c r="D307" s="294">
        <v>36.661764029999993</v>
      </c>
      <c r="E307" s="294">
        <v>40.093936128000003</v>
      </c>
      <c r="F307" s="294">
        <v>43.034669758882224</v>
      </c>
      <c r="G307" s="295">
        <v>44.664009730115417</v>
      </c>
    </row>
    <row r="308" spans="2:7" s="47" customFormat="1" ht="17.25" x14ac:dyDescent="0.3">
      <c r="B308" s="145" t="s">
        <v>119</v>
      </c>
      <c r="C308" s="294">
        <v>1.3507199999999999</v>
      </c>
      <c r="D308" s="294">
        <v>1.45512</v>
      </c>
      <c r="E308" s="294">
        <v>1.4140480525099859</v>
      </c>
      <c r="F308" s="294">
        <v>2.0598430644910581</v>
      </c>
      <c r="G308" s="295">
        <v>2.7783631893773295</v>
      </c>
    </row>
    <row r="309" spans="2:7" s="47" customFormat="1" ht="17.25" x14ac:dyDescent="0.3">
      <c r="B309" s="198" t="s">
        <v>246</v>
      </c>
      <c r="C309" s="296">
        <v>1.3793358</v>
      </c>
      <c r="D309" s="296">
        <v>0.86820269999999988</v>
      </c>
      <c r="E309" s="296">
        <v>0.54564495000000002</v>
      </c>
      <c r="F309" s="296">
        <v>0.79934802513586978</v>
      </c>
      <c r="G309" s="297">
        <v>1.0441861260780301</v>
      </c>
    </row>
    <row r="310" spans="2:7" s="47" customFormat="1" ht="17.25" x14ac:dyDescent="0.3">
      <c r="B310" s="146" t="s">
        <v>249</v>
      </c>
      <c r="C310" s="298">
        <v>215.45181754999999</v>
      </c>
      <c r="D310" s="298">
        <v>209.738002206</v>
      </c>
      <c r="E310" s="298">
        <v>207.84541221608015</v>
      </c>
      <c r="F310" s="298">
        <v>212.54505455200899</v>
      </c>
      <c r="G310" s="299">
        <v>213.24736296940881</v>
      </c>
    </row>
    <row r="311" spans="2:7" s="47" customFormat="1" ht="17.25" x14ac:dyDescent="0.3"/>
    <row r="312" spans="2:7" s="47" customFormat="1" ht="17.25" x14ac:dyDescent="0.3">
      <c r="B312" s="146" t="s">
        <v>151</v>
      </c>
      <c r="C312" s="195">
        <v>2005</v>
      </c>
      <c r="D312" s="195">
        <v>2010</v>
      </c>
      <c r="E312" s="195">
        <v>2014</v>
      </c>
      <c r="F312" s="195">
        <v>2020</v>
      </c>
      <c r="G312" s="196">
        <v>2025</v>
      </c>
    </row>
    <row r="313" spans="2:7" s="47" customFormat="1" ht="17.25" x14ac:dyDescent="0.3">
      <c r="B313" s="197" t="s">
        <v>634</v>
      </c>
      <c r="C313" s="292">
        <v>161.58664999999999</v>
      </c>
      <c r="D313" s="292">
        <v>161.21238000000002</v>
      </c>
      <c r="E313" s="292">
        <v>156.49493611369093</v>
      </c>
      <c r="F313" s="292">
        <v>157.6892264815765</v>
      </c>
      <c r="G313" s="293">
        <v>156.72035128888345</v>
      </c>
    </row>
    <row r="314" spans="2:7" s="47" customFormat="1" ht="17.25" x14ac:dyDescent="0.3">
      <c r="B314" s="145" t="s">
        <v>635</v>
      </c>
      <c r="C314" s="294">
        <v>4.4874842040000003</v>
      </c>
      <c r="D314" s="294">
        <v>4.7278956599999997</v>
      </c>
      <c r="E314" s="294">
        <v>4.745604873774365</v>
      </c>
      <c r="F314" s="294">
        <v>4.8938690273453318</v>
      </c>
      <c r="G314" s="295">
        <v>4.9357126662050019</v>
      </c>
    </row>
    <row r="315" spans="2:7" s="47" customFormat="1" ht="17.25" x14ac:dyDescent="0.3">
      <c r="B315" s="145" t="s">
        <v>636</v>
      </c>
      <c r="C315" s="294">
        <v>1.2065633487931078</v>
      </c>
      <c r="D315" s="294">
        <v>1.5559109170194001</v>
      </c>
      <c r="E315" s="294">
        <v>1.377438540538686</v>
      </c>
      <c r="F315" s="294">
        <v>1.3084009142241519</v>
      </c>
      <c r="G315" s="295">
        <v>1.3084009142241519</v>
      </c>
    </row>
    <row r="316" spans="2:7" s="47" customFormat="1" ht="17.25" x14ac:dyDescent="0.3">
      <c r="B316" s="145" t="s">
        <v>637</v>
      </c>
      <c r="C316" s="294">
        <v>36.420296187206894</v>
      </c>
      <c r="D316" s="294">
        <v>34.238729560980595</v>
      </c>
      <c r="E316" s="294">
        <v>37.747705317461318</v>
      </c>
      <c r="F316" s="294">
        <v>40.818529051324738</v>
      </c>
      <c r="G316" s="295">
        <v>42.447869022557931</v>
      </c>
    </row>
    <row r="317" spans="2:7" s="47" customFormat="1" ht="17.25" x14ac:dyDescent="0.3">
      <c r="B317" s="145" t="s">
        <v>638</v>
      </c>
      <c r="C317" s="294">
        <v>8.0252457840000009</v>
      </c>
      <c r="D317" s="294">
        <v>6.5330511480000002</v>
      </c>
      <c r="E317" s="294">
        <v>5.6695427219218768</v>
      </c>
      <c r="F317" s="294">
        <v>6.0604520986406261</v>
      </c>
      <c r="G317" s="295">
        <v>6.0604520986406261</v>
      </c>
    </row>
    <row r="318" spans="2:7" s="47" customFormat="1" ht="17.25" x14ac:dyDescent="0.3">
      <c r="B318" s="198" t="s">
        <v>639</v>
      </c>
      <c r="C318" s="296">
        <v>3.725578026</v>
      </c>
      <c r="D318" s="296">
        <v>1.4700349200000002</v>
      </c>
      <c r="E318" s="296">
        <v>1.8101846486929565</v>
      </c>
      <c r="F318" s="296">
        <v>1.7745769788976522</v>
      </c>
      <c r="G318" s="297">
        <v>1.7745769788976522</v>
      </c>
    </row>
    <row r="319" spans="2:7" s="47" customFormat="1" ht="17.25" x14ac:dyDescent="0.3">
      <c r="B319" s="146" t="s">
        <v>249</v>
      </c>
      <c r="C319" s="298">
        <v>215.45181754999999</v>
      </c>
      <c r="D319" s="298">
        <v>209.738002206</v>
      </c>
      <c r="E319" s="298">
        <v>207.84541221608015</v>
      </c>
      <c r="F319" s="298">
        <v>212.54505455200899</v>
      </c>
      <c r="G319" s="299">
        <v>213.24736296940884</v>
      </c>
    </row>
    <row r="323" spans="1:18" s="2" customFormat="1" ht="17.25" x14ac:dyDescent="0.3">
      <c r="A323" s="2" t="s">
        <v>689</v>
      </c>
    </row>
    <row r="324" spans="1:18" s="47" customFormat="1" ht="17.25" x14ac:dyDescent="0.3">
      <c r="A324" s="44"/>
    </row>
    <row r="325" spans="1:18" s="47" customFormat="1" ht="17.25" x14ac:dyDescent="0.3">
      <c r="B325"/>
      <c r="C325"/>
      <c r="D325"/>
      <c r="E325"/>
      <c r="F325"/>
      <c r="G325"/>
      <c r="H325"/>
      <c r="I325"/>
      <c r="J325"/>
      <c r="K325"/>
      <c r="L325"/>
      <c r="M325"/>
      <c r="N325"/>
      <c r="O325"/>
      <c r="P325"/>
      <c r="Q325"/>
      <c r="R325"/>
    </row>
    <row r="326" spans="1:18" s="47" customFormat="1" ht="17.25" x14ac:dyDescent="0.3">
      <c r="B326" s="49"/>
      <c r="C326" s="149">
        <v>2010</v>
      </c>
      <c r="D326" s="149">
        <v>2011</v>
      </c>
      <c r="E326" s="149">
        <v>2012</v>
      </c>
      <c r="F326" s="149">
        <v>2013</v>
      </c>
      <c r="G326" s="149">
        <v>2014</v>
      </c>
      <c r="H326" s="149">
        <v>2015</v>
      </c>
      <c r="I326" s="149">
        <v>2016</v>
      </c>
      <c r="J326" s="149">
        <v>2017</v>
      </c>
      <c r="K326" s="149">
        <v>2018</v>
      </c>
      <c r="L326" s="149">
        <v>2019</v>
      </c>
      <c r="M326" s="149">
        <v>2020</v>
      </c>
      <c r="N326" s="149">
        <v>2021</v>
      </c>
      <c r="O326" s="149">
        <v>2022</v>
      </c>
      <c r="P326" s="149">
        <v>2023</v>
      </c>
      <c r="Q326" s="149">
        <v>2024</v>
      </c>
      <c r="R326" s="150">
        <v>2025</v>
      </c>
    </row>
    <row r="327" spans="1:18" s="47" customFormat="1" ht="17.25" x14ac:dyDescent="0.3">
      <c r="B327" s="202" t="s">
        <v>683</v>
      </c>
      <c r="C327" s="300">
        <v>100</v>
      </c>
      <c r="D327" s="301">
        <v>101.60000000000002</v>
      </c>
      <c r="E327" s="301">
        <v>101.67112000000003</v>
      </c>
      <c r="F327" s="301">
        <v>102.38281784000003</v>
      </c>
      <c r="G327" s="301">
        <v>104.94238828600002</v>
      </c>
      <c r="H327" s="301">
        <v>106.84532977491115</v>
      </c>
      <c r="I327" s="301">
        <v>108.78362774592598</v>
      </c>
      <c r="J327" s="301">
        <v>110.75794395097991</v>
      </c>
      <c r="K327" s="301">
        <v>112.76895259239303</v>
      </c>
      <c r="L327" s="301">
        <v>114.81734055809885</v>
      </c>
      <c r="M327" s="301">
        <v>116.90380766133283</v>
      </c>
      <c r="N327" s="301">
        <v>118.70778072226005</v>
      </c>
      <c r="O327" s="301">
        <v>120.54026004706215</v>
      </c>
      <c r="P327" s="301">
        <v>122.40169991600152</v>
      </c>
      <c r="Q327" s="301">
        <v>124.29256189202658</v>
      </c>
      <c r="R327" s="302">
        <v>126.21331493804837</v>
      </c>
    </row>
    <row r="328" spans="1:18" s="47" customFormat="1" ht="17.25" x14ac:dyDescent="0.3">
      <c r="B328" s="170" t="s">
        <v>682</v>
      </c>
      <c r="C328" s="303">
        <v>100</v>
      </c>
      <c r="D328" s="304">
        <v>99.046825294918577</v>
      </c>
      <c r="E328" s="304">
        <v>96.504087471460949</v>
      </c>
      <c r="F328" s="304">
        <v>94.897010066215614</v>
      </c>
      <c r="G328" s="304">
        <v>97.072053263318011</v>
      </c>
      <c r="H328" s="304">
        <v>96.816903146831748</v>
      </c>
      <c r="I328" s="304">
        <v>97.134539828685007</v>
      </c>
      <c r="J328" s="304">
        <v>97.393018207300457</v>
      </c>
      <c r="K328" s="304">
        <v>97.640070780256508</v>
      </c>
      <c r="L328" s="304">
        <v>97.748914146976503</v>
      </c>
      <c r="M328" s="304">
        <v>97.8128581806032</v>
      </c>
      <c r="N328" s="304">
        <v>97.407651404094224</v>
      </c>
      <c r="O328" s="304">
        <v>96.959445182498101</v>
      </c>
      <c r="P328" s="304">
        <v>96.782430531405296</v>
      </c>
      <c r="Q328" s="304">
        <v>96.829054280008521</v>
      </c>
      <c r="R328" s="305">
        <v>97.211875767713636</v>
      </c>
    </row>
    <row r="329" spans="1:18" s="47" customFormat="1" ht="17.25" x14ac:dyDescent="0.3">
      <c r="B329" s="203" t="s">
        <v>682</v>
      </c>
      <c r="C329" s="306">
        <v>100</v>
      </c>
      <c r="D329" s="307">
        <v>97.487032770589138</v>
      </c>
      <c r="E329" s="307">
        <v>94.917895535586624</v>
      </c>
      <c r="F329" s="307">
        <v>92.688414001768393</v>
      </c>
      <c r="G329" s="307">
        <v>92.500327893021691</v>
      </c>
      <c r="H329" s="307">
        <v>90.614071153876282</v>
      </c>
      <c r="I329" s="307">
        <v>89.291506306033043</v>
      </c>
      <c r="J329" s="307">
        <v>87.933212493006735</v>
      </c>
      <c r="K329" s="307">
        <v>86.584178123192871</v>
      </c>
      <c r="L329" s="307">
        <v>85.134278212544444</v>
      </c>
      <c r="M329" s="307">
        <v>83.669522949983289</v>
      </c>
      <c r="N329" s="307">
        <v>82.056669589332458</v>
      </c>
      <c r="O329" s="307">
        <v>80.437395061735003</v>
      </c>
      <c r="P329" s="307">
        <v>79.069515045806142</v>
      </c>
      <c r="Q329" s="307">
        <v>77.904142296241574</v>
      </c>
      <c r="R329" s="308">
        <v>77.021886173760635</v>
      </c>
    </row>
    <row r="330" spans="1:18" s="47" customFormat="1" ht="17.25" x14ac:dyDescent="0.3">
      <c r="B330"/>
      <c r="C330"/>
      <c r="D330" s="33"/>
      <c r="E330" s="33"/>
      <c r="F330" s="33"/>
      <c r="G330" s="33"/>
      <c r="H330" s="33"/>
      <c r="I330" s="33"/>
      <c r="J330" s="33"/>
      <c r="K330" s="33"/>
      <c r="L330" s="33"/>
      <c r="M330" s="33"/>
      <c r="N330" s="33"/>
      <c r="O330" s="33"/>
      <c r="P330" s="33"/>
      <c r="Q330" s="33"/>
      <c r="R330" s="33"/>
    </row>
    <row r="331" spans="1:18" s="47" customFormat="1" ht="17.25" x14ac:dyDescent="0.3">
      <c r="B331"/>
      <c r="C331"/>
      <c r="D331" s="33"/>
      <c r="E331" s="33"/>
      <c r="F331" s="33"/>
      <c r="G331" s="33"/>
      <c r="H331" s="33"/>
      <c r="I331" s="33"/>
      <c r="J331" s="33"/>
      <c r="K331" s="33"/>
      <c r="L331" s="33"/>
      <c r="M331" s="33"/>
      <c r="N331" s="33"/>
      <c r="O331" s="33"/>
      <c r="P331" s="33"/>
      <c r="Q331" s="33"/>
      <c r="R331" s="33"/>
    </row>
    <row r="332" spans="1:18" s="47" customFormat="1" ht="17.25" x14ac:dyDescent="0.3"/>
    <row r="333" spans="1:18" s="47" customFormat="1" ht="17.25" x14ac:dyDescent="0.3"/>
    <row r="334" spans="1:18" s="47" customFormat="1" ht="17.25" x14ac:dyDescent="0.3"/>
    <row r="335" spans="1:18" s="47" customFormat="1" ht="17.25" x14ac:dyDescent="0.3"/>
    <row r="336" spans="1:18" s="47" customFormat="1" ht="17.25" x14ac:dyDescent="0.3"/>
    <row r="337" spans="1:6" s="47" customFormat="1" ht="17.25" x14ac:dyDescent="0.3"/>
    <row r="338" spans="1:6" s="47" customFormat="1" ht="17.25" x14ac:dyDescent="0.3"/>
    <row r="339" spans="1:6" s="47" customFormat="1" ht="17.25" x14ac:dyDescent="0.3"/>
    <row r="340" spans="1:6" s="2" customFormat="1" ht="17.25" x14ac:dyDescent="0.3">
      <c r="A340" s="2" t="s">
        <v>690</v>
      </c>
    </row>
    <row r="341" spans="1:6" s="47" customFormat="1" ht="17.25" x14ac:dyDescent="0.3">
      <c r="A341" s="15"/>
    </row>
    <row r="342" spans="1:6" s="47" customFormat="1" ht="17.25" x14ac:dyDescent="0.3"/>
    <row r="343" spans="1:6" s="47" customFormat="1" ht="21.75" customHeight="1" x14ac:dyDescent="0.3">
      <c r="A343" s="193" t="s">
        <v>675</v>
      </c>
      <c r="B343" s="199" t="s">
        <v>622</v>
      </c>
      <c r="C343" s="200">
        <v>2016</v>
      </c>
      <c r="D343" s="200">
        <v>2020</v>
      </c>
      <c r="E343" s="200">
        <v>2025</v>
      </c>
      <c r="F343" s="167"/>
    </row>
    <row r="344" spans="1:6" s="47" customFormat="1" ht="17.25" x14ac:dyDescent="0.3">
      <c r="A344" s="505" t="s">
        <v>680</v>
      </c>
      <c r="B344" s="201" t="s">
        <v>119</v>
      </c>
      <c r="C344" s="309">
        <v>4000</v>
      </c>
      <c r="D344" s="309">
        <v>6000</v>
      </c>
      <c r="E344" s="309">
        <v>10000</v>
      </c>
      <c r="F344" s="167"/>
    </row>
    <row r="345" spans="1:6" s="47" customFormat="1" ht="30" x14ac:dyDescent="0.3">
      <c r="A345" s="506"/>
      <c r="B345" s="201" t="s">
        <v>676</v>
      </c>
      <c r="C345" s="310" t="s">
        <v>677</v>
      </c>
      <c r="D345" s="310" t="s">
        <v>677</v>
      </c>
      <c r="E345" s="310" t="s">
        <v>677</v>
      </c>
      <c r="F345" s="167"/>
    </row>
    <row r="346" spans="1:6" s="47" customFormat="1" ht="17.25" x14ac:dyDescent="0.3">
      <c r="A346" s="507"/>
      <c r="B346" s="201" t="s">
        <v>678</v>
      </c>
      <c r="C346" s="310" t="s">
        <v>677</v>
      </c>
      <c r="D346" s="310">
        <v>200</v>
      </c>
      <c r="E346" s="310">
        <v>400</v>
      </c>
      <c r="F346" s="167"/>
    </row>
    <row r="347" spans="1:6" s="47" customFormat="1" ht="17.25" x14ac:dyDescent="0.3">
      <c r="A347" s="504" t="s">
        <v>679</v>
      </c>
      <c r="B347" s="201" t="s">
        <v>119</v>
      </c>
      <c r="C347" s="310">
        <v>5</v>
      </c>
      <c r="D347" s="310">
        <v>100</v>
      </c>
      <c r="E347" s="310">
        <v>300</v>
      </c>
      <c r="F347" s="167"/>
    </row>
    <row r="348" spans="1:6" s="47" customFormat="1" ht="30" x14ac:dyDescent="0.3">
      <c r="A348" s="504"/>
      <c r="B348" s="201" t="s">
        <v>676</v>
      </c>
      <c r="C348" s="310">
        <v>10</v>
      </c>
      <c r="D348" s="310">
        <v>300</v>
      </c>
      <c r="E348" s="310">
        <v>750</v>
      </c>
      <c r="F348" s="167"/>
    </row>
    <row r="352" spans="1:6" s="2" customFormat="1" ht="17.25" x14ac:dyDescent="0.3">
      <c r="A352" s="2" t="s">
        <v>691</v>
      </c>
    </row>
    <row r="353" spans="1:7" x14ac:dyDescent="0.25">
      <c r="A353" s="15"/>
    </row>
    <row r="355" spans="1:7" x14ac:dyDescent="0.25">
      <c r="A355" s="100" t="s">
        <v>260</v>
      </c>
      <c r="B355" s="101">
        <v>2000</v>
      </c>
      <c r="C355" s="101">
        <v>2005</v>
      </c>
      <c r="D355" s="101">
        <v>2010</v>
      </c>
      <c r="E355" s="101">
        <v>2014</v>
      </c>
      <c r="F355" s="101">
        <v>2020</v>
      </c>
      <c r="G355" s="101">
        <v>2025</v>
      </c>
    </row>
    <row r="356" spans="1:7" x14ac:dyDescent="0.25">
      <c r="A356" s="99" t="s">
        <v>288</v>
      </c>
      <c r="B356" s="102">
        <v>16</v>
      </c>
      <c r="C356" s="102">
        <v>27</v>
      </c>
      <c r="D356" s="102">
        <v>35</v>
      </c>
      <c r="E356" s="102">
        <v>53</v>
      </c>
      <c r="F356" s="102" t="s">
        <v>586</v>
      </c>
      <c r="G356" s="102" t="s">
        <v>587</v>
      </c>
    </row>
    <row r="357" spans="1:7" x14ac:dyDescent="0.25">
      <c r="A357" s="99" t="s">
        <v>289</v>
      </c>
      <c r="B357" s="102">
        <v>12</v>
      </c>
      <c r="C357" s="102">
        <v>18</v>
      </c>
      <c r="D357" s="102">
        <v>22</v>
      </c>
      <c r="E357" s="102">
        <v>39</v>
      </c>
      <c r="F357" s="102" t="s">
        <v>588</v>
      </c>
      <c r="G357" s="102" t="s">
        <v>589</v>
      </c>
    </row>
    <row r="358" spans="1:7" x14ac:dyDescent="0.25">
      <c r="A358" s="99" t="s">
        <v>290</v>
      </c>
      <c r="B358" s="102">
        <v>4</v>
      </c>
      <c r="C358" s="102">
        <v>9</v>
      </c>
      <c r="D358" s="102">
        <v>13</v>
      </c>
      <c r="E358" s="102">
        <v>15</v>
      </c>
      <c r="F358" s="102" t="s">
        <v>590</v>
      </c>
      <c r="G358" s="102" t="s">
        <v>591</v>
      </c>
    </row>
    <row r="359" spans="1:7" x14ac:dyDescent="0.25">
      <c r="A359" s="99" t="s">
        <v>291</v>
      </c>
      <c r="B359" s="102">
        <v>19</v>
      </c>
      <c r="C359" s="102">
        <v>27</v>
      </c>
      <c r="D359" s="102">
        <v>34</v>
      </c>
      <c r="E359" s="102">
        <v>48</v>
      </c>
      <c r="F359" s="102" t="s">
        <v>298</v>
      </c>
      <c r="G359" s="102" t="s">
        <v>299</v>
      </c>
    </row>
    <row r="361" spans="1:7" s="2" customFormat="1" ht="17.25" x14ac:dyDescent="0.3">
      <c r="A361" s="2" t="s">
        <v>692</v>
      </c>
    </row>
    <row r="362" spans="1:7" x14ac:dyDescent="0.25">
      <c r="A362" s="15"/>
    </row>
    <row r="364" spans="1:7" x14ac:dyDescent="0.25">
      <c r="A364" s="499" t="s">
        <v>27</v>
      </c>
      <c r="B364" s="500"/>
      <c r="C364" s="21" t="s">
        <v>300</v>
      </c>
      <c r="D364" s="21" t="s">
        <v>301</v>
      </c>
      <c r="E364" s="21" t="s">
        <v>302</v>
      </c>
      <c r="F364" s="21" t="s">
        <v>230</v>
      </c>
      <c r="G364" s="21" t="s">
        <v>303</v>
      </c>
    </row>
    <row r="365" spans="1:7" x14ac:dyDescent="0.25">
      <c r="A365" s="13"/>
      <c r="B365" s="11">
        <v>2000</v>
      </c>
      <c r="C365" s="20">
        <v>17.758341666666659</v>
      </c>
      <c r="D365" s="20">
        <v>14.017900000000001</v>
      </c>
      <c r="E365" s="20">
        <v>4.2412000000000001</v>
      </c>
      <c r="F365" s="20">
        <v>1.1999999999999999E-3</v>
      </c>
      <c r="G365" s="20">
        <v>3.0199999999999998E-2</v>
      </c>
    </row>
    <row r="366" spans="1:7" x14ac:dyDescent="0.25">
      <c r="A366" s="13"/>
      <c r="B366" s="11">
        <v>2005</v>
      </c>
      <c r="C366" s="20">
        <v>18.919855555555554</v>
      </c>
      <c r="D366" s="20">
        <v>10.682833333333335</v>
      </c>
      <c r="E366" s="20">
        <v>6.6139999999999999</v>
      </c>
      <c r="F366" s="20">
        <v>2.161111111111111E-3</v>
      </c>
      <c r="G366" s="20">
        <v>2.2499999999999999E-2</v>
      </c>
    </row>
    <row r="367" spans="1:7" x14ac:dyDescent="0.25">
      <c r="A367" s="13"/>
      <c r="B367" s="11">
        <v>2010</v>
      </c>
      <c r="C367" s="20">
        <v>18.925586111111112</v>
      </c>
      <c r="D367" s="20">
        <v>12.100977777777778</v>
      </c>
      <c r="E367" s="20">
        <v>7.8094222222222207</v>
      </c>
      <c r="F367" s="20">
        <v>6.1611111111111103E-3</v>
      </c>
      <c r="G367" s="20">
        <v>2.0641666666666666E-2</v>
      </c>
    </row>
    <row r="368" spans="1:7" x14ac:dyDescent="0.25">
      <c r="A368" s="13"/>
      <c r="B368" s="11">
        <v>2014</v>
      </c>
      <c r="C368" s="20">
        <v>11.661952777777781</v>
      </c>
      <c r="D368" s="20">
        <v>6.8318000000000003</v>
      </c>
      <c r="E368" s="20">
        <v>13.078502777777778</v>
      </c>
      <c r="F368" s="20">
        <v>0.59551666666666669</v>
      </c>
      <c r="G368" s="20">
        <v>1.5102777777777776E-2</v>
      </c>
    </row>
    <row r="369" spans="1:7" x14ac:dyDescent="0.25">
      <c r="A369" s="501" t="s">
        <v>36</v>
      </c>
      <c r="B369" s="11">
        <v>2020</v>
      </c>
      <c r="C369" s="20">
        <v>11.759666552166015</v>
      </c>
      <c r="D369" s="20">
        <v>3.1448602855387149</v>
      </c>
      <c r="E369" s="20">
        <v>18.928033093613472</v>
      </c>
      <c r="F369" s="20">
        <v>1.8017693460042923</v>
      </c>
      <c r="G369" s="20">
        <v>1.3794740615578286E-2</v>
      </c>
    </row>
    <row r="370" spans="1:7" x14ac:dyDescent="0.25">
      <c r="A370" s="501"/>
      <c r="B370" s="11">
        <v>2025</v>
      </c>
      <c r="C370" s="20">
        <v>12.382559190709188</v>
      </c>
      <c r="D370" s="20">
        <v>5.2268752955651188</v>
      </c>
      <c r="E370" s="20">
        <v>19.908754003306264</v>
      </c>
      <c r="F370" s="20">
        <v>3.0562130436829378</v>
      </c>
      <c r="G370" s="20">
        <v>1.3890064588242724E-2</v>
      </c>
    </row>
    <row r="371" spans="1:7" x14ac:dyDescent="0.25">
      <c r="A371" s="501" t="s">
        <v>37</v>
      </c>
      <c r="B371" s="11">
        <v>2020</v>
      </c>
      <c r="C371" s="20">
        <v>12.605008216580091</v>
      </c>
      <c r="D371" s="20">
        <v>2.9498135252312467</v>
      </c>
      <c r="E371" s="20">
        <v>20.929060231533814</v>
      </c>
      <c r="F371" s="20">
        <v>1.8017693460042923</v>
      </c>
      <c r="G371" s="20">
        <v>1.3794740615578286E-2</v>
      </c>
    </row>
    <row r="372" spans="1:7" x14ac:dyDescent="0.25">
      <c r="A372" s="501"/>
      <c r="B372" s="11">
        <v>2025</v>
      </c>
      <c r="C372" s="20">
        <v>12.552286655894852</v>
      </c>
      <c r="D372" s="20">
        <v>3.2208349435663131</v>
      </c>
      <c r="E372" s="20">
        <v>24.452056772599121</v>
      </c>
      <c r="F372" s="20">
        <v>3.0562130436829378</v>
      </c>
      <c r="G372" s="20">
        <v>1.3890064588242724E-2</v>
      </c>
    </row>
    <row r="375" spans="1:7" x14ac:dyDescent="0.25">
      <c r="A375" s="499" t="s">
        <v>151</v>
      </c>
      <c r="B375" s="500"/>
      <c r="C375" s="21" t="s">
        <v>300</v>
      </c>
      <c r="D375" s="21" t="s">
        <v>306</v>
      </c>
      <c r="E375" s="21" t="s">
        <v>307</v>
      </c>
      <c r="F375" s="21" t="s">
        <v>104</v>
      </c>
      <c r="G375" s="21" t="s">
        <v>308</v>
      </c>
    </row>
    <row r="376" spans="1:7" x14ac:dyDescent="0.25">
      <c r="A376" s="13"/>
      <c r="B376" s="11">
        <v>2000</v>
      </c>
      <c r="C376" s="23">
        <v>97.67264999999999</v>
      </c>
      <c r="D376" s="23">
        <v>18.320070000000001</v>
      </c>
      <c r="E376" s="23">
        <v>9.1000000000000004E-3</v>
      </c>
      <c r="F376" s="23">
        <v>2.4279999999999999E-2</v>
      </c>
      <c r="G376" s="23">
        <v>3.6756500000000001</v>
      </c>
    </row>
    <row r="377" spans="1:7" x14ac:dyDescent="0.25">
      <c r="A377" s="13"/>
      <c r="B377" s="11">
        <v>2005</v>
      </c>
      <c r="C377" s="23">
        <v>105.8593</v>
      </c>
      <c r="D377" s="23">
        <v>19.292999999999999</v>
      </c>
      <c r="E377" s="23">
        <v>2.4300000000000003E-3</v>
      </c>
      <c r="F377" s="23">
        <v>5.296E-2</v>
      </c>
      <c r="G377" s="23">
        <v>3.17388</v>
      </c>
    </row>
    <row r="378" spans="1:7" x14ac:dyDescent="0.25">
      <c r="A378" s="13"/>
      <c r="B378" s="11">
        <v>2010</v>
      </c>
      <c r="C378" s="23">
        <v>116.04125000000001</v>
      </c>
      <c r="D378" s="23">
        <v>31.585769999999993</v>
      </c>
      <c r="E378" s="23">
        <v>0.10986</v>
      </c>
      <c r="F378" s="23">
        <v>0.13930999999999999</v>
      </c>
      <c r="G378" s="23">
        <v>2.5172600000000003</v>
      </c>
    </row>
    <row r="379" spans="1:7" x14ac:dyDescent="0.25">
      <c r="A379" s="13"/>
      <c r="B379" s="11">
        <v>2014</v>
      </c>
      <c r="C379" s="23">
        <v>83.713809999999995</v>
      </c>
      <c r="D379" s="23">
        <v>34.201699999999988</v>
      </c>
      <c r="E379" s="23">
        <v>0.40226000000000001</v>
      </c>
      <c r="F379" s="23">
        <v>0.65944000000000003</v>
      </c>
      <c r="G379" s="23">
        <v>2.5329699999999997</v>
      </c>
    </row>
    <row r="380" spans="1:7" x14ac:dyDescent="0.25">
      <c r="A380" s="501" t="s">
        <v>36</v>
      </c>
      <c r="B380" s="11">
        <v>2020</v>
      </c>
      <c r="C380" s="23">
        <v>88.555673202203437</v>
      </c>
      <c r="D380" s="23">
        <v>34.786784141210624</v>
      </c>
      <c r="E380" s="23">
        <v>1.8248162184909189</v>
      </c>
      <c r="F380" s="23">
        <v>2.9673623002889524</v>
      </c>
      <c r="G380" s="23">
        <v>2.768331935244384</v>
      </c>
    </row>
    <row r="381" spans="1:7" x14ac:dyDescent="0.25">
      <c r="A381" s="501"/>
      <c r="B381" s="11">
        <v>2025</v>
      </c>
      <c r="C381" s="23">
        <v>94.080810678449481</v>
      </c>
      <c r="D381" s="23">
        <v>27.959145920783527</v>
      </c>
      <c r="E381" s="23">
        <v>2.9420734605828129</v>
      </c>
      <c r="F381" s="23">
        <v>4.5239947463414065</v>
      </c>
      <c r="G381" s="23">
        <v>2.8034237695336195</v>
      </c>
    </row>
    <row r="382" spans="1:7" x14ac:dyDescent="0.25">
      <c r="A382" s="501" t="s">
        <v>37</v>
      </c>
      <c r="B382" s="11">
        <v>2020</v>
      </c>
      <c r="C382" s="23">
        <v>92.660702585655571</v>
      </c>
      <c r="D382" s="23">
        <v>30.957582369410261</v>
      </c>
      <c r="E382" s="23">
        <v>1.4718158901512579</v>
      </c>
      <c r="F382" s="23">
        <v>2.9657507546090494</v>
      </c>
      <c r="G382" s="23">
        <v>2.7699892191009026</v>
      </c>
    </row>
    <row r="383" spans="1:7" x14ac:dyDescent="0.25">
      <c r="A383" s="501"/>
      <c r="B383" s="11">
        <v>2025</v>
      </c>
      <c r="C383" s="23">
        <v>94.529578964604212</v>
      </c>
      <c r="D383" s="23">
        <v>27.683078047965132</v>
      </c>
      <c r="E383" s="23">
        <v>2.2576442628585269</v>
      </c>
      <c r="F383" s="23">
        <v>4.5296171025719341</v>
      </c>
      <c r="G383" s="23">
        <v>3.027519851534791</v>
      </c>
    </row>
    <row r="385" spans="1:3" s="2" customFormat="1" ht="17.25" x14ac:dyDescent="0.3">
      <c r="A385" s="2" t="s">
        <v>693</v>
      </c>
    </row>
    <row r="386" spans="1:3" x14ac:dyDescent="0.25">
      <c r="A386" s="15"/>
    </row>
    <row r="388" spans="1:3" x14ac:dyDescent="0.25">
      <c r="A388" s="69" t="s">
        <v>151</v>
      </c>
      <c r="B388" s="76" t="s">
        <v>36</v>
      </c>
      <c r="C388" s="76" t="s">
        <v>37</v>
      </c>
    </row>
    <row r="389" spans="1:3" x14ac:dyDescent="0.25">
      <c r="A389" s="11">
        <v>2015</v>
      </c>
      <c r="B389" s="23">
        <v>64.165686814391321</v>
      </c>
      <c r="C389" s="23">
        <v>64.165686814391321</v>
      </c>
    </row>
    <row r="390" spans="1:3" x14ac:dyDescent="0.25">
      <c r="A390" s="11">
        <v>2016</v>
      </c>
      <c r="B390" s="23">
        <v>64.89917309195296</v>
      </c>
      <c r="C390" s="23">
        <v>65.781560171420068</v>
      </c>
    </row>
    <row r="391" spans="1:3" x14ac:dyDescent="0.25">
      <c r="A391" s="11">
        <v>2017</v>
      </c>
      <c r="B391" s="23">
        <v>85.160575297008791</v>
      </c>
      <c r="C391" s="23">
        <v>86.85085321453154</v>
      </c>
    </row>
    <row r="392" spans="1:3" x14ac:dyDescent="0.25">
      <c r="A392" s="11">
        <v>2018</v>
      </c>
      <c r="B392" s="23">
        <v>92.111350606152158</v>
      </c>
      <c r="C392" s="23">
        <v>94.145674011929614</v>
      </c>
    </row>
    <row r="393" spans="1:3" x14ac:dyDescent="0.25">
      <c r="A393" s="11">
        <v>2019</v>
      </c>
      <c r="B393" s="23">
        <v>90.030724374216035</v>
      </c>
      <c r="C393" s="23">
        <v>95.401054056717058</v>
      </c>
    </row>
    <row r="394" spans="1:3" x14ac:dyDescent="0.25">
      <c r="A394" s="11">
        <v>2020</v>
      </c>
      <c r="B394" s="23">
        <v>101.85111376961964</v>
      </c>
      <c r="C394" s="23">
        <v>107.65319159322846</v>
      </c>
    </row>
    <row r="395" spans="1:3" x14ac:dyDescent="0.25">
      <c r="A395" s="11">
        <v>2021</v>
      </c>
      <c r="B395" s="23">
        <v>105.97767593337188</v>
      </c>
      <c r="C395" s="23">
        <v>107.88986708574774</v>
      </c>
    </row>
    <row r="396" spans="1:3" x14ac:dyDescent="0.25">
      <c r="A396" s="11">
        <v>2022</v>
      </c>
      <c r="B396" s="23">
        <v>106.50873840019645</v>
      </c>
      <c r="C396" s="23">
        <v>116.13556552729339</v>
      </c>
    </row>
    <row r="397" spans="1:3" x14ac:dyDescent="0.25">
      <c r="A397" s="11">
        <v>2023</v>
      </c>
      <c r="B397" s="23">
        <v>106.00318935668354</v>
      </c>
      <c r="C397" s="23">
        <v>114.23683597900131</v>
      </c>
    </row>
    <row r="398" spans="1:3" x14ac:dyDescent="0.25">
      <c r="A398" s="11">
        <v>2024</v>
      </c>
      <c r="B398" s="23">
        <v>106.31272394934793</v>
      </c>
      <c r="C398" s="23">
        <v>113.83770734129418</v>
      </c>
    </row>
    <row r="399" spans="1:3" x14ac:dyDescent="0.25">
      <c r="A399" s="11">
        <v>2025</v>
      </c>
      <c r="B399" s="23">
        <v>106.1124693093672</v>
      </c>
      <c r="C399" s="23">
        <v>113.05747669856572</v>
      </c>
    </row>
    <row r="402" spans="1:7" x14ac:dyDescent="0.25">
      <c r="A402" s="69"/>
      <c r="B402" s="21" t="s">
        <v>36</v>
      </c>
      <c r="C402" s="21" t="s">
        <v>37</v>
      </c>
    </row>
    <row r="403" spans="1:7" x14ac:dyDescent="0.25">
      <c r="A403" s="103">
        <v>-0.25</v>
      </c>
      <c r="B403" s="105">
        <v>124.87178553343372</v>
      </c>
      <c r="C403" s="105">
        <v>125.1273190936072</v>
      </c>
    </row>
    <row r="404" spans="1:7" x14ac:dyDescent="0.25">
      <c r="A404" s="13" t="s">
        <v>581</v>
      </c>
      <c r="B404" s="105">
        <v>101.85111376961964</v>
      </c>
      <c r="C404" s="105">
        <v>107.65319159322846</v>
      </c>
    </row>
    <row r="405" spans="1:7" x14ac:dyDescent="0.25">
      <c r="A405" s="104" t="s">
        <v>582</v>
      </c>
      <c r="B405" s="105">
        <v>73.393747236327272</v>
      </c>
      <c r="C405" s="105">
        <v>76.576247312185927</v>
      </c>
    </row>
    <row r="407" spans="1:7" s="2" customFormat="1" ht="17.25" x14ac:dyDescent="0.3">
      <c r="A407" s="2" t="s">
        <v>695</v>
      </c>
    </row>
    <row r="408" spans="1:7" x14ac:dyDescent="0.25">
      <c r="A408" s="15"/>
    </row>
    <row r="410" spans="1:7" ht="30" x14ac:dyDescent="0.25">
      <c r="A410" s="13"/>
      <c r="B410" s="76" t="s">
        <v>592</v>
      </c>
      <c r="C410" s="76" t="s">
        <v>593</v>
      </c>
      <c r="D410"/>
      <c r="E410" s="13"/>
      <c r="F410" s="76" t="s">
        <v>594</v>
      </c>
      <c r="G410" s="76" t="s">
        <v>595</v>
      </c>
    </row>
    <row r="411" spans="1:7" x14ac:dyDescent="0.25">
      <c r="A411" s="11">
        <v>2015</v>
      </c>
      <c r="B411" s="17">
        <v>4990.2580020000005</v>
      </c>
      <c r="C411" s="17">
        <v>4990.2580020000005</v>
      </c>
      <c r="D411"/>
      <c r="E411" s="11">
        <v>2015</v>
      </c>
      <c r="F411" s="97">
        <v>14.409004844895152</v>
      </c>
      <c r="G411" s="97">
        <v>14.409004844895152</v>
      </c>
    </row>
    <row r="412" spans="1:7" x14ac:dyDescent="0.25">
      <c r="A412" s="11">
        <v>2016</v>
      </c>
      <c r="B412" s="17">
        <v>5063.8890020000008</v>
      </c>
      <c r="C412" s="17">
        <v>5138.8890020000008</v>
      </c>
      <c r="D412"/>
      <c r="E412" s="11">
        <v>2016</v>
      </c>
      <c r="F412" s="97">
        <v>13.917428348822071</v>
      </c>
      <c r="G412" s="97">
        <v>14.138865056275232</v>
      </c>
    </row>
    <row r="413" spans="1:7" x14ac:dyDescent="0.25">
      <c r="A413" s="11">
        <v>2017</v>
      </c>
      <c r="B413" s="17">
        <v>5049.662002</v>
      </c>
      <c r="C413" s="17">
        <v>5274.662002</v>
      </c>
      <c r="D413"/>
      <c r="E413" s="11">
        <v>2017</v>
      </c>
      <c r="F413" s="97">
        <v>13.94376991252761</v>
      </c>
      <c r="G413" s="97">
        <v>14.640706619980772</v>
      </c>
    </row>
    <row r="414" spans="1:7" x14ac:dyDescent="0.25">
      <c r="A414" s="11">
        <v>2018</v>
      </c>
      <c r="B414" s="17">
        <v>5113.8870020000004</v>
      </c>
      <c r="C414" s="17">
        <v>5463.8870019999995</v>
      </c>
      <c r="D414"/>
      <c r="E414" s="11">
        <v>2018</v>
      </c>
      <c r="F414" s="97">
        <v>14.230687517687681</v>
      </c>
      <c r="G414" s="97">
        <v>15.329311989323125</v>
      </c>
    </row>
    <row r="415" spans="1:7" x14ac:dyDescent="0.25">
      <c r="A415" s="11">
        <v>2019</v>
      </c>
      <c r="B415" s="17">
        <v>5614.287002</v>
      </c>
      <c r="C415" s="17">
        <v>6064.2870020000009</v>
      </c>
      <c r="D415"/>
      <c r="E415" s="11">
        <v>2019</v>
      </c>
      <c r="F415" s="97">
        <v>16.368580607889172</v>
      </c>
      <c r="G415" s="97">
        <v>17.783391323891653</v>
      </c>
    </row>
    <row r="416" spans="1:7" x14ac:dyDescent="0.25">
      <c r="A416" s="11">
        <v>2020</v>
      </c>
      <c r="B416" s="17">
        <v>6171.7370019999998</v>
      </c>
      <c r="C416" s="17">
        <v>6786.7370019999998</v>
      </c>
      <c r="D416"/>
      <c r="E416" s="11">
        <v>2020</v>
      </c>
      <c r="F416" s="97">
        <v>18.928033093613472</v>
      </c>
      <c r="G416" s="97">
        <v>20.929060231533814</v>
      </c>
    </row>
    <row r="417" spans="1:7" x14ac:dyDescent="0.25">
      <c r="A417" s="11">
        <v>2021</v>
      </c>
      <c r="B417" s="17">
        <v>6330.4932519999993</v>
      </c>
      <c r="C417" s="17">
        <v>7117.5870020000002</v>
      </c>
      <c r="D417"/>
      <c r="E417" s="11">
        <v>2021</v>
      </c>
      <c r="F417" s="97">
        <v>19.833998850361578</v>
      </c>
      <c r="G417" s="97">
        <v>22.45061508401426</v>
      </c>
    </row>
    <row r="418" spans="1:7" x14ac:dyDescent="0.25">
      <c r="A418" s="11">
        <v>2022</v>
      </c>
      <c r="B418" s="17">
        <v>6311.0257519999996</v>
      </c>
      <c r="C418" s="17">
        <v>7232.9870019999998</v>
      </c>
      <c r="D418"/>
      <c r="E418" s="11">
        <v>2022</v>
      </c>
      <c r="F418" s="97">
        <v>20.210455786146138</v>
      </c>
      <c r="G418" s="97">
        <v>23.167763746120855</v>
      </c>
    </row>
    <row r="419" spans="1:7" x14ac:dyDescent="0.25">
      <c r="A419" s="11">
        <v>2023</v>
      </c>
      <c r="B419" s="17">
        <v>6163.9687520000007</v>
      </c>
      <c r="C419" s="17">
        <v>7248.3870019999995</v>
      </c>
      <c r="D419"/>
      <c r="E419" s="11">
        <v>2023</v>
      </c>
      <c r="F419" s="97">
        <v>20.126965746920288</v>
      </c>
      <c r="G419" s="97">
        <v>23.555131384963165</v>
      </c>
    </row>
    <row r="420" spans="1:7" x14ac:dyDescent="0.25">
      <c r="A420" s="11">
        <v>2024</v>
      </c>
      <c r="B420" s="17">
        <v>6007.193002</v>
      </c>
      <c r="C420" s="17">
        <v>7263.7870020000009</v>
      </c>
      <c r="D420"/>
      <c r="E420" s="11">
        <v>2024</v>
      </c>
      <c r="F420" s="97">
        <v>20.031581993877655</v>
      </c>
      <c r="G420" s="97">
        <v>23.9416820167264</v>
      </c>
    </row>
    <row r="421" spans="1:7" x14ac:dyDescent="0.25">
      <c r="A421" s="11">
        <v>2025</v>
      </c>
      <c r="B421" s="17">
        <v>5778.1557519999988</v>
      </c>
      <c r="C421" s="17">
        <v>7278.7870019999991</v>
      </c>
      <c r="D421"/>
      <c r="E421" s="11">
        <v>2025</v>
      </c>
      <c r="F421" s="97">
        <v>19.908754003306264</v>
      </c>
      <c r="G421" s="97">
        <v>24.452056772599121</v>
      </c>
    </row>
    <row r="424" spans="1:7" x14ac:dyDescent="0.25">
      <c r="A424" s="13"/>
      <c r="B424" s="101" t="s">
        <v>36</v>
      </c>
      <c r="C424" s="101" t="s">
        <v>37</v>
      </c>
    </row>
    <row r="425" spans="1:7" x14ac:dyDescent="0.25">
      <c r="A425" s="11">
        <v>2015</v>
      </c>
      <c r="B425" s="107">
        <v>0.42285759412105645</v>
      </c>
      <c r="C425" s="107">
        <v>0.42285759412105645</v>
      </c>
    </row>
    <row r="426" spans="1:7" x14ac:dyDescent="0.25">
      <c r="A426" s="11">
        <v>2016</v>
      </c>
      <c r="B426" s="107">
        <v>0.40955706937070219</v>
      </c>
      <c r="C426" s="107">
        <v>0.4161065880278948</v>
      </c>
    </row>
    <row r="427" spans="1:7" x14ac:dyDescent="0.25">
      <c r="A427" s="11">
        <v>2017</v>
      </c>
      <c r="B427" s="107">
        <v>0.40099227836816204</v>
      </c>
      <c r="C427" s="107">
        <v>0.4217908227394811</v>
      </c>
    </row>
    <row r="428" spans="1:7" x14ac:dyDescent="0.25">
      <c r="A428" s="11">
        <v>2018</v>
      </c>
      <c r="B428" s="107">
        <v>0.40894805110441823</v>
      </c>
      <c r="C428" s="107">
        <v>0.44134756118271878</v>
      </c>
    </row>
    <row r="429" spans="1:7" x14ac:dyDescent="0.25">
      <c r="A429" s="11">
        <v>2019</v>
      </c>
      <c r="B429" s="107">
        <v>0.46441941698822614</v>
      </c>
      <c r="C429" s="107">
        <v>0.50617895296333992</v>
      </c>
    </row>
    <row r="430" spans="1:7" x14ac:dyDescent="0.25">
      <c r="A430" s="11">
        <v>2020</v>
      </c>
      <c r="B430" s="107">
        <v>0.53224970547510853</v>
      </c>
      <c r="C430" s="107">
        <v>0.5906075282504003</v>
      </c>
    </row>
    <row r="431" spans="1:7" x14ac:dyDescent="0.25">
      <c r="A431" s="11">
        <v>2021</v>
      </c>
      <c r="B431" s="107">
        <v>0.55209801079115806</v>
      </c>
      <c r="C431" s="107">
        <v>0.62757961767700043</v>
      </c>
    </row>
    <row r="432" spans="1:7" x14ac:dyDescent="0.25">
      <c r="A432" s="11">
        <v>2022</v>
      </c>
      <c r="B432" s="107">
        <v>0.55417932632015177</v>
      </c>
      <c r="C432" s="107">
        <v>0.63940055081348413</v>
      </c>
    </row>
    <row r="433" spans="1:5" x14ac:dyDescent="0.25">
      <c r="A433" s="11">
        <v>2023</v>
      </c>
      <c r="B433" s="107">
        <v>0.544042819014665</v>
      </c>
      <c r="C433" s="107">
        <v>0.6413130702683012</v>
      </c>
    </row>
    <row r="434" spans="1:5" x14ac:dyDescent="0.25">
      <c r="A434" s="11">
        <v>2024</v>
      </c>
      <c r="B434" s="107">
        <v>0.53709652456992085</v>
      </c>
      <c r="C434" s="107">
        <v>0.64680760414078231</v>
      </c>
    </row>
    <row r="435" spans="1:5" x14ac:dyDescent="0.25">
      <c r="A435" s="11">
        <v>2025</v>
      </c>
      <c r="B435" s="107">
        <v>0.52940185630874792</v>
      </c>
      <c r="C435" s="107">
        <v>0.65416919787621153</v>
      </c>
    </row>
    <row r="437" spans="1:5" s="2" customFormat="1" ht="17.25" x14ac:dyDescent="0.3">
      <c r="A437" s="2" t="s">
        <v>694</v>
      </c>
    </row>
    <row r="438" spans="1:5" x14ac:dyDescent="0.25">
      <c r="A438" s="15"/>
    </row>
    <row r="440" spans="1:5" x14ac:dyDescent="0.25">
      <c r="A440" s="13"/>
      <c r="B440" s="76" t="s">
        <v>36</v>
      </c>
      <c r="C440" s="76" t="s">
        <v>37</v>
      </c>
      <c r="D440" s="101" t="s">
        <v>315</v>
      </c>
      <c r="E440" s="101" t="s">
        <v>314</v>
      </c>
    </row>
    <row r="441" spans="1:5" x14ac:dyDescent="0.25">
      <c r="A441" s="11">
        <v>2015</v>
      </c>
      <c r="B441" s="20">
        <v>7.4994299649422533</v>
      </c>
      <c r="C441" s="20">
        <v>7.4994299649422533</v>
      </c>
      <c r="D441" s="106"/>
      <c r="E441" s="106"/>
    </row>
    <row r="442" spans="1:5" x14ac:dyDescent="0.25">
      <c r="A442" s="11">
        <v>2016</v>
      </c>
      <c r="B442" s="20">
        <v>5.5845685632151492</v>
      </c>
      <c r="C442" s="20">
        <v>5.3412439315024001</v>
      </c>
      <c r="D442" s="106"/>
      <c r="E442" s="106"/>
    </row>
    <row r="443" spans="1:5" x14ac:dyDescent="0.25">
      <c r="A443" s="11">
        <v>2017</v>
      </c>
      <c r="B443" s="20">
        <v>5.0588487987250623</v>
      </c>
      <c r="C443" s="20">
        <v>4.2788940680623977</v>
      </c>
      <c r="D443" s="106"/>
      <c r="E443" s="106"/>
    </row>
    <row r="444" spans="1:5" x14ac:dyDescent="0.25">
      <c r="A444" s="11">
        <v>2018</v>
      </c>
      <c r="B444" s="20">
        <v>4.1675358821809958</v>
      </c>
      <c r="C444" s="20">
        <v>3.5587250019343371</v>
      </c>
      <c r="D444" s="106"/>
      <c r="E444" s="106"/>
    </row>
    <row r="445" spans="1:5" x14ac:dyDescent="0.25">
      <c r="A445" s="11">
        <v>2019</v>
      </c>
      <c r="B445" s="20">
        <v>2.4177968596801325</v>
      </c>
      <c r="C445" s="20">
        <v>0.87125215735795924</v>
      </c>
      <c r="D445" s="102"/>
      <c r="E445" s="102"/>
    </row>
    <row r="446" spans="1:5" x14ac:dyDescent="0.25">
      <c r="A446" s="11">
        <v>2020</v>
      </c>
      <c r="B446" s="20">
        <v>-8.5635499703441642E-2</v>
      </c>
      <c r="C446" s="20">
        <v>-2.862845793582995</v>
      </c>
      <c r="D446" s="108">
        <v>0.96075394082900445</v>
      </c>
      <c r="E446" s="108">
        <v>-4.5098155881861786</v>
      </c>
    </row>
    <row r="447" spans="1:5" x14ac:dyDescent="0.25">
      <c r="A447" s="11">
        <v>2021</v>
      </c>
      <c r="B447" s="20">
        <v>-2.5187433241067909</v>
      </c>
      <c r="C447" s="20">
        <v>-5.1651759015211169</v>
      </c>
      <c r="D447" s="106"/>
      <c r="E447" s="106"/>
    </row>
    <row r="448" spans="1:5" x14ac:dyDescent="0.25">
      <c r="A448" s="11">
        <v>2022</v>
      </c>
      <c r="B448" s="20">
        <v>-3.0553191819494709</v>
      </c>
      <c r="C448" s="20">
        <v>-5.594705724059752</v>
      </c>
      <c r="D448" s="106"/>
      <c r="E448" s="106"/>
    </row>
    <row r="449" spans="1:37" x14ac:dyDescent="0.25">
      <c r="A449" s="11">
        <v>2023</v>
      </c>
      <c r="B449" s="20">
        <v>-3.3007972868551345</v>
      </c>
      <c r="C449" s="20">
        <v>-5.9378239878920072</v>
      </c>
      <c r="D449" s="106"/>
      <c r="E449" s="106"/>
    </row>
    <row r="450" spans="1:37" x14ac:dyDescent="0.25">
      <c r="A450" s="11">
        <v>2024</v>
      </c>
      <c r="B450" s="20">
        <v>-3.0659168866290418</v>
      </c>
      <c r="C450" s="20">
        <v>-6.0095328331106952</v>
      </c>
      <c r="D450" s="106"/>
      <c r="E450" s="106"/>
    </row>
    <row r="451" spans="1:37" x14ac:dyDescent="0.25">
      <c r="A451" s="11">
        <v>2025</v>
      </c>
      <c r="B451" s="20">
        <v>-2.9820847238091162</v>
      </c>
      <c r="C451" s="20">
        <v>-5.9163970037635307</v>
      </c>
      <c r="D451" s="106"/>
      <c r="E451" s="106"/>
    </row>
    <row r="456" spans="1:37" s="2" customFormat="1" ht="17.25" x14ac:dyDescent="0.3">
      <c r="A456" s="2" t="s">
        <v>66</v>
      </c>
    </row>
    <row r="457" spans="1:37" customFormat="1" x14ac:dyDescent="0.25">
      <c r="A457" s="15"/>
    </row>
    <row r="458" spans="1:37" s="216" customFormat="1" x14ac:dyDescent="0.25">
      <c r="A458" s="15"/>
    </row>
    <row r="459" spans="1:37" customFormat="1" x14ac:dyDescent="0.25">
      <c r="A459" t="s">
        <v>36</v>
      </c>
    </row>
    <row r="460" spans="1:37" s="19" customFormat="1" x14ac:dyDescent="0.25">
      <c r="A460" s="22" t="s">
        <v>584</v>
      </c>
      <c r="B460" s="69">
        <v>1990</v>
      </c>
      <c r="C460" s="69">
        <v>1991</v>
      </c>
      <c r="D460" s="69">
        <v>1992</v>
      </c>
      <c r="E460" s="69">
        <v>1993</v>
      </c>
      <c r="F460" s="69">
        <v>1994</v>
      </c>
      <c r="G460" s="69">
        <v>1995</v>
      </c>
      <c r="H460" s="69">
        <v>1996</v>
      </c>
      <c r="I460" s="69">
        <v>1997</v>
      </c>
      <c r="J460" s="69">
        <v>1998</v>
      </c>
      <c r="K460" s="69">
        <v>1999</v>
      </c>
      <c r="L460" s="69">
        <v>2000</v>
      </c>
      <c r="M460" s="69">
        <v>2001</v>
      </c>
      <c r="N460" s="69">
        <v>2002</v>
      </c>
      <c r="O460" s="69">
        <v>2003</v>
      </c>
      <c r="P460" s="69">
        <v>2004</v>
      </c>
      <c r="Q460" s="69">
        <v>2005</v>
      </c>
      <c r="R460" s="69">
        <v>2006</v>
      </c>
      <c r="S460" s="69">
        <v>2007</v>
      </c>
      <c r="T460" s="69">
        <v>2008</v>
      </c>
      <c r="U460" s="69">
        <v>2009</v>
      </c>
      <c r="V460" s="69">
        <v>2010</v>
      </c>
      <c r="W460" s="69">
        <v>2011</v>
      </c>
      <c r="X460" s="69">
        <v>2012</v>
      </c>
      <c r="Y460" s="69">
        <v>2013</v>
      </c>
      <c r="Z460" s="69">
        <v>2014</v>
      </c>
      <c r="AA460" s="69">
        <v>2015</v>
      </c>
      <c r="AB460" s="69">
        <v>2016</v>
      </c>
      <c r="AC460" s="69">
        <v>2017</v>
      </c>
      <c r="AD460" s="69">
        <v>2018</v>
      </c>
      <c r="AE460" s="69">
        <v>2019</v>
      </c>
      <c r="AF460" s="69">
        <v>2020</v>
      </c>
      <c r="AG460" s="69">
        <v>2021</v>
      </c>
      <c r="AH460" s="69">
        <v>2022</v>
      </c>
      <c r="AI460" s="69">
        <v>2023</v>
      </c>
      <c r="AJ460" s="69">
        <v>2024</v>
      </c>
      <c r="AK460" s="69">
        <v>2025</v>
      </c>
    </row>
    <row r="461" spans="1:37" customFormat="1" x14ac:dyDescent="0.25">
      <c r="A461" s="13" t="s">
        <v>67</v>
      </c>
      <c r="B461" s="311">
        <v>33.025324995301403</v>
      </c>
      <c r="C461" s="311">
        <v>34.520714786144929</v>
      </c>
      <c r="D461" s="311">
        <v>34.103860730862039</v>
      </c>
      <c r="E461" s="311">
        <v>33.752090853448323</v>
      </c>
      <c r="F461" s="311">
        <v>33.026120180769304</v>
      </c>
      <c r="G461" s="311">
        <v>32.578360731983658</v>
      </c>
      <c r="H461" s="311">
        <v>32.640241141494798</v>
      </c>
      <c r="I461" s="311">
        <v>30.876653406605744</v>
      </c>
      <c r="J461" s="311">
        <v>29.300700207060473</v>
      </c>
      <c r="K461" s="311">
        <v>28.74830982607563</v>
      </c>
      <c r="L461" s="311">
        <v>27.790817428309079</v>
      </c>
      <c r="M461" s="311">
        <v>28.13974832654263</v>
      </c>
      <c r="N461" s="311">
        <v>26.994400840763543</v>
      </c>
      <c r="O461" s="311">
        <v>26.481580539137063</v>
      </c>
      <c r="P461" s="311">
        <v>25.301964385036285</v>
      </c>
      <c r="Q461" s="311">
        <v>25.159392356353582</v>
      </c>
      <c r="R461" s="311">
        <v>26.296873990275792</v>
      </c>
      <c r="S461" s="311">
        <v>26.437477027953591</v>
      </c>
      <c r="T461" s="311">
        <v>26.070044014335032</v>
      </c>
      <c r="U461" s="311">
        <v>24.894212574953389</v>
      </c>
      <c r="V461" s="311">
        <v>23.668838509959627</v>
      </c>
      <c r="W461" s="311">
        <v>21.547100300631936</v>
      </c>
      <c r="X461" s="311">
        <v>21.344629975549857</v>
      </c>
      <c r="Y461" s="311">
        <v>20.263873565079994</v>
      </c>
      <c r="Z461" s="311">
        <v>18.130682592619486</v>
      </c>
      <c r="AA461" s="311">
        <v>14.418042746267215</v>
      </c>
      <c r="AB461" s="311">
        <v>15.452327560918597</v>
      </c>
      <c r="AC461" s="311">
        <v>13.960139231785769</v>
      </c>
      <c r="AD461" s="311">
        <v>13.126443152949292</v>
      </c>
      <c r="AE461" s="311">
        <v>12.541207268551458</v>
      </c>
      <c r="AF461" s="311">
        <v>10.80057084515262</v>
      </c>
      <c r="AG461" s="311">
        <v>10.87446917692715</v>
      </c>
      <c r="AH461" s="311">
        <v>11.132231306321486</v>
      </c>
      <c r="AI461" s="311">
        <v>11.552405417166083</v>
      </c>
      <c r="AJ461" s="311">
        <v>11.581059952515334</v>
      </c>
      <c r="AK461" s="311">
        <v>11.717462214277493</v>
      </c>
    </row>
    <row r="462" spans="1:37" customFormat="1" x14ac:dyDescent="0.25">
      <c r="A462" s="13" t="s">
        <v>68</v>
      </c>
      <c r="B462" s="311">
        <v>10.919230404651566</v>
      </c>
      <c r="C462" s="311">
        <v>11.511721781173835</v>
      </c>
      <c r="D462" s="311">
        <v>11.577544243064352</v>
      </c>
      <c r="E462" s="311">
        <v>11.78640944881522</v>
      </c>
      <c r="F462" s="311">
        <v>12.288588773421711</v>
      </c>
      <c r="G462" s="311">
        <v>12.430128825357556</v>
      </c>
      <c r="H462" s="311">
        <v>12.604366580185264</v>
      </c>
      <c r="I462" s="311">
        <v>12.777638156523569</v>
      </c>
      <c r="J462" s="311">
        <v>12.761286860254621</v>
      </c>
      <c r="K462" s="311">
        <v>12.757743288059972</v>
      </c>
      <c r="L462" s="311">
        <v>12.481764658935127</v>
      </c>
      <c r="M462" s="311">
        <v>12.466182943833417</v>
      </c>
      <c r="N462" s="311">
        <v>12.55490459255393</v>
      </c>
      <c r="O462" s="311">
        <v>13.013751858761307</v>
      </c>
      <c r="P462" s="311">
        <v>13.483551610125383</v>
      </c>
      <c r="Q462" s="311">
        <v>13.62339345492626</v>
      </c>
      <c r="R462" s="311">
        <v>13.840398171280476</v>
      </c>
      <c r="S462" s="311">
        <v>14.503291323602944</v>
      </c>
      <c r="T462" s="311">
        <v>14.123093523087995</v>
      </c>
      <c r="U462" s="311">
        <v>13.445853549245481</v>
      </c>
      <c r="V462" s="311">
        <v>13.330396136229059</v>
      </c>
      <c r="W462" s="311">
        <v>13.085207118067075</v>
      </c>
      <c r="X462" s="311">
        <v>12.38631835434969</v>
      </c>
      <c r="Y462" s="311">
        <v>12.180907089253271</v>
      </c>
      <c r="Z462" s="311">
        <v>12.691076908561579</v>
      </c>
      <c r="AA462" s="311">
        <v>12.658582618749328</v>
      </c>
      <c r="AB462" s="311">
        <v>12.69539488349764</v>
      </c>
      <c r="AC462" s="311">
        <v>12.701443069074481</v>
      </c>
      <c r="AD462" s="311">
        <v>12.729418985557396</v>
      </c>
      <c r="AE462" s="311">
        <v>12.741982334156701</v>
      </c>
      <c r="AF462" s="311">
        <v>12.704146739872924</v>
      </c>
      <c r="AG462" s="311">
        <v>12.658744178363104</v>
      </c>
      <c r="AH462" s="311">
        <v>12.608521785069085</v>
      </c>
      <c r="AI462" s="311">
        <v>12.588301132463057</v>
      </c>
      <c r="AJ462" s="311">
        <v>12.569873566375014</v>
      </c>
      <c r="AK462" s="311">
        <v>12.595324994673808</v>
      </c>
    </row>
    <row r="463" spans="1:37" customFormat="1" x14ac:dyDescent="0.25">
      <c r="A463" s="13" t="s">
        <v>69</v>
      </c>
      <c r="B463" s="311">
        <v>15.033487477066487</v>
      </c>
      <c r="C463" s="311">
        <v>14.962934847508098</v>
      </c>
      <c r="D463" s="311">
        <v>14.796362557968862</v>
      </c>
      <c r="E463" s="311">
        <v>14.376804479308397</v>
      </c>
      <c r="F463" s="311">
        <v>14.32262362536202</v>
      </c>
      <c r="G463" s="311">
        <v>14.381101445244012</v>
      </c>
      <c r="H463" s="311">
        <v>13.981129720423805</v>
      </c>
      <c r="I463" s="311">
        <v>13.958883182690704</v>
      </c>
      <c r="J463" s="311">
        <v>13.815053472095489</v>
      </c>
      <c r="K463" s="311">
        <v>13.497444995637634</v>
      </c>
      <c r="L463" s="311">
        <v>13.484750547434343</v>
      </c>
      <c r="M463" s="311">
        <v>13.528604693844361</v>
      </c>
      <c r="N463" s="311">
        <v>13.573477632013642</v>
      </c>
      <c r="O463" s="311">
        <v>13.144751664982445</v>
      </c>
      <c r="P463" s="311">
        <v>12.958032443973817</v>
      </c>
      <c r="Q463" s="311">
        <v>12.916560906016604</v>
      </c>
      <c r="R463" s="311">
        <v>12.646160372599532</v>
      </c>
      <c r="S463" s="311">
        <v>12.602569648722104</v>
      </c>
      <c r="T463" s="311">
        <v>12.668736528021732</v>
      </c>
      <c r="U463" s="311">
        <v>12.124996627419922</v>
      </c>
      <c r="V463" s="311">
        <v>12.159043013805483</v>
      </c>
      <c r="W463" s="311">
        <v>12.090978882565263</v>
      </c>
      <c r="X463" s="311">
        <v>11.969228406156583</v>
      </c>
      <c r="Y463" s="311">
        <v>12.125592389156994</v>
      </c>
      <c r="Z463" s="311">
        <v>11.752321281856249</v>
      </c>
      <c r="AA463" s="311">
        <v>11.716819851393002</v>
      </c>
      <c r="AB463" s="311">
        <v>11.780124304699806</v>
      </c>
      <c r="AC463" s="311">
        <v>11.739731649118095</v>
      </c>
      <c r="AD463" s="311">
        <v>11.670514402962104</v>
      </c>
      <c r="AE463" s="311">
        <v>11.64790481217068</v>
      </c>
      <c r="AF463" s="311">
        <v>11.79278238665089</v>
      </c>
      <c r="AG463" s="311">
        <v>11.823448641774494</v>
      </c>
      <c r="AH463" s="311">
        <v>11.848763028021255</v>
      </c>
      <c r="AI463" s="311">
        <v>11.877494757025126</v>
      </c>
      <c r="AJ463" s="311">
        <v>11.906689850635438</v>
      </c>
      <c r="AK463" s="311">
        <v>11.934960624810241</v>
      </c>
    </row>
    <row r="464" spans="1:37" customFormat="1" x14ac:dyDescent="0.25">
      <c r="A464" s="13" t="s">
        <v>70</v>
      </c>
      <c r="B464" s="312">
        <v>16.852709911310811</v>
      </c>
      <c r="C464" s="311">
        <v>17.661051881052924</v>
      </c>
      <c r="D464" s="311">
        <v>16.837560404190945</v>
      </c>
      <c r="E464" s="311">
        <v>17.483570286855425</v>
      </c>
      <c r="F464" s="311">
        <v>16.946840999487474</v>
      </c>
      <c r="G464" s="311">
        <v>17.130417047741286</v>
      </c>
      <c r="H464" s="311">
        <v>17.914734861625064</v>
      </c>
      <c r="I464" s="311">
        <v>17.256767671845203</v>
      </c>
      <c r="J464" s="311">
        <v>17.136444060139628</v>
      </c>
      <c r="K464" s="311">
        <v>17.327163446342556</v>
      </c>
      <c r="L464" s="311">
        <v>16.680283435747292</v>
      </c>
      <c r="M464" s="311">
        <v>16.891340077324994</v>
      </c>
      <c r="N464" s="311">
        <v>16.3215866621108</v>
      </c>
      <c r="O464" s="311">
        <v>16.419854374232266</v>
      </c>
      <c r="P464" s="311">
        <v>15.841383801434491</v>
      </c>
      <c r="Q464" s="311">
        <v>14.913326892608254</v>
      </c>
      <c r="R464" s="311">
        <v>14.92015349251856</v>
      </c>
      <c r="S464" s="311">
        <v>14.289984237757398</v>
      </c>
      <c r="T464" s="311">
        <v>13.326740184489006</v>
      </c>
      <c r="U464" s="311">
        <v>11.944273979994506</v>
      </c>
      <c r="V464" s="311">
        <v>12.369082849201444</v>
      </c>
      <c r="W464" s="311">
        <v>11.734737037245273</v>
      </c>
      <c r="X464" s="311">
        <v>11.09945830268113</v>
      </c>
      <c r="Y464" s="311">
        <v>10.88444158391893</v>
      </c>
      <c r="Z464" s="311">
        <v>9.7916496838343932</v>
      </c>
      <c r="AA464" s="311">
        <v>9.7764007683152823</v>
      </c>
      <c r="AB464" s="311">
        <v>9.4382622056573844</v>
      </c>
      <c r="AC464" s="311">
        <v>9.1529795544961257</v>
      </c>
      <c r="AD464" s="311">
        <v>8.8801593097130134</v>
      </c>
      <c r="AE464" s="311">
        <v>8.6440019704279099</v>
      </c>
      <c r="AF464" s="311">
        <v>8.3030407106845381</v>
      </c>
      <c r="AG464" s="311">
        <v>8.1675240840567298</v>
      </c>
      <c r="AH464" s="311">
        <v>8.104408474672617</v>
      </c>
      <c r="AI464" s="311">
        <v>8.0248798600994</v>
      </c>
      <c r="AJ464" s="311">
        <v>7.9491696576966877</v>
      </c>
      <c r="AK464" s="311">
        <v>7.8883110019067759</v>
      </c>
    </row>
    <row r="465" spans="1:37" customFormat="1" x14ac:dyDescent="0.25">
      <c r="A465" s="216" t="s">
        <v>71</v>
      </c>
      <c r="B465" s="243"/>
      <c r="C465" s="313">
        <v>69.601301240619136</v>
      </c>
      <c r="D465" s="33"/>
      <c r="E465" s="38"/>
      <c r="F465" s="33"/>
      <c r="G465" s="38"/>
      <c r="H465" s="38"/>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3"/>
    </row>
    <row r="466" spans="1:37" s="216" customFormat="1" x14ac:dyDescent="0.25">
      <c r="B466" s="243"/>
      <c r="C466" s="33"/>
      <c r="D466" s="33"/>
      <c r="E466" s="38"/>
      <c r="F466" s="33"/>
      <c r="G466" s="38"/>
      <c r="H466" s="36"/>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c r="AJ466" s="33"/>
      <c r="AK466" s="33"/>
    </row>
    <row r="467" spans="1:37" customFormat="1" x14ac:dyDescent="0.25">
      <c r="A467" t="s">
        <v>37</v>
      </c>
      <c r="B467" s="30"/>
    </row>
    <row r="468" spans="1:37" s="19" customFormat="1" x14ac:dyDescent="0.25">
      <c r="A468" s="22" t="s">
        <v>584</v>
      </c>
      <c r="B468" s="244">
        <v>1990</v>
      </c>
      <c r="C468" s="69">
        <v>1991</v>
      </c>
      <c r="D468" s="69">
        <v>1992</v>
      </c>
      <c r="E468" s="69">
        <v>1993</v>
      </c>
      <c r="F468" s="69">
        <v>1994</v>
      </c>
      <c r="G468" s="69">
        <v>1995</v>
      </c>
      <c r="H468" s="69">
        <v>1996</v>
      </c>
      <c r="I468" s="69">
        <v>1997</v>
      </c>
      <c r="J468" s="69">
        <v>1998</v>
      </c>
      <c r="K468" s="69">
        <v>1999</v>
      </c>
      <c r="L468" s="69">
        <v>2000</v>
      </c>
      <c r="M468" s="69">
        <v>2001</v>
      </c>
      <c r="N468" s="69">
        <v>2002</v>
      </c>
      <c r="O468" s="69">
        <v>2003</v>
      </c>
      <c r="P468" s="69">
        <v>2004</v>
      </c>
      <c r="Q468" s="69">
        <v>2005</v>
      </c>
      <c r="R468" s="69">
        <v>2006</v>
      </c>
      <c r="S468" s="69">
        <v>2007</v>
      </c>
      <c r="T468" s="69">
        <v>2008</v>
      </c>
      <c r="U468" s="69">
        <v>2009</v>
      </c>
      <c r="V468" s="69">
        <v>2010</v>
      </c>
      <c r="W468" s="69">
        <v>2011</v>
      </c>
      <c r="X468" s="69">
        <v>2012</v>
      </c>
      <c r="Y468" s="69">
        <v>2013</v>
      </c>
      <c r="Z468" s="69">
        <v>2014</v>
      </c>
      <c r="AA468" s="69">
        <v>2015</v>
      </c>
      <c r="AB468" s="69">
        <v>2016</v>
      </c>
      <c r="AC468" s="69">
        <v>2017</v>
      </c>
      <c r="AD468" s="69">
        <v>2018</v>
      </c>
      <c r="AE468" s="69">
        <v>2019</v>
      </c>
      <c r="AF468" s="69">
        <v>2020</v>
      </c>
      <c r="AG468" s="69">
        <v>2021</v>
      </c>
      <c r="AH468" s="69">
        <v>2022</v>
      </c>
      <c r="AI468" s="69">
        <v>2023</v>
      </c>
      <c r="AJ468" s="69">
        <v>2024</v>
      </c>
      <c r="AK468" s="69">
        <v>2025</v>
      </c>
    </row>
    <row r="469" spans="1:37" customFormat="1" x14ac:dyDescent="0.25">
      <c r="A469" s="13" t="s">
        <v>67</v>
      </c>
      <c r="B469" s="312">
        <v>33.025324995301403</v>
      </c>
      <c r="C469" s="311">
        <v>34.520714786144929</v>
      </c>
      <c r="D469" s="311">
        <v>34.103860730862039</v>
      </c>
      <c r="E469" s="311">
        <v>33.752090853448323</v>
      </c>
      <c r="F469" s="311">
        <v>33.026120180769304</v>
      </c>
      <c r="G469" s="311">
        <v>32.578360731983658</v>
      </c>
      <c r="H469" s="311">
        <v>32.640241141494798</v>
      </c>
      <c r="I469" s="311">
        <v>30.876653406605744</v>
      </c>
      <c r="J469" s="311">
        <v>29.300700207060473</v>
      </c>
      <c r="K469" s="311">
        <v>28.74830982607563</v>
      </c>
      <c r="L469" s="311">
        <v>27.790817428309079</v>
      </c>
      <c r="M469" s="311">
        <v>28.13974832654263</v>
      </c>
      <c r="N469" s="311">
        <v>26.994400840763543</v>
      </c>
      <c r="O469" s="311">
        <v>26.481580539137063</v>
      </c>
      <c r="P469" s="311">
        <v>25.301964385036285</v>
      </c>
      <c r="Q469" s="311">
        <v>25.159392356353582</v>
      </c>
      <c r="R469" s="311">
        <v>26.296873990275792</v>
      </c>
      <c r="S469" s="311">
        <v>26.437477027953591</v>
      </c>
      <c r="T469" s="311">
        <v>26.070044014335032</v>
      </c>
      <c r="U469" s="311">
        <v>24.894212574953389</v>
      </c>
      <c r="V469" s="311">
        <v>23.668838509959627</v>
      </c>
      <c r="W469" s="311">
        <v>21.547100300631936</v>
      </c>
      <c r="X469" s="311">
        <v>21.344629975549857</v>
      </c>
      <c r="Y469" s="311">
        <v>20.263873565079994</v>
      </c>
      <c r="Z469" s="311">
        <v>18.130682592619486</v>
      </c>
      <c r="AA469" s="311">
        <v>14.418042746267215</v>
      </c>
      <c r="AB469" s="311">
        <v>15.256817578429427</v>
      </c>
      <c r="AC469" s="311">
        <v>13.559085264167489</v>
      </c>
      <c r="AD469" s="311">
        <v>12.262325738315532</v>
      </c>
      <c r="AE469" s="311">
        <v>11.693530542775269</v>
      </c>
      <c r="AF469" s="311">
        <v>10.075496875172563</v>
      </c>
      <c r="AG469" s="311">
        <v>9.8249053730515357</v>
      </c>
      <c r="AH469" s="311">
        <v>9.0888845852495947</v>
      </c>
      <c r="AI469" s="311">
        <v>9.393534322408188</v>
      </c>
      <c r="AJ469" s="311">
        <v>9.3276476142373568</v>
      </c>
      <c r="AK469" s="311">
        <v>9.1701626066037214</v>
      </c>
    </row>
    <row r="470" spans="1:37" customFormat="1" x14ac:dyDescent="0.25">
      <c r="A470" s="13" t="s">
        <v>68</v>
      </c>
      <c r="B470" s="312">
        <v>10.919230404651566</v>
      </c>
      <c r="C470" s="311">
        <v>11.511721781173835</v>
      </c>
      <c r="D470" s="311">
        <v>11.577544243064352</v>
      </c>
      <c r="E470" s="311">
        <v>11.78640944881522</v>
      </c>
      <c r="F470" s="311">
        <v>12.288588773421711</v>
      </c>
      <c r="G470" s="311">
        <v>12.430128825357556</v>
      </c>
      <c r="H470" s="311">
        <v>12.604366580185264</v>
      </c>
      <c r="I470" s="311">
        <v>12.777638156523569</v>
      </c>
      <c r="J470" s="311">
        <v>12.761286860254621</v>
      </c>
      <c r="K470" s="311">
        <v>12.757743288059972</v>
      </c>
      <c r="L470" s="311">
        <v>12.481764658935127</v>
      </c>
      <c r="M470" s="311">
        <v>12.466182943833417</v>
      </c>
      <c r="N470" s="311">
        <v>12.55490459255393</v>
      </c>
      <c r="O470" s="311">
        <v>13.013751858761307</v>
      </c>
      <c r="P470" s="311">
        <v>13.483551610125383</v>
      </c>
      <c r="Q470" s="311">
        <v>13.62339345492626</v>
      </c>
      <c r="R470" s="311">
        <v>13.840398171280476</v>
      </c>
      <c r="S470" s="311">
        <v>14.503291323602944</v>
      </c>
      <c r="T470" s="311">
        <v>14.123093523087995</v>
      </c>
      <c r="U470" s="311">
        <v>13.445853549245481</v>
      </c>
      <c r="V470" s="311">
        <v>13.330396136229059</v>
      </c>
      <c r="W470" s="311">
        <v>13.085207118067075</v>
      </c>
      <c r="X470" s="311">
        <v>12.38631835434969</v>
      </c>
      <c r="Y470" s="311">
        <v>12.180907089253271</v>
      </c>
      <c r="Z470" s="311">
        <v>12.691076908561579</v>
      </c>
      <c r="AA470" s="311">
        <v>12.658582618749328</v>
      </c>
      <c r="AB470" s="311">
        <v>12.695395070217014</v>
      </c>
      <c r="AC470" s="311">
        <v>12.701442252147345</v>
      </c>
      <c r="AD470" s="311">
        <v>12.729425522673916</v>
      </c>
      <c r="AE470" s="311">
        <v>12.741976183947259</v>
      </c>
      <c r="AF470" s="311">
        <v>12.704169073404119</v>
      </c>
      <c r="AG470" s="311">
        <v>12.658781828451307</v>
      </c>
      <c r="AH470" s="311">
        <v>12.608562685190428</v>
      </c>
      <c r="AI470" s="311">
        <v>12.588337748048573</v>
      </c>
      <c r="AJ470" s="311">
        <v>12.569904147818466</v>
      </c>
      <c r="AK470" s="311">
        <v>12.595320187902303</v>
      </c>
    </row>
    <row r="471" spans="1:37" customFormat="1" x14ac:dyDescent="0.25">
      <c r="A471" s="13" t="s">
        <v>69</v>
      </c>
      <c r="B471" s="312">
        <v>15.033487477066487</v>
      </c>
      <c r="C471" s="311">
        <v>14.962934847508098</v>
      </c>
      <c r="D471" s="311">
        <v>14.796362557968862</v>
      </c>
      <c r="E471" s="311">
        <v>14.376804479308397</v>
      </c>
      <c r="F471" s="311">
        <v>14.32262362536202</v>
      </c>
      <c r="G471" s="311">
        <v>14.381101445244012</v>
      </c>
      <c r="H471" s="311">
        <v>13.981129720423805</v>
      </c>
      <c r="I471" s="311">
        <v>13.958883182690704</v>
      </c>
      <c r="J471" s="311">
        <v>13.815053472095489</v>
      </c>
      <c r="K471" s="311">
        <v>13.497444995637634</v>
      </c>
      <c r="L471" s="311">
        <v>13.484750547434343</v>
      </c>
      <c r="M471" s="311">
        <v>13.528604693844361</v>
      </c>
      <c r="N471" s="311">
        <v>13.573477632013642</v>
      </c>
      <c r="O471" s="311">
        <v>13.144751664982445</v>
      </c>
      <c r="P471" s="311">
        <v>12.958032443973817</v>
      </c>
      <c r="Q471" s="311">
        <v>12.916560906016604</v>
      </c>
      <c r="R471" s="311">
        <v>12.646160372599532</v>
      </c>
      <c r="S471" s="311">
        <v>12.602569648722104</v>
      </c>
      <c r="T471" s="311">
        <v>12.668736528021732</v>
      </c>
      <c r="U471" s="311">
        <v>12.124996627419922</v>
      </c>
      <c r="V471" s="311">
        <v>12.159043013805483</v>
      </c>
      <c r="W471" s="311">
        <v>12.090978882565263</v>
      </c>
      <c r="X471" s="311">
        <v>11.969228406156583</v>
      </c>
      <c r="Y471" s="311">
        <v>12.125592389156994</v>
      </c>
      <c r="Z471" s="311">
        <v>11.752321281856249</v>
      </c>
      <c r="AA471" s="311">
        <v>11.716819851393002</v>
      </c>
      <c r="AB471" s="311">
        <v>11.779947483008939</v>
      </c>
      <c r="AC471" s="311">
        <v>11.739481688217593</v>
      </c>
      <c r="AD471" s="311">
        <v>11.670339255269585</v>
      </c>
      <c r="AE471" s="311">
        <v>11.647156673537397</v>
      </c>
      <c r="AF471" s="311">
        <v>11.791776051746229</v>
      </c>
      <c r="AG471" s="311">
        <v>11.821972781646817</v>
      </c>
      <c r="AH471" s="311">
        <v>11.846378738984013</v>
      </c>
      <c r="AI471" s="311">
        <v>11.87486727031599</v>
      </c>
      <c r="AJ471" s="311">
        <v>11.904036102950519</v>
      </c>
      <c r="AK471" s="311">
        <v>11.932656278632598</v>
      </c>
    </row>
    <row r="472" spans="1:37" s="29" customFormat="1" x14ac:dyDescent="0.25">
      <c r="A472" s="245" t="s">
        <v>70</v>
      </c>
      <c r="B472" s="312">
        <v>16.852709911310811</v>
      </c>
      <c r="C472" s="312">
        <v>17.661051881052924</v>
      </c>
      <c r="D472" s="312">
        <v>16.837560404190945</v>
      </c>
      <c r="E472" s="312">
        <v>17.483570286855425</v>
      </c>
      <c r="F472" s="312">
        <v>16.946840999487474</v>
      </c>
      <c r="G472" s="312">
        <v>17.130417047741286</v>
      </c>
      <c r="H472" s="312">
        <v>17.914734861625064</v>
      </c>
      <c r="I472" s="312">
        <v>17.256767671845203</v>
      </c>
      <c r="J472" s="312">
        <v>17.136444060139628</v>
      </c>
      <c r="K472" s="312">
        <v>17.327163446342556</v>
      </c>
      <c r="L472" s="312">
        <v>16.680283435747292</v>
      </c>
      <c r="M472" s="312">
        <v>16.891340077324994</v>
      </c>
      <c r="N472" s="312">
        <v>16.3215866621108</v>
      </c>
      <c r="O472" s="312">
        <v>16.419854374232266</v>
      </c>
      <c r="P472" s="312">
        <v>15.841383801434491</v>
      </c>
      <c r="Q472" s="312">
        <v>14.913326892608254</v>
      </c>
      <c r="R472" s="312">
        <v>14.92015349251856</v>
      </c>
      <c r="S472" s="312">
        <v>14.289984237757398</v>
      </c>
      <c r="T472" s="312">
        <v>13.326740184489006</v>
      </c>
      <c r="U472" s="312">
        <v>11.944273979994506</v>
      </c>
      <c r="V472" s="312">
        <v>12.369082849201444</v>
      </c>
      <c r="W472" s="312">
        <v>11.734737037245273</v>
      </c>
      <c r="X472" s="312">
        <v>11.09945830268113</v>
      </c>
      <c r="Y472" s="312">
        <v>10.88444158391893</v>
      </c>
      <c r="Z472" s="312">
        <v>9.7916496838343932</v>
      </c>
      <c r="AA472" s="312">
        <v>9.7764007683152823</v>
      </c>
      <c r="AB472" s="312">
        <v>9.4370146388933644</v>
      </c>
      <c r="AC472" s="312">
        <v>9.1496389549257007</v>
      </c>
      <c r="AD472" s="312">
        <v>8.8802792800547508</v>
      </c>
      <c r="AE472" s="312">
        <v>8.6318328775428252</v>
      </c>
      <c r="AF472" s="312">
        <v>8.2950608847699314</v>
      </c>
      <c r="AG472" s="312">
        <v>8.1536043589705027</v>
      </c>
      <c r="AH472" s="312">
        <v>8.0778569044214308</v>
      </c>
      <c r="AI472" s="312">
        <v>7.9889295463279488</v>
      </c>
      <c r="AJ472" s="312">
        <v>7.9061495860317113</v>
      </c>
      <c r="AK472" s="312">
        <v>7.8375301164273994</v>
      </c>
    </row>
    <row r="473" spans="1:37" s="29" customFormat="1" x14ac:dyDescent="0.25">
      <c r="A473" t="s">
        <v>71</v>
      </c>
      <c r="B473" s="246"/>
      <c r="C473" s="313">
        <v>69.601301240619136</v>
      </c>
      <c r="D473" s="246"/>
      <c r="E473" s="246"/>
      <c r="F473" s="246"/>
      <c r="G473" s="246"/>
      <c r="H473" s="246"/>
      <c r="I473" s="246"/>
      <c r="J473" s="246"/>
      <c r="K473" s="246"/>
      <c r="L473" s="246"/>
      <c r="M473" s="246"/>
      <c r="N473" s="246"/>
      <c r="O473" s="246"/>
      <c r="P473" s="246"/>
      <c r="Q473" s="246"/>
      <c r="R473" s="246"/>
      <c r="S473" s="246"/>
      <c r="T473" s="246"/>
      <c r="U473" s="246"/>
      <c r="V473" s="246"/>
      <c r="W473" s="246"/>
      <c r="X473" s="246"/>
      <c r="Y473" s="246"/>
      <c r="Z473" s="246"/>
      <c r="AA473" s="246"/>
      <c r="AB473" s="246"/>
      <c r="AC473" s="246"/>
      <c r="AD473" s="246"/>
      <c r="AE473" s="246"/>
      <c r="AF473" s="246"/>
      <c r="AG473" s="246"/>
      <c r="AH473" s="246"/>
      <c r="AI473" s="246"/>
      <c r="AJ473" s="246"/>
      <c r="AK473" s="246"/>
    </row>
    <row r="474" spans="1:37" s="29" customFormat="1" x14ac:dyDescent="0.25"/>
    <row r="475" spans="1:37" s="29" customFormat="1" x14ac:dyDescent="0.25"/>
    <row r="476" spans="1:37" s="29" customFormat="1" x14ac:dyDescent="0.25"/>
    <row r="477" spans="1:37" s="29" customFormat="1" x14ac:dyDescent="0.25"/>
    <row r="478" spans="1:37" s="29" customFormat="1" x14ac:dyDescent="0.25"/>
    <row r="479" spans="1:37" customFormat="1" x14ac:dyDescent="0.25"/>
    <row r="480" spans="1:37" customFormat="1" x14ac:dyDescent="0.25"/>
    <row r="481" spans="1:21" customFormat="1" x14ac:dyDescent="0.25"/>
    <row r="492" spans="1:21" s="9" customFormat="1" ht="17.25" x14ac:dyDescent="0.3">
      <c r="A492" s="9" t="s">
        <v>72</v>
      </c>
    </row>
    <row r="493" spans="1:21" customFormat="1" x14ac:dyDescent="0.25">
      <c r="A493" s="15"/>
    </row>
    <row r="494" spans="1:21" customFormat="1" x14ac:dyDescent="0.25">
      <c r="A494" s="15"/>
    </row>
    <row r="495" spans="1:21" customFormat="1" x14ac:dyDescent="0.25">
      <c r="A495" s="15"/>
    </row>
    <row r="496" spans="1:21" customFormat="1" x14ac:dyDescent="0.25">
      <c r="A496" s="15"/>
      <c r="C496" s="69"/>
      <c r="D496" s="69"/>
      <c r="E496" s="69" t="s">
        <v>711</v>
      </c>
      <c r="F496" s="69" t="s">
        <v>712</v>
      </c>
      <c r="G496" s="69" t="s">
        <v>710</v>
      </c>
      <c r="H496" s="69" t="s">
        <v>713</v>
      </c>
      <c r="I496" s="69" t="s">
        <v>710</v>
      </c>
      <c r="J496" s="69" t="s">
        <v>714</v>
      </c>
      <c r="K496" s="69" t="s">
        <v>710</v>
      </c>
      <c r="N496" s="38"/>
      <c r="O496" s="38"/>
      <c r="P496" s="38"/>
      <c r="Q496" s="38"/>
      <c r="R496" s="38"/>
      <c r="S496" s="38"/>
      <c r="T496" s="38"/>
      <c r="U496" s="38"/>
    </row>
    <row r="497" spans="1:21" customFormat="1" x14ac:dyDescent="0.25">
      <c r="A497" s="15"/>
      <c r="C497" s="13" t="s">
        <v>76</v>
      </c>
      <c r="D497" s="13" t="s">
        <v>73</v>
      </c>
      <c r="E497" s="311">
        <v>69.601301240619136</v>
      </c>
      <c r="F497" s="311">
        <v>66.612673609904704</v>
      </c>
      <c r="G497" s="314">
        <v>4.29392493738361E-2</v>
      </c>
      <c r="H497" s="311">
        <v>55.454814627409192</v>
      </c>
      <c r="I497" s="314">
        <v>0.20325031804080829</v>
      </c>
      <c r="J497" s="311">
        <v>43.600540682360965</v>
      </c>
      <c r="K497" s="314">
        <v>0.37356716174559385</v>
      </c>
      <c r="M497" s="33"/>
      <c r="N497" s="38"/>
      <c r="O497" s="38"/>
      <c r="P497" s="38"/>
      <c r="Q497" s="38"/>
      <c r="R497" s="38"/>
      <c r="S497" s="38"/>
      <c r="T497" s="38"/>
      <c r="U497" s="38"/>
    </row>
    <row r="498" spans="1:21" customFormat="1" x14ac:dyDescent="0.25">
      <c r="A498" s="15"/>
      <c r="C498" s="13"/>
      <c r="D498" s="13" t="s">
        <v>74</v>
      </c>
      <c r="E498" s="311">
        <v>69.601301240619136</v>
      </c>
      <c r="F498" s="311">
        <v>66.612673609904704</v>
      </c>
      <c r="G498" s="314">
        <v>4.29392493738361E-2</v>
      </c>
      <c r="H498" s="311">
        <v>55.454814627409192</v>
      </c>
      <c r="I498" s="314">
        <v>0.20325031804080829</v>
      </c>
      <c r="J498" s="311">
        <v>42.866502885092842</v>
      </c>
      <c r="K498" s="314">
        <v>0.38411348464738093</v>
      </c>
      <c r="M498" s="33"/>
      <c r="N498" s="38"/>
      <c r="O498" s="38"/>
      <c r="P498" s="38"/>
      <c r="Q498" s="38"/>
      <c r="R498" s="38"/>
      <c r="S498" s="38"/>
      <c r="T498" s="38"/>
      <c r="U498" s="38"/>
    </row>
    <row r="499" spans="1:21" customFormat="1" x14ac:dyDescent="0.25">
      <c r="A499" s="15"/>
      <c r="C499" s="13" t="s">
        <v>75</v>
      </c>
      <c r="D499" s="13" t="s">
        <v>73</v>
      </c>
      <c r="E499" s="311">
        <v>33.025324995301403</v>
      </c>
      <c r="F499" s="311">
        <v>25.159392356353582</v>
      </c>
      <c r="G499" s="314">
        <v>0.23817881095998081</v>
      </c>
      <c r="H499" s="311">
        <v>20.263873565079994</v>
      </c>
      <c r="I499" s="314">
        <v>0.38641410590318231</v>
      </c>
      <c r="J499" s="311">
        <v>10.80057084515262</v>
      </c>
      <c r="K499" s="314">
        <v>0.67296095203637674</v>
      </c>
      <c r="M499" s="33"/>
      <c r="N499" s="38"/>
      <c r="O499" s="38"/>
      <c r="P499" s="38"/>
      <c r="Q499" s="38"/>
      <c r="R499" s="38"/>
      <c r="S499" s="38"/>
      <c r="T499" s="38"/>
      <c r="U499" s="38"/>
    </row>
    <row r="500" spans="1:21" customFormat="1" x14ac:dyDescent="0.25">
      <c r="A500" s="15"/>
      <c r="C500" s="13"/>
      <c r="D500" s="13" t="s">
        <v>74</v>
      </c>
      <c r="E500" s="311">
        <v>33.025324995301403</v>
      </c>
      <c r="F500" s="311">
        <v>25.159392356353582</v>
      </c>
      <c r="G500" s="314">
        <v>0.23817881095998081</v>
      </c>
      <c r="H500" s="311">
        <v>20.263873565079994</v>
      </c>
      <c r="I500" s="314">
        <v>0.38641410590318231</v>
      </c>
      <c r="J500" s="311">
        <v>10.075496875172563</v>
      </c>
      <c r="K500" s="314">
        <v>0.69491604165572851</v>
      </c>
      <c r="M500" s="33"/>
      <c r="N500" s="38"/>
      <c r="O500" s="38"/>
      <c r="P500" s="38"/>
      <c r="Q500" s="38"/>
      <c r="R500" s="38"/>
      <c r="S500" s="38"/>
      <c r="T500" s="38"/>
      <c r="U500" s="38"/>
    </row>
    <row r="501" spans="1:21" customFormat="1" x14ac:dyDescent="0.25">
      <c r="A501" s="15"/>
      <c r="C501" s="13"/>
      <c r="D501" s="13" t="s">
        <v>68</v>
      </c>
      <c r="E501" s="311">
        <v>10.919230404651566</v>
      </c>
      <c r="F501" s="311">
        <v>13.62339345492626</v>
      </c>
      <c r="G501" s="314">
        <v>-0.24765143238691317</v>
      </c>
      <c r="H501" s="311">
        <v>12.180907089253271</v>
      </c>
      <c r="I501" s="314">
        <v>-0.11554630114446833</v>
      </c>
      <c r="J501" s="311">
        <v>12.704146739872924</v>
      </c>
      <c r="K501" s="314">
        <v>-0.16346539720061107</v>
      </c>
      <c r="N501" s="38"/>
      <c r="O501" s="38"/>
      <c r="P501" s="38"/>
      <c r="Q501" s="38"/>
      <c r="R501" s="38"/>
      <c r="S501" s="38"/>
      <c r="T501" s="38"/>
      <c r="U501" s="38"/>
    </row>
    <row r="502" spans="1:21" customFormat="1" x14ac:dyDescent="0.25">
      <c r="A502" s="15"/>
      <c r="C502" s="13"/>
      <c r="D502" s="13" t="s">
        <v>69</v>
      </c>
      <c r="E502" s="311">
        <v>15.033487477066487</v>
      </c>
      <c r="F502" s="311">
        <v>12.837880906016604</v>
      </c>
      <c r="G502" s="314">
        <v>0.14604772009151371</v>
      </c>
      <c r="H502" s="311">
        <v>12.085259389156992</v>
      </c>
      <c r="I502" s="314">
        <v>0.19611072230625148</v>
      </c>
      <c r="J502" s="311">
        <v>11.79278238665089</v>
      </c>
      <c r="K502" s="314">
        <v>0.21556575580744503</v>
      </c>
      <c r="N502" s="38"/>
      <c r="O502" s="38"/>
      <c r="P502" s="38"/>
      <c r="Q502" s="38"/>
      <c r="R502" s="38"/>
      <c r="S502" s="38"/>
      <c r="T502" s="38"/>
      <c r="U502" s="38"/>
    </row>
    <row r="503" spans="1:21" customFormat="1" x14ac:dyDescent="0.25">
      <c r="A503" s="15"/>
      <c r="C503" s="13"/>
      <c r="D503" s="13" t="s">
        <v>70</v>
      </c>
      <c r="E503" s="311">
        <v>16.551408670691664</v>
      </c>
      <c r="F503" s="311">
        <v>14.913326892608254</v>
      </c>
      <c r="G503" s="314">
        <v>9.8969327063021348E-2</v>
      </c>
      <c r="H503" s="311">
        <v>10.88444158391893</v>
      </c>
      <c r="I503" s="314">
        <v>0.34238578718725565</v>
      </c>
      <c r="J503" s="311">
        <v>8.3030407106845381</v>
      </c>
      <c r="K503" s="314">
        <v>0.49834839584457175</v>
      </c>
      <c r="N503" s="38"/>
      <c r="O503" s="38"/>
      <c r="P503" s="38"/>
      <c r="Q503" s="38"/>
      <c r="R503" s="38"/>
      <c r="S503" s="38"/>
      <c r="T503" s="38"/>
      <c r="U503" s="38"/>
    </row>
    <row r="504" spans="1:21" customFormat="1" x14ac:dyDescent="0.25">
      <c r="A504" s="15"/>
    </row>
    <row r="505" spans="1:21" customFormat="1" x14ac:dyDescent="0.25">
      <c r="C505" s="13"/>
      <c r="D505" s="69">
        <v>1990</v>
      </c>
      <c r="E505" s="69">
        <v>2005</v>
      </c>
      <c r="F505" s="69" t="s">
        <v>715</v>
      </c>
      <c r="G505" s="69">
        <v>2013</v>
      </c>
      <c r="H505" s="69" t="s">
        <v>715</v>
      </c>
      <c r="I505" s="69">
        <v>2020</v>
      </c>
      <c r="J505" s="69" t="s">
        <v>715</v>
      </c>
    </row>
    <row r="506" spans="1:21" x14ac:dyDescent="0.25">
      <c r="C506" s="13" t="s">
        <v>716</v>
      </c>
      <c r="D506" s="242">
        <f>E497</f>
        <v>69.601301240619136</v>
      </c>
      <c r="E506" s="242">
        <f>F497</f>
        <v>66.612673609904704</v>
      </c>
      <c r="F506" s="247">
        <f>G497</f>
        <v>4.29392493738361E-2</v>
      </c>
      <c r="G506" s="242">
        <f>H497</f>
        <v>55.454814627409192</v>
      </c>
      <c r="H506" s="247">
        <f>I497</f>
        <v>0.20325031804080829</v>
      </c>
      <c r="I506" s="248" t="str">
        <f>ROUND(J498,0)&amp;"-"&amp;ROUND(J497,1)</f>
        <v>43-43,6</v>
      </c>
      <c r="J506" s="248" t="str">
        <f>ROUND(K497,2)*100&amp;"-"&amp;ROUND(K498,2)*100&amp;"%"</f>
        <v>37-38%</v>
      </c>
    </row>
    <row r="507" spans="1:21" x14ac:dyDescent="0.25">
      <c r="C507" s="13" t="s">
        <v>78</v>
      </c>
      <c r="D507" s="242">
        <f>E499</f>
        <v>33.025324995301403</v>
      </c>
      <c r="E507" s="242">
        <f>F499</f>
        <v>25.159392356353582</v>
      </c>
      <c r="F507" s="247">
        <f>G499</f>
        <v>0.23817881095998081</v>
      </c>
      <c r="G507" s="242">
        <f>H499</f>
        <v>20.263873565079994</v>
      </c>
      <c r="H507" s="247">
        <f>I499</f>
        <v>0.38641410590318231</v>
      </c>
      <c r="I507" s="248" t="str">
        <f>ROUND(J500,0)&amp;"-"&amp;ROUND(J499,0)</f>
        <v>10-11</v>
      </c>
      <c r="J507" s="248" t="str">
        <f>ROUND(K499,2)*100&amp;"-"&amp;ROUND(K500,2)*100&amp;"%"</f>
        <v>67-69%</v>
      </c>
    </row>
    <row r="508" spans="1:21" x14ac:dyDescent="0.25">
      <c r="C508" s="13" t="s">
        <v>68</v>
      </c>
      <c r="D508" s="242">
        <f>E501</f>
        <v>10.919230404651566</v>
      </c>
      <c r="E508" s="242">
        <f t="shared" ref="E508:F510" si="0">F501</f>
        <v>13.62339345492626</v>
      </c>
      <c r="F508" s="247">
        <f>G501</f>
        <v>-0.24765143238691317</v>
      </c>
      <c r="G508" s="242">
        <f t="shared" ref="G508:H510" si="1">H501</f>
        <v>12.180907089253271</v>
      </c>
      <c r="H508" s="247">
        <f t="shared" si="1"/>
        <v>-0.11554630114446833</v>
      </c>
      <c r="I508" s="242">
        <f>J501</f>
        <v>12.704146739872924</v>
      </c>
      <c r="J508" s="247">
        <f t="shared" ref="J508:J510" si="2">K501</f>
        <v>-0.16346539720061107</v>
      </c>
    </row>
    <row r="509" spans="1:21" x14ac:dyDescent="0.25">
      <c r="C509" s="13" t="s">
        <v>69</v>
      </c>
      <c r="D509" s="242">
        <f t="shared" ref="D509" si="3">E502</f>
        <v>15.033487477066487</v>
      </c>
      <c r="E509" s="242">
        <f t="shared" si="0"/>
        <v>12.837880906016604</v>
      </c>
      <c r="F509" s="247">
        <f t="shared" si="0"/>
        <v>0.14604772009151371</v>
      </c>
      <c r="G509" s="242">
        <f t="shared" si="1"/>
        <v>12.085259389156992</v>
      </c>
      <c r="H509" s="247">
        <f t="shared" si="1"/>
        <v>0.19611072230625148</v>
      </c>
      <c r="I509" s="242">
        <f>J502</f>
        <v>11.79278238665089</v>
      </c>
      <c r="J509" s="247">
        <f t="shared" si="2"/>
        <v>0.21556575580744503</v>
      </c>
    </row>
    <row r="510" spans="1:21" x14ac:dyDescent="0.25">
      <c r="C510" s="13" t="s">
        <v>70</v>
      </c>
      <c r="D510" s="242">
        <f t="shared" ref="D510" si="4">E503</f>
        <v>16.551408670691664</v>
      </c>
      <c r="E510" s="242">
        <f t="shared" si="0"/>
        <v>14.913326892608254</v>
      </c>
      <c r="F510" s="247">
        <f t="shared" si="0"/>
        <v>9.8969327063021348E-2</v>
      </c>
      <c r="G510" s="242">
        <f t="shared" si="1"/>
        <v>10.88444158391893</v>
      </c>
      <c r="H510" s="247">
        <f t="shared" si="1"/>
        <v>0.34238578718725565</v>
      </c>
      <c r="I510" s="242">
        <f>J503</f>
        <v>8.3030407106845381</v>
      </c>
      <c r="J510" s="247">
        <f t="shared" si="2"/>
        <v>0.49834839584457175</v>
      </c>
    </row>
    <row r="513" spans="1:8" s="9" customFormat="1" ht="17.25" x14ac:dyDescent="0.3">
      <c r="A513" s="9" t="s">
        <v>77</v>
      </c>
    </row>
    <row r="514" spans="1:8" customFormat="1" x14ac:dyDescent="0.25">
      <c r="A514" s="15"/>
    </row>
    <row r="515" spans="1:8" customFormat="1" x14ac:dyDescent="0.25">
      <c r="E515" s="38"/>
      <c r="F515" s="38"/>
      <c r="G515" s="38"/>
      <c r="H515" s="38"/>
    </row>
    <row r="516" spans="1:8" customFormat="1" x14ac:dyDescent="0.25">
      <c r="C516" t="s">
        <v>36</v>
      </c>
      <c r="G516" s="38"/>
      <c r="H516" s="38"/>
    </row>
    <row r="517" spans="1:8" customFormat="1" x14ac:dyDescent="0.25">
      <c r="C517" s="13"/>
      <c r="D517" s="69">
        <v>1990</v>
      </c>
      <c r="E517" s="69">
        <v>2013</v>
      </c>
      <c r="F517" s="69">
        <v>2020</v>
      </c>
      <c r="G517" s="38"/>
      <c r="H517" s="38"/>
    </row>
    <row r="518" spans="1:8" customFormat="1" x14ac:dyDescent="0.25">
      <c r="C518" s="13" t="s">
        <v>78</v>
      </c>
      <c r="D518" s="314">
        <v>0.43551361131131655</v>
      </c>
      <c r="E518" s="314">
        <v>0.36541233978022064</v>
      </c>
      <c r="F518" s="314">
        <v>0.24771644287251002</v>
      </c>
      <c r="G518" s="38"/>
      <c r="H518" s="38"/>
    </row>
    <row r="519" spans="1:8" customFormat="1" x14ac:dyDescent="0.25">
      <c r="C519" s="13" t="s">
        <v>68</v>
      </c>
      <c r="D519" s="314">
        <v>0.14399475151105115</v>
      </c>
      <c r="E519" s="314">
        <v>0.21965463541974797</v>
      </c>
      <c r="F519" s="314">
        <v>0.29137589903816286</v>
      </c>
      <c r="G519" s="38"/>
      <c r="H519" s="38"/>
    </row>
    <row r="520" spans="1:8" customFormat="1" x14ac:dyDescent="0.25">
      <c r="C520" s="13" t="s">
        <v>69</v>
      </c>
      <c r="D520" s="314">
        <v>0.19825053720658853</v>
      </c>
      <c r="E520" s="314">
        <v>0.21865716206296323</v>
      </c>
      <c r="F520" s="314">
        <v>0.2704733061125037</v>
      </c>
      <c r="G520" s="38"/>
      <c r="H520" s="38"/>
    </row>
    <row r="521" spans="1:8" customFormat="1" x14ac:dyDescent="0.25">
      <c r="C521" s="13" t="s">
        <v>70</v>
      </c>
      <c r="D521" s="314">
        <v>0.22224109997104372</v>
      </c>
      <c r="E521" s="314">
        <v>0.19627586273706826</v>
      </c>
      <c r="F521" s="314">
        <v>0.19043435197682343</v>
      </c>
    </row>
    <row r="522" spans="1:8" customFormat="1" x14ac:dyDescent="0.25"/>
    <row r="523" spans="1:8" customFormat="1" x14ac:dyDescent="0.25"/>
    <row r="524" spans="1:8" customFormat="1" x14ac:dyDescent="0.25"/>
    <row r="525" spans="1:8" customFormat="1" x14ac:dyDescent="0.25"/>
    <row r="526" spans="1:8" customFormat="1" x14ac:dyDescent="0.25"/>
    <row r="527" spans="1:8" customFormat="1" x14ac:dyDescent="0.25"/>
    <row r="528" spans="1:8" customFormat="1" x14ac:dyDescent="0.25"/>
    <row r="529" spans="1:7" customFormat="1" x14ac:dyDescent="0.25"/>
    <row r="530" spans="1:7" customFormat="1" x14ac:dyDescent="0.25"/>
    <row r="531" spans="1:7" customFormat="1" x14ac:dyDescent="0.25"/>
    <row r="532" spans="1:7" customFormat="1" x14ac:dyDescent="0.25"/>
    <row r="533" spans="1:7" customFormat="1" x14ac:dyDescent="0.25"/>
    <row r="534" spans="1:7" customFormat="1" x14ac:dyDescent="0.25"/>
    <row r="535" spans="1:7" customFormat="1" x14ac:dyDescent="0.25"/>
    <row r="537" spans="1:7" s="34" customFormat="1" ht="18.75" x14ac:dyDescent="0.3">
      <c r="A537" s="35" t="s">
        <v>79</v>
      </c>
    </row>
    <row r="538" spans="1:7" customFormat="1" x14ac:dyDescent="0.25">
      <c r="A538" s="15"/>
    </row>
    <row r="539" spans="1:7" customFormat="1" x14ac:dyDescent="0.25">
      <c r="D539" s="38"/>
      <c r="E539" s="38"/>
      <c r="F539" s="38"/>
      <c r="G539" s="38"/>
    </row>
    <row r="540" spans="1:7" customFormat="1" x14ac:dyDescent="0.25">
      <c r="C540" s="69" t="s">
        <v>82</v>
      </c>
      <c r="D540" s="69" t="s">
        <v>75</v>
      </c>
      <c r="E540" s="69" t="s">
        <v>68</v>
      </c>
      <c r="F540" s="69" t="s">
        <v>69</v>
      </c>
      <c r="G540" s="38"/>
    </row>
    <row r="541" spans="1:7" customFormat="1" x14ac:dyDescent="0.25">
      <c r="C541" s="13" t="s">
        <v>80</v>
      </c>
      <c r="D541" s="311">
        <v>2.7413504551215411</v>
      </c>
      <c r="E541" s="311">
        <v>0.43486150106285459</v>
      </c>
      <c r="F541" s="311">
        <v>0.29086481836747136</v>
      </c>
      <c r="G541" s="38"/>
    </row>
    <row r="542" spans="1:7" customFormat="1" x14ac:dyDescent="0.25">
      <c r="C542" s="13" t="s">
        <v>81</v>
      </c>
      <c r="D542" s="311">
        <v>-1.5964139451211707</v>
      </c>
      <c r="E542" s="311">
        <v>-0.41638864822425969</v>
      </c>
      <c r="F542" s="311">
        <v>-0.29086481836747136</v>
      </c>
    </row>
    <row r="543" spans="1:7" customFormat="1" x14ac:dyDescent="0.25"/>
    <row r="544" spans="1:7" s="34" customFormat="1" ht="18.75" x14ac:dyDescent="0.3">
      <c r="A544" s="35" t="s">
        <v>83</v>
      </c>
    </row>
    <row r="545" spans="1:10" customFormat="1" x14ac:dyDescent="0.25">
      <c r="A545" s="15"/>
    </row>
    <row r="546" spans="1:10" customFormat="1" x14ac:dyDescent="0.25"/>
    <row r="547" spans="1:10" customFormat="1" x14ac:dyDescent="0.25"/>
    <row r="548" spans="1:10" customFormat="1" ht="60" x14ac:dyDescent="0.25">
      <c r="C548" s="22" t="s">
        <v>584</v>
      </c>
      <c r="D548" s="249" t="s">
        <v>84</v>
      </c>
      <c r="E548" s="249" t="s">
        <v>85</v>
      </c>
      <c r="F548" s="249" t="s">
        <v>86</v>
      </c>
      <c r="G548" s="249" t="s">
        <v>87</v>
      </c>
      <c r="H548" s="249" t="s">
        <v>88</v>
      </c>
      <c r="I548" s="249" t="s">
        <v>89</v>
      </c>
      <c r="J548" s="38"/>
    </row>
    <row r="549" spans="1:10" customFormat="1" x14ac:dyDescent="0.25">
      <c r="C549" s="13" t="s">
        <v>90</v>
      </c>
      <c r="D549" s="315">
        <v>68.863976752772416</v>
      </c>
      <c r="E549" s="315">
        <v>-1.8878821347302324</v>
      </c>
      <c r="F549" s="315">
        <v>45.178060378249214</v>
      </c>
      <c r="G549" s="316">
        <v>0.34395220101153434</v>
      </c>
      <c r="H549" s="317">
        <v>43.29017824351898</v>
      </c>
      <c r="I549" s="316">
        <v>0.37136685557770743</v>
      </c>
      <c r="J549" s="38"/>
    </row>
    <row r="550" spans="1:10" customFormat="1" x14ac:dyDescent="0.25">
      <c r="C550" s="13" t="s">
        <v>36</v>
      </c>
      <c r="D550" s="311">
        <v>69.601301240619136</v>
      </c>
      <c r="E550" s="311">
        <v>-1.8878821347302324</v>
      </c>
      <c r="F550" s="311">
        <v>43.600540682360972</v>
      </c>
      <c r="G550" s="314">
        <v>0.37356716174559379</v>
      </c>
      <c r="H550" s="311">
        <v>41.712658547630738</v>
      </c>
      <c r="I550" s="314">
        <v>0.40069139794634556</v>
      </c>
      <c r="J550" s="38"/>
    </row>
    <row r="551" spans="1:10" customFormat="1" x14ac:dyDescent="0.25">
      <c r="C551" s="13" t="s">
        <v>37</v>
      </c>
      <c r="D551" s="311">
        <v>69.601301240619136</v>
      </c>
      <c r="E551" s="311">
        <v>-1.8878821347302324</v>
      </c>
      <c r="F551" s="311">
        <v>42.866502885092842</v>
      </c>
      <c r="G551" s="314">
        <v>0.38411348464738093</v>
      </c>
      <c r="H551" s="311">
        <v>40.978620750362609</v>
      </c>
      <c r="I551" s="314">
        <v>0.4112377208481327</v>
      </c>
      <c r="J551" s="38"/>
    </row>
    <row r="552" spans="1:10" customFormat="1" x14ac:dyDescent="0.25">
      <c r="C552" s="13" t="s">
        <v>91</v>
      </c>
      <c r="D552" s="311">
        <v>69.601301240619136</v>
      </c>
      <c r="E552" s="311">
        <v>-1.8878821347302324</v>
      </c>
      <c r="F552" s="311">
        <v>43.458745064889776</v>
      </c>
      <c r="G552" s="314">
        <v>0.37560441701156921</v>
      </c>
      <c r="H552" s="311">
        <v>41.570862930159542</v>
      </c>
      <c r="I552" s="314">
        <v>0.40272865321232099</v>
      </c>
      <c r="J552" s="38"/>
    </row>
    <row r="553" spans="1:10" customFormat="1" x14ac:dyDescent="0.25">
      <c r="C553" s="13" t="s">
        <v>92</v>
      </c>
      <c r="D553" s="311">
        <v>69.601301240619136</v>
      </c>
      <c r="E553" s="311">
        <v>-1.8878821347302324</v>
      </c>
      <c r="F553" s="311">
        <v>47.067617456912835</v>
      </c>
      <c r="G553" s="314">
        <v>0.32375377158258789</v>
      </c>
      <c r="H553" s="311">
        <v>45.179735322182601</v>
      </c>
      <c r="I553" s="314">
        <v>0.35087800778333977</v>
      </c>
      <c r="J553" s="38"/>
    </row>
    <row r="554" spans="1:10" customFormat="1" x14ac:dyDescent="0.25">
      <c r="C554" s="13" t="s">
        <v>93</v>
      </c>
      <c r="D554" s="311">
        <v>69.601301240619136</v>
      </c>
      <c r="E554" s="311">
        <v>-1.8878821347302324</v>
      </c>
      <c r="F554" s="311">
        <v>40.562835473379934</v>
      </c>
      <c r="G554" s="314">
        <v>0.4172115355552064</v>
      </c>
      <c r="H554" s="311">
        <v>38.674953338649701</v>
      </c>
      <c r="I554" s="314">
        <v>0.44433577175595818</v>
      </c>
      <c r="J554" s="38"/>
    </row>
    <row r="555" spans="1:10" customFormat="1" x14ac:dyDescent="0.25">
      <c r="J555" s="32"/>
    </row>
    <row r="556" spans="1:10" s="216" customFormat="1" ht="105" x14ac:dyDescent="0.25">
      <c r="C556" s="22" t="s">
        <v>584</v>
      </c>
      <c r="D556" s="249" t="s">
        <v>84</v>
      </c>
      <c r="E556" s="249" t="s">
        <v>85</v>
      </c>
      <c r="F556" s="249" t="s">
        <v>86</v>
      </c>
      <c r="G556" s="249" t="s">
        <v>717</v>
      </c>
      <c r="H556" s="249" t="s">
        <v>718</v>
      </c>
      <c r="I556" s="249" t="s">
        <v>719</v>
      </c>
      <c r="J556" s="32"/>
    </row>
    <row r="557" spans="1:10" s="216" customFormat="1" x14ac:dyDescent="0.25">
      <c r="C557" s="13" t="s">
        <v>90</v>
      </c>
      <c r="D557" s="250">
        <f>D549</f>
        <v>68.863976752772416</v>
      </c>
      <c r="E557" s="250">
        <f t="shared" ref="E557:I557" si="5">E549</f>
        <v>-1.8878821347302324</v>
      </c>
      <c r="F557" s="250">
        <f t="shared" si="5"/>
        <v>45.178060378249214</v>
      </c>
      <c r="G557" s="251">
        <f t="shared" si="5"/>
        <v>0.34395220101153434</v>
      </c>
      <c r="H557" s="250">
        <f t="shared" si="5"/>
        <v>43.29017824351898</v>
      </c>
      <c r="I557" s="251">
        <f t="shared" si="5"/>
        <v>0.37136685557770743</v>
      </c>
      <c r="J557" s="32"/>
    </row>
    <row r="558" spans="1:10" s="216" customFormat="1" x14ac:dyDescent="0.25">
      <c r="C558" s="13" t="s">
        <v>36</v>
      </c>
      <c r="D558" s="250">
        <f t="shared" ref="D558:I558" si="6">D550</f>
        <v>69.601301240619136</v>
      </c>
      <c r="E558" s="250">
        <f t="shared" si="6"/>
        <v>-1.8878821347302324</v>
      </c>
      <c r="F558" s="250">
        <f t="shared" si="6"/>
        <v>43.600540682360972</v>
      </c>
      <c r="G558" s="251">
        <f t="shared" si="6"/>
        <v>0.37356716174559379</v>
      </c>
      <c r="H558" s="250">
        <f t="shared" si="6"/>
        <v>41.712658547630738</v>
      </c>
      <c r="I558" s="251">
        <f t="shared" si="6"/>
        <v>0.40069139794634556</v>
      </c>
      <c r="J558" s="32"/>
    </row>
    <row r="559" spans="1:10" s="216" customFormat="1" x14ac:dyDescent="0.25">
      <c r="C559" s="13" t="s">
        <v>37</v>
      </c>
      <c r="D559" s="250">
        <f t="shared" ref="D559:I559" si="7">D551</f>
        <v>69.601301240619136</v>
      </c>
      <c r="E559" s="250">
        <f t="shared" si="7"/>
        <v>-1.8878821347302324</v>
      </c>
      <c r="F559" s="250">
        <f t="shared" si="7"/>
        <v>42.866502885092842</v>
      </c>
      <c r="G559" s="251">
        <f t="shared" si="7"/>
        <v>0.38411348464738093</v>
      </c>
      <c r="H559" s="250">
        <f t="shared" si="7"/>
        <v>40.978620750362609</v>
      </c>
      <c r="I559" s="251">
        <f t="shared" si="7"/>
        <v>0.4112377208481327</v>
      </c>
      <c r="J559" s="32"/>
    </row>
    <row r="560" spans="1:10" s="216" customFormat="1" x14ac:dyDescent="0.25">
      <c r="C560" s="13" t="s">
        <v>91</v>
      </c>
      <c r="D560" s="250">
        <f t="shared" ref="D560:I560" si="8">D552</f>
        <v>69.601301240619136</v>
      </c>
      <c r="E560" s="250">
        <f t="shared" si="8"/>
        <v>-1.8878821347302324</v>
      </c>
      <c r="F560" s="250">
        <f t="shared" si="8"/>
        <v>43.458745064889776</v>
      </c>
      <c r="G560" s="251">
        <f t="shared" si="8"/>
        <v>0.37560441701156921</v>
      </c>
      <c r="H560" s="250">
        <f t="shared" si="8"/>
        <v>41.570862930159542</v>
      </c>
      <c r="I560" s="251">
        <f t="shared" si="8"/>
        <v>0.40272865321232099</v>
      </c>
      <c r="J560" s="32"/>
    </row>
    <row r="561" spans="1:12" s="216" customFormat="1" x14ac:dyDescent="0.25">
      <c r="C561" s="13" t="s">
        <v>720</v>
      </c>
      <c r="D561" s="250">
        <f t="shared" ref="D561:E561" si="9">D553</f>
        <v>69.601301240619136</v>
      </c>
      <c r="E561" s="250">
        <f t="shared" si="9"/>
        <v>-1.8878821347302324</v>
      </c>
      <c r="F561" s="248" t="str">
        <f>ROUND(F554,1)&amp;"-"&amp;ROUND(F553,1)</f>
        <v>40,6-47,1</v>
      </c>
      <c r="G561" s="248" t="str">
        <f>ROUND(G553,2)*100&amp;"-"&amp;ROUND(G554,2)*100&amp;"%"</f>
        <v>32-42%</v>
      </c>
      <c r="H561" s="248" t="str">
        <f>ROUND(H554,1)&amp;"-"&amp;ROUND(H553,1)</f>
        <v>38,7-45,2</v>
      </c>
      <c r="I561" s="248" t="str">
        <f>ROUND(I553,2)*100&amp;"-"&amp;ROUND(I554,2)*100&amp;"%"</f>
        <v>35-44%</v>
      </c>
      <c r="J561" s="32"/>
    </row>
    <row r="562" spans="1:12" s="216" customFormat="1" x14ac:dyDescent="0.25">
      <c r="J562" s="32"/>
    </row>
    <row r="563" spans="1:12" s="216" customFormat="1" x14ac:dyDescent="0.25">
      <c r="J563" s="32"/>
    </row>
    <row r="564" spans="1:12" s="216" customFormat="1" x14ac:dyDescent="0.25">
      <c r="J564" s="32"/>
    </row>
    <row r="565" spans="1:12" s="34" customFormat="1" ht="18.75" x14ac:dyDescent="0.3">
      <c r="A565" s="35" t="s">
        <v>94</v>
      </c>
    </row>
    <row r="566" spans="1:12" customFormat="1" x14ac:dyDescent="0.25">
      <c r="A566" s="15"/>
    </row>
    <row r="567" spans="1:12" customFormat="1" x14ac:dyDescent="0.25"/>
    <row r="568" spans="1:12" customFormat="1" x14ac:dyDescent="0.25">
      <c r="C568" s="22" t="s">
        <v>584</v>
      </c>
      <c r="D568" s="69">
        <v>2013</v>
      </c>
      <c r="E568" s="69">
        <v>2014</v>
      </c>
      <c r="F568" s="69">
        <v>2015</v>
      </c>
      <c r="G568" s="69">
        <v>2016</v>
      </c>
      <c r="H568" s="69">
        <v>2017</v>
      </c>
      <c r="I568" s="69">
        <v>2018</v>
      </c>
      <c r="J568" s="69">
        <v>2019</v>
      </c>
      <c r="K568" s="69">
        <v>2020</v>
      </c>
      <c r="L568" s="38"/>
    </row>
    <row r="569" spans="1:12" customFormat="1" x14ac:dyDescent="0.25">
      <c r="C569" s="241" t="s">
        <v>95</v>
      </c>
      <c r="D569" s="312">
        <v>36.829163000000001</v>
      </c>
      <c r="E569" s="312">
        <v>35.925170999999999</v>
      </c>
      <c r="F569" s="312">
        <v>35.021178999999997</v>
      </c>
      <c r="G569" s="312">
        <v>34.117187000000001</v>
      </c>
      <c r="H569" s="312">
        <v>33.213194999999999</v>
      </c>
      <c r="I569" s="312">
        <v>32.309202999999997</v>
      </c>
      <c r="J569" s="312">
        <v>31.40521</v>
      </c>
      <c r="K569" s="312">
        <v>30.501218000000001</v>
      </c>
      <c r="L569" s="38"/>
    </row>
    <row r="570" spans="1:12" customFormat="1" x14ac:dyDescent="0.25">
      <c r="C570" s="241" t="s">
        <v>36</v>
      </c>
      <c r="D570" s="312">
        <v>32.841734813912737</v>
      </c>
      <c r="E570" s="312">
        <v>32.21480984606081</v>
      </c>
      <c r="F570" s="312">
        <v>32.90546204496529</v>
      </c>
      <c r="G570" s="312">
        <v>32.405673743383787</v>
      </c>
      <c r="H570" s="312">
        <v>31.659403182615524</v>
      </c>
      <c r="I570" s="312">
        <v>31.224700279743232</v>
      </c>
      <c r="J570" s="312">
        <v>30.988537172529941</v>
      </c>
      <c r="K570" s="312">
        <v>30.813467031064526</v>
      </c>
      <c r="L570" s="38"/>
    </row>
    <row r="571" spans="1:12" customFormat="1" x14ac:dyDescent="0.25">
      <c r="C571" s="241" t="s">
        <v>96</v>
      </c>
      <c r="D571" s="312">
        <v>32.841734813912737</v>
      </c>
      <c r="E571" s="312">
        <v>32.21480984606081</v>
      </c>
      <c r="F571" s="312">
        <v>32.963417647553634</v>
      </c>
      <c r="G571" s="312">
        <v>32.587108505051624</v>
      </c>
      <c r="H571" s="312">
        <v>31.969360598077454</v>
      </c>
      <c r="I571" s="312">
        <v>31.667826716761891</v>
      </c>
      <c r="J571" s="312">
        <v>31.572067613260231</v>
      </c>
      <c r="K571" s="312">
        <v>31.539193350494852</v>
      </c>
      <c r="L571" s="38"/>
    </row>
    <row r="572" spans="1:12" customFormat="1" x14ac:dyDescent="0.25">
      <c r="C572" s="241" t="s">
        <v>97</v>
      </c>
      <c r="D572" s="312">
        <v>32.841734813912737</v>
      </c>
      <c r="E572" s="312">
        <v>32.21480984606081</v>
      </c>
      <c r="F572" s="312">
        <v>32.847545444855179</v>
      </c>
      <c r="G572" s="312">
        <v>32.225210033919296</v>
      </c>
      <c r="H572" s="312">
        <v>31.352485424974681</v>
      </c>
      <c r="I572" s="312">
        <v>30.788071612735425</v>
      </c>
      <c r="J572" s="312">
        <v>30.416609583895639</v>
      </c>
      <c r="K572" s="312">
        <v>30.106213564472796</v>
      </c>
      <c r="L572" s="38"/>
    </row>
    <row r="573" spans="1:12" customFormat="1" x14ac:dyDescent="0.25">
      <c r="C573" s="241" t="s">
        <v>98</v>
      </c>
      <c r="D573" s="312">
        <v>0</v>
      </c>
      <c r="E573" s="312">
        <v>0</v>
      </c>
      <c r="F573" s="312">
        <v>0.11587220269845488</v>
      </c>
      <c r="G573" s="312">
        <v>0.36189847113232787</v>
      </c>
      <c r="H573" s="312">
        <v>0.61687517310277329</v>
      </c>
      <c r="I573" s="312">
        <v>0.87975510402646506</v>
      </c>
      <c r="J573" s="312">
        <v>1.155458029364592</v>
      </c>
      <c r="K573" s="312">
        <v>1.4329797860220559</v>
      </c>
      <c r="L573" s="38"/>
    </row>
    <row r="574" spans="1:12" customFormat="1" x14ac:dyDescent="0.25">
      <c r="C574" s="241" t="s">
        <v>37</v>
      </c>
      <c r="D574" s="312">
        <v>32.841734813912737</v>
      </c>
      <c r="E574" s="312">
        <v>32.21480984606081</v>
      </c>
      <c r="F574" s="312">
        <v>32.90546204496529</v>
      </c>
      <c r="G574" s="312">
        <v>32.406824529070541</v>
      </c>
      <c r="H574" s="312">
        <v>31.643955736818501</v>
      </c>
      <c r="I574" s="312">
        <v>31.275550344359818</v>
      </c>
      <c r="J574" s="312">
        <v>31.066997610632217</v>
      </c>
      <c r="K574" s="312">
        <v>30.931403898054619</v>
      </c>
      <c r="L574" s="38"/>
    </row>
    <row r="575" spans="1:12" customFormat="1" x14ac:dyDescent="0.25"/>
    <row r="576" spans="1:12"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sheetData>
  <mergeCells count="15">
    <mergeCell ref="A42:A44"/>
    <mergeCell ref="A6:B6"/>
    <mergeCell ref="A11:A12"/>
    <mergeCell ref="A13:A14"/>
    <mergeCell ref="A15:A16"/>
    <mergeCell ref="A39:A41"/>
    <mergeCell ref="A382:A383"/>
    <mergeCell ref="A45:A47"/>
    <mergeCell ref="A364:B364"/>
    <mergeCell ref="A369:A370"/>
    <mergeCell ref="A371:A372"/>
    <mergeCell ref="A375:B375"/>
    <mergeCell ref="A380:A381"/>
    <mergeCell ref="A347:A348"/>
    <mergeCell ref="A344:A34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C118"/>
  <sheetViews>
    <sheetView workbookViewId="0"/>
  </sheetViews>
  <sheetFormatPr defaultColWidth="10.7109375" defaultRowHeight="15" x14ac:dyDescent="0.25"/>
  <sheetData>
    <row r="1" spans="1:23" s="564" customFormat="1" ht="19.5" x14ac:dyDescent="0.3">
      <c r="A1" s="564" t="s">
        <v>9</v>
      </c>
    </row>
    <row r="3" spans="1:23" s="565" customFormat="1" ht="17.25" x14ac:dyDescent="0.3">
      <c r="A3" s="565" t="s">
        <v>234</v>
      </c>
    </row>
    <row r="4" spans="1:23" x14ac:dyDescent="0.25">
      <c r="A4" s="15"/>
    </row>
    <row r="5" spans="1:23" x14ac:dyDescent="0.25">
      <c r="A5" s="15"/>
    </row>
    <row r="6" spans="1:23" ht="15.75" thickBot="1" x14ac:dyDescent="0.3">
      <c r="A6" t="s">
        <v>237</v>
      </c>
      <c r="I6" t="s">
        <v>238</v>
      </c>
      <c r="Q6" t="s">
        <v>239</v>
      </c>
    </row>
    <row r="7" spans="1:23" ht="30.75" thickBot="1" x14ac:dyDescent="0.3">
      <c r="A7" s="55" t="s">
        <v>151</v>
      </c>
      <c r="B7" s="56" t="s">
        <v>235</v>
      </c>
      <c r="C7" s="56" t="s">
        <v>38</v>
      </c>
      <c r="D7" s="57" t="s">
        <v>40</v>
      </c>
      <c r="E7" s="56" t="s">
        <v>41</v>
      </c>
      <c r="F7" s="58" t="s">
        <v>236</v>
      </c>
      <c r="G7" s="58" t="s">
        <v>118</v>
      </c>
      <c r="I7" s="55" t="s">
        <v>151</v>
      </c>
      <c r="J7" s="56" t="s">
        <v>235</v>
      </c>
      <c r="K7" s="56" t="s">
        <v>38</v>
      </c>
      <c r="L7" s="57" t="s">
        <v>40</v>
      </c>
      <c r="M7" s="56" t="s">
        <v>41</v>
      </c>
      <c r="N7" s="58" t="s">
        <v>236</v>
      </c>
      <c r="O7" s="58" t="s">
        <v>118</v>
      </c>
      <c r="Q7" s="55" t="s">
        <v>151</v>
      </c>
      <c r="R7" s="56" t="s">
        <v>235</v>
      </c>
      <c r="S7" s="56" t="s">
        <v>38</v>
      </c>
      <c r="T7" s="57" t="s">
        <v>40</v>
      </c>
      <c r="U7" s="56" t="s">
        <v>41</v>
      </c>
      <c r="V7" s="58" t="s">
        <v>236</v>
      </c>
      <c r="W7" s="58" t="s">
        <v>118</v>
      </c>
    </row>
    <row r="8" spans="1:23" ht="15.75" thickBot="1" x14ac:dyDescent="0.3">
      <c r="A8" s="59">
        <v>2015</v>
      </c>
      <c r="B8" s="437">
        <v>750.8970959440021</v>
      </c>
      <c r="C8" s="437">
        <v>81.406750015146955</v>
      </c>
      <c r="D8" s="437">
        <v>284.88673327111218</v>
      </c>
      <c r="E8" s="437">
        <v>123.19343544459443</v>
      </c>
      <c r="F8" s="437">
        <v>20.466285229847575</v>
      </c>
      <c r="G8" s="438">
        <v>240.94389198330069</v>
      </c>
      <c r="I8" s="59">
        <v>2015</v>
      </c>
      <c r="J8" s="437">
        <v>750.8970959440021</v>
      </c>
      <c r="K8" s="437">
        <v>81.406750015146955</v>
      </c>
      <c r="L8" s="437">
        <v>284.88673327111218</v>
      </c>
      <c r="M8" s="437">
        <v>123.19343544459443</v>
      </c>
      <c r="N8" s="437">
        <v>20.466285229847575</v>
      </c>
      <c r="O8" s="442">
        <v>240.94389198330069</v>
      </c>
      <c r="Q8" s="59">
        <v>2015</v>
      </c>
      <c r="R8" s="63">
        <f t="shared" ref="R8:R18" si="0">IF(ROUND(B8,0)=ROUND(J8,0),ROUND(B8,0),ROUND(MIN(B8,J8),0)&amp;"-"&amp;ROUND(MAX(B8,J8),0))</f>
        <v>751</v>
      </c>
      <c r="S8" s="63">
        <f t="shared" ref="S8:S18" si="1">IF(ROUND(C8,0)=ROUND(K8,0),ROUND(C8,0),ROUND(MIN(C8,K8),0)&amp;"-"&amp;ROUND(MAX(C8,K8),0))</f>
        <v>81</v>
      </c>
      <c r="T8" s="63">
        <f t="shared" ref="T8:T18" si="2">IF(ROUND(D8,0)=ROUND(L8,0),ROUND(D8,0),ROUND(MIN(D8,L8),0)&amp;"-"&amp;ROUND(MAX(D8,L8),0))</f>
        <v>285</v>
      </c>
      <c r="U8" s="63">
        <f t="shared" ref="U8:U18" si="3">IF(ROUND(E8,0)=ROUND(M8,0),ROUND(E8,0),ROUND(MIN(E8,M8),0)&amp;"-"&amp;ROUND(MAX(E8,M8),0))</f>
        <v>123</v>
      </c>
      <c r="V8" s="63">
        <f t="shared" ref="V8:V18" si="4">IF(ROUND(F8,0)=ROUND(N8,0),ROUND(F8,0),ROUND(MIN(F8,N8),0)&amp;"-"&amp;ROUND(MAX(F8,N8),0))</f>
        <v>20</v>
      </c>
      <c r="W8" s="64">
        <f t="shared" ref="W8:W18" si="5">IF(ROUND(G8,0)=ROUND(O8,0),ROUND(G8,0),ROUND(MIN(G8,O8),0)&amp;"-"&amp;ROUND(MAX(G8,O8),0))</f>
        <v>241</v>
      </c>
    </row>
    <row r="9" spans="1:23" ht="15.75" thickBot="1" x14ac:dyDescent="0.3">
      <c r="A9" s="60">
        <v>2016</v>
      </c>
      <c r="B9" s="439">
        <v>753.18016369283453</v>
      </c>
      <c r="C9" s="439">
        <v>96.523230491712198</v>
      </c>
      <c r="D9" s="439">
        <v>281.4848389748156</v>
      </c>
      <c r="E9" s="439">
        <v>119.12575229369661</v>
      </c>
      <c r="F9" s="439">
        <v>19.524861439595011</v>
      </c>
      <c r="G9" s="440">
        <v>236.52148049301482</v>
      </c>
      <c r="I9" s="60">
        <v>2016</v>
      </c>
      <c r="J9" s="439">
        <v>752.18736556360022</v>
      </c>
      <c r="K9" s="439">
        <v>94.348074210059337</v>
      </c>
      <c r="L9" s="439">
        <v>281.35382109088812</v>
      </c>
      <c r="M9" s="439">
        <v>119.56209665871887</v>
      </c>
      <c r="N9" s="439">
        <v>19.439173923372017</v>
      </c>
      <c r="O9" s="440">
        <v>237.48419968056177</v>
      </c>
      <c r="Q9" s="60">
        <f>Q8+1</f>
        <v>2016</v>
      </c>
      <c r="R9" s="61" t="str">
        <f t="shared" si="0"/>
        <v>752-753</v>
      </c>
      <c r="S9" s="61" t="str">
        <f t="shared" si="1"/>
        <v>94-97</v>
      </c>
      <c r="T9" s="61">
        <f t="shared" si="2"/>
        <v>281</v>
      </c>
      <c r="U9" s="61" t="str">
        <f t="shared" si="3"/>
        <v>119-120</v>
      </c>
      <c r="V9" s="61" t="str">
        <f t="shared" si="4"/>
        <v>19-20</v>
      </c>
      <c r="W9" s="62">
        <f t="shared" si="5"/>
        <v>237</v>
      </c>
    </row>
    <row r="10" spans="1:23" ht="15.75" thickBot="1" x14ac:dyDescent="0.3">
      <c r="A10" s="59">
        <v>2017</v>
      </c>
      <c r="B10" s="441">
        <v>756.06957728700331</v>
      </c>
      <c r="C10" s="441">
        <v>85.387785991852653</v>
      </c>
      <c r="D10" s="441">
        <v>278.91006685504169</v>
      </c>
      <c r="E10" s="441">
        <v>112.75052785583941</v>
      </c>
      <c r="F10" s="441">
        <v>19.158824307682458</v>
      </c>
      <c r="G10" s="442">
        <v>259.86237227658734</v>
      </c>
      <c r="I10" s="59">
        <v>2017</v>
      </c>
      <c r="J10" s="441">
        <v>753.06933329516994</v>
      </c>
      <c r="K10" s="441">
        <v>81.848815794983494</v>
      </c>
      <c r="L10" s="441">
        <v>278.43839183564387</v>
      </c>
      <c r="M10" s="441">
        <v>112.4800759985818</v>
      </c>
      <c r="N10" s="441">
        <v>18.905933490531972</v>
      </c>
      <c r="O10" s="442">
        <v>261.39611617542829</v>
      </c>
      <c r="Q10" s="59">
        <f t="shared" ref="Q10:Q18" si="6">Q9+1</f>
        <v>2017</v>
      </c>
      <c r="R10" s="63" t="str">
        <f t="shared" si="0"/>
        <v>753-756</v>
      </c>
      <c r="S10" s="63" t="str">
        <f t="shared" si="1"/>
        <v>82-85</v>
      </c>
      <c r="T10" s="63" t="str">
        <f t="shared" si="2"/>
        <v>278-279</v>
      </c>
      <c r="U10" s="63" t="str">
        <f t="shared" si="3"/>
        <v>112-113</v>
      </c>
      <c r="V10" s="63">
        <f t="shared" si="4"/>
        <v>19</v>
      </c>
      <c r="W10" s="64" t="str">
        <f t="shared" si="5"/>
        <v>260-261</v>
      </c>
    </row>
    <row r="11" spans="1:23" ht="15.75" thickBot="1" x14ac:dyDescent="0.3">
      <c r="A11" s="60">
        <v>2018</v>
      </c>
      <c r="B11" s="439">
        <v>752.82101667950144</v>
      </c>
      <c r="C11" s="439">
        <v>78.502063625147784</v>
      </c>
      <c r="D11" s="439">
        <v>277.70295393014874</v>
      </c>
      <c r="E11" s="439">
        <v>108.81503108944017</v>
      </c>
      <c r="F11" s="439">
        <v>18.761785905289432</v>
      </c>
      <c r="G11" s="440">
        <v>269.03918212947514</v>
      </c>
      <c r="I11" s="60">
        <v>2018</v>
      </c>
      <c r="J11" s="439">
        <v>748.57036976158895</v>
      </c>
      <c r="K11" s="439">
        <v>68.263037492157011</v>
      </c>
      <c r="L11" s="439">
        <v>277.70970896687248</v>
      </c>
      <c r="M11" s="439">
        <v>110.71789153814704</v>
      </c>
      <c r="N11" s="439">
        <v>18.664195046467817</v>
      </c>
      <c r="O11" s="440">
        <v>273.21553671794379</v>
      </c>
      <c r="Q11" s="60">
        <f t="shared" si="6"/>
        <v>2018</v>
      </c>
      <c r="R11" s="61" t="str">
        <f t="shared" si="0"/>
        <v>749-753</v>
      </c>
      <c r="S11" s="61" t="str">
        <f t="shared" si="1"/>
        <v>68-79</v>
      </c>
      <c r="T11" s="61">
        <f t="shared" si="2"/>
        <v>278</v>
      </c>
      <c r="U11" s="61" t="str">
        <f t="shared" si="3"/>
        <v>109-111</v>
      </c>
      <c r="V11" s="61">
        <f t="shared" si="4"/>
        <v>19</v>
      </c>
      <c r="W11" s="62" t="str">
        <f t="shared" si="5"/>
        <v>269-273</v>
      </c>
    </row>
    <row r="12" spans="1:23" ht="15.75" thickBot="1" x14ac:dyDescent="0.3">
      <c r="A12" s="59">
        <v>2019</v>
      </c>
      <c r="B12" s="441">
        <v>747.22253886857391</v>
      </c>
      <c r="C12" s="441">
        <v>71.450561059083469</v>
      </c>
      <c r="D12" s="441">
        <v>277.59162295016938</v>
      </c>
      <c r="E12" s="441">
        <v>107.859970728083</v>
      </c>
      <c r="F12" s="441">
        <v>18.309931687046507</v>
      </c>
      <c r="G12" s="442">
        <v>272.01045244419203</v>
      </c>
      <c r="I12" s="59">
        <v>2019</v>
      </c>
      <c r="J12" s="441">
        <v>742.24898633671182</v>
      </c>
      <c r="K12" s="441">
        <v>63.709776914299354</v>
      </c>
      <c r="L12" s="441">
        <v>277.45388134502036</v>
      </c>
      <c r="M12" s="441">
        <v>106.23141480704285</v>
      </c>
      <c r="N12" s="441">
        <v>17.969497611569054</v>
      </c>
      <c r="O12" s="442">
        <v>276.88441565878037</v>
      </c>
      <c r="Q12" s="59">
        <f t="shared" si="6"/>
        <v>2019</v>
      </c>
      <c r="R12" s="63" t="str">
        <f t="shared" si="0"/>
        <v>742-747</v>
      </c>
      <c r="S12" s="63" t="str">
        <f t="shared" si="1"/>
        <v>64-71</v>
      </c>
      <c r="T12" s="63" t="str">
        <f t="shared" si="2"/>
        <v>277-278</v>
      </c>
      <c r="U12" s="63" t="str">
        <f t="shared" si="3"/>
        <v>106-108</v>
      </c>
      <c r="V12" s="63">
        <f t="shared" si="4"/>
        <v>18</v>
      </c>
      <c r="W12" s="64" t="str">
        <f t="shared" si="5"/>
        <v>272-277</v>
      </c>
    </row>
    <row r="13" spans="1:23" ht="15.75" thickBot="1" x14ac:dyDescent="0.3">
      <c r="A13" s="60">
        <v>2020</v>
      </c>
      <c r="B13" s="439">
        <v>739.2269069729665</v>
      </c>
      <c r="C13" s="439">
        <v>55.195973016325013</v>
      </c>
      <c r="D13" s="439">
        <v>275.40249000991844</v>
      </c>
      <c r="E13" s="439">
        <v>102.7965039057633</v>
      </c>
      <c r="F13" s="439">
        <v>17.435060052192419</v>
      </c>
      <c r="G13" s="440">
        <v>288.39687998876758</v>
      </c>
      <c r="I13" s="60">
        <v>2020</v>
      </c>
      <c r="J13" s="439">
        <v>733.83684224784861</v>
      </c>
      <c r="K13" s="439">
        <v>47.558266472567276</v>
      </c>
      <c r="L13" s="439">
        <v>274.71411247773415</v>
      </c>
      <c r="M13" s="439">
        <v>104.48602564331304</v>
      </c>
      <c r="N13" s="439">
        <v>16.718009949627643</v>
      </c>
      <c r="O13" s="440">
        <v>290.36042770460631</v>
      </c>
      <c r="Q13" s="60">
        <f t="shared" si="6"/>
        <v>2020</v>
      </c>
      <c r="R13" s="61" t="str">
        <f t="shared" si="0"/>
        <v>734-739</v>
      </c>
      <c r="S13" s="61" t="str">
        <f t="shared" si="1"/>
        <v>48-55</v>
      </c>
      <c r="T13" s="61">
        <f t="shared" si="2"/>
        <v>275</v>
      </c>
      <c r="U13" s="61" t="str">
        <f t="shared" si="3"/>
        <v>103-104</v>
      </c>
      <c r="V13" s="61">
        <f t="shared" si="4"/>
        <v>17</v>
      </c>
      <c r="W13" s="62" t="str">
        <f t="shared" si="5"/>
        <v>288-290</v>
      </c>
    </row>
    <row r="14" spans="1:23" ht="15.75" thickBot="1" x14ac:dyDescent="0.3">
      <c r="A14" s="59">
        <v>2021</v>
      </c>
      <c r="B14" s="441">
        <v>739.23608976573303</v>
      </c>
      <c r="C14" s="441">
        <v>56.053681561640509</v>
      </c>
      <c r="D14" s="441">
        <v>273.16054909369922</v>
      </c>
      <c r="E14" s="441">
        <v>103.5574637304418</v>
      </c>
      <c r="F14" s="441">
        <v>16.704542846976803</v>
      </c>
      <c r="G14" s="442">
        <v>289.75985253297449</v>
      </c>
      <c r="I14" s="59">
        <v>2021</v>
      </c>
      <c r="J14" s="441">
        <v>729.71194632306549</v>
      </c>
      <c r="K14" s="441">
        <v>44.088454427175513</v>
      </c>
      <c r="L14" s="441">
        <v>272.84578993251586</v>
      </c>
      <c r="M14" s="441">
        <v>105.97855290619472</v>
      </c>
      <c r="N14" s="441">
        <v>16.084957667877863</v>
      </c>
      <c r="O14" s="442">
        <v>290.7141913893015</v>
      </c>
      <c r="Q14" s="59">
        <f t="shared" si="6"/>
        <v>2021</v>
      </c>
      <c r="R14" s="63" t="str">
        <f t="shared" si="0"/>
        <v>730-739</v>
      </c>
      <c r="S14" s="63" t="str">
        <f t="shared" si="1"/>
        <v>44-56</v>
      </c>
      <c r="T14" s="63">
        <f t="shared" si="2"/>
        <v>273</v>
      </c>
      <c r="U14" s="63" t="str">
        <f t="shared" si="3"/>
        <v>104-106</v>
      </c>
      <c r="V14" s="63" t="str">
        <f t="shared" si="4"/>
        <v>16-17</v>
      </c>
      <c r="W14" s="64" t="str">
        <f t="shared" si="5"/>
        <v>290-291</v>
      </c>
    </row>
    <row r="15" spans="1:23" ht="15.75" thickBot="1" x14ac:dyDescent="0.3">
      <c r="A15" s="60">
        <v>2022</v>
      </c>
      <c r="B15" s="439">
        <v>743.84863459410542</v>
      </c>
      <c r="C15" s="439">
        <v>58.16753229746439</v>
      </c>
      <c r="D15" s="439">
        <v>272.99729145702139</v>
      </c>
      <c r="E15" s="439">
        <v>104.25419792267279</v>
      </c>
      <c r="F15" s="439">
        <v>16.530160847313081</v>
      </c>
      <c r="G15" s="440">
        <v>291.89945206963381</v>
      </c>
      <c r="I15" s="60">
        <v>2022</v>
      </c>
      <c r="J15" s="439">
        <v>731.47392486520334</v>
      </c>
      <c r="K15" s="439">
        <v>36.094788522708171</v>
      </c>
      <c r="L15" s="439">
        <v>272.46345653629589</v>
      </c>
      <c r="M15" s="439">
        <v>106.26415410868368</v>
      </c>
      <c r="N15" s="439">
        <v>15.723194029041235</v>
      </c>
      <c r="O15" s="440">
        <v>300.92833166847458</v>
      </c>
      <c r="Q15" s="60">
        <f t="shared" si="6"/>
        <v>2022</v>
      </c>
      <c r="R15" s="61" t="str">
        <f t="shared" si="0"/>
        <v>731-744</v>
      </c>
      <c r="S15" s="61" t="str">
        <f t="shared" si="1"/>
        <v>36-58</v>
      </c>
      <c r="T15" s="61" t="str">
        <f t="shared" si="2"/>
        <v>272-273</v>
      </c>
      <c r="U15" s="61" t="str">
        <f t="shared" si="3"/>
        <v>104-106</v>
      </c>
      <c r="V15" s="61" t="str">
        <f t="shared" si="4"/>
        <v>16-17</v>
      </c>
      <c r="W15" s="62" t="str">
        <f t="shared" si="5"/>
        <v>292-301</v>
      </c>
    </row>
    <row r="16" spans="1:23" ht="15.75" thickBot="1" x14ac:dyDescent="0.3">
      <c r="A16" s="59">
        <v>2023</v>
      </c>
      <c r="B16" s="441">
        <v>748.98745662284387</v>
      </c>
      <c r="C16" s="441">
        <v>62.139790983487629</v>
      </c>
      <c r="D16" s="441">
        <v>273.23536968288056</v>
      </c>
      <c r="E16" s="441">
        <v>104.20408382750598</v>
      </c>
      <c r="F16" s="441">
        <v>16.518492073613235</v>
      </c>
      <c r="G16" s="442">
        <v>292.88972005535624</v>
      </c>
      <c r="I16" s="59">
        <v>2023</v>
      </c>
      <c r="J16" s="441">
        <v>734.90441123390769</v>
      </c>
      <c r="K16" s="441">
        <v>39.214492433289287</v>
      </c>
      <c r="L16" s="441">
        <v>272.58322541049142</v>
      </c>
      <c r="M16" s="441">
        <v>105.58800888890062</v>
      </c>
      <c r="N16" s="441">
        <v>15.709951685836677</v>
      </c>
      <c r="O16" s="442">
        <v>301.80873281538953</v>
      </c>
      <c r="Q16" s="59">
        <f t="shared" si="6"/>
        <v>2023</v>
      </c>
      <c r="R16" s="63" t="str">
        <f t="shared" si="0"/>
        <v>735-749</v>
      </c>
      <c r="S16" s="63" t="str">
        <f t="shared" si="1"/>
        <v>39-62</v>
      </c>
      <c r="T16" s="63">
        <f t="shared" si="2"/>
        <v>273</v>
      </c>
      <c r="U16" s="63" t="str">
        <f t="shared" si="3"/>
        <v>104-106</v>
      </c>
      <c r="V16" s="63" t="str">
        <f t="shared" si="4"/>
        <v>16-17</v>
      </c>
      <c r="W16" s="64" t="str">
        <f t="shared" si="5"/>
        <v>293-302</v>
      </c>
    </row>
    <row r="17" spans="1:29" ht="15.75" thickBot="1" x14ac:dyDescent="0.3">
      <c r="A17" s="60">
        <v>2024</v>
      </c>
      <c r="B17" s="439">
        <v>752.01357950628653</v>
      </c>
      <c r="C17" s="439">
        <v>62.99172123967967</v>
      </c>
      <c r="D17" s="439">
        <v>273.01182677647785</v>
      </c>
      <c r="E17" s="439">
        <v>103.31719754044636</v>
      </c>
      <c r="F17" s="439">
        <v>16.533165681009116</v>
      </c>
      <c r="G17" s="440">
        <v>296.15966826867367</v>
      </c>
      <c r="I17" s="60">
        <v>2024</v>
      </c>
      <c r="J17" s="439">
        <v>736.50725399410112</v>
      </c>
      <c r="K17" s="439">
        <v>39.025103427217566</v>
      </c>
      <c r="L17" s="439">
        <v>272.72618814130101</v>
      </c>
      <c r="M17" s="439">
        <v>104.28584277838516</v>
      </c>
      <c r="N17" s="439">
        <v>15.639656020315485</v>
      </c>
      <c r="O17" s="440">
        <v>304.83046362688168</v>
      </c>
      <c r="Q17" s="60">
        <f t="shared" si="6"/>
        <v>2024</v>
      </c>
      <c r="R17" s="61" t="str">
        <f t="shared" si="0"/>
        <v>737-752</v>
      </c>
      <c r="S17" s="61" t="str">
        <f t="shared" si="1"/>
        <v>39-63</v>
      </c>
      <c r="T17" s="61">
        <f t="shared" si="2"/>
        <v>273</v>
      </c>
      <c r="U17" s="61" t="str">
        <f t="shared" si="3"/>
        <v>103-104</v>
      </c>
      <c r="V17" s="61" t="str">
        <f t="shared" si="4"/>
        <v>16-17</v>
      </c>
      <c r="W17" s="62" t="str">
        <f t="shared" si="5"/>
        <v>296-305</v>
      </c>
    </row>
    <row r="18" spans="1:29" ht="15.75" thickBot="1" x14ac:dyDescent="0.3">
      <c r="A18" s="59">
        <v>2025</v>
      </c>
      <c r="B18" s="441">
        <v>756.06547331720913</v>
      </c>
      <c r="C18" s="441">
        <v>64.117668994108541</v>
      </c>
      <c r="D18" s="441">
        <v>273.87538599944162</v>
      </c>
      <c r="E18" s="441">
        <v>103.13162570167661</v>
      </c>
      <c r="F18" s="441">
        <v>16.562951690718005</v>
      </c>
      <c r="G18" s="442">
        <v>298.37784093126447</v>
      </c>
      <c r="I18" s="59">
        <v>2025</v>
      </c>
      <c r="J18" s="441">
        <v>738.58901542203421</v>
      </c>
      <c r="K18" s="441">
        <v>37.574865655210289</v>
      </c>
      <c r="L18" s="441">
        <v>273.56595126701694</v>
      </c>
      <c r="M18" s="441">
        <v>103.09003847481553</v>
      </c>
      <c r="N18" s="441">
        <v>15.67803148430094</v>
      </c>
      <c r="O18" s="442">
        <v>308.68012854069076</v>
      </c>
      <c r="Q18" s="59">
        <f t="shared" si="6"/>
        <v>2025</v>
      </c>
      <c r="R18" s="63" t="str">
        <f t="shared" si="0"/>
        <v>739-756</v>
      </c>
      <c r="S18" s="63" t="str">
        <f t="shared" si="1"/>
        <v>38-64</v>
      </c>
      <c r="T18" s="63">
        <f t="shared" si="2"/>
        <v>274</v>
      </c>
      <c r="U18" s="63">
        <f t="shared" si="3"/>
        <v>103</v>
      </c>
      <c r="V18" s="63" t="str">
        <f t="shared" si="4"/>
        <v>16-17</v>
      </c>
      <c r="W18" s="64" t="str">
        <f t="shared" si="5"/>
        <v>298-309</v>
      </c>
    </row>
    <row r="19" spans="1:29" x14ac:dyDescent="0.25">
      <c r="Q19" t="s">
        <v>240</v>
      </c>
    </row>
    <row r="21" spans="1:29" ht="15.75" thickBot="1" x14ac:dyDescent="0.3">
      <c r="A21" t="s">
        <v>255</v>
      </c>
      <c r="K21" t="s">
        <v>256</v>
      </c>
      <c r="U21" t="s">
        <v>241</v>
      </c>
    </row>
    <row r="22" spans="1:29" ht="30.75" thickBot="1" x14ac:dyDescent="0.3">
      <c r="A22" s="55" t="s">
        <v>151</v>
      </c>
      <c r="B22" s="56" t="s">
        <v>242</v>
      </c>
      <c r="C22" s="57" t="s">
        <v>243</v>
      </c>
      <c r="D22" s="57" t="s">
        <v>244</v>
      </c>
      <c r="E22" s="56" t="s">
        <v>245</v>
      </c>
      <c r="F22" s="58" t="s">
        <v>227</v>
      </c>
      <c r="G22" s="58" t="s">
        <v>45</v>
      </c>
      <c r="H22" s="58" t="s">
        <v>230</v>
      </c>
      <c r="I22" s="58" t="s">
        <v>246</v>
      </c>
      <c r="K22" s="55" t="s">
        <v>151</v>
      </c>
      <c r="L22" s="56" t="s">
        <v>242</v>
      </c>
      <c r="M22" s="57" t="s">
        <v>243</v>
      </c>
      <c r="N22" s="57" t="s">
        <v>244</v>
      </c>
      <c r="O22" s="56" t="s">
        <v>245</v>
      </c>
      <c r="P22" s="58" t="s">
        <v>227</v>
      </c>
      <c r="Q22" s="58" t="s">
        <v>45</v>
      </c>
      <c r="R22" s="58" t="s">
        <v>230</v>
      </c>
      <c r="S22" s="58" t="s">
        <v>246</v>
      </c>
      <c r="U22" s="55" t="s">
        <v>151</v>
      </c>
      <c r="V22" s="56" t="s">
        <v>242</v>
      </c>
      <c r="W22" s="57" t="s">
        <v>243</v>
      </c>
      <c r="X22" s="57" t="s">
        <v>244</v>
      </c>
      <c r="Y22" s="56" t="s">
        <v>245</v>
      </c>
      <c r="Z22" s="58" t="s">
        <v>227</v>
      </c>
      <c r="AA22" s="58" t="s">
        <v>45</v>
      </c>
      <c r="AB22" s="58" t="s">
        <v>230</v>
      </c>
      <c r="AC22" s="58" t="s">
        <v>246</v>
      </c>
    </row>
    <row r="23" spans="1:29" ht="15.75" thickBot="1" x14ac:dyDescent="0.3">
      <c r="A23" s="59">
        <v>2015</v>
      </c>
      <c r="B23" s="441">
        <v>240.94389198330069</v>
      </c>
      <c r="C23" s="441">
        <v>25.01434861425815</v>
      </c>
      <c r="D23" s="441">
        <v>117.68286929016492</v>
      </c>
      <c r="E23" s="441">
        <v>9.9244853706456073</v>
      </c>
      <c r="F23" s="441">
        <v>7.214124302717333</v>
      </c>
      <c r="G23" s="441">
        <v>66.8916015718046</v>
      </c>
      <c r="H23" s="441">
        <v>3.4089791817835424</v>
      </c>
      <c r="I23" s="442">
        <v>10.807483651926553</v>
      </c>
      <c r="K23" s="59">
        <v>2015</v>
      </c>
      <c r="L23" s="441">
        <v>240.94389198330069</v>
      </c>
      <c r="M23" s="441">
        <v>25.01434861425815</v>
      </c>
      <c r="N23" s="441">
        <v>117.68286929016492</v>
      </c>
      <c r="O23" s="441">
        <v>9.9244853706456073</v>
      </c>
      <c r="P23" s="441">
        <v>7.214124302717333</v>
      </c>
      <c r="Q23" s="441">
        <v>66.8916015718046</v>
      </c>
      <c r="R23" s="441">
        <v>3.4089791817835424</v>
      </c>
      <c r="S23" s="442">
        <v>10.807483651926553</v>
      </c>
      <c r="U23" s="59">
        <v>2015</v>
      </c>
      <c r="V23" s="63">
        <f t="shared" ref="V23:V33" si="7">IF(ROUND(B23,0)=ROUND(L23,0),ROUND(B23,0),ROUND(MIN(B23,L23),0)&amp;"-"&amp;ROUND(MAX(B23,L23),0))</f>
        <v>241</v>
      </c>
      <c r="W23" s="63">
        <f t="shared" ref="W23:W33" si="8">IF(ROUND(C23,0)=ROUND(M23,0),ROUND(C23,0),ROUND(MIN(C23,M23),0)&amp;"-"&amp;ROUND(MAX(C23,M23),0))</f>
        <v>25</v>
      </c>
      <c r="X23" s="63">
        <f t="shared" ref="X23:X33" si="9">IF(ROUND(D23,0)=ROUND(N23,0),ROUND(D23,0),ROUND(MIN(D23,N23),0)&amp;"-"&amp;ROUND(MAX(D23,N23),0))</f>
        <v>118</v>
      </c>
      <c r="Y23" s="63">
        <f t="shared" ref="Y23:Y33" si="10">IF(ROUND(E23,0)=ROUND(O23,0),ROUND(E23,0),ROUND(MIN(E23,O23),0)&amp;"-"&amp;ROUND(MAX(E23,O23),0))</f>
        <v>10</v>
      </c>
      <c r="Z23" s="63">
        <f t="shared" ref="Z23:Z33" si="11">IF(ROUND(F23,0)=ROUND(P23,0),ROUND(F23,0),ROUND(MIN(F23,P23),0)&amp;"-"&amp;ROUND(MAX(F23,P23),0))</f>
        <v>7</v>
      </c>
      <c r="AA23" s="63">
        <f t="shared" ref="AA23:AA33" si="12">IF(ROUND(G23,0)=ROUND(Q23,0),ROUND(G23,0),ROUND(MIN(G23,Q23),0)&amp;"-"&amp;ROUND(MAX(G23,Q23),0))</f>
        <v>67</v>
      </c>
      <c r="AB23" s="63">
        <f t="shared" ref="AB23:AB33" si="13">IF(ROUND(H23,0)=ROUND(R23,0),ROUND(H23,0),ROUND(MIN(H23,R23),0)&amp;"-"&amp;ROUND(MAX(H23,R23),0))</f>
        <v>3</v>
      </c>
      <c r="AC23" s="64">
        <f t="shared" ref="AC23:AC33" si="14">IF(ROUND(I23,0)=ROUND(S23,0),ROUND(I23,0),ROUND(MIN(I23,S23),0)&amp;"-"&amp;ROUND(MAX(I23,S23),0))</f>
        <v>11</v>
      </c>
    </row>
    <row r="24" spans="1:29" ht="15.75" thickBot="1" x14ac:dyDescent="0.3">
      <c r="A24" s="60">
        <v>2016</v>
      </c>
      <c r="B24" s="439">
        <v>236.52148049301482</v>
      </c>
      <c r="C24" s="439">
        <v>23.863719537282794</v>
      </c>
      <c r="D24" s="439">
        <v>116.97584779956253</v>
      </c>
      <c r="E24" s="439">
        <v>9.9336003902457843</v>
      </c>
      <c r="F24" s="439">
        <v>9.5813490083823734</v>
      </c>
      <c r="G24" s="439">
        <v>60.195753037615134</v>
      </c>
      <c r="H24" s="439">
        <v>3.8742753728835195</v>
      </c>
      <c r="I24" s="440">
        <v>12.096935347042685</v>
      </c>
      <c r="K24" s="60">
        <v>2016</v>
      </c>
      <c r="L24" s="439">
        <v>237.48419968056177</v>
      </c>
      <c r="M24" s="439">
        <v>23.758990350788025</v>
      </c>
      <c r="N24" s="439">
        <v>117.67898893824839</v>
      </c>
      <c r="O24" s="439">
        <v>9.9311248455181769</v>
      </c>
      <c r="P24" s="439">
        <v>9.5593464106123456</v>
      </c>
      <c r="Q24" s="439">
        <v>60.622378100509628</v>
      </c>
      <c r="R24" s="439">
        <v>3.8406262655429284</v>
      </c>
      <c r="S24" s="440">
        <v>12.096935347042685</v>
      </c>
      <c r="U24" s="60">
        <f>U23+1</f>
        <v>2016</v>
      </c>
      <c r="V24" s="61">
        <f t="shared" si="7"/>
        <v>237</v>
      </c>
      <c r="W24" s="61">
        <f t="shared" si="8"/>
        <v>24</v>
      </c>
      <c r="X24" s="61" t="str">
        <f t="shared" si="9"/>
        <v>117-118</v>
      </c>
      <c r="Y24" s="61">
        <f t="shared" si="10"/>
        <v>10</v>
      </c>
      <c r="Z24" s="61">
        <f t="shared" si="11"/>
        <v>10</v>
      </c>
      <c r="AA24" s="61" t="str">
        <f t="shared" si="12"/>
        <v>60-61</v>
      </c>
      <c r="AB24" s="61">
        <f t="shared" si="13"/>
        <v>4</v>
      </c>
      <c r="AC24" s="62">
        <f t="shared" si="14"/>
        <v>12</v>
      </c>
    </row>
    <row r="25" spans="1:29" ht="15.75" thickBot="1" x14ac:dyDescent="0.3">
      <c r="A25" s="59">
        <v>2017</v>
      </c>
      <c r="B25" s="441">
        <v>259.86237227658734</v>
      </c>
      <c r="C25" s="441">
        <v>23.416340820500785</v>
      </c>
      <c r="D25" s="441">
        <v>139.05931471314011</v>
      </c>
      <c r="E25" s="441">
        <v>9.9403424790591046</v>
      </c>
      <c r="F25" s="441">
        <v>10.391971244361063</v>
      </c>
      <c r="G25" s="441">
        <v>58.942218606659395</v>
      </c>
      <c r="H25" s="441">
        <v>4.8925342189411536</v>
      </c>
      <c r="I25" s="442">
        <v>13.219650193925741</v>
      </c>
      <c r="K25" s="59">
        <v>2017</v>
      </c>
      <c r="L25" s="441">
        <v>261.39611617542829</v>
      </c>
      <c r="M25" s="441">
        <v>23.107252043983522</v>
      </c>
      <c r="N25" s="441">
        <v>139.77111010671717</v>
      </c>
      <c r="O25" s="441">
        <v>9.9323424160706679</v>
      </c>
      <c r="P25" s="441">
        <v>10.328099219992435</v>
      </c>
      <c r="Q25" s="441">
        <v>60.285361598201924</v>
      </c>
      <c r="R25" s="441">
        <v>4.7658177781489179</v>
      </c>
      <c r="S25" s="442">
        <v>13.219650193925741</v>
      </c>
      <c r="U25" s="59">
        <f t="shared" ref="U25:U33" si="15">U24+1</f>
        <v>2017</v>
      </c>
      <c r="V25" s="63" t="str">
        <f t="shared" si="7"/>
        <v>260-261</v>
      </c>
      <c r="W25" s="63">
        <f t="shared" si="8"/>
        <v>23</v>
      </c>
      <c r="X25" s="63" t="str">
        <f t="shared" si="9"/>
        <v>139-140</v>
      </c>
      <c r="Y25" s="63">
        <f t="shared" si="10"/>
        <v>10</v>
      </c>
      <c r="Z25" s="63">
        <f t="shared" si="11"/>
        <v>10</v>
      </c>
      <c r="AA25" s="63" t="str">
        <f t="shared" si="12"/>
        <v>59-60</v>
      </c>
      <c r="AB25" s="63">
        <f t="shared" si="13"/>
        <v>5</v>
      </c>
      <c r="AC25" s="64">
        <f t="shared" si="14"/>
        <v>13</v>
      </c>
    </row>
    <row r="26" spans="1:29" ht="15.75" thickBot="1" x14ac:dyDescent="0.3">
      <c r="A26" s="60">
        <v>2018</v>
      </c>
      <c r="B26" s="439">
        <v>269.03918212947514</v>
      </c>
      <c r="C26" s="439">
        <v>22.931071662020418</v>
      </c>
      <c r="D26" s="439">
        <v>145.94142979019725</v>
      </c>
      <c r="E26" s="439">
        <v>9.9391679193925597</v>
      </c>
      <c r="F26" s="439">
        <v>11.641605395241287</v>
      </c>
      <c r="G26" s="439">
        <v>58.357734561414887</v>
      </c>
      <c r="H26" s="439">
        <v>5.6582096320813102</v>
      </c>
      <c r="I26" s="440">
        <v>14.569963169127391</v>
      </c>
      <c r="K26" s="60">
        <v>2018</v>
      </c>
      <c r="L26" s="439">
        <v>273.21553671794379</v>
      </c>
      <c r="M26" s="439">
        <v>22.811793945682894</v>
      </c>
      <c r="N26" s="439">
        <v>147.16238710219358</v>
      </c>
      <c r="O26" s="439">
        <v>9.9344059234312887</v>
      </c>
      <c r="P26" s="439">
        <v>11.595189398650964</v>
      </c>
      <c r="Q26" s="439">
        <v>61.62461804339469</v>
      </c>
      <c r="R26" s="439">
        <v>5.5467433192454667</v>
      </c>
      <c r="S26" s="440">
        <v>14.569963169127391</v>
      </c>
      <c r="U26" s="60">
        <f t="shared" si="15"/>
        <v>2018</v>
      </c>
      <c r="V26" s="61" t="str">
        <f t="shared" si="7"/>
        <v>269-273</v>
      </c>
      <c r="W26" s="61">
        <f t="shared" si="8"/>
        <v>23</v>
      </c>
      <c r="X26" s="61" t="str">
        <f t="shared" si="9"/>
        <v>146-147</v>
      </c>
      <c r="Y26" s="61">
        <f t="shared" si="10"/>
        <v>10</v>
      </c>
      <c r="Z26" s="61">
        <f t="shared" si="11"/>
        <v>12</v>
      </c>
      <c r="AA26" s="61" t="str">
        <f t="shared" si="12"/>
        <v>58-62</v>
      </c>
      <c r="AB26" s="61">
        <f t="shared" si="13"/>
        <v>6</v>
      </c>
      <c r="AC26" s="62">
        <f t="shared" si="14"/>
        <v>15</v>
      </c>
    </row>
    <row r="27" spans="1:29" ht="15.75" thickBot="1" x14ac:dyDescent="0.3">
      <c r="A27" s="59">
        <v>2019</v>
      </c>
      <c r="B27" s="441">
        <v>272.01045244419203</v>
      </c>
      <c r="C27" s="441">
        <v>22.378805395279066</v>
      </c>
      <c r="D27" s="441">
        <v>141.64841767113307</v>
      </c>
      <c r="E27" s="441">
        <v>9.925033552564317</v>
      </c>
      <c r="F27" s="441">
        <v>12.832698046185451</v>
      </c>
      <c r="G27" s="441">
        <v>63.358013167861714</v>
      </c>
      <c r="H27" s="441">
        <v>6.1574053111602032</v>
      </c>
      <c r="I27" s="442">
        <v>15.710079300008204</v>
      </c>
      <c r="K27" s="59">
        <v>2019</v>
      </c>
      <c r="L27" s="441">
        <v>276.88441565878037</v>
      </c>
      <c r="M27" s="441">
        <v>21.962719303028848</v>
      </c>
      <c r="N27" s="441">
        <v>145.13317192233367</v>
      </c>
      <c r="O27" s="441">
        <v>9.926805627680384</v>
      </c>
      <c r="P27" s="441">
        <v>12.730828247858158</v>
      </c>
      <c r="Q27" s="441">
        <v>65.680917438715227</v>
      </c>
      <c r="R27" s="441">
        <v>5.8753242379914168</v>
      </c>
      <c r="S27" s="442">
        <v>15.710079300008204</v>
      </c>
      <c r="U27" s="59">
        <f t="shared" si="15"/>
        <v>2019</v>
      </c>
      <c r="V27" s="63" t="str">
        <f t="shared" si="7"/>
        <v>272-277</v>
      </c>
      <c r="W27" s="63">
        <f t="shared" si="8"/>
        <v>22</v>
      </c>
      <c r="X27" s="63" t="str">
        <f t="shared" si="9"/>
        <v>142-145</v>
      </c>
      <c r="Y27" s="63">
        <f t="shared" si="10"/>
        <v>10</v>
      </c>
      <c r="Z27" s="63">
        <f t="shared" si="11"/>
        <v>13</v>
      </c>
      <c r="AA27" s="63" t="str">
        <f t="shared" si="12"/>
        <v>63-66</v>
      </c>
      <c r="AB27" s="63">
        <f t="shared" si="13"/>
        <v>6</v>
      </c>
      <c r="AC27" s="64">
        <f t="shared" si="14"/>
        <v>16</v>
      </c>
    </row>
    <row r="28" spans="1:29" ht="15.75" thickBot="1" x14ac:dyDescent="0.3">
      <c r="A28" s="60">
        <v>2020</v>
      </c>
      <c r="B28" s="439">
        <v>288.39687998876758</v>
      </c>
      <c r="C28" s="439">
        <v>21.309517841568514</v>
      </c>
      <c r="D28" s="439">
        <v>150.94540978230685</v>
      </c>
      <c r="E28" s="439">
        <v>11.017978571479622</v>
      </c>
      <c r="F28" s="439">
        <v>13.994932686753195</v>
      </c>
      <c r="G28" s="439">
        <v>67.974069635966288</v>
      </c>
      <c r="H28" s="439">
        <v>6.4704871545564417</v>
      </c>
      <c r="I28" s="440">
        <v>16.684484316136615</v>
      </c>
      <c r="K28" s="60">
        <v>2020</v>
      </c>
      <c r="L28" s="439">
        <v>290.36042770460631</v>
      </c>
      <c r="M28" s="439">
        <v>20.433123271767123</v>
      </c>
      <c r="N28" s="439">
        <v>153.02110185176809</v>
      </c>
      <c r="O28" s="439">
        <v>11.021421592505206</v>
      </c>
      <c r="P28" s="439">
        <v>13.841245218525085</v>
      </c>
      <c r="Q28" s="439">
        <v>69.61167202168302</v>
      </c>
      <c r="R28" s="439">
        <v>5.9928241108407017</v>
      </c>
      <c r="S28" s="440">
        <v>16.684484316136615</v>
      </c>
      <c r="U28" s="60">
        <f t="shared" si="15"/>
        <v>2020</v>
      </c>
      <c r="V28" s="61" t="str">
        <f t="shared" si="7"/>
        <v>288-290</v>
      </c>
      <c r="W28" s="61" t="str">
        <f t="shared" si="8"/>
        <v>20-21</v>
      </c>
      <c r="X28" s="61" t="str">
        <f t="shared" si="9"/>
        <v>151-153</v>
      </c>
      <c r="Y28" s="61">
        <f t="shared" si="10"/>
        <v>11</v>
      </c>
      <c r="Z28" s="61">
        <f t="shared" si="11"/>
        <v>14</v>
      </c>
      <c r="AA28" s="61" t="str">
        <f t="shared" si="12"/>
        <v>68-70</v>
      </c>
      <c r="AB28" s="61">
        <f t="shared" si="13"/>
        <v>6</v>
      </c>
      <c r="AC28" s="62">
        <f t="shared" si="14"/>
        <v>17</v>
      </c>
    </row>
    <row r="29" spans="1:29" ht="15.75" thickBot="1" x14ac:dyDescent="0.3">
      <c r="A29" s="59">
        <v>2021</v>
      </c>
      <c r="B29" s="441">
        <v>289.75985253297449</v>
      </c>
      <c r="C29" s="441">
        <v>20.41666347963832</v>
      </c>
      <c r="D29" s="441">
        <v>152.95973428440777</v>
      </c>
      <c r="E29" s="441">
        <v>10.965066568154146</v>
      </c>
      <c r="F29" s="441">
        <v>14.462222009525853</v>
      </c>
      <c r="G29" s="441">
        <v>66.640689534886405</v>
      </c>
      <c r="H29" s="441">
        <v>6.8280773602218918</v>
      </c>
      <c r="I29" s="442">
        <v>17.487399296140076</v>
      </c>
      <c r="K29" s="59">
        <v>2021</v>
      </c>
      <c r="L29" s="441">
        <v>290.7141913893015</v>
      </c>
      <c r="M29" s="441">
        <v>19.659392705184057</v>
      </c>
      <c r="N29" s="441">
        <v>151.68297573678819</v>
      </c>
      <c r="O29" s="441">
        <v>10.978631214316154</v>
      </c>
      <c r="P29" s="441">
        <v>14.335988243906232</v>
      </c>
      <c r="Q29" s="441">
        <v>70.454067143086476</v>
      </c>
      <c r="R29" s="441">
        <v>6.3774499581814039</v>
      </c>
      <c r="S29" s="442">
        <v>17.487399296140076</v>
      </c>
      <c r="U29" s="59">
        <f t="shared" si="15"/>
        <v>2021</v>
      </c>
      <c r="V29" s="63" t="str">
        <f t="shared" si="7"/>
        <v>290-291</v>
      </c>
      <c r="W29" s="63">
        <f t="shared" si="8"/>
        <v>20</v>
      </c>
      <c r="X29" s="63" t="str">
        <f t="shared" si="9"/>
        <v>152-153</v>
      </c>
      <c r="Y29" s="63">
        <f t="shared" si="10"/>
        <v>11</v>
      </c>
      <c r="Z29" s="63">
        <f t="shared" si="11"/>
        <v>14</v>
      </c>
      <c r="AA29" s="63" t="str">
        <f t="shared" si="12"/>
        <v>67-70</v>
      </c>
      <c r="AB29" s="63" t="str">
        <f t="shared" si="13"/>
        <v>6-7</v>
      </c>
      <c r="AC29" s="64">
        <f t="shared" si="14"/>
        <v>17</v>
      </c>
    </row>
    <row r="30" spans="1:29" ht="15.75" thickBot="1" x14ac:dyDescent="0.3">
      <c r="A30" s="60">
        <v>2022</v>
      </c>
      <c r="B30" s="439">
        <v>291.89945206963381</v>
      </c>
      <c r="C30" s="439">
        <v>20.203529924493768</v>
      </c>
      <c r="D30" s="439">
        <v>152.88313224474172</v>
      </c>
      <c r="E30" s="439">
        <v>10.914623809377076</v>
      </c>
      <c r="F30" s="439">
        <v>15.039451710765517</v>
      </c>
      <c r="G30" s="439">
        <v>67.035664840229401</v>
      </c>
      <c r="H30" s="439">
        <v>7.589729014647828</v>
      </c>
      <c r="I30" s="440">
        <v>18.233320525378488</v>
      </c>
      <c r="K30" s="60">
        <v>2022</v>
      </c>
      <c r="L30" s="439">
        <v>300.92833166847458</v>
      </c>
      <c r="M30" s="439">
        <v>19.217237146605957</v>
      </c>
      <c r="N30" s="439">
        <v>158.85915778500333</v>
      </c>
      <c r="O30" s="439">
        <v>10.948035522825936</v>
      </c>
      <c r="P30" s="439">
        <v>14.923646189830054</v>
      </c>
      <c r="Q30" s="439">
        <v>72.065421701144004</v>
      </c>
      <c r="R30" s="439">
        <v>7.1176933493496755</v>
      </c>
      <c r="S30" s="440">
        <v>18.233320525378488</v>
      </c>
      <c r="U30" s="60">
        <f t="shared" si="15"/>
        <v>2022</v>
      </c>
      <c r="V30" s="61" t="str">
        <f t="shared" si="7"/>
        <v>292-301</v>
      </c>
      <c r="W30" s="61" t="str">
        <f t="shared" si="8"/>
        <v>19-20</v>
      </c>
      <c r="X30" s="61" t="str">
        <f t="shared" si="9"/>
        <v>153-159</v>
      </c>
      <c r="Y30" s="61">
        <f t="shared" si="10"/>
        <v>11</v>
      </c>
      <c r="Z30" s="61">
        <f t="shared" si="11"/>
        <v>15</v>
      </c>
      <c r="AA30" s="61" t="str">
        <f t="shared" si="12"/>
        <v>67-72</v>
      </c>
      <c r="AB30" s="61" t="str">
        <f t="shared" si="13"/>
        <v>7-8</v>
      </c>
      <c r="AC30" s="62">
        <f t="shared" si="14"/>
        <v>18</v>
      </c>
    </row>
    <row r="31" spans="1:29" ht="15.75" thickBot="1" x14ac:dyDescent="0.3">
      <c r="A31" s="59">
        <v>2023</v>
      </c>
      <c r="B31" s="441">
        <v>292.88972005535624</v>
      </c>
      <c r="C31" s="441">
        <v>20.189268089971737</v>
      </c>
      <c r="D31" s="441">
        <v>152.20636505670865</v>
      </c>
      <c r="E31" s="441">
        <v>10.891096958909705</v>
      </c>
      <c r="F31" s="441">
        <v>15.641232261134094</v>
      </c>
      <c r="G31" s="441">
        <v>66.420777751548144</v>
      </c>
      <c r="H31" s="441">
        <v>8.3961294142368068</v>
      </c>
      <c r="I31" s="442">
        <v>19.144850522847126</v>
      </c>
      <c r="K31" s="59">
        <v>2023</v>
      </c>
      <c r="L31" s="441">
        <v>301.80873281538953</v>
      </c>
      <c r="M31" s="441">
        <v>19.201052060467052</v>
      </c>
      <c r="N31" s="441">
        <v>156.86575110296116</v>
      </c>
      <c r="O31" s="441">
        <v>10.920529702886682</v>
      </c>
      <c r="P31" s="441">
        <v>15.534469193181549</v>
      </c>
      <c r="Q31" s="441">
        <v>72.807839815958943</v>
      </c>
      <c r="R31" s="441">
        <v>7.8640468063952689</v>
      </c>
      <c r="S31" s="442">
        <v>19.144850522847126</v>
      </c>
      <c r="U31" s="59">
        <f t="shared" si="15"/>
        <v>2023</v>
      </c>
      <c r="V31" s="63" t="str">
        <f t="shared" si="7"/>
        <v>293-302</v>
      </c>
      <c r="W31" s="63" t="str">
        <f t="shared" si="8"/>
        <v>19-20</v>
      </c>
      <c r="X31" s="63" t="str">
        <f t="shared" si="9"/>
        <v>152-157</v>
      </c>
      <c r="Y31" s="63">
        <f t="shared" si="10"/>
        <v>11</v>
      </c>
      <c r="Z31" s="63">
        <f t="shared" si="11"/>
        <v>16</v>
      </c>
      <c r="AA31" s="63" t="str">
        <f t="shared" si="12"/>
        <v>66-73</v>
      </c>
      <c r="AB31" s="63">
        <f t="shared" si="13"/>
        <v>8</v>
      </c>
      <c r="AC31" s="64">
        <f t="shared" si="14"/>
        <v>19</v>
      </c>
    </row>
    <row r="32" spans="1:29" ht="15.75" thickBot="1" x14ac:dyDescent="0.3">
      <c r="A32" s="60">
        <v>2024</v>
      </c>
      <c r="B32" s="439">
        <v>296.15966826867367</v>
      </c>
      <c r="C32" s="439">
        <v>20.207202499011146</v>
      </c>
      <c r="D32" s="439">
        <v>152.80380109444008</v>
      </c>
      <c r="E32" s="439">
        <v>11.008549667042434</v>
      </c>
      <c r="F32" s="439">
        <v>16.253856892932419</v>
      </c>
      <c r="G32" s="439">
        <v>66.542772862654147</v>
      </c>
      <c r="H32" s="439">
        <v>9.3020082282959589</v>
      </c>
      <c r="I32" s="440">
        <v>20.041477024297478</v>
      </c>
      <c r="K32" s="60">
        <v>2024</v>
      </c>
      <c r="L32" s="439">
        <v>304.83046362688168</v>
      </c>
      <c r="M32" s="439">
        <v>19.115135135941152</v>
      </c>
      <c r="N32" s="439">
        <v>156.4870838840643</v>
      </c>
      <c r="O32" s="439">
        <v>11.002931426941636</v>
      </c>
      <c r="P32" s="439">
        <v>16.137852224532928</v>
      </c>
      <c r="Q32" s="439">
        <v>73.959542991712681</v>
      </c>
      <c r="R32" s="439">
        <v>8.6502893508290075</v>
      </c>
      <c r="S32" s="440">
        <v>20.041477024297478</v>
      </c>
      <c r="U32" s="60">
        <f t="shared" si="15"/>
        <v>2024</v>
      </c>
      <c r="V32" s="61" t="str">
        <f t="shared" si="7"/>
        <v>296-305</v>
      </c>
      <c r="W32" s="61" t="str">
        <f t="shared" si="8"/>
        <v>19-20</v>
      </c>
      <c r="X32" s="61" t="str">
        <f t="shared" si="9"/>
        <v>153-156</v>
      </c>
      <c r="Y32" s="61">
        <f t="shared" si="10"/>
        <v>11</v>
      </c>
      <c r="Z32" s="61">
        <f t="shared" si="11"/>
        <v>16</v>
      </c>
      <c r="AA32" s="61" t="str">
        <f t="shared" si="12"/>
        <v>67-74</v>
      </c>
      <c r="AB32" s="61">
        <f t="shared" si="13"/>
        <v>9</v>
      </c>
      <c r="AC32" s="62">
        <f t="shared" si="14"/>
        <v>20</v>
      </c>
    </row>
    <row r="33" spans="1:29" ht="15.75" thickBot="1" x14ac:dyDescent="0.3">
      <c r="A33" s="59">
        <v>2025</v>
      </c>
      <c r="B33" s="441">
        <v>298.37784093126447</v>
      </c>
      <c r="C33" s="441">
        <v>20.243607621988676</v>
      </c>
      <c r="D33" s="441">
        <v>152.73303969482004</v>
      </c>
      <c r="E33" s="441">
        <v>11.04981585978566</v>
      </c>
      <c r="F33" s="441">
        <v>16.859678088067042</v>
      </c>
      <c r="G33" s="441">
        <v>66.316670228749189</v>
      </c>
      <c r="H33" s="441">
        <v>10.180339389047871</v>
      </c>
      <c r="I33" s="442">
        <v>20.99469004880595</v>
      </c>
      <c r="K33" s="59">
        <v>2025</v>
      </c>
      <c r="L33" s="441">
        <v>308.68012854069076</v>
      </c>
      <c r="M33" s="441">
        <v>19.162038480812264</v>
      </c>
      <c r="N33" s="441">
        <v>155.94664649227903</v>
      </c>
      <c r="O33" s="441">
        <v>11.077730058673588</v>
      </c>
      <c r="P33" s="441">
        <v>16.748213708185293</v>
      </c>
      <c r="Q33" s="441">
        <v>75.807808225688674</v>
      </c>
      <c r="R33" s="441">
        <v>9.4750643868940099</v>
      </c>
      <c r="S33" s="442">
        <v>20.99469004880595</v>
      </c>
      <c r="U33" s="59">
        <f t="shared" si="15"/>
        <v>2025</v>
      </c>
      <c r="V33" s="63" t="str">
        <f t="shared" si="7"/>
        <v>298-309</v>
      </c>
      <c r="W33" s="63" t="str">
        <f t="shared" si="8"/>
        <v>19-20</v>
      </c>
      <c r="X33" s="63" t="str">
        <f t="shared" si="9"/>
        <v>153-156</v>
      </c>
      <c r="Y33" s="63">
        <f t="shared" si="10"/>
        <v>11</v>
      </c>
      <c r="Z33" s="63">
        <f t="shared" si="11"/>
        <v>17</v>
      </c>
      <c r="AA33" s="63" t="str">
        <f t="shared" si="12"/>
        <v>66-76</v>
      </c>
      <c r="AB33" s="63" t="str">
        <f t="shared" si="13"/>
        <v>9-10</v>
      </c>
      <c r="AC33" s="64">
        <f t="shared" si="14"/>
        <v>21</v>
      </c>
    </row>
    <row r="34" spans="1:29" x14ac:dyDescent="0.25">
      <c r="U34" t="s">
        <v>240</v>
      </c>
    </row>
    <row r="36" spans="1:29" s="565" customFormat="1" ht="17.25" x14ac:dyDescent="0.3">
      <c r="A36" s="565" t="s">
        <v>247</v>
      </c>
    </row>
    <row r="37" spans="1:29" x14ac:dyDescent="0.25">
      <c r="A37" s="15"/>
    </row>
    <row r="38" spans="1:29" x14ac:dyDescent="0.25">
      <c r="A38" s="15"/>
    </row>
    <row r="39" spans="1:29" ht="15.75" thickBot="1" x14ac:dyDescent="0.3">
      <c r="A39" t="s">
        <v>258</v>
      </c>
      <c r="I39" t="s">
        <v>257</v>
      </c>
      <c r="Q39" t="s">
        <v>248</v>
      </c>
    </row>
    <row r="40" spans="1:29" ht="45.75" thickBot="1" x14ac:dyDescent="0.3">
      <c r="A40" s="55" t="s">
        <v>151</v>
      </c>
      <c r="B40" s="56" t="s">
        <v>249</v>
      </c>
      <c r="C40" s="57" t="s">
        <v>250</v>
      </c>
      <c r="D40" s="57" t="s">
        <v>68</v>
      </c>
      <c r="E40" s="56" t="s">
        <v>251</v>
      </c>
      <c r="F40" s="58" t="s">
        <v>252</v>
      </c>
      <c r="G40" s="58" t="s">
        <v>253</v>
      </c>
      <c r="I40" s="55" t="s">
        <v>151</v>
      </c>
      <c r="J40" s="56" t="s">
        <v>249</v>
      </c>
      <c r="K40" s="57" t="s">
        <v>250</v>
      </c>
      <c r="L40" s="57" t="s">
        <v>68</v>
      </c>
      <c r="M40" s="56" t="s">
        <v>251</v>
      </c>
      <c r="N40" s="58" t="s">
        <v>252</v>
      </c>
      <c r="O40" s="58" t="s">
        <v>253</v>
      </c>
      <c r="Q40" s="55" t="s">
        <v>151</v>
      </c>
      <c r="R40" s="56" t="s">
        <v>249</v>
      </c>
      <c r="S40" s="57" t="s">
        <v>250</v>
      </c>
      <c r="T40" s="57" t="s">
        <v>68</v>
      </c>
      <c r="U40" s="56" t="s">
        <v>251</v>
      </c>
      <c r="V40" s="58" t="s">
        <v>252</v>
      </c>
      <c r="W40" s="58" t="s">
        <v>253</v>
      </c>
    </row>
    <row r="41" spans="1:29" ht="15.75" thickBot="1" x14ac:dyDescent="0.3">
      <c r="A41" s="59">
        <v>2015</v>
      </c>
      <c r="B41" s="441">
        <v>610.49975617684197</v>
      </c>
      <c r="C41" s="441">
        <v>10.544087910000002</v>
      </c>
      <c r="D41" s="441">
        <v>208.50238646265507</v>
      </c>
      <c r="E41" s="441">
        <v>124.3913378675433</v>
      </c>
      <c r="F41" s="441">
        <v>80.31435610602334</v>
      </c>
      <c r="G41" s="442">
        <v>186.74758783062026</v>
      </c>
      <c r="H41" s="43"/>
      <c r="I41" s="65">
        <v>2015</v>
      </c>
      <c r="J41" s="441">
        <v>610.49975617684197</v>
      </c>
      <c r="K41" s="441">
        <v>10.544087910000002</v>
      </c>
      <c r="L41" s="441">
        <v>208.50238646265507</v>
      </c>
      <c r="M41" s="441">
        <v>124.3913378675433</v>
      </c>
      <c r="N41" s="441">
        <v>80.31435610602334</v>
      </c>
      <c r="O41" s="442">
        <v>186.74758783062026</v>
      </c>
      <c r="Q41" s="59">
        <v>2015</v>
      </c>
      <c r="R41" s="63">
        <f t="shared" ref="R41:R51" si="16">IF(ROUND(B41,0)=ROUND(J41,0),ROUND(B41,0),ROUND(MIN(B41,J41),0)&amp;"-"&amp;ROUND(MAX(B41,J41),0))</f>
        <v>610</v>
      </c>
      <c r="S41" s="63">
        <f t="shared" ref="S41:S51" si="17">IF(ROUND(C41,0)=ROUND(K41,0),ROUND(C41,0),ROUND(MIN(C41,K41),0)&amp;"-"&amp;ROUND(MAX(C41,K41),0))</f>
        <v>11</v>
      </c>
      <c r="T41" s="63">
        <f t="shared" ref="T41:T51" si="18">IF(ROUND(D41,0)=ROUND(L41,0),ROUND(D41,0),ROUND(MIN(D41,L41),0)&amp;"-"&amp;ROUND(MAX(D41,L41),0))</f>
        <v>209</v>
      </c>
      <c r="U41" s="63">
        <f t="shared" ref="U41:U51" si="19">IF(ROUND(E41,0)=ROUND(M41,0),ROUND(E41,0),ROUND(MIN(E41,M41),0)&amp;"-"&amp;ROUND(MAX(E41,M41),0))</f>
        <v>124</v>
      </c>
      <c r="V41" s="63">
        <f t="shared" ref="V41:V51" si="20">IF(ROUND(F41,0)=ROUND(N41,0),ROUND(F41,0),ROUND(MIN(F41,N41),0)&amp;"-"&amp;ROUND(MAX(F41,N41),0))</f>
        <v>80</v>
      </c>
      <c r="W41" s="64">
        <f t="shared" ref="W41:W51" si="21">IF(ROUND(G41,0)=ROUND(O41,0),ROUND(G41,0),ROUND(MIN(G41,O41),0)&amp;"-"&amp;ROUND(MAX(G41,O41),0))</f>
        <v>187</v>
      </c>
    </row>
    <row r="42" spans="1:29" ht="15.75" thickBot="1" x14ac:dyDescent="0.3">
      <c r="A42" s="60">
        <v>2016</v>
      </c>
      <c r="B42" s="439">
        <v>610.90415200747202</v>
      </c>
      <c r="C42" s="439">
        <v>10.544087910000002</v>
      </c>
      <c r="D42" s="439">
        <v>209.46933092827555</v>
      </c>
      <c r="E42" s="439">
        <v>125.16761737057604</v>
      </c>
      <c r="F42" s="439">
        <v>79.488492509306326</v>
      </c>
      <c r="G42" s="440">
        <v>186.23462328931416</v>
      </c>
      <c r="H42" s="43"/>
      <c r="I42" s="66">
        <v>2016</v>
      </c>
      <c r="J42" s="439">
        <v>610.81904544605732</v>
      </c>
      <c r="K42" s="439">
        <v>10.544087910000002</v>
      </c>
      <c r="L42" s="439">
        <v>209.46933092827555</v>
      </c>
      <c r="M42" s="439">
        <v>125.12058634146408</v>
      </c>
      <c r="N42" s="439">
        <v>79.471854428129745</v>
      </c>
      <c r="O42" s="440">
        <v>186.21318583818797</v>
      </c>
      <c r="Q42" s="60">
        <f>Q41+1</f>
        <v>2016</v>
      </c>
      <c r="R42" s="61">
        <f t="shared" si="16"/>
        <v>611</v>
      </c>
      <c r="S42" s="61">
        <f t="shared" si="17"/>
        <v>11</v>
      </c>
      <c r="T42" s="61">
        <f t="shared" si="18"/>
        <v>209</v>
      </c>
      <c r="U42" s="61">
        <f t="shared" si="19"/>
        <v>125</v>
      </c>
      <c r="V42" s="61">
        <f t="shared" si="20"/>
        <v>79</v>
      </c>
      <c r="W42" s="62">
        <f t="shared" si="21"/>
        <v>186</v>
      </c>
    </row>
    <row r="43" spans="1:29" ht="15.75" thickBot="1" x14ac:dyDescent="0.3">
      <c r="A43" s="59">
        <v>2017</v>
      </c>
      <c r="B43" s="441">
        <v>612.3151142694818</v>
      </c>
      <c r="C43" s="441">
        <v>10.544087910000002</v>
      </c>
      <c r="D43" s="441">
        <v>210.35795022674446</v>
      </c>
      <c r="E43" s="441">
        <v>125.43217097515017</v>
      </c>
      <c r="F43" s="441">
        <v>79.8544543631984</v>
      </c>
      <c r="G43" s="442">
        <v>186.12645079438869</v>
      </c>
      <c r="H43" s="43"/>
      <c r="I43" s="65">
        <v>2017</v>
      </c>
      <c r="J43" s="441">
        <v>612.21372054238179</v>
      </c>
      <c r="K43" s="441">
        <v>10.544087910000002</v>
      </c>
      <c r="L43" s="441">
        <v>210.35795022674446</v>
      </c>
      <c r="M43" s="441">
        <v>125.37357338604883</v>
      </c>
      <c r="N43" s="441">
        <v>79.83190790004933</v>
      </c>
      <c r="O43" s="442">
        <v>186.10620111953921</v>
      </c>
      <c r="Q43" s="59">
        <f t="shared" ref="Q43:Q51" si="22">Q42+1</f>
        <v>2017</v>
      </c>
      <c r="R43" s="63">
        <f t="shared" si="16"/>
        <v>612</v>
      </c>
      <c r="S43" s="63">
        <f t="shared" si="17"/>
        <v>11</v>
      </c>
      <c r="T43" s="63">
        <f t="shared" si="18"/>
        <v>210</v>
      </c>
      <c r="U43" s="63">
        <f t="shared" si="19"/>
        <v>125</v>
      </c>
      <c r="V43" s="63">
        <f t="shared" si="20"/>
        <v>80</v>
      </c>
      <c r="W43" s="64">
        <f t="shared" si="21"/>
        <v>186</v>
      </c>
    </row>
    <row r="44" spans="1:29" ht="15.75" thickBot="1" x14ac:dyDescent="0.3">
      <c r="A44" s="60">
        <v>2018</v>
      </c>
      <c r="B44" s="439">
        <v>612.94494525173343</v>
      </c>
      <c r="C44" s="439">
        <v>10.544087910000002</v>
      </c>
      <c r="D44" s="439">
        <v>211.22152215661893</v>
      </c>
      <c r="E44" s="439">
        <v>125.37023732157596</v>
      </c>
      <c r="F44" s="439">
        <v>80.048931403518296</v>
      </c>
      <c r="G44" s="440">
        <v>185.76016646002037</v>
      </c>
      <c r="H44" s="67"/>
      <c r="I44" s="65">
        <v>2018</v>
      </c>
      <c r="J44" s="439">
        <v>612.77389003293911</v>
      </c>
      <c r="K44" s="439">
        <v>10.544087910000002</v>
      </c>
      <c r="L44" s="439">
        <v>211.22152215661893</v>
      </c>
      <c r="M44" s="439">
        <v>125.26656667383116</v>
      </c>
      <c r="N44" s="439">
        <v>80.011738361844351</v>
      </c>
      <c r="O44" s="440">
        <v>185.7299749306448</v>
      </c>
      <c r="Q44" s="60">
        <f t="shared" si="22"/>
        <v>2018</v>
      </c>
      <c r="R44" s="61">
        <f t="shared" si="16"/>
        <v>613</v>
      </c>
      <c r="S44" s="61">
        <f t="shared" si="17"/>
        <v>11</v>
      </c>
      <c r="T44" s="61">
        <f t="shared" si="18"/>
        <v>211</v>
      </c>
      <c r="U44" s="61">
        <f t="shared" si="19"/>
        <v>125</v>
      </c>
      <c r="V44" s="61">
        <f t="shared" si="20"/>
        <v>80</v>
      </c>
      <c r="W44" s="62">
        <f t="shared" si="21"/>
        <v>186</v>
      </c>
    </row>
    <row r="45" spans="1:29" ht="15.75" thickBot="1" x14ac:dyDescent="0.3">
      <c r="A45" s="59">
        <v>2019</v>
      </c>
      <c r="B45" s="441">
        <v>613.41064622361273</v>
      </c>
      <c r="C45" s="441">
        <v>10.544087910000002</v>
      </c>
      <c r="D45" s="441">
        <v>211.94709657441109</v>
      </c>
      <c r="E45" s="441">
        <v>125.02036196705252</v>
      </c>
      <c r="F45" s="441">
        <v>80.462066429373593</v>
      </c>
      <c r="G45" s="442">
        <v>185.43703334277569</v>
      </c>
      <c r="H45" s="67"/>
      <c r="I45" s="65">
        <v>2019</v>
      </c>
      <c r="J45" s="441">
        <v>613.05769996761819</v>
      </c>
      <c r="K45" s="441">
        <v>10.544087910000002</v>
      </c>
      <c r="L45" s="441">
        <v>211.94709657441109</v>
      </c>
      <c r="M45" s="441">
        <v>124.80383134397562</v>
      </c>
      <c r="N45" s="441">
        <v>80.392241691697194</v>
      </c>
      <c r="O45" s="442">
        <v>185.3704424475342</v>
      </c>
      <c r="Q45" s="59">
        <f t="shared" si="22"/>
        <v>2019</v>
      </c>
      <c r="R45" s="63">
        <f t="shared" si="16"/>
        <v>613</v>
      </c>
      <c r="S45" s="63">
        <f t="shared" si="17"/>
        <v>11</v>
      </c>
      <c r="T45" s="63">
        <f t="shared" si="18"/>
        <v>212</v>
      </c>
      <c r="U45" s="63">
        <f t="shared" si="19"/>
        <v>125</v>
      </c>
      <c r="V45" s="63">
        <f t="shared" si="20"/>
        <v>80</v>
      </c>
      <c r="W45" s="64">
        <f t="shared" si="21"/>
        <v>185</v>
      </c>
    </row>
    <row r="46" spans="1:29" ht="15.75" thickBot="1" x14ac:dyDescent="0.3">
      <c r="A46" s="60">
        <v>2020</v>
      </c>
      <c r="B46" s="439">
        <v>612.90610027465266</v>
      </c>
      <c r="C46" s="439">
        <v>10.544087910000002</v>
      </c>
      <c r="D46" s="439">
        <v>212.54505455200896</v>
      </c>
      <c r="E46" s="439">
        <v>124.03783009723878</v>
      </c>
      <c r="F46" s="439">
        <v>80.752941208374878</v>
      </c>
      <c r="G46" s="440">
        <v>185.02618650703005</v>
      </c>
      <c r="H46" s="67"/>
      <c r="I46" s="65">
        <v>2020</v>
      </c>
      <c r="J46" s="439">
        <v>612.24090300994919</v>
      </c>
      <c r="K46" s="439">
        <v>10.544087910000002</v>
      </c>
      <c r="L46" s="439">
        <v>212.54505455200893</v>
      </c>
      <c r="M46" s="439">
        <v>123.63326246423138</v>
      </c>
      <c r="N46" s="439">
        <v>80.627232702053107</v>
      </c>
      <c r="O46" s="440">
        <v>184.8912653816559</v>
      </c>
      <c r="Q46" s="60">
        <f t="shared" si="22"/>
        <v>2020</v>
      </c>
      <c r="R46" s="61" t="str">
        <f t="shared" si="16"/>
        <v>612-613</v>
      </c>
      <c r="S46" s="61">
        <f t="shared" si="17"/>
        <v>11</v>
      </c>
      <c r="T46" s="61">
        <f t="shared" si="18"/>
        <v>213</v>
      </c>
      <c r="U46" s="61">
        <f t="shared" si="19"/>
        <v>124</v>
      </c>
      <c r="V46" s="61">
        <f t="shared" si="20"/>
        <v>81</v>
      </c>
      <c r="W46" s="62">
        <f t="shared" si="21"/>
        <v>185</v>
      </c>
    </row>
    <row r="47" spans="1:29" ht="15.75" thickBot="1" x14ac:dyDescent="0.3">
      <c r="A47" s="59">
        <v>2021</v>
      </c>
      <c r="B47" s="441">
        <v>614.90351072578392</v>
      </c>
      <c r="C47" s="441">
        <v>10.544087910000002</v>
      </c>
      <c r="D47" s="441">
        <v>212.26961252277812</v>
      </c>
      <c r="E47" s="441">
        <v>124.80239319746887</v>
      </c>
      <c r="F47" s="441">
        <v>82.178906953533129</v>
      </c>
      <c r="G47" s="442">
        <v>185.10851014200381</v>
      </c>
      <c r="H47" s="67"/>
      <c r="I47" s="65">
        <v>2021</v>
      </c>
      <c r="J47" s="441">
        <v>613.91765349168668</v>
      </c>
      <c r="K47" s="441">
        <v>10.544087910000002</v>
      </c>
      <c r="L47" s="441">
        <v>212.26961252277812</v>
      </c>
      <c r="M47" s="441">
        <v>124.19749341277368</v>
      </c>
      <c r="N47" s="441">
        <v>81.987634568260788</v>
      </c>
      <c r="O47" s="442">
        <v>184.91882507787432</v>
      </c>
      <c r="Q47" s="59">
        <f t="shared" si="22"/>
        <v>2021</v>
      </c>
      <c r="R47" s="63" t="str">
        <f t="shared" si="16"/>
        <v>614-615</v>
      </c>
      <c r="S47" s="63">
        <f t="shared" si="17"/>
        <v>11</v>
      </c>
      <c r="T47" s="63">
        <f t="shared" si="18"/>
        <v>212</v>
      </c>
      <c r="U47" s="63" t="str">
        <f t="shared" si="19"/>
        <v>124-125</v>
      </c>
      <c r="V47" s="63">
        <f t="shared" si="20"/>
        <v>82</v>
      </c>
      <c r="W47" s="64">
        <f t="shared" si="21"/>
        <v>185</v>
      </c>
    </row>
    <row r="48" spans="1:29" ht="15.75" thickBot="1" x14ac:dyDescent="0.3">
      <c r="A48" s="60">
        <v>2022</v>
      </c>
      <c r="B48" s="439">
        <v>617.02381872075671</v>
      </c>
      <c r="C48" s="439">
        <v>10.544087910000002</v>
      </c>
      <c r="D48" s="439">
        <v>211.87665632482074</v>
      </c>
      <c r="E48" s="439">
        <v>125.82978340907786</v>
      </c>
      <c r="F48" s="439">
        <v>83.555121119773531</v>
      </c>
      <c r="G48" s="440">
        <v>185.21816995708423</v>
      </c>
      <c r="H48" s="67"/>
      <c r="I48" s="65">
        <v>2022</v>
      </c>
      <c r="J48" s="439">
        <v>615.56646757491865</v>
      </c>
      <c r="K48" s="439">
        <v>10.544087910000002</v>
      </c>
      <c r="L48" s="439">
        <v>211.87665632482074</v>
      </c>
      <c r="M48" s="439">
        <v>124.94163599580092</v>
      </c>
      <c r="N48" s="439">
        <v>83.276085878894094</v>
      </c>
      <c r="O48" s="440">
        <v>184.9280014654031</v>
      </c>
      <c r="Q48" s="60">
        <f t="shared" si="22"/>
        <v>2022</v>
      </c>
      <c r="R48" s="61" t="str">
        <f t="shared" si="16"/>
        <v>616-617</v>
      </c>
      <c r="S48" s="61">
        <f t="shared" si="17"/>
        <v>11</v>
      </c>
      <c r="T48" s="61">
        <f t="shared" si="18"/>
        <v>212</v>
      </c>
      <c r="U48" s="61" t="str">
        <f t="shared" si="19"/>
        <v>125-126</v>
      </c>
      <c r="V48" s="61" t="str">
        <f t="shared" si="20"/>
        <v>83-84</v>
      </c>
      <c r="W48" s="62">
        <f t="shared" si="21"/>
        <v>185</v>
      </c>
    </row>
    <row r="49" spans="1:23" ht="15.75" thickBot="1" x14ac:dyDescent="0.3">
      <c r="A49" s="59">
        <v>2023</v>
      </c>
      <c r="B49" s="441">
        <v>619.11115583184392</v>
      </c>
      <c r="C49" s="441">
        <v>10.544087910000002</v>
      </c>
      <c r="D49" s="441">
        <v>211.94503763329038</v>
      </c>
      <c r="E49" s="441">
        <v>126.50402827914012</v>
      </c>
      <c r="F49" s="441">
        <v>84.804703262767688</v>
      </c>
      <c r="G49" s="442">
        <v>185.31329874664573</v>
      </c>
      <c r="H49" s="67"/>
      <c r="I49" s="65">
        <v>2023</v>
      </c>
      <c r="J49" s="441">
        <v>617.46972268907837</v>
      </c>
      <c r="K49" s="441">
        <v>10.544087910000002</v>
      </c>
      <c r="L49" s="441">
        <v>211.94503763329038</v>
      </c>
      <c r="M49" s="441">
        <v>125.48857789552679</v>
      </c>
      <c r="N49" s="441">
        <v>84.472280925329684</v>
      </c>
      <c r="O49" s="442">
        <v>185.01973832493181</v>
      </c>
      <c r="Q49" s="59">
        <f t="shared" si="22"/>
        <v>2023</v>
      </c>
      <c r="R49" s="63" t="str">
        <f t="shared" si="16"/>
        <v>617-619</v>
      </c>
      <c r="S49" s="63">
        <f t="shared" si="17"/>
        <v>11</v>
      </c>
      <c r="T49" s="63">
        <f t="shared" si="18"/>
        <v>212</v>
      </c>
      <c r="U49" s="63" t="str">
        <f t="shared" si="19"/>
        <v>125-127</v>
      </c>
      <c r="V49" s="63" t="str">
        <f t="shared" si="20"/>
        <v>84-85</v>
      </c>
      <c r="W49" s="64">
        <f t="shared" si="21"/>
        <v>185</v>
      </c>
    </row>
    <row r="50" spans="1:23" ht="15.75" thickBot="1" x14ac:dyDescent="0.3">
      <c r="A50" s="60">
        <v>2024</v>
      </c>
      <c r="B50" s="439">
        <v>620.47587968656649</v>
      </c>
      <c r="C50" s="439">
        <v>10.544087910000002</v>
      </c>
      <c r="D50" s="439">
        <v>212.31893012521329</v>
      </c>
      <c r="E50" s="439">
        <v>127.25018486577264</v>
      </c>
      <c r="F50" s="439">
        <v>84.904248939769616</v>
      </c>
      <c r="G50" s="440">
        <v>185.45842784581092</v>
      </c>
      <c r="H50" s="67"/>
      <c r="I50" s="65">
        <v>2024</v>
      </c>
      <c r="J50" s="439">
        <v>618.70451526452098</v>
      </c>
      <c r="K50" s="439">
        <v>10.544087910000002</v>
      </c>
      <c r="L50" s="439">
        <v>212.31893012521329</v>
      </c>
      <c r="M50" s="439">
        <v>126.14058568308421</v>
      </c>
      <c r="N50" s="439">
        <v>84.534331663590251</v>
      </c>
      <c r="O50" s="440">
        <v>185.16657988263316</v>
      </c>
      <c r="Q50" s="60">
        <f t="shared" si="22"/>
        <v>2024</v>
      </c>
      <c r="R50" s="61" t="str">
        <f t="shared" si="16"/>
        <v>619-620</v>
      </c>
      <c r="S50" s="61">
        <f t="shared" si="17"/>
        <v>11</v>
      </c>
      <c r="T50" s="61">
        <f t="shared" si="18"/>
        <v>212</v>
      </c>
      <c r="U50" s="61" t="str">
        <f t="shared" si="19"/>
        <v>126-127</v>
      </c>
      <c r="V50" s="61">
        <f t="shared" si="20"/>
        <v>85</v>
      </c>
      <c r="W50" s="62">
        <f t="shared" si="21"/>
        <v>185</v>
      </c>
    </row>
    <row r="51" spans="1:23" ht="15.75" thickBot="1" x14ac:dyDescent="0.3">
      <c r="A51" s="59">
        <v>2025</v>
      </c>
      <c r="B51" s="441">
        <v>622.43408610041911</v>
      </c>
      <c r="C51" s="441">
        <v>10.544087910000002</v>
      </c>
      <c r="D51" s="441">
        <v>213.24736296940878</v>
      </c>
      <c r="E51" s="441">
        <v>127.99366104647935</v>
      </c>
      <c r="F51" s="441">
        <v>84.916730708811357</v>
      </c>
      <c r="G51" s="442">
        <v>185.73224346571945</v>
      </c>
      <c r="H51" s="67"/>
      <c r="I51" s="65">
        <v>2025</v>
      </c>
      <c r="J51" s="441">
        <v>620.72130727567662</v>
      </c>
      <c r="K51" s="441">
        <v>10.544087910000002</v>
      </c>
      <c r="L51" s="441">
        <v>213.24736296940878</v>
      </c>
      <c r="M51" s="441">
        <v>126.88688614131311</v>
      </c>
      <c r="N51" s="441">
        <v>84.537280011929312</v>
      </c>
      <c r="O51" s="442">
        <v>185.50569024302536</v>
      </c>
      <c r="Q51" s="59">
        <f t="shared" si="22"/>
        <v>2025</v>
      </c>
      <c r="R51" s="63" t="str">
        <f t="shared" si="16"/>
        <v>621-622</v>
      </c>
      <c r="S51" s="63">
        <f t="shared" si="17"/>
        <v>11</v>
      </c>
      <c r="T51" s="63">
        <f t="shared" si="18"/>
        <v>213</v>
      </c>
      <c r="U51" s="63" t="str">
        <f t="shared" si="19"/>
        <v>127-128</v>
      </c>
      <c r="V51" s="63">
        <f t="shared" si="20"/>
        <v>85</v>
      </c>
      <c r="W51" s="64">
        <f t="shared" si="21"/>
        <v>186</v>
      </c>
    </row>
    <row r="52" spans="1:23" x14ac:dyDescent="0.25">
      <c r="Q52" t="s">
        <v>254</v>
      </c>
    </row>
    <row r="54" spans="1:23" ht="15.75" thickBot="1" x14ac:dyDescent="0.3">
      <c r="A54" t="s">
        <v>264</v>
      </c>
      <c r="D54" s="68"/>
      <c r="E54" t="s">
        <v>265</v>
      </c>
      <c r="I54" t="s">
        <v>266</v>
      </c>
      <c r="M54" t="s">
        <v>259</v>
      </c>
    </row>
    <row r="55" spans="1:23" ht="30.75" thickBot="1" x14ac:dyDescent="0.3">
      <c r="A55" s="55" t="s">
        <v>260</v>
      </c>
      <c r="B55" s="56" t="s">
        <v>261</v>
      </c>
      <c r="C55" s="58" t="s">
        <v>262</v>
      </c>
      <c r="D55" s="68"/>
      <c r="E55" s="55" t="s">
        <v>260</v>
      </c>
      <c r="F55" s="56" t="s">
        <v>261</v>
      </c>
      <c r="G55" s="58" t="s">
        <v>262</v>
      </c>
      <c r="I55" s="55" t="s">
        <v>260</v>
      </c>
      <c r="J55" s="56" t="s">
        <v>261</v>
      </c>
      <c r="K55" s="58" t="s">
        <v>262</v>
      </c>
      <c r="M55" s="55" t="s">
        <v>260</v>
      </c>
      <c r="N55" s="56" t="s">
        <v>261</v>
      </c>
      <c r="O55" s="58" t="s">
        <v>262</v>
      </c>
    </row>
    <row r="56" spans="1:23" ht="15.75" thickBot="1" x14ac:dyDescent="0.3">
      <c r="A56" s="59">
        <v>2015</v>
      </c>
      <c r="B56" s="441">
        <v>32.087471543673274</v>
      </c>
      <c r="C56" s="443">
        <v>30.29535412856556</v>
      </c>
      <c r="D56" s="68"/>
      <c r="E56" s="59">
        <v>2015</v>
      </c>
      <c r="F56" s="441">
        <v>32.087471543673274</v>
      </c>
      <c r="G56" s="443">
        <v>30.29535412856556</v>
      </c>
      <c r="I56" s="59">
        <v>2015</v>
      </c>
      <c r="J56" s="441">
        <v>32.087471543673274</v>
      </c>
      <c r="K56" s="443">
        <v>30.29535412856556</v>
      </c>
      <c r="M56" s="59">
        <v>2015</v>
      </c>
      <c r="N56" s="63" t="str">
        <f t="shared" ref="N56:N66" si="23">IF(ROUND(B56,0)=ROUND(F56,0),ROUND(B56,0),ROUND(MIN(B56,F56),0)&amp;"-"&amp;ROUND(MAX(B56,F56),0))&amp;" ("&amp;ROUND(J56,0)&amp;")"</f>
        <v>32 (32)</v>
      </c>
      <c r="O56" s="64" t="str">
        <f t="shared" ref="O56:O66" si="24">IF(ROUND(C56,0)=ROUND(G56,0),ROUND(C56,0),ROUND(MIN(C56,G56),0)&amp;"-"&amp;ROUND(MAX(C56,G56),0))&amp;" ("&amp;ROUND(K56,0)&amp;")"</f>
        <v>30 (30)</v>
      </c>
    </row>
    <row r="57" spans="1:23" ht="15.75" thickBot="1" x14ac:dyDescent="0.3">
      <c r="A57" s="60">
        <v>2016</v>
      </c>
      <c r="B57" s="439">
        <v>31.403041648541624</v>
      </c>
      <c r="C57" s="444">
        <v>31.060173915285542</v>
      </c>
      <c r="D57" s="68"/>
      <c r="E57" s="60">
        <v>2016</v>
      </c>
      <c r="F57" s="439">
        <v>31.572479219006716</v>
      </c>
      <c r="G57" s="444">
        <v>30.841949612705776</v>
      </c>
      <c r="I57" s="60">
        <v>2016</v>
      </c>
      <c r="J57" s="439">
        <v>31.39214718182421</v>
      </c>
      <c r="K57" s="444">
        <v>30.841949612705776</v>
      </c>
      <c r="M57" s="60">
        <f>M56+1</f>
        <v>2016</v>
      </c>
      <c r="N57" s="61" t="str">
        <f t="shared" si="23"/>
        <v>31-32 (31)</v>
      </c>
      <c r="O57" s="62" t="str">
        <f t="shared" si="24"/>
        <v>31 (31)</v>
      </c>
    </row>
    <row r="58" spans="1:23" ht="15.75" thickBot="1" x14ac:dyDescent="0.3">
      <c r="A58" s="59">
        <v>2017</v>
      </c>
      <c r="B58" s="441">
        <v>34.370166461273158</v>
      </c>
      <c r="C58" s="443">
        <v>34.473549969449984</v>
      </c>
      <c r="D58" s="68"/>
      <c r="E58" s="59">
        <v>2017</v>
      </c>
      <c r="F58" s="441">
        <v>34.71076362008391</v>
      </c>
      <c r="G58" s="443">
        <v>33.893239220362652</v>
      </c>
      <c r="I58" s="59">
        <v>2017</v>
      </c>
      <c r="J58" s="441">
        <v>34.682263325474217</v>
      </c>
      <c r="K58" s="443">
        <v>33.893239220362652</v>
      </c>
      <c r="M58" s="59">
        <f t="shared" ref="M58:M66" si="25">M57+1</f>
        <v>2017</v>
      </c>
      <c r="N58" s="63" t="str">
        <f t="shared" si="23"/>
        <v>34-35 (35)</v>
      </c>
      <c r="O58" s="64" t="str">
        <f t="shared" si="24"/>
        <v>34 (34)</v>
      </c>
    </row>
    <row r="59" spans="1:23" ht="15.75" thickBot="1" x14ac:dyDescent="0.3">
      <c r="A59" s="60">
        <v>2018</v>
      </c>
      <c r="B59" s="439">
        <v>35.737469620088092</v>
      </c>
      <c r="C59" s="444">
        <v>36.305121410565292</v>
      </c>
      <c r="D59" s="68"/>
      <c r="E59" s="60">
        <v>2018</v>
      </c>
      <c r="F59" s="439">
        <v>36.498310346555634</v>
      </c>
      <c r="G59" s="444">
        <v>35.465436619350015</v>
      </c>
      <c r="I59" s="60">
        <v>2018</v>
      </c>
      <c r="J59" s="439">
        <v>35.54710930872151</v>
      </c>
      <c r="K59" s="444">
        <v>35.465436619350015</v>
      </c>
      <c r="M59" s="60">
        <f t="shared" si="25"/>
        <v>2018</v>
      </c>
      <c r="N59" s="61" t="str">
        <f t="shared" si="23"/>
        <v>36 (36)</v>
      </c>
      <c r="O59" s="62" t="str">
        <f t="shared" si="24"/>
        <v>35-36 (35)</v>
      </c>
    </row>
    <row r="60" spans="1:23" ht="15.75" thickBot="1" x14ac:dyDescent="0.3">
      <c r="A60" s="59">
        <v>2019</v>
      </c>
      <c r="B60" s="441">
        <v>36.40287040271344</v>
      </c>
      <c r="C60" s="443">
        <v>38.32582274826062</v>
      </c>
      <c r="D60" s="68"/>
      <c r="E60" s="59">
        <v>2019</v>
      </c>
      <c r="F60" s="441">
        <v>37.303441399807483</v>
      </c>
      <c r="G60" s="443">
        <v>36.94282116992045</v>
      </c>
      <c r="I60" s="59">
        <v>2019</v>
      </c>
      <c r="J60" s="441">
        <v>36.154177018397519</v>
      </c>
      <c r="K60" s="443">
        <v>36.94282116992045</v>
      </c>
      <c r="M60" s="59">
        <f t="shared" si="25"/>
        <v>2019</v>
      </c>
      <c r="N60" s="63" t="str">
        <f t="shared" si="23"/>
        <v>36-37 (36)</v>
      </c>
      <c r="O60" s="64" t="str">
        <f t="shared" si="24"/>
        <v>37-38 (37)</v>
      </c>
    </row>
    <row r="61" spans="1:23" ht="15.75" thickBot="1" x14ac:dyDescent="0.3">
      <c r="A61" s="60">
        <v>2020</v>
      </c>
      <c r="B61" s="439">
        <v>39.013309346343128</v>
      </c>
      <c r="C61" s="444">
        <v>42.422275919228802</v>
      </c>
      <c r="D61" s="68"/>
      <c r="E61" s="60">
        <v>2020</v>
      </c>
      <c r="F61" s="439">
        <v>39.567436654609793</v>
      </c>
      <c r="G61" s="444">
        <v>40.698255268318228</v>
      </c>
      <c r="I61" s="60">
        <v>2020</v>
      </c>
      <c r="J61" s="439">
        <v>39.174248340514225</v>
      </c>
      <c r="K61" s="444">
        <v>40.698255268318228</v>
      </c>
      <c r="M61" s="60">
        <f t="shared" si="25"/>
        <v>2020</v>
      </c>
      <c r="N61" s="61" t="str">
        <f t="shared" si="23"/>
        <v>39-40 (39)</v>
      </c>
      <c r="O61" s="62" t="str">
        <f t="shared" si="24"/>
        <v>41-42 (41)</v>
      </c>
    </row>
    <row r="62" spans="1:23" ht="15.75" thickBot="1" x14ac:dyDescent="0.3">
      <c r="A62" s="59">
        <v>2021</v>
      </c>
      <c r="B62" s="441">
        <v>39.197200535055124</v>
      </c>
      <c r="C62" s="443">
        <v>43.95362986048049</v>
      </c>
      <c r="D62" s="68"/>
      <c r="E62" s="59">
        <v>2021</v>
      </c>
      <c r="F62" s="441">
        <v>39.83958229739514</v>
      </c>
      <c r="G62" s="443">
        <v>42.307483514985272</v>
      </c>
      <c r="I62" s="59">
        <v>2021</v>
      </c>
      <c r="J62" s="441">
        <v>39.226201618357905</v>
      </c>
      <c r="K62" s="443">
        <v>42.307483514985272</v>
      </c>
      <c r="M62" s="59">
        <f t="shared" si="25"/>
        <v>2021</v>
      </c>
      <c r="N62" s="63" t="str">
        <f t="shared" si="23"/>
        <v>39-40 (39)</v>
      </c>
      <c r="O62" s="64" t="str">
        <f t="shared" si="24"/>
        <v>42-44 (42)</v>
      </c>
    </row>
    <row r="63" spans="1:23" ht="15.75" thickBot="1" x14ac:dyDescent="0.3">
      <c r="A63" s="60">
        <v>2022</v>
      </c>
      <c r="B63" s="439">
        <v>39.24178098799819</v>
      </c>
      <c r="C63" s="444">
        <v>45.365712638184824</v>
      </c>
      <c r="D63" s="68"/>
      <c r="E63" s="60">
        <v>2022</v>
      </c>
      <c r="F63" s="439">
        <v>41.139994391998307</v>
      </c>
      <c r="G63" s="444">
        <v>42.69609804097837</v>
      </c>
      <c r="I63" s="60">
        <v>2022</v>
      </c>
      <c r="J63" s="439">
        <v>39.404131326350743</v>
      </c>
      <c r="K63" s="444">
        <v>42.69609804097837</v>
      </c>
      <c r="M63" s="60">
        <f t="shared" si="25"/>
        <v>2022</v>
      </c>
      <c r="N63" s="61" t="str">
        <f t="shared" si="23"/>
        <v>39-41 (39)</v>
      </c>
      <c r="O63" s="62" t="str">
        <f t="shared" si="24"/>
        <v>43-45 (43)</v>
      </c>
    </row>
    <row r="64" spans="1:23" ht="15.75" thickBot="1" x14ac:dyDescent="0.3">
      <c r="A64" s="59">
        <v>2023</v>
      </c>
      <c r="B64" s="441">
        <v>39.10475635680001</v>
      </c>
      <c r="C64" s="443">
        <v>45.627997875658167</v>
      </c>
      <c r="D64" s="68"/>
      <c r="E64" s="59">
        <v>2023</v>
      </c>
      <c r="F64" s="441">
        <v>41.067753601948226</v>
      </c>
      <c r="G64" s="443">
        <v>42.863110305444479</v>
      </c>
      <c r="I64" s="59">
        <v>2023</v>
      </c>
      <c r="J64" s="441">
        <v>39.283161935267415</v>
      </c>
      <c r="K64" s="443">
        <v>42.863110305444479</v>
      </c>
      <c r="M64" s="59">
        <f t="shared" si="25"/>
        <v>2023</v>
      </c>
      <c r="N64" s="63" t="str">
        <f t="shared" si="23"/>
        <v>39-41 (39)</v>
      </c>
      <c r="O64" s="64" t="str">
        <f t="shared" si="24"/>
        <v>43-46 (43)</v>
      </c>
    </row>
    <row r="65" spans="1:15" ht="15.75" thickBot="1" x14ac:dyDescent="0.3">
      <c r="A65" s="60">
        <v>2024</v>
      </c>
      <c r="B65" s="439">
        <v>39.382223451750562</v>
      </c>
      <c r="C65" s="444">
        <v>46.025736773549646</v>
      </c>
      <c r="D65" s="68"/>
      <c r="E65" s="60">
        <v>2024</v>
      </c>
      <c r="F65" s="439">
        <v>41.388657338237586</v>
      </c>
      <c r="G65" s="444">
        <v>43.082292643062708</v>
      </c>
      <c r="I65" s="60">
        <v>2024</v>
      </c>
      <c r="J65" s="439">
        <v>39.492780063743581</v>
      </c>
      <c r="K65" s="444">
        <v>43.082292643062708</v>
      </c>
      <c r="M65" s="60">
        <f t="shared" si="25"/>
        <v>2024</v>
      </c>
      <c r="N65" s="61" t="str">
        <f t="shared" si="23"/>
        <v>39-41 (39)</v>
      </c>
      <c r="O65" s="62" t="str">
        <f t="shared" si="24"/>
        <v>43-46 (43)</v>
      </c>
    </row>
    <row r="66" spans="1:15" ht="15.75" thickBot="1" x14ac:dyDescent="0.3">
      <c r="A66" s="59">
        <v>2025</v>
      </c>
      <c r="B66" s="441">
        <v>39.464550553028538</v>
      </c>
      <c r="C66" s="443">
        <v>46.369590612763908</v>
      </c>
      <c r="D66" s="68"/>
      <c r="E66" s="59">
        <v>2025</v>
      </c>
      <c r="F66" s="441">
        <v>41.793219516581772</v>
      </c>
      <c r="G66" s="443">
        <v>43.154530662472951</v>
      </c>
      <c r="I66" s="59">
        <v>2025</v>
      </c>
      <c r="J66" s="441">
        <v>39.622355660477751</v>
      </c>
      <c r="K66" s="443">
        <v>43.154530662472951</v>
      </c>
      <c r="M66" s="59">
        <f t="shared" si="25"/>
        <v>2025</v>
      </c>
      <c r="N66" s="63" t="str">
        <f t="shared" si="23"/>
        <v>39-42 (40)</v>
      </c>
      <c r="O66" s="64" t="str">
        <f t="shared" si="24"/>
        <v>43-46 (43)</v>
      </c>
    </row>
    <row r="67" spans="1:15" x14ac:dyDescent="0.25">
      <c r="D67" s="68"/>
      <c r="E67" s="68"/>
      <c r="F67" s="68"/>
      <c r="G67" s="68"/>
      <c r="M67" t="s">
        <v>263</v>
      </c>
    </row>
    <row r="69" spans="1:15" s="565" customFormat="1" ht="17.25" x14ac:dyDescent="0.3">
      <c r="A69" s="565" t="s">
        <v>267</v>
      </c>
    </row>
    <row r="70" spans="1:15" x14ac:dyDescent="0.25">
      <c r="A70" s="15"/>
    </row>
    <row r="71" spans="1:15" x14ac:dyDescent="0.25">
      <c r="A71" s="15"/>
    </row>
    <row r="72" spans="1:15" ht="15.75" thickBot="1" x14ac:dyDescent="0.3">
      <c r="A72" t="s">
        <v>271</v>
      </c>
      <c r="E72" t="s">
        <v>272</v>
      </c>
      <c r="I72" t="s">
        <v>268</v>
      </c>
    </row>
    <row r="73" spans="1:15" ht="30.75" thickBot="1" x14ac:dyDescent="0.3">
      <c r="A73" s="55" t="s">
        <v>269</v>
      </c>
      <c r="B73" s="56" t="s">
        <v>119</v>
      </c>
      <c r="C73" s="58" t="s">
        <v>107</v>
      </c>
      <c r="E73" s="55" t="s">
        <v>269</v>
      </c>
      <c r="F73" s="56" t="s">
        <v>119</v>
      </c>
      <c r="G73" s="58" t="s">
        <v>107</v>
      </c>
      <c r="I73" s="55" t="s">
        <v>269</v>
      </c>
      <c r="J73" s="56" t="s">
        <v>119</v>
      </c>
      <c r="K73" s="58" t="s">
        <v>107</v>
      </c>
    </row>
    <row r="74" spans="1:15" ht="15.75" thickBot="1" x14ac:dyDescent="0.3">
      <c r="A74" s="59">
        <v>2015</v>
      </c>
      <c r="B74" s="441">
        <v>209.43597122805454</v>
      </c>
      <c r="C74" s="442">
        <v>133.66759156376833</v>
      </c>
      <c r="E74" s="59">
        <v>2015</v>
      </c>
      <c r="F74" s="441">
        <v>209.43597122805454</v>
      </c>
      <c r="G74" s="442">
        <v>133.66759156376833</v>
      </c>
      <c r="I74" s="59">
        <v>2015</v>
      </c>
      <c r="J74" s="63">
        <f t="shared" ref="J74:J84" si="26">IF(ROUND(B74,0)=ROUND(F74,0),ROUND(B74,0),ROUND(MIN(B74,F74),0)&amp;"-"&amp;ROUND(MAX(B74,F74),0))</f>
        <v>209</v>
      </c>
      <c r="K74" s="64">
        <f t="shared" ref="K74:K84" si="27">IF(ROUND(C74,0)=ROUND(G74,0),ROUND(C74,0),ROUND(MIN(C74,G74),0)&amp;"-"&amp;ROUND(MAX(C74,G74),0))</f>
        <v>134</v>
      </c>
    </row>
    <row r="75" spans="1:15" ht="15.75" thickBot="1" x14ac:dyDescent="0.3">
      <c r="A75" s="60">
        <v>2016</v>
      </c>
      <c r="B75" s="439">
        <v>245.84559989607956</v>
      </c>
      <c r="C75" s="440">
        <v>129.99878251131145</v>
      </c>
      <c r="E75" s="60">
        <v>2016</v>
      </c>
      <c r="F75" s="439">
        <v>240.92400309623415</v>
      </c>
      <c r="G75" s="440">
        <v>129.00898495487829</v>
      </c>
      <c r="I75" s="60">
        <f>I74+1</f>
        <v>2016</v>
      </c>
      <c r="J75" s="61" t="str">
        <f t="shared" si="26"/>
        <v>241-246</v>
      </c>
      <c r="K75" s="62" t="str">
        <f t="shared" si="27"/>
        <v>129-130</v>
      </c>
    </row>
    <row r="76" spans="1:15" ht="15.75" thickBot="1" x14ac:dyDescent="0.3">
      <c r="A76" s="59">
        <v>2017</v>
      </c>
      <c r="B76" s="441">
        <v>223.90997296686209</v>
      </c>
      <c r="C76" s="442">
        <v>103.11673641159319</v>
      </c>
      <c r="E76" s="59">
        <v>2017</v>
      </c>
      <c r="F76" s="441">
        <v>213.50835657371738</v>
      </c>
      <c r="G76" s="442">
        <v>101.81545565029683</v>
      </c>
      <c r="I76" s="59">
        <f t="shared" ref="I76:I84" si="28">I75+1</f>
        <v>2017</v>
      </c>
      <c r="J76" s="63" t="str">
        <f t="shared" si="26"/>
        <v>214-224</v>
      </c>
      <c r="K76" s="64" t="str">
        <f t="shared" si="27"/>
        <v>102-103</v>
      </c>
    </row>
    <row r="77" spans="1:15" ht="15.75" thickBot="1" x14ac:dyDescent="0.3">
      <c r="A77" s="60">
        <v>2018</v>
      </c>
      <c r="B77" s="439">
        <v>206.6527567753175</v>
      </c>
      <c r="C77" s="440">
        <v>96.461709270334637</v>
      </c>
      <c r="E77" s="60">
        <v>2018</v>
      </c>
      <c r="F77" s="439">
        <v>184.18033448778945</v>
      </c>
      <c r="G77" s="440">
        <v>93.84371483907708</v>
      </c>
      <c r="I77" s="60">
        <f t="shared" si="28"/>
        <v>2018</v>
      </c>
      <c r="J77" s="61" t="str">
        <f t="shared" si="26"/>
        <v>184-207</v>
      </c>
      <c r="K77" s="62" t="str">
        <f t="shared" si="27"/>
        <v>94-96</v>
      </c>
    </row>
    <row r="78" spans="1:15" ht="15.75" thickBot="1" x14ac:dyDescent="0.3">
      <c r="A78" s="59">
        <v>2019</v>
      </c>
      <c r="B78" s="441">
        <v>191.95357829073382</v>
      </c>
      <c r="C78" s="442">
        <v>93.969677996684851</v>
      </c>
      <c r="E78" s="59">
        <v>2019</v>
      </c>
      <c r="F78" s="441">
        <v>171.09431477101728</v>
      </c>
      <c r="G78" s="442">
        <v>90.318820219991423</v>
      </c>
      <c r="I78" s="59">
        <f t="shared" si="28"/>
        <v>2019</v>
      </c>
      <c r="J78" s="63" t="str">
        <f t="shared" si="26"/>
        <v>171-192</v>
      </c>
      <c r="K78" s="64" t="str">
        <f t="shared" si="27"/>
        <v>90-94</v>
      </c>
    </row>
    <row r="79" spans="1:15" ht="15.75" thickBot="1" x14ac:dyDescent="0.3">
      <c r="A79" s="60">
        <v>2020</v>
      </c>
      <c r="B79" s="439">
        <v>154.81044843938753</v>
      </c>
      <c r="C79" s="440">
        <v>78.96952055616093</v>
      </c>
      <c r="E79" s="60">
        <v>2020</v>
      </c>
      <c r="F79" s="439">
        <v>139.09388961337501</v>
      </c>
      <c r="G79" s="440">
        <v>74.131357794146894</v>
      </c>
      <c r="I79" s="60">
        <f t="shared" si="28"/>
        <v>2020</v>
      </c>
      <c r="J79" s="61" t="str">
        <f t="shared" si="26"/>
        <v>139-155</v>
      </c>
      <c r="K79" s="62" t="str">
        <f t="shared" si="27"/>
        <v>74-79</v>
      </c>
    </row>
    <row r="80" spans="1:15" ht="15.75" thickBot="1" x14ac:dyDescent="0.3">
      <c r="A80" s="59">
        <v>2021</v>
      </c>
      <c r="B80" s="441">
        <v>159.343540996408</v>
      </c>
      <c r="C80" s="442">
        <v>71.84535445755381</v>
      </c>
      <c r="E80" s="59">
        <v>2021</v>
      </c>
      <c r="F80" s="441">
        <v>131.8587270454687</v>
      </c>
      <c r="G80" s="442">
        <v>70.032158682693947</v>
      </c>
      <c r="I80" s="59">
        <f t="shared" si="28"/>
        <v>2021</v>
      </c>
      <c r="J80" s="63" t="str">
        <f t="shared" si="26"/>
        <v>132-159</v>
      </c>
      <c r="K80" s="64" t="str">
        <f t="shared" si="27"/>
        <v>70-72</v>
      </c>
    </row>
    <row r="81" spans="1:27" ht="15.75" thickBot="1" x14ac:dyDescent="0.3">
      <c r="A81" s="60">
        <v>2022</v>
      </c>
      <c r="B81" s="439">
        <v>163.2499203689834</v>
      </c>
      <c r="C81" s="440">
        <v>71.0724924727337</v>
      </c>
      <c r="E81" s="60">
        <v>2022</v>
      </c>
      <c r="F81" s="439">
        <v>115.37523960297679</v>
      </c>
      <c r="G81" s="440">
        <v>62.540724003623538</v>
      </c>
      <c r="I81" s="60">
        <f t="shared" si="28"/>
        <v>2022</v>
      </c>
      <c r="J81" s="61" t="str">
        <f t="shared" si="26"/>
        <v>115-163</v>
      </c>
      <c r="K81" s="62" t="str">
        <f t="shared" si="27"/>
        <v>63-71</v>
      </c>
    </row>
    <row r="82" spans="1:27" ht="15.75" thickBot="1" x14ac:dyDescent="0.3">
      <c r="A82" s="59">
        <v>2023</v>
      </c>
      <c r="B82" s="441">
        <v>173.29599834416442</v>
      </c>
      <c r="C82" s="442">
        <v>69.402296009676974</v>
      </c>
      <c r="E82" s="59">
        <v>2023</v>
      </c>
      <c r="F82" s="441">
        <v>121.3358392217137</v>
      </c>
      <c r="G82" s="442">
        <v>62.716876697205812</v>
      </c>
      <c r="I82" s="59">
        <f t="shared" si="28"/>
        <v>2023</v>
      </c>
      <c r="J82" s="63" t="str">
        <f t="shared" si="26"/>
        <v>121-173</v>
      </c>
      <c r="K82" s="64" t="str">
        <f t="shared" si="27"/>
        <v>63-69</v>
      </c>
    </row>
    <row r="83" spans="1:27" ht="15.75" thickBot="1" x14ac:dyDescent="0.3">
      <c r="A83" s="60">
        <v>2024</v>
      </c>
      <c r="B83" s="439">
        <v>172.5853459832081</v>
      </c>
      <c r="C83" s="440">
        <v>68.537871061012808</v>
      </c>
      <c r="E83" s="60">
        <v>2024</v>
      </c>
      <c r="F83" s="439">
        <v>117.76167383159472</v>
      </c>
      <c r="G83" s="440">
        <v>62.567656378978612</v>
      </c>
      <c r="I83" s="60">
        <f t="shared" si="28"/>
        <v>2024</v>
      </c>
      <c r="J83" s="61" t="str">
        <f t="shared" si="26"/>
        <v>118-173</v>
      </c>
      <c r="K83" s="62" t="str">
        <f t="shared" si="27"/>
        <v>63-69</v>
      </c>
    </row>
    <row r="84" spans="1:27" ht="15.75" thickBot="1" x14ac:dyDescent="0.3">
      <c r="A84" s="59">
        <v>2025</v>
      </c>
      <c r="B84" s="441">
        <v>174.58733073009529</v>
      </c>
      <c r="C84" s="442">
        <v>67.980529693075113</v>
      </c>
      <c r="E84" s="59">
        <v>2025</v>
      </c>
      <c r="F84" s="441">
        <v>111.35401340287092</v>
      </c>
      <c r="G84" s="442">
        <v>62.644516348242888</v>
      </c>
      <c r="I84" s="59">
        <f t="shared" si="28"/>
        <v>2025</v>
      </c>
      <c r="J84" s="63" t="str">
        <f t="shared" si="26"/>
        <v>111-175</v>
      </c>
      <c r="K84" s="64" t="str">
        <f t="shared" si="27"/>
        <v>63-68</v>
      </c>
    </row>
    <row r="85" spans="1:27" x14ac:dyDescent="0.25">
      <c r="I85" t="s">
        <v>270</v>
      </c>
    </row>
    <row r="87" spans="1:27" ht="15.75" thickBot="1" x14ac:dyDescent="0.3">
      <c r="A87" t="s">
        <v>280</v>
      </c>
      <c r="H87" t="s">
        <v>279</v>
      </c>
      <c r="O87" t="s">
        <v>278</v>
      </c>
      <c r="V87" t="s">
        <v>273</v>
      </c>
    </row>
    <row r="88" spans="1:27" ht="18.75" thickBot="1" x14ac:dyDescent="0.3">
      <c r="A88" s="55" t="s">
        <v>277</v>
      </c>
      <c r="B88" s="56" t="s">
        <v>275</v>
      </c>
      <c r="C88" s="56" t="s">
        <v>68</v>
      </c>
      <c r="D88" s="57" t="s">
        <v>69</v>
      </c>
      <c r="E88" s="56" t="s">
        <v>276</v>
      </c>
      <c r="F88" s="58" t="s">
        <v>249</v>
      </c>
      <c r="H88" s="55" t="s">
        <v>277</v>
      </c>
      <c r="I88" s="56" t="s">
        <v>275</v>
      </c>
      <c r="J88" s="56" t="s">
        <v>68</v>
      </c>
      <c r="K88" s="57" t="s">
        <v>69</v>
      </c>
      <c r="L88" s="56" t="s">
        <v>276</v>
      </c>
      <c r="M88" s="58" t="s">
        <v>249</v>
      </c>
      <c r="O88" s="55" t="s">
        <v>277</v>
      </c>
      <c r="P88" s="56" t="s">
        <v>275</v>
      </c>
      <c r="Q88" s="56" t="s">
        <v>68</v>
      </c>
      <c r="R88" s="57" t="s">
        <v>69</v>
      </c>
      <c r="S88" s="56" t="s">
        <v>276</v>
      </c>
      <c r="T88" s="58" t="s">
        <v>249</v>
      </c>
      <c r="V88" s="55" t="s">
        <v>274</v>
      </c>
      <c r="W88" s="56" t="s">
        <v>275</v>
      </c>
      <c r="X88" s="56" t="s">
        <v>68</v>
      </c>
      <c r="Y88" s="57" t="s">
        <v>69</v>
      </c>
      <c r="Z88" s="56" t="s">
        <v>276</v>
      </c>
      <c r="AA88" s="58" t="s">
        <v>249</v>
      </c>
    </row>
    <row r="89" spans="1:27" ht="15.75" thickBot="1" x14ac:dyDescent="0.3">
      <c r="A89" s="59">
        <v>2015</v>
      </c>
      <c r="B89" s="441">
        <v>14.418042746267215</v>
      </c>
      <c r="C89" s="441">
        <v>12.658582618749328</v>
      </c>
      <c r="D89" s="441">
        <v>11.716819851393002</v>
      </c>
      <c r="E89" s="441">
        <v>9.7764007683152823</v>
      </c>
      <c r="F89" s="442">
        <v>48.569845984724829</v>
      </c>
      <c r="G89" s="43"/>
      <c r="H89" s="65">
        <v>2015</v>
      </c>
      <c r="I89" s="441">
        <v>14.418042746267215</v>
      </c>
      <c r="J89" s="441">
        <v>12.658582618749328</v>
      </c>
      <c r="K89" s="441">
        <v>11.716819851393002</v>
      </c>
      <c r="L89" s="441">
        <v>9.7764007683152823</v>
      </c>
      <c r="M89" s="442">
        <v>48.569845984724829</v>
      </c>
      <c r="O89" s="65">
        <v>2015</v>
      </c>
      <c r="P89" s="441">
        <v>14.418042746267215</v>
      </c>
      <c r="Q89" s="441">
        <v>12.658582618749328</v>
      </c>
      <c r="R89" s="441">
        <v>11.716819851393002</v>
      </c>
      <c r="S89" s="441">
        <v>9.7764007683152823</v>
      </c>
      <c r="T89" s="442">
        <v>48.569845984724829</v>
      </c>
      <c r="V89" s="59">
        <v>2015</v>
      </c>
      <c r="W89" s="63" t="str">
        <f t="shared" ref="W89:W99" si="29">IF(ROUND(B89,0)=ROUND(I89,0),ROUND(B89,0),ROUND(MIN(B89,I89),0)&amp;"-"&amp;ROUND(MAX(B89,I89),0))&amp;" ("&amp;ROUND(P89,0)&amp;")"</f>
        <v>14 (14)</v>
      </c>
      <c r="X89" s="63" t="str">
        <f t="shared" ref="X89:X99" si="30">IF(ROUND(C89,0)=ROUND(J89,0),ROUND(C89,0),ROUND(MIN(C89,J89),0)&amp;"-"&amp;ROUND(MAX(C89,J89),0))&amp;" ("&amp;ROUND(Q89,0)&amp;")"</f>
        <v>13 (13)</v>
      </c>
      <c r="Y89" s="63" t="str">
        <f t="shared" ref="Y89:Y99" si="31">IF(ROUND(D89,0)=ROUND(K89,0),ROUND(D89,0),ROUND(MIN(D89,K89),0)&amp;"-"&amp;ROUND(MAX(D89,K89),0))&amp;" ("&amp;ROUND(R89,0)&amp;")"</f>
        <v>12 (12)</v>
      </c>
      <c r="Z89" s="63" t="str">
        <f t="shared" ref="Z89:Z99" si="32">IF(ROUND(E89,0)=ROUND(L89,0),ROUND(E89,0),ROUND(MIN(E89,L89),0)&amp;"-"&amp;ROUND(MAX(E89,L89),0))&amp;" ("&amp;ROUND(S89,0)&amp;")"</f>
        <v>10 (10)</v>
      </c>
      <c r="AA89" s="64" t="str">
        <f t="shared" ref="AA89:AA99" si="33">IF(ROUND(F89,0)=ROUND(M89,0),ROUND(F89,0),ROUND(MIN(F89,M89),0)&amp;"-"&amp;ROUND(MAX(F89,M89),0))&amp;" ("&amp;ROUND(T89,0)&amp;")"</f>
        <v>49 (49)</v>
      </c>
    </row>
    <row r="90" spans="1:27" ht="15.75" thickBot="1" x14ac:dyDescent="0.3">
      <c r="A90" s="60">
        <v>2016</v>
      </c>
      <c r="B90" s="439">
        <v>15.452327560918597</v>
      </c>
      <c r="C90" s="439">
        <v>12.69539488349764</v>
      </c>
      <c r="D90" s="439">
        <v>11.780124304699806</v>
      </c>
      <c r="E90" s="439">
        <v>9.4382622056573844</v>
      </c>
      <c r="F90" s="440">
        <v>49.366108954773424</v>
      </c>
      <c r="G90" s="43"/>
      <c r="H90" s="66">
        <v>2016</v>
      </c>
      <c r="I90" s="439">
        <v>15.256817578429427</v>
      </c>
      <c r="J90" s="439">
        <v>12.695395070217014</v>
      </c>
      <c r="K90" s="439">
        <v>11.779947483008939</v>
      </c>
      <c r="L90" s="439">
        <v>9.4370146388933644</v>
      </c>
      <c r="M90" s="440">
        <v>49.169174770548743</v>
      </c>
      <c r="O90" s="66">
        <v>2016</v>
      </c>
      <c r="P90" s="439">
        <v>15.520059578094381</v>
      </c>
      <c r="Q90" s="439">
        <v>12.695394325072582</v>
      </c>
      <c r="R90" s="439">
        <v>11.780079870569157</v>
      </c>
      <c r="S90" s="439">
        <v>9.4368168527672474</v>
      </c>
      <c r="T90" s="440">
        <v>49.432350626503364</v>
      </c>
      <c r="V90" s="60">
        <v>2016</v>
      </c>
      <c r="W90" s="61" t="str">
        <f t="shared" si="29"/>
        <v>15 (16)</v>
      </c>
      <c r="X90" s="61" t="str">
        <f t="shared" si="30"/>
        <v>13 (13)</v>
      </c>
      <c r="Y90" s="61" t="str">
        <f t="shared" si="31"/>
        <v>12 (12)</v>
      </c>
      <c r="Z90" s="61" t="str">
        <f t="shared" si="32"/>
        <v>9 (9)</v>
      </c>
      <c r="AA90" s="62" t="str">
        <f t="shared" si="33"/>
        <v>49 (49)</v>
      </c>
    </row>
    <row r="91" spans="1:27" ht="15.75" thickBot="1" x14ac:dyDescent="0.3">
      <c r="A91" s="59">
        <v>2017</v>
      </c>
      <c r="B91" s="441">
        <v>13.960139231785769</v>
      </c>
      <c r="C91" s="441">
        <v>12.701443069074481</v>
      </c>
      <c r="D91" s="441">
        <v>11.739731649118095</v>
      </c>
      <c r="E91" s="441">
        <v>9.1529795544961257</v>
      </c>
      <c r="F91" s="442">
        <v>47.554293504474472</v>
      </c>
      <c r="G91" s="43"/>
      <c r="H91" s="65">
        <v>2017</v>
      </c>
      <c r="I91" s="441">
        <v>13.559085264167489</v>
      </c>
      <c r="J91" s="441">
        <v>12.701442252147345</v>
      </c>
      <c r="K91" s="441">
        <v>11.739481688217593</v>
      </c>
      <c r="L91" s="441">
        <v>9.1496389549257007</v>
      </c>
      <c r="M91" s="442">
        <v>47.149648159458124</v>
      </c>
      <c r="O91" s="65">
        <v>2017</v>
      </c>
      <c r="P91" s="441">
        <v>13.780671840631639</v>
      </c>
      <c r="Q91" s="441">
        <v>12.701441223949827</v>
      </c>
      <c r="R91" s="441">
        <v>11.739667517606513</v>
      </c>
      <c r="S91" s="441">
        <v>9.1509111852511946</v>
      </c>
      <c r="T91" s="442">
        <v>47.372691767439171</v>
      </c>
      <c r="V91" s="59">
        <v>2017</v>
      </c>
      <c r="W91" s="63" t="str">
        <f t="shared" si="29"/>
        <v>14 (14)</v>
      </c>
      <c r="X91" s="63" t="str">
        <f t="shared" si="30"/>
        <v>13 (13)</v>
      </c>
      <c r="Y91" s="63" t="str">
        <f t="shared" si="31"/>
        <v>12 (12)</v>
      </c>
      <c r="Z91" s="63" t="str">
        <f t="shared" si="32"/>
        <v>9 (9)</v>
      </c>
      <c r="AA91" s="64" t="str">
        <f t="shared" si="33"/>
        <v>47-48 (47)</v>
      </c>
    </row>
    <row r="92" spans="1:27" ht="15.75" thickBot="1" x14ac:dyDescent="0.3">
      <c r="A92" s="60">
        <v>2018</v>
      </c>
      <c r="B92" s="439">
        <v>13.126443152949292</v>
      </c>
      <c r="C92" s="439">
        <v>12.729418985557396</v>
      </c>
      <c r="D92" s="439">
        <v>11.670514402962104</v>
      </c>
      <c r="E92" s="439">
        <v>8.8801593097130134</v>
      </c>
      <c r="F92" s="440">
        <v>46.406535851181808</v>
      </c>
      <c r="G92" s="43"/>
      <c r="H92" s="66">
        <v>2018</v>
      </c>
      <c r="I92" s="439">
        <v>12.262325738315532</v>
      </c>
      <c r="J92" s="439">
        <v>12.729425522673916</v>
      </c>
      <c r="K92" s="439">
        <v>11.670339255269585</v>
      </c>
      <c r="L92" s="439">
        <v>8.8802792800547508</v>
      </c>
      <c r="M92" s="440">
        <v>45.542369796313778</v>
      </c>
      <c r="O92" s="66">
        <v>2018</v>
      </c>
      <c r="P92" s="439">
        <v>13.124689343819895</v>
      </c>
      <c r="Q92" s="439">
        <v>12.729425816389488</v>
      </c>
      <c r="R92" s="439">
        <v>11.670664005167932</v>
      </c>
      <c r="S92" s="439">
        <v>8.884938724160472</v>
      </c>
      <c r="T92" s="440">
        <v>46.409717889537781</v>
      </c>
      <c r="V92" s="60">
        <v>2018</v>
      </c>
      <c r="W92" s="61" t="str">
        <f t="shared" si="29"/>
        <v>12-13 (13)</v>
      </c>
      <c r="X92" s="61" t="str">
        <f t="shared" si="30"/>
        <v>13 (13)</v>
      </c>
      <c r="Y92" s="61" t="str">
        <f t="shared" si="31"/>
        <v>12 (12)</v>
      </c>
      <c r="Z92" s="61" t="str">
        <f t="shared" si="32"/>
        <v>9 (9)</v>
      </c>
      <c r="AA92" s="62" t="str">
        <f t="shared" si="33"/>
        <v>46 (46)</v>
      </c>
    </row>
    <row r="93" spans="1:27" ht="15.75" thickBot="1" x14ac:dyDescent="0.3">
      <c r="A93" s="59">
        <v>2019</v>
      </c>
      <c r="B93" s="441">
        <v>12.541207268551458</v>
      </c>
      <c r="C93" s="441">
        <v>12.741982334156701</v>
      </c>
      <c r="D93" s="441">
        <v>11.64790481217068</v>
      </c>
      <c r="E93" s="441">
        <v>8.6440019704279099</v>
      </c>
      <c r="F93" s="442">
        <v>45.57509638530675</v>
      </c>
      <c r="G93" s="43"/>
      <c r="H93" s="65">
        <v>2019</v>
      </c>
      <c r="I93" s="441">
        <v>11.693530542775269</v>
      </c>
      <c r="J93" s="441">
        <v>12.741976183947259</v>
      </c>
      <c r="K93" s="441">
        <v>11.647156673537397</v>
      </c>
      <c r="L93" s="441">
        <v>8.6318328775428252</v>
      </c>
      <c r="M93" s="442">
        <v>44.714496277802752</v>
      </c>
      <c r="O93" s="65">
        <v>2019</v>
      </c>
      <c r="P93" s="441">
        <v>12.695649860563586</v>
      </c>
      <c r="Q93" s="441">
        <v>12.741981974835872</v>
      </c>
      <c r="R93" s="441">
        <v>11.647899139525229</v>
      </c>
      <c r="S93" s="441">
        <v>8.6438221925530989</v>
      </c>
      <c r="T93" s="442">
        <v>45.729353167477782</v>
      </c>
      <c r="V93" s="59">
        <v>2019</v>
      </c>
      <c r="W93" s="63" t="str">
        <f t="shared" si="29"/>
        <v>12-13 (13)</v>
      </c>
      <c r="X93" s="63" t="str">
        <f t="shared" si="30"/>
        <v>13 (13)</v>
      </c>
      <c r="Y93" s="63" t="str">
        <f t="shared" si="31"/>
        <v>12 (12)</v>
      </c>
      <c r="Z93" s="63" t="str">
        <f t="shared" si="32"/>
        <v>9 (9)</v>
      </c>
      <c r="AA93" s="64" t="str">
        <f t="shared" si="33"/>
        <v>45-46 (46)</v>
      </c>
    </row>
    <row r="94" spans="1:27" ht="15.75" thickBot="1" x14ac:dyDescent="0.3">
      <c r="A94" s="60">
        <v>2020</v>
      </c>
      <c r="B94" s="439">
        <v>10.80057084515262</v>
      </c>
      <c r="C94" s="439">
        <v>12.704146739872924</v>
      </c>
      <c r="D94" s="439">
        <v>11.79278238665089</v>
      </c>
      <c r="E94" s="439">
        <v>8.3030407106845381</v>
      </c>
      <c r="F94" s="440">
        <v>43.600540682360972</v>
      </c>
      <c r="G94" s="43"/>
      <c r="H94" s="66">
        <v>2020</v>
      </c>
      <c r="I94" s="439">
        <v>10.075496875172563</v>
      </c>
      <c r="J94" s="439">
        <v>12.704169073404119</v>
      </c>
      <c r="K94" s="439">
        <v>11.791776051746229</v>
      </c>
      <c r="L94" s="439">
        <v>8.2950608847699314</v>
      </c>
      <c r="M94" s="440">
        <v>42.866502885092842</v>
      </c>
      <c r="O94" s="66">
        <v>2020</v>
      </c>
      <c r="P94" s="439">
        <v>10.656733365701381</v>
      </c>
      <c r="Q94" s="439">
        <v>12.704151892902836</v>
      </c>
      <c r="R94" s="439">
        <v>11.7928453198399</v>
      </c>
      <c r="S94" s="439">
        <v>8.3050144864456588</v>
      </c>
      <c r="T94" s="440">
        <v>43.458745064889776</v>
      </c>
      <c r="V94" s="60">
        <v>2020</v>
      </c>
      <c r="W94" s="61" t="str">
        <f t="shared" si="29"/>
        <v>10-11 (11)</v>
      </c>
      <c r="X94" s="61" t="str">
        <f t="shared" si="30"/>
        <v>13 (13)</v>
      </c>
      <c r="Y94" s="61" t="str">
        <f t="shared" si="31"/>
        <v>12 (12)</v>
      </c>
      <c r="Z94" s="61" t="str">
        <f t="shared" si="32"/>
        <v>8 (8)</v>
      </c>
      <c r="AA94" s="62" t="str">
        <f t="shared" si="33"/>
        <v>43-44 (43)</v>
      </c>
    </row>
    <row r="95" spans="1:27" ht="15.75" thickBot="1" x14ac:dyDescent="0.3">
      <c r="A95" s="59">
        <v>2021</v>
      </c>
      <c r="B95" s="441">
        <v>10.87446917692715</v>
      </c>
      <c r="C95" s="441">
        <v>12.658744178363104</v>
      </c>
      <c r="D95" s="441">
        <v>11.823448641774494</v>
      </c>
      <c r="E95" s="441">
        <v>8.1675240840567298</v>
      </c>
      <c r="F95" s="442">
        <v>43.524186081121478</v>
      </c>
      <c r="G95" s="43"/>
      <c r="H95" s="65">
        <v>2021</v>
      </c>
      <c r="I95" s="441">
        <v>9.8249053730515357</v>
      </c>
      <c r="J95" s="441">
        <v>12.658781828451307</v>
      </c>
      <c r="K95" s="441">
        <v>11.821972781646817</v>
      </c>
      <c r="L95" s="441">
        <v>8.1536043589705027</v>
      </c>
      <c r="M95" s="442">
        <v>42.459264342120164</v>
      </c>
      <c r="O95" s="65">
        <v>2021</v>
      </c>
      <c r="P95" s="441">
        <v>10.787786861445085</v>
      </c>
      <c r="Q95" s="441">
        <v>12.658748678398743</v>
      </c>
      <c r="R95" s="441">
        <v>11.823492351700187</v>
      </c>
      <c r="S95" s="441">
        <v>8.168877963580524</v>
      </c>
      <c r="T95" s="442">
        <v>43.438905855124545</v>
      </c>
      <c r="V95" s="59">
        <v>2021</v>
      </c>
      <c r="W95" s="63" t="str">
        <f t="shared" si="29"/>
        <v>10-11 (11)</v>
      </c>
      <c r="X95" s="63" t="str">
        <f t="shared" si="30"/>
        <v>13 (13)</v>
      </c>
      <c r="Y95" s="63" t="str">
        <f t="shared" si="31"/>
        <v>12 (12)</v>
      </c>
      <c r="Z95" s="63" t="str">
        <f t="shared" si="32"/>
        <v>8 (8)</v>
      </c>
      <c r="AA95" s="64" t="str">
        <f t="shared" si="33"/>
        <v>42-44 (43)</v>
      </c>
    </row>
    <row r="96" spans="1:27" ht="15.75" thickBot="1" x14ac:dyDescent="0.3">
      <c r="A96" s="60">
        <v>2022</v>
      </c>
      <c r="B96" s="439">
        <v>11.132231306321486</v>
      </c>
      <c r="C96" s="439">
        <v>12.608521785069085</v>
      </c>
      <c r="D96" s="439">
        <v>11.848763028021255</v>
      </c>
      <c r="E96" s="439">
        <v>8.104408474672617</v>
      </c>
      <c r="F96" s="440">
        <v>43.693924594084443</v>
      </c>
      <c r="G96" s="43"/>
      <c r="H96" s="66">
        <v>2022</v>
      </c>
      <c r="I96" s="439">
        <v>9.0888845852495947</v>
      </c>
      <c r="J96" s="439">
        <v>12.608562685190428</v>
      </c>
      <c r="K96" s="439">
        <v>11.846378738984013</v>
      </c>
      <c r="L96" s="439">
        <v>8.0778569044214308</v>
      </c>
      <c r="M96" s="440">
        <v>41.621682913845468</v>
      </c>
      <c r="O96" s="66">
        <v>2022</v>
      </c>
      <c r="P96" s="439">
        <v>10.908452834630204</v>
      </c>
      <c r="Q96" s="439">
        <v>12.60855327389868</v>
      </c>
      <c r="R96" s="439">
        <v>11.849016099959268</v>
      </c>
      <c r="S96" s="439">
        <v>8.1122319345014127</v>
      </c>
      <c r="T96" s="440">
        <v>43.478254142989556</v>
      </c>
      <c r="V96" s="60">
        <v>2022</v>
      </c>
      <c r="W96" s="61" t="str">
        <f t="shared" si="29"/>
        <v>9-11 (11)</v>
      </c>
      <c r="X96" s="61" t="str">
        <f t="shared" si="30"/>
        <v>13 (13)</v>
      </c>
      <c r="Y96" s="61" t="str">
        <f t="shared" si="31"/>
        <v>12 (12)</v>
      </c>
      <c r="Z96" s="61" t="str">
        <f t="shared" si="32"/>
        <v>8 (8)</v>
      </c>
      <c r="AA96" s="62" t="str">
        <f t="shared" si="33"/>
        <v>42-44 (43)</v>
      </c>
    </row>
    <row r="97" spans="1:27" ht="15.75" thickBot="1" x14ac:dyDescent="0.3">
      <c r="A97" s="59">
        <v>2023</v>
      </c>
      <c r="B97" s="441">
        <v>11.552405417166083</v>
      </c>
      <c r="C97" s="441">
        <v>12.588301132463057</v>
      </c>
      <c r="D97" s="441">
        <v>11.877494757025126</v>
      </c>
      <c r="E97" s="441">
        <v>8.0248798600994</v>
      </c>
      <c r="F97" s="442">
        <v>44.043081166753666</v>
      </c>
      <c r="G97" s="43"/>
      <c r="H97" s="65">
        <v>2023</v>
      </c>
      <c r="I97" s="441">
        <v>9.393534322408188</v>
      </c>
      <c r="J97" s="441">
        <v>12.588337748048573</v>
      </c>
      <c r="K97" s="441">
        <v>11.87486727031599</v>
      </c>
      <c r="L97" s="441">
        <v>7.9889295463279488</v>
      </c>
      <c r="M97" s="442">
        <v>41.8456688871007</v>
      </c>
      <c r="O97" s="65">
        <v>2023</v>
      </c>
      <c r="P97" s="441">
        <v>11.304391714270587</v>
      </c>
      <c r="Q97" s="441">
        <v>12.588321492508708</v>
      </c>
      <c r="R97" s="441">
        <v>11.877627729789618</v>
      </c>
      <c r="S97" s="441">
        <v>8.0289718488290411</v>
      </c>
      <c r="T97" s="442">
        <v>43.799312785397959</v>
      </c>
      <c r="V97" s="59">
        <v>2023</v>
      </c>
      <c r="W97" s="63" t="str">
        <f t="shared" si="29"/>
        <v>9-12 (11)</v>
      </c>
      <c r="X97" s="63" t="str">
        <f t="shared" si="30"/>
        <v>13 (13)</v>
      </c>
      <c r="Y97" s="63" t="str">
        <f t="shared" si="31"/>
        <v>12 (12)</v>
      </c>
      <c r="Z97" s="63" t="str">
        <f t="shared" si="32"/>
        <v>8 (8)</v>
      </c>
      <c r="AA97" s="64" t="str">
        <f t="shared" si="33"/>
        <v>42-44 (44)</v>
      </c>
    </row>
    <row r="98" spans="1:27" ht="15.75" thickBot="1" x14ac:dyDescent="0.3">
      <c r="A98" s="60">
        <v>2024</v>
      </c>
      <c r="B98" s="439">
        <v>11.581059952515334</v>
      </c>
      <c r="C98" s="439">
        <v>12.569873566375014</v>
      </c>
      <c r="D98" s="439">
        <v>11.906689850635438</v>
      </c>
      <c r="E98" s="439">
        <v>7.9491696576966877</v>
      </c>
      <c r="F98" s="440">
        <v>44.006793027222471</v>
      </c>
      <c r="G98" s="43"/>
      <c r="H98" s="66">
        <v>2024</v>
      </c>
      <c r="I98" s="439">
        <v>9.3276476142373568</v>
      </c>
      <c r="J98" s="439">
        <v>12.569904147818466</v>
      </c>
      <c r="K98" s="439">
        <v>11.904036102950519</v>
      </c>
      <c r="L98" s="439">
        <v>7.9061495860317113</v>
      </c>
      <c r="M98" s="440">
        <v>41.707737451038049</v>
      </c>
      <c r="O98" s="66">
        <v>2024</v>
      </c>
      <c r="P98" s="439">
        <v>11.342905902550921</v>
      </c>
      <c r="Q98" s="439">
        <v>12.569902866964799</v>
      </c>
      <c r="R98" s="439">
        <v>11.906850739199411</v>
      </c>
      <c r="S98" s="439">
        <v>7.9540999323432118</v>
      </c>
      <c r="T98" s="440">
        <v>43.773759441058345</v>
      </c>
      <c r="V98" s="60">
        <v>2024</v>
      </c>
      <c r="W98" s="61" t="str">
        <f t="shared" si="29"/>
        <v>9-12 (11)</v>
      </c>
      <c r="X98" s="61" t="str">
        <f t="shared" si="30"/>
        <v>13 (13)</v>
      </c>
      <c r="Y98" s="61" t="str">
        <f t="shared" si="31"/>
        <v>12 (12)</v>
      </c>
      <c r="Z98" s="61" t="str">
        <f t="shared" si="32"/>
        <v>8 (8)</v>
      </c>
      <c r="AA98" s="62" t="str">
        <f t="shared" si="33"/>
        <v>42-44 (44)</v>
      </c>
    </row>
    <row r="99" spans="1:27" ht="15.75" thickBot="1" x14ac:dyDescent="0.3">
      <c r="A99" s="59">
        <v>2025</v>
      </c>
      <c r="B99" s="441">
        <v>11.717462214277493</v>
      </c>
      <c r="C99" s="441">
        <v>12.595324994673808</v>
      </c>
      <c r="D99" s="441">
        <v>11.934960624810241</v>
      </c>
      <c r="E99" s="441">
        <v>7.8883110019067759</v>
      </c>
      <c r="F99" s="442">
        <v>44.136058835668315</v>
      </c>
      <c r="G99" s="43"/>
      <c r="H99" s="65">
        <v>2025</v>
      </c>
      <c r="I99" s="441">
        <v>9.1701626066037214</v>
      </c>
      <c r="J99" s="441">
        <v>12.595320187902303</v>
      </c>
      <c r="K99" s="441">
        <v>11.932656278632598</v>
      </c>
      <c r="L99" s="441">
        <v>7.8375301164273994</v>
      </c>
      <c r="M99" s="442">
        <v>41.535669189566022</v>
      </c>
      <c r="O99" s="65">
        <v>2025</v>
      </c>
      <c r="P99" s="441">
        <v>11.410827217922019</v>
      </c>
      <c r="Q99" s="441">
        <v>12.595352955379949</v>
      </c>
      <c r="R99" s="441">
        <v>11.935092929154411</v>
      </c>
      <c r="S99" s="441">
        <v>7.8923394063858394</v>
      </c>
      <c r="T99" s="442">
        <v>43.833612508842215</v>
      </c>
      <c r="V99" s="59">
        <v>2025</v>
      </c>
      <c r="W99" s="63" t="str">
        <f t="shared" si="29"/>
        <v>9-12 (11)</v>
      </c>
      <c r="X99" s="63" t="str">
        <f t="shared" si="30"/>
        <v>13 (13)</v>
      </c>
      <c r="Y99" s="63" t="str">
        <f t="shared" si="31"/>
        <v>12 (12)</v>
      </c>
      <c r="Z99" s="63" t="str">
        <f t="shared" si="32"/>
        <v>8 (8)</v>
      </c>
      <c r="AA99" s="64" t="str">
        <f t="shared" si="33"/>
        <v>42-44 (44)</v>
      </c>
    </row>
    <row r="100" spans="1:27" x14ac:dyDescent="0.25">
      <c r="V100" t="s">
        <v>263</v>
      </c>
    </row>
    <row r="102" spans="1:27" s="565" customFormat="1" ht="17.25" x14ac:dyDescent="0.3">
      <c r="A102" s="565" t="s">
        <v>281</v>
      </c>
    </row>
    <row r="103" spans="1:27" x14ac:dyDescent="0.25">
      <c r="A103" s="15"/>
    </row>
    <row r="104" spans="1:27" x14ac:dyDescent="0.25">
      <c r="A104" s="15"/>
    </row>
    <row r="105" spans="1:27" ht="15.75" thickBot="1" x14ac:dyDescent="0.3">
      <c r="A105" t="s">
        <v>285</v>
      </c>
      <c r="F105" t="s">
        <v>286</v>
      </c>
      <c r="K105" t="s">
        <v>287</v>
      </c>
      <c r="P105" t="s">
        <v>282</v>
      </c>
    </row>
    <row r="106" spans="1:27" ht="18.75" thickBot="1" x14ac:dyDescent="0.3">
      <c r="A106" s="55" t="s">
        <v>277</v>
      </c>
      <c r="B106" s="56" t="s">
        <v>283</v>
      </c>
      <c r="C106" s="56" t="s">
        <v>284</v>
      </c>
      <c r="D106" s="58" t="s">
        <v>249</v>
      </c>
      <c r="F106" s="55" t="s">
        <v>277</v>
      </c>
      <c r="G106" s="56" t="s">
        <v>283</v>
      </c>
      <c r="H106" s="56" t="s">
        <v>284</v>
      </c>
      <c r="I106" s="58" t="s">
        <v>249</v>
      </c>
      <c r="K106" s="55" t="s">
        <v>277</v>
      </c>
      <c r="L106" s="56" t="s">
        <v>283</v>
      </c>
      <c r="M106" s="56" t="s">
        <v>284</v>
      </c>
      <c r="N106" s="58" t="s">
        <v>249</v>
      </c>
      <c r="P106" s="55" t="s">
        <v>274</v>
      </c>
      <c r="Q106" s="56" t="s">
        <v>283</v>
      </c>
      <c r="R106" s="56" t="s">
        <v>284</v>
      </c>
      <c r="S106" s="58" t="s">
        <v>249</v>
      </c>
    </row>
    <row r="107" spans="1:27" ht="15.75" thickBot="1" x14ac:dyDescent="0.3">
      <c r="A107" s="59">
        <v>2015</v>
      </c>
      <c r="B107" s="441">
        <v>15.664383939759539</v>
      </c>
      <c r="C107" s="441">
        <v>32.90546204496529</v>
      </c>
      <c r="D107" s="442">
        <v>48.569845984724829</v>
      </c>
      <c r="F107" s="59">
        <v>2015</v>
      </c>
      <c r="G107" s="441">
        <v>15.664383939759539</v>
      </c>
      <c r="H107" s="441">
        <v>32.90546204496529</v>
      </c>
      <c r="I107" s="442">
        <v>48.569845984724829</v>
      </c>
      <c r="K107" s="59">
        <v>2015</v>
      </c>
      <c r="L107" s="441">
        <v>15.664383939759539</v>
      </c>
      <c r="M107" s="441">
        <v>32.90546204496529</v>
      </c>
      <c r="N107" s="442">
        <v>48.569845984724829</v>
      </c>
      <c r="P107" s="59">
        <v>2015</v>
      </c>
      <c r="Q107" s="63" t="str">
        <f t="shared" ref="Q107:Q117" si="34">IF(ROUND(B107,0)=ROUND(G107,0),ROUND(B107,0),ROUND(MIN(B107,G107),0)&amp;"-"&amp;ROUND(MAX(B107,G107),0))&amp;" ("&amp;ROUND(L107,0)&amp;")"</f>
        <v>16 (16)</v>
      </c>
      <c r="R107" s="63" t="str">
        <f t="shared" ref="R107:R117" si="35">IF(ROUND(C107,0)=ROUND(H107,0),ROUND(C107,0),ROUND(MIN(C107,H107),0)&amp;"-"&amp;ROUND(MAX(C107,H107),0))&amp;" ("&amp;ROUND(M107,0)&amp;")"</f>
        <v>33 (33)</v>
      </c>
      <c r="S107" s="64" t="str">
        <f t="shared" ref="S107:S117" si="36">IF(ROUND(D107,0)=ROUND(I107,0),ROUND(D107,0),ROUND(MIN(D107,I107),0)&amp;"-"&amp;ROUND(MAX(D107,I107),0))&amp;" ("&amp;ROUND(N107,0)&amp;")"</f>
        <v>49 (49)</v>
      </c>
    </row>
    <row r="108" spans="1:27" ht="15.75" thickBot="1" x14ac:dyDescent="0.3">
      <c r="A108" s="60">
        <v>2016</v>
      </c>
      <c r="B108" s="439">
        <v>16.960435211389637</v>
      </c>
      <c r="C108" s="439">
        <v>32.405673743383787</v>
      </c>
      <c r="D108" s="440">
        <v>49.366108954773424</v>
      </c>
      <c r="F108" s="60">
        <v>2016</v>
      </c>
      <c r="G108" s="439">
        <v>16.762350241478202</v>
      </c>
      <c r="H108" s="439">
        <v>32.406824529070541</v>
      </c>
      <c r="I108" s="440">
        <v>49.169174770548743</v>
      </c>
      <c r="K108" s="60">
        <v>2016</v>
      </c>
      <c r="L108" s="439">
        <v>17.066509386761837</v>
      </c>
      <c r="M108" s="439">
        <v>32.365841239741528</v>
      </c>
      <c r="N108" s="440">
        <v>49.432350626503364</v>
      </c>
      <c r="P108" s="60">
        <v>2016</v>
      </c>
      <c r="Q108" s="61" t="str">
        <f t="shared" si="34"/>
        <v>17 (17)</v>
      </c>
      <c r="R108" s="61" t="str">
        <f t="shared" si="35"/>
        <v>32 (32)</v>
      </c>
      <c r="S108" s="62" t="str">
        <f t="shared" si="36"/>
        <v>49 (49)</v>
      </c>
    </row>
    <row r="109" spans="1:27" ht="15.75" thickBot="1" x14ac:dyDescent="0.3">
      <c r="A109" s="59">
        <v>2017</v>
      </c>
      <c r="B109" s="441">
        <v>15.894890321858949</v>
      </c>
      <c r="C109" s="441">
        <v>31.659403182615524</v>
      </c>
      <c r="D109" s="442">
        <v>47.554293504474472</v>
      </c>
      <c r="F109" s="59">
        <v>2017</v>
      </c>
      <c r="G109" s="441">
        <v>15.505692422639623</v>
      </c>
      <c r="H109" s="441">
        <v>31.643955736818501</v>
      </c>
      <c r="I109" s="442">
        <v>47.149648159458124</v>
      </c>
      <c r="K109" s="59">
        <v>2017</v>
      </c>
      <c r="L109" s="441">
        <v>15.776551169765376</v>
      </c>
      <c r="M109" s="441">
        <v>31.596140597673795</v>
      </c>
      <c r="N109" s="442">
        <v>47.372691767439171</v>
      </c>
      <c r="P109" s="59">
        <v>2017</v>
      </c>
      <c r="Q109" s="63" t="str">
        <f t="shared" si="34"/>
        <v>16 (16)</v>
      </c>
      <c r="R109" s="63" t="str">
        <f t="shared" si="35"/>
        <v>32 (32)</v>
      </c>
      <c r="S109" s="64" t="str">
        <f t="shared" si="36"/>
        <v>47-48 (47)</v>
      </c>
    </row>
    <row r="110" spans="1:27" ht="15.75" thickBot="1" x14ac:dyDescent="0.3">
      <c r="A110" s="60">
        <v>2018</v>
      </c>
      <c r="B110" s="439">
        <v>15.181835571438576</v>
      </c>
      <c r="C110" s="439">
        <v>31.224700279743232</v>
      </c>
      <c r="D110" s="440">
        <v>46.406535851181808</v>
      </c>
      <c r="F110" s="60">
        <v>2018</v>
      </c>
      <c r="G110" s="439">
        <v>14.26681945195396</v>
      </c>
      <c r="H110" s="439">
        <v>31.275550344359818</v>
      </c>
      <c r="I110" s="440">
        <v>45.542369796313778</v>
      </c>
      <c r="K110" s="60">
        <v>2018</v>
      </c>
      <c r="L110" s="439">
        <v>15.240705389257013</v>
      </c>
      <c r="M110" s="439">
        <v>31.169012500280768</v>
      </c>
      <c r="N110" s="440">
        <v>46.409717889537781</v>
      </c>
      <c r="P110" s="60">
        <v>2018</v>
      </c>
      <c r="Q110" s="61" t="str">
        <f t="shared" si="34"/>
        <v>14-15 (15)</v>
      </c>
      <c r="R110" s="61" t="str">
        <f t="shared" si="35"/>
        <v>31 (31)</v>
      </c>
      <c r="S110" s="62" t="str">
        <f t="shared" si="36"/>
        <v>46 (46)</v>
      </c>
    </row>
    <row r="111" spans="1:27" ht="15.75" thickBot="1" x14ac:dyDescent="0.3">
      <c r="A111" s="59">
        <v>2019</v>
      </c>
      <c r="B111" s="441">
        <v>14.586559212776809</v>
      </c>
      <c r="C111" s="441">
        <v>30.988537172529941</v>
      </c>
      <c r="D111" s="442">
        <v>45.57509638530675</v>
      </c>
      <c r="F111" s="59">
        <v>2019</v>
      </c>
      <c r="G111" s="441">
        <v>13.647498667170535</v>
      </c>
      <c r="H111" s="441">
        <v>31.066997610632217</v>
      </c>
      <c r="I111" s="442">
        <v>44.714496277802752</v>
      </c>
      <c r="K111" s="59">
        <v>2019</v>
      </c>
      <c r="L111" s="441">
        <v>14.742262732736805</v>
      </c>
      <c r="M111" s="441">
        <v>30.987090434740978</v>
      </c>
      <c r="N111" s="442">
        <v>45.729353167477782</v>
      </c>
      <c r="P111" s="59">
        <v>2019</v>
      </c>
      <c r="Q111" s="63" t="str">
        <f t="shared" si="34"/>
        <v>14-15 (15)</v>
      </c>
      <c r="R111" s="63" t="str">
        <f t="shared" si="35"/>
        <v>31 (31)</v>
      </c>
      <c r="S111" s="64" t="str">
        <f t="shared" si="36"/>
        <v>45-46 (46)</v>
      </c>
    </row>
    <row r="112" spans="1:27" ht="15.75" thickBot="1" x14ac:dyDescent="0.3">
      <c r="A112" s="60">
        <v>2020</v>
      </c>
      <c r="B112" s="439">
        <v>12.787073651296446</v>
      </c>
      <c r="C112" s="439">
        <v>30.813467031064526</v>
      </c>
      <c r="D112" s="440">
        <v>43.600540682360972</v>
      </c>
      <c r="F112" s="60">
        <v>2020</v>
      </c>
      <c r="G112" s="439">
        <v>11.935098987038224</v>
      </c>
      <c r="H112" s="439">
        <v>30.931403898054619</v>
      </c>
      <c r="I112" s="440">
        <v>42.866502885092842</v>
      </c>
      <c r="K112" s="60">
        <v>2020</v>
      </c>
      <c r="L112" s="439">
        <v>12.645305461155552</v>
      </c>
      <c r="M112" s="439">
        <v>30.813439603734224</v>
      </c>
      <c r="N112" s="440">
        <v>43.458745064889776</v>
      </c>
      <c r="P112" s="60">
        <v>2020</v>
      </c>
      <c r="Q112" s="61" t="str">
        <f t="shared" si="34"/>
        <v>12-13 (13)</v>
      </c>
      <c r="R112" s="61" t="str">
        <f t="shared" si="35"/>
        <v>31 (31)</v>
      </c>
      <c r="S112" s="62" t="str">
        <f t="shared" si="36"/>
        <v>43-44 (43)</v>
      </c>
    </row>
    <row r="113" spans="1:19" ht="15.75" thickBot="1" x14ac:dyDescent="0.3">
      <c r="A113" s="59">
        <v>2021</v>
      </c>
      <c r="B113" s="441">
        <v>12.839482087375252</v>
      </c>
      <c r="C113" s="441">
        <v>30.684703993746226</v>
      </c>
      <c r="D113" s="442">
        <v>43.524186081121478</v>
      </c>
      <c r="F113" s="59">
        <v>2021</v>
      </c>
      <c r="G113" s="441">
        <v>11.593760303746762</v>
      </c>
      <c r="H113" s="441">
        <v>30.865504038373402</v>
      </c>
      <c r="I113" s="442">
        <v>42.459264342120164</v>
      </c>
      <c r="K113" s="59">
        <v>2021</v>
      </c>
      <c r="L113" s="441">
        <v>12.72584647423632</v>
      </c>
      <c r="M113" s="441">
        <v>30.713059380888225</v>
      </c>
      <c r="N113" s="442">
        <v>43.438905855124545</v>
      </c>
      <c r="P113" s="59">
        <v>2021</v>
      </c>
      <c r="Q113" s="63" t="str">
        <f t="shared" si="34"/>
        <v>12-13 (13)</v>
      </c>
      <c r="R113" s="63" t="str">
        <f t="shared" si="35"/>
        <v>31 (31)</v>
      </c>
      <c r="S113" s="64" t="str">
        <f t="shared" si="36"/>
        <v>42-44 (43)</v>
      </c>
    </row>
    <row r="114" spans="1:19" ht="15.75" thickBot="1" x14ac:dyDescent="0.3">
      <c r="A114" s="60">
        <v>2022</v>
      </c>
      <c r="B114" s="439">
        <v>13.132722210762257</v>
      </c>
      <c r="C114" s="439">
        <v>30.561202383322186</v>
      </c>
      <c r="D114" s="440">
        <v>43.693924594084443</v>
      </c>
      <c r="F114" s="60">
        <v>2022</v>
      </c>
      <c r="G114" s="439">
        <v>10.872402984381729</v>
      </c>
      <c r="H114" s="439">
        <v>30.749279929463739</v>
      </c>
      <c r="I114" s="440">
        <v>41.621682913845468</v>
      </c>
      <c r="K114" s="60">
        <v>2022</v>
      </c>
      <c r="L114" s="439">
        <v>12.894744257352279</v>
      </c>
      <c r="M114" s="439">
        <v>30.583509885637277</v>
      </c>
      <c r="N114" s="440">
        <v>43.478254142989556</v>
      </c>
      <c r="P114" s="60">
        <v>2022</v>
      </c>
      <c r="Q114" s="61" t="str">
        <f t="shared" si="34"/>
        <v>11-13 (13)</v>
      </c>
      <c r="R114" s="61" t="str">
        <f t="shared" si="35"/>
        <v>31 (31)</v>
      </c>
      <c r="S114" s="62" t="str">
        <f t="shared" si="36"/>
        <v>42-44 (43)</v>
      </c>
    </row>
    <row r="115" spans="1:19" ht="15.75" thickBot="1" x14ac:dyDescent="0.3">
      <c r="A115" s="59">
        <v>2023</v>
      </c>
      <c r="B115" s="441">
        <v>13.609127140407278</v>
      </c>
      <c r="C115" s="441">
        <v>30.433954026346388</v>
      </c>
      <c r="D115" s="442">
        <v>44.043081166753666</v>
      </c>
      <c r="F115" s="59">
        <v>2023</v>
      </c>
      <c r="G115" s="441">
        <v>11.230163357534202</v>
      </c>
      <c r="H115" s="441">
        <v>30.615505529566498</v>
      </c>
      <c r="I115" s="442">
        <v>41.8456688871007</v>
      </c>
      <c r="K115" s="59">
        <v>2023</v>
      </c>
      <c r="L115" s="441">
        <v>13.321336539451824</v>
      </c>
      <c r="M115" s="441">
        <v>30.477976245946135</v>
      </c>
      <c r="N115" s="442">
        <v>43.799312785397959</v>
      </c>
      <c r="P115" s="59">
        <v>2023</v>
      </c>
      <c r="Q115" s="63" t="str">
        <f t="shared" si="34"/>
        <v>11-14 (13)</v>
      </c>
      <c r="R115" s="63" t="str">
        <f t="shared" si="35"/>
        <v>30-31 (30)</v>
      </c>
      <c r="S115" s="64" t="str">
        <f t="shared" si="36"/>
        <v>42-44 (44)</v>
      </c>
    </row>
    <row r="116" spans="1:19" ht="15.75" thickBot="1" x14ac:dyDescent="0.3">
      <c r="A116" s="60">
        <v>2024</v>
      </c>
      <c r="B116" s="439">
        <v>13.746696303416758</v>
      </c>
      <c r="C116" s="439">
        <v>30.260096723805713</v>
      </c>
      <c r="D116" s="440">
        <v>44.006793027222471</v>
      </c>
      <c r="F116" s="60">
        <v>2024</v>
      </c>
      <c r="G116" s="439">
        <v>11.250829439234302</v>
      </c>
      <c r="H116" s="439">
        <v>30.456908011803748</v>
      </c>
      <c r="I116" s="440">
        <v>41.707737451038049</v>
      </c>
      <c r="K116" s="60">
        <v>2024</v>
      </c>
      <c r="L116" s="439">
        <v>13.472416004701845</v>
      </c>
      <c r="M116" s="439">
        <v>30.3013434363565</v>
      </c>
      <c r="N116" s="440">
        <v>43.773759441058345</v>
      </c>
      <c r="P116" s="60">
        <v>2024</v>
      </c>
      <c r="Q116" s="61" t="str">
        <f t="shared" si="34"/>
        <v>11-14 (13)</v>
      </c>
      <c r="R116" s="61" t="str">
        <f t="shared" si="35"/>
        <v>30 (30)</v>
      </c>
      <c r="S116" s="62" t="str">
        <f t="shared" si="36"/>
        <v>42-44 (44)</v>
      </c>
    </row>
    <row r="117" spans="1:19" ht="15.75" thickBot="1" x14ac:dyDescent="0.3">
      <c r="A117" s="59">
        <v>2025</v>
      </c>
      <c r="B117" s="441">
        <v>13.950497732033007</v>
      </c>
      <c r="C117" s="441">
        <v>30.185561103635308</v>
      </c>
      <c r="D117" s="442">
        <v>44.136058835668315</v>
      </c>
      <c r="F117" s="59">
        <v>2025</v>
      </c>
      <c r="G117" s="441">
        <v>11.163734130119096</v>
      </c>
      <c r="H117" s="441">
        <v>30.371935059446926</v>
      </c>
      <c r="I117" s="442">
        <v>41.535669189566022</v>
      </c>
      <c r="K117" s="59">
        <v>2025</v>
      </c>
      <c r="L117" s="441">
        <v>13.598334626046906</v>
      </c>
      <c r="M117" s="441">
        <v>30.235277882795309</v>
      </c>
      <c r="N117" s="442">
        <v>43.833612508842215</v>
      </c>
      <c r="P117" s="59">
        <v>2025</v>
      </c>
      <c r="Q117" s="63" t="str">
        <f t="shared" si="34"/>
        <v>11-14 (14)</v>
      </c>
      <c r="R117" s="63" t="str">
        <f t="shared" si="35"/>
        <v>30 (30)</v>
      </c>
      <c r="S117" s="64" t="str">
        <f t="shared" si="36"/>
        <v>42-44 (44)</v>
      </c>
    </row>
    <row r="118" spans="1:19" x14ac:dyDescent="0.25">
      <c r="P118" t="s">
        <v>263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3"/>
  <sheetViews>
    <sheetView showGridLines="0" workbookViewId="0"/>
  </sheetViews>
  <sheetFormatPr defaultColWidth="10.7109375" defaultRowHeight="15" x14ac:dyDescent="0.25"/>
  <sheetData>
    <row r="1" spans="1:1" s="3" customFormat="1" ht="19.5" x14ac:dyDescent="0.3">
      <c r="A1" s="4" t="s">
        <v>1</v>
      </c>
    </row>
    <row r="3" spans="1:1" s="5" customFormat="1" ht="17.25" x14ac:dyDescent="0.3">
      <c r="A3" s="5"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87"/>
  <sheetViews>
    <sheetView showGridLines="0" workbookViewId="0"/>
  </sheetViews>
  <sheetFormatPr defaultColWidth="10.7109375" defaultRowHeight="15" x14ac:dyDescent="0.25"/>
  <cols>
    <col min="1" max="1" width="15.5703125" customWidth="1"/>
  </cols>
  <sheetData>
    <row r="1" spans="1:11" s="6" customFormat="1" ht="19.5" x14ac:dyDescent="0.3">
      <c r="A1" s="6" t="s">
        <v>2</v>
      </c>
    </row>
    <row r="3" spans="1:11" s="7" customFormat="1" ht="17.25" x14ac:dyDescent="0.3">
      <c r="A3" s="7" t="s">
        <v>721</v>
      </c>
    </row>
    <row r="7" spans="1:11" x14ac:dyDescent="0.25">
      <c r="A7" s="252" t="s">
        <v>213</v>
      </c>
      <c r="B7" s="69">
        <v>2016</v>
      </c>
      <c r="C7" s="69">
        <v>2017</v>
      </c>
      <c r="D7" s="69">
        <v>2018</v>
      </c>
      <c r="E7" s="69">
        <v>2019</v>
      </c>
      <c r="F7" s="69">
        <v>2020</v>
      </c>
      <c r="G7" s="69">
        <v>2021</v>
      </c>
      <c r="H7" s="69">
        <v>2022</v>
      </c>
      <c r="I7" s="69">
        <v>2023</v>
      </c>
      <c r="J7" s="69">
        <v>2024</v>
      </c>
      <c r="K7" s="69">
        <v>2025</v>
      </c>
    </row>
    <row r="8" spans="1:11" x14ac:dyDescent="0.25">
      <c r="A8" s="252" t="s">
        <v>219</v>
      </c>
      <c r="B8" s="320">
        <v>57.865851317488648</v>
      </c>
      <c r="C8" s="320">
        <v>66.118225064664003</v>
      </c>
      <c r="D8" s="320">
        <v>68.894106847072536</v>
      </c>
      <c r="E8" s="320">
        <v>70.150339268904176</v>
      </c>
      <c r="F8" s="320">
        <v>74.502990291606693</v>
      </c>
      <c r="G8" s="320">
        <v>79.633498472940474</v>
      </c>
      <c r="H8" s="320">
        <v>83.072464893163016</v>
      </c>
      <c r="I8" s="320">
        <v>86.355501583096597</v>
      </c>
      <c r="J8" s="320">
        <v>89.487227788011907</v>
      </c>
      <c r="K8" s="320">
        <v>92.472144705812042</v>
      </c>
    </row>
    <row r="9" spans="1:11" x14ac:dyDescent="0.25">
      <c r="A9" s="252" t="s">
        <v>218</v>
      </c>
      <c r="B9" s="321">
        <v>56.485996712866424</v>
      </c>
      <c r="C9" s="321">
        <v>60.441386052145241</v>
      </c>
      <c r="D9" s="321">
        <v>63.328506240440525</v>
      </c>
      <c r="E9" s="321">
        <v>66.656826057355076</v>
      </c>
      <c r="F9" s="321">
        <v>71.191276067906685</v>
      </c>
      <c r="G9" s="321">
        <v>77.626188032425446</v>
      </c>
      <c r="H9" s="321">
        <v>85.450035087875335</v>
      </c>
      <c r="I9" s="321">
        <v>89.024318628863966</v>
      </c>
      <c r="J9" s="321">
        <v>92.446634848685648</v>
      </c>
      <c r="K9" s="321">
        <v>95.71003275258596</v>
      </c>
    </row>
    <row r="10" spans="1:11" x14ac:dyDescent="0.25">
      <c r="A10" s="252" t="s">
        <v>38</v>
      </c>
      <c r="B10" s="321">
        <v>12.559357836446734</v>
      </c>
      <c r="C10" s="321">
        <v>12.068435498966958</v>
      </c>
      <c r="D10" s="321">
        <v>13.280402736587812</v>
      </c>
      <c r="E10" s="321">
        <v>15.052026022038659</v>
      </c>
      <c r="F10" s="321">
        <v>17.346071296126116</v>
      </c>
      <c r="G10" s="321">
        <v>19.493341665860605</v>
      </c>
      <c r="H10" s="321">
        <v>21.721064970123926</v>
      </c>
      <c r="I10" s="321">
        <v>21.933661202669906</v>
      </c>
      <c r="J10" s="321">
        <v>22.134172208097176</v>
      </c>
      <c r="K10" s="321">
        <v>22.31998816666642</v>
      </c>
    </row>
    <row r="11" spans="1:11" x14ac:dyDescent="0.25">
      <c r="A11" s="252" t="s">
        <v>217</v>
      </c>
      <c r="B11" s="320">
        <v>46.31301277618811</v>
      </c>
      <c r="C11" s="320">
        <v>46.419867975786261</v>
      </c>
      <c r="D11" s="320">
        <v>46.062410503617663</v>
      </c>
      <c r="E11" s="320">
        <v>45.733808982508755</v>
      </c>
      <c r="F11" s="320">
        <v>45.541297385835762</v>
      </c>
      <c r="G11" s="320">
        <v>47.943028977109705</v>
      </c>
      <c r="H11" s="320">
        <v>51.21984459389784</v>
      </c>
      <c r="I11" s="320">
        <v>53.470917147633614</v>
      </c>
      <c r="J11" s="320">
        <v>55.62675651193171</v>
      </c>
      <c r="K11" s="320">
        <v>57.683327700361168</v>
      </c>
    </row>
    <row r="20" spans="1:11" s="7" customFormat="1" ht="17.25" x14ac:dyDescent="0.3">
      <c r="A20" s="7" t="s">
        <v>722</v>
      </c>
    </row>
    <row r="23" spans="1:11" x14ac:dyDescent="0.25">
      <c r="A23" s="252" t="s">
        <v>213</v>
      </c>
      <c r="B23" s="69">
        <v>2016</v>
      </c>
      <c r="C23" s="69">
        <v>2017</v>
      </c>
      <c r="D23" s="69">
        <v>2018</v>
      </c>
      <c r="E23" s="69">
        <v>2019</v>
      </c>
      <c r="F23" s="69">
        <v>2020</v>
      </c>
      <c r="G23" s="69">
        <v>2021</v>
      </c>
      <c r="H23" s="69">
        <v>2022</v>
      </c>
      <c r="I23" s="69">
        <v>2023</v>
      </c>
      <c r="J23" s="69">
        <v>2024</v>
      </c>
      <c r="K23" s="69">
        <v>2025</v>
      </c>
    </row>
    <row r="24" spans="1:11" x14ac:dyDescent="0.25">
      <c r="A24" s="69" t="s">
        <v>216</v>
      </c>
      <c r="B24" s="320">
        <v>12.694875183271769</v>
      </c>
      <c r="C24" s="320">
        <v>12.203952845791992</v>
      </c>
      <c r="D24" s="320">
        <v>13.415920083412846</v>
      </c>
      <c r="E24" s="320">
        <v>15.187543368863691</v>
      </c>
      <c r="F24" s="320">
        <v>17.481588642951152</v>
      </c>
      <c r="G24" s="320">
        <v>19.628859012685641</v>
      </c>
      <c r="H24" s="320">
        <v>21.856582316948959</v>
      </c>
      <c r="I24" s="320">
        <v>22.069178549494943</v>
      </c>
      <c r="J24" s="320">
        <v>22.269689554922213</v>
      </c>
      <c r="K24" s="320">
        <v>22.455505513491453</v>
      </c>
    </row>
    <row r="25" spans="1:11" x14ac:dyDescent="0.25">
      <c r="A25" s="69" t="s">
        <v>215</v>
      </c>
      <c r="B25" s="320">
        <v>47.165795018584092</v>
      </c>
      <c r="C25" s="320">
        <v>51.344663855532154</v>
      </c>
      <c r="D25" s="320">
        <v>54.394906334466121</v>
      </c>
      <c r="E25" s="320">
        <v>57.911276221036339</v>
      </c>
      <c r="F25" s="320">
        <v>62.70192265718412</v>
      </c>
      <c r="G25" s="320">
        <v>69.500407147698184</v>
      </c>
      <c r="H25" s="320">
        <v>77.766301561780992</v>
      </c>
      <c r="I25" s="320">
        <v>81.542532122835482</v>
      </c>
      <c r="J25" s="320">
        <v>85.158209209077114</v>
      </c>
      <c r="K25" s="320">
        <v>88.605989094547766</v>
      </c>
    </row>
    <row r="26" spans="1:11" x14ac:dyDescent="0.25">
      <c r="A26" s="69" t="s">
        <v>214</v>
      </c>
      <c r="B26" s="320">
        <v>76.972028033944909</v>
      </c>
      <c r="C26" s="320">
        <v>81.150896870892964</v>
      </c>
      <c r="D26" s="320">
        <v>84.201139349826946</v>
      </c>
      <c r="E26" s="320">
        <v>87.717509236397163</v>
      </c>
      <c r="F26" s="320">
        <v>92.50815567254493</v>
      </c>
      <c r="G26" s="320">
        <v>99.306640163059015</v>
      </c>
      <c r="H26" s="320">
        <v>107.57253457714182</v>
      </c>
      <c r="I26" s="320">
        <v>111.34876513819628</v>
      </c>
      <c r="J26" s="320">
        <v>114.96444222443793</v>
      </c>
      <c r="K26" s="320">
        <v>118.41222210990858</v>
      </c>
    </row>
    <row r="27" spans="1:11" x14ac:dyDescent="0.25">
      <c r="A27" s="69" t="s">
        <v>41</v>
      </c>
      <c r="B27" s="320">
        <v>38.549268551094769</v>
      </c>
      <c r="C27" s="320">
        <v>38.65612375069292</v>
      </c>
      <c r="D27" s="320">
        <v>38.29866627852433</v>
      </c>
      <c r="E27" s="320">
        <v>37.970064757415415</v>
      </c>
      <c r="F27" s="320">
        <v>37.777553160742421</v>
      </c>
      <c r="G27" s="320">
        <v>40.179284752016365</v>
      </c>
      <c r="H27" s="320">
        <v>43.456100368804499</v>
      </c>
      <c r="I27" s="320">
        <v>45.707172922540281</v>
      </c>
      <c r="J27" s="320">
        <v>47.863012286838376</v>
      </c>
      <c r="K27" s="320">
        <v>49.919583475267835</v>
      </c>
    </row>
    <row r="30" spans="1:11" s="7" customFormat="1" ht="17.25" x14ac:dyDescent="0.3">
      <c r="A30" s="7" t="s">
        <v>723</v>
      </c>
    </row>
    <row r="33" spans="1:12" x14ac:dyDescent="0.25">
      <c r="A33" s="252" t="s">
        <v>213</v>
      </c>
      <c r="B33" s="253">
        <v>2016</v>
      </c>
      <c r="C33" s="253">
        <v>2017</v>
      </c>
      <c r="D33" s="253">
        <v>2018</v>
      </c>
      <c r="E33" s="253">
        <v>2019</v>
      </c>
      <c r="F33" s="253">
        <v>2020</v>
      </c>
      <c r="G33" s="253">
        <v>2021</v>
      </c>
      <c r="H33" s="253">
        <v>2022</v>
      </c>
      <c r="I33" s="253">
        <v>2023</v>
      </c>
      <c r="J33" s="253">
        <v>2024</v>
      </c>
      <c r="K33" s="253">
        <v>2025</v>
      </c>
    </row>
    <row r="34" spans="1:12" ht="15" customHeight="1" x14ac:dyDescent="0.25">
      <c r="A34" s="254" t="s">
        <v>212</v>
      </c>
      <c r="B34" s="319">
        <v>39.657871364952797</v>
      </c>
      <c r="C34" s="319">
        <v>40.073465744922665</v>
      </c>
      <c r="D34" s="319">
        <v>40.489060124892525</v>
      </c>
      <c r="E34" s="319">
        <v>40.904654504862386</v>
      </c>
      <c r="F34" s="319">
        <v>41.320248884832267</v>
      </c>
      <c r="G34" s="319">
        <v>41.8796419438236</v>
      </c>
      <c r="H34" s="319">
        <v>42.439035002814975</v>
      </c>
      <c r="I34" s="319">
        <v>42.9657441675974</v>
      </c>
      <c r="J34" s="319">
        <v>43.258492499422864</v>
      </c>
      <c r="K34" s="319">
        <v>43.551240831248322</v>
      </c>
    </row>
    <row r="35" spans="1:12" ht="15" customHeight="1" x14ac:dyDescent="0.25">
      <c r="A35" s="254" t="s">
        <v>211</v>
      </c>
      <c r="B35" s="319">
        <v>64.648811493394575</v>
      </c>
      <c r="C35" s="319">
        <v>64.98632971302797</v>
      </c>
      <c r="D35" s="319">
        <v>65.32384793266138</v>
      </c>
      <c r="E35" s="319">
        <v>65.661366152294789</v>
      </c>
      <c r="F35" s="319">
        <v>65.998884371928199</v>
      </c>
      <c r="G35" s="319">
        <v>66.539913022065519</v>
      </c>
      <c r="H35" s="319">
        <v>67.08094167220284</v>
      </c>
      <c r="I35" s="319">
        <v>67.621970322340161</v>
      </c>
      <c r="J35" s="319">
        <v>68.162998972477496</v>
      </c>
      <c r="K35" s="319">
        <v>68.704027622614817</v>
      </c>
    </row>
    <row r="36" spans="1:12" ht="15" customHeight="1" x14ac:dyDescent="0.25">
      <c r="A36" s="254" t="s">
        <v>210</v>
      </c>
      <c r="B36" s="319">
        <v>48.158424758237715</v>
      </c>
      <c r="C36" s="319">
        <v>48.410728373620174</v>
      </c>
      <c r="D36" s="319">
        <v>48.66303198900264</v>
      </c>
      <c r="E36" s="319">
        <v>48.915335604385092</v>
      </c>
      <c r="F36" s="319">
        <v>49.16763921976753</v>
      </c>
      <c r="G36" s="319">
        <v>49.50963493451691</v>
      </c>
      <c r="H36" s="319">
        <v>49.851630649266284</v>
      </c>
      <c r="I36" s="319">
        <v>50.193626364015657</v>
      </c>
      <c r="J36" s="319">
        <v>50.53562207876503</v>
      </c>
      <c r="K36" s="319">
        <v>50.877617793514396</v>
      </c>
    </row>
    <row r="38" spans="1:12" s="7" customFormat="1" ht="17.25" x14ac:dyDescent="0.3">
      <c r="A38" s="7" t="s">
        <v>725</v>
      </c>
    </row>
    <row r="41" spans="1:12" x14ac:dyDescent="0.25">
      <c r="A41" s="69" t="s">
        <v>209</v>
      </c>
      <c r="B41" s="255">
        <v>2015</v>
      </c>
      <c r="C41" s="255">
        <v>2016</v>
      </c>
      <c r="D41" s="255">
        <v>2017</v>
      </c>
      <c r="E41" s="256">
        <v>2018</v>
      </c>
      <c r="F41" s="256">
        <v>2019</v>
      </c>
      <c r="G41" s="256">
        <v>2020</v>
      </c>
      <c r="H41" s="256">
        <v>2021</v>
      </c>
      <c r="I41" s="256">
        <v>2022</v>
      </c>
      <c r="J41" s="256">
        <v>2023</v>
      </c>
      <c r="K41" s="256">
        <v>2024</v>
      </c>
      <c r="L41" s="256">
        <v>2025</v>
      </c>
    </row>
    <row r="42" spans="1:12" x14ac:dyDescent="0.25">
      <c r="A42" s="69" t="s">
        <v>208</v>
      </c>
      <c r="B42" s="318">
        <v>55.744394885921722</v>
      </c>
      <c r="C42" s="318">
        <v>55.744394885921722</v>
      </c>
      <c r="D42" s="318">
        <v>57.771458299959242</v>
      </c>
      <c r="E42" s="318">
        <v>59.929809754888474</v>
      </c>
      <c r="F42" s="318">
        <v>62.484883388450889</v>
      </c>
      <c r="G42" s="318">
        <v>65.276302531117963</v>
      </c>
      <c r="H42" s="318">
        <v>68.567521844708395</v>
      </c>
      <c r="I42" s="318">
        <v>72.231677104899106</v>
      </c>
      <c r="J42" s="318">
        <v>76.236970348330047</v>
      </c>
      <c r="K42" s="318">
        <v>80.640015246071172</v>
      </c>
      <c r="L42" s="318">
        <v>85.421827659218081</v>
      </c>
    </row>
    <row r="43" spans="1:12" x14ac:dyDescent="0.25">
      <c r="A43" s="69" t="s">
        <v>207</v>
      </c>
      <c r="B43" s="318">
        <v>55.576999999999998</v>
      </c>
      <c r="C43" s="318">
        <v>55.576999999999998</v>
      </c>
      <c r="D43" s="318">
        <v>55.576999999999998</v>
      </c>
      <c r="E43" s="318">
        <v>55.576999999999998</v>
      </c>
      <c r="F43" s="318">
        <v>55.576999999999998</v>
      </c>
      <c r="G43" s="318">
        <v>55.576999999999998</v>
      </c>
      <c r="H43" s="318">
        <v>55.576999999999998</v>
      </c>
      <c r="I43" s="318">
        <v>55.576999999999998</v>
      </c>
      <c r="J43" s="318">
        <v>55.576999999999998</v>
      </c>
      <c r="K43" s="318">
        <v>55.576999999999998</v>
      </c>
      <c r="L43" s="318">
        <v>55.576999999999998</v>
      </c>
    </row>
    <row r="44" spans="1:12" x14ac:dyDescent="0.25">
      <c r="A44" s="69" t="s">
        <v>206</v>
      </c>
      <c r="B44" s="318">
        <v>55.576999999999998</v>
      </c>
      <c r="C44" s="318">
        <v>63.84187666463697</v>
      </c>
      <c r="D44" s="318">
        <v>63.670855799693548</v>
      </c>
      <c r="E44" s="318">
        <v>70.630088393230679</v>
      </c>
      <c r="F44" s="318">
        <v>83.137997450852438</v>
      </c>
      <c r="G44" s="318">
        <v>100.13978973407295</v>
      </c>
      <c r="H44" s="318">
        <v>120.76834940797718</v>
      </c>
      <c r="I44" s="318">
        <v>145.07339187303404</v>
      </c>
      <c r="J44" s="318">
        <v>154.50756367066603</v>
      </c>
      <c r="K44" s="318">
        <v>163.55535680503493</v>
      </c>
      <c r="L44" s="318">
        <v>172.20904668219288</v>
      </c>
    </row>
    <row r="45" spans="1:12" x14ac:dyDescent="0.25">
      <c r="C45" s="216"/>
    </row>
    <row r="46" spans="1:12" x14ac:dyDescent="0.25">
      <c r="C46" s="216"/>
    </row>
    <row r="47" spans="1:12" x14ac:dyDescent="0.25">
      <c r="C47" s="216"/>
    </row>
    <row r="48" spans="1:12" x14ac:dyDescent="0.25">
      <c r="B48" s="48"/>
      <c r="C48" s="48"/>
      <c r="D48" s="48"/>
      <c r="E48" s="48"/>
      <c r="F48" s="48"/>
      <c r="G48" s="48"/>
      <c r="H48" s="48"/>
      <c r="I48" s="48"/>
      <c r="J48" s="48"/>
      <c r="K48" s="48"/>
      <c r="L48" s="48"/>
    </row>
    <row r="49" spans="3:3" x14ac:dyDescent="0.25">
      <c r="C49" s="216"/>
    </row>
    <row r="50" spans="3:3" x14ac:dyDescent="0.25">
      <c r="C50" s="216"/>
    </row>
    <row r="51" spans="3:3" x14ac:dyDescent="0.25">
      <c r="C51" s="216"/>
    </row>
    <row r="52" spans="3:3" x14ac:dyDescent="0.25">
      <c r="C52" s="216"/>
    </row>
    <row r="53" spans="3:3" x14ac:dyDescent="0.25">
      <c r="C53" s="216"/>
    </row>
    <row r="54" spans="3:3" x14ac:dyDescent="0.25">
      <c r="C54" s="216"/>
    </row>
    <row r="55" spans="3:3" x14ac:dyDescent="0.25">
      <c r="C55" s="216"/>
    </row>
    <row r="56" spans="3:3" x14ac:dyDescent="0.25">
      <c r="C56" s="216"/>
    </row>
    <row r="57" spans="3:3" x14ac:dyDescent="0.25">
      <c r="C57" s="216"/>
    </row>
    <row r="58" spans="3:3" x14ac:dyDescent="0.25">
      <c r="C58" s="216"/>
    </row>
    <row r="59" spans="3:3" x14ac:dyDescent="0.25">
      <c r="C59" s="216"/>
    </row>
    <row r="60" spans="3:3" x14ac:dyDescent="0.25">
      <c r="C60" s="216"/>
    </row>
    <row r="61" spans="3:3" x14ac:dyDescent="0.25">
      <c r="C61" s="216"/>
    </row>
    <row r="62" spans="3:3" x14ac:dyDescent="0.25">
      <c r="C62" s="216"/>
    </row>
    <row r="63" spans="3:3" x14ac:dyDescent="0.25">
      <c r="C63" s="216"/>
    </row>
    <row r="66" spans="1:11" s="7" customFormat="1" ht="17.25" x14ac:dyDescent="0.3">
      <c r="A66" s="7" t="s">
        <v>724</v>
      </c>
    </row>
    <row r="68" spans="1:11" x14ac:dyDescent="0.25">
      <c r="A68" t="s">
        <v>760</v>
      </c>
    </row>
    <row r="69" spans="1:11" x14ac:dyDescent="0.25">
      <c r="A69" s="445" t="s">
        <v>213</v>
      </c>
      <c r="B69" s="446">
        <v>2016</v>
      </c>
      <c r="C69" s="446">
        <v>2017</v>
      </c>
      <c r="D69" s="446">
        <v>2018</v>
      </c>
      <c r="E69" s="446">
        <v>2019</v>
      </c>
      <c r="F69" s="446">
        <v>2020</v>
      </c>
      <c r="G69" s="446">
        <v>2021</v>
      </c>
      <c r="H69" s="446">
        <v>2022</v>
      </c>
      <c r="I69" s="446">
        <v>2023</v>
      </c>
      <c r="J69" s="446">
        <v>2024</v>
      </c>
      <c r="K69" s="446">
        <v>2025</v>
      </c>
    </row>
    <row r="70" spans="1:11" s="216" customFormat="1" x14ac:dyDescent="0.25">
      <c r="A70" s="508" t="s">
        <v>756</v>
      </c>
      <c r="B70" s="509"/>
      <c r="C70" s="509"/>
      <c r="D70" s="509"/>
      <c r="E70" s="509"/>
      <c r="F70" s="509"/>
      <c r="G70" s="509"/>
      <c r="H70" s="509"/>
      <c r="I70" s="509"/>
      <c r="J70" s="509"/>
      <c r="K70" s="510"/>
    </row>
    <row r="71" spans="1:11" x14ac:dyDescent="0.25">
      <c r="A71" s="252" t="s">
        <v>219</v>
      </c>
      <c r="B71" s="320">
        <v>57.865851317488648</v>
      </c>
      <c r="C71" s="320">
        <v>66.118225064664003</v>
      </c>
      <c r="D71" s="320">
        <v>68.894106847072536</v>
      </c>
      <c r="E71" s="320">
        <v>70.150339268904176</v>
      </c>
      <c r="F71" s="320">
        <v>74.502990291606693</v>
      </c>
      <c r="G71" s="320">
        <v>79.633498472940474</v>
      </c>
      <c r="H71" s="320">
        <v>83.072464893163016</v>
      </c>
      <c r="I71" s="320">
        <v>86.355501583096597</v>
      </c>
      <c r="J71" s="320">
        <v>89.487227788011907</v>
      </c>
      <c r="K71" s="320">
        <v>92.472144705812042</v>
      </c>
    </row>
    <row r="72" spans="1:11" x14ac:dyDescent="0.25">
      <c r="A72" s="252" t="s">
        <v>218</v>
      </c>
      <c r="B72" s="321">
        <v>56.485996712866424</v>
      </c>
      <c r="C72" s="321">
        <v>60.441386052145241</v>
      </c>
      <c r="D72" s="321">
        <v>63.328506240440525</v>
      </c>
      <c r="E72" s="321">
        <v>66.656826057355076</v>
      </c>
      <c r="F72" s="321">
        <v>71.191276067906685</v>
      </c>
      <c r="G72" s="321">
        <v>77.626188032425446</v>
      </c>
      <c r="H72" s="321">
        <v>85.450035087875335</v>
      </c>
      <c r="I72" s="321">
        <v>89.024318628863966</v>
      </c>
      <c r="J72" s="321">
        <v>92.446634848685648</v>
      </c>
      <c r="K72" s="321">
        <v>95.71003275258596</v>
      </c>
    </row>
    <row r="73" spans="1:11" x14ac:dyDescent="0.25">
      <c r="A73" s="252" t="s">
        <v>38</v>
      </c>
      <c r="B73" s="321">
        <v>12.559357836446734</v>
      </c>
      <c r="C73" s="321">
        <v>12.068435498966958</v>
      </c>
      <c r="D73" s="321">
        <v>13.280402736587812</v>
      </c>
      <c r="E73" s="321">
        <v>15.052026022038659</v>
      </c>
      <c r="F73" s="321">
        <v>17.346071296126116</v>
      </c>
      <c r="G73" s="321">
        <v>19.493341665860605</v>
      </c>
      <c r="H73" s="321">
        <v>21.721064970123926</v>
      </c>
      <c r="I73" s="321">
        <v>21.933661202669906</v>
      </c>
      <c r="J73" s="321">
        <v>22.134172208097176</v>
      </c>
      <c r="K73" s="321">
        <v>22.31998816666642</v>
      </c>
    </row>
    <row r="74" spans="1:11" x14ac:dyDescent="0.25">
      <c r="A74" s="252" t="s">
        <v>217</v>
      </c>
      <c r="B74" s="320">
        <v>46.31301277618811</v>
      </c>
      <c r="C74" s="320">
        <v>46.419867975786261</v>
      </c>
      <c r="D74" s="320">
        <v>46.062410503617663</v>
      </c>
      <c r="E74" s="320">
        <v>45.733808982508755</v>
      </c>
      <c r="F74" s="320">
        <v>45.541297385835762</v>
      </c>
      <c r="G74" s="320">
        <v>47.943028977109705</v>
      </c>
      <c r="H74" s="320">
        <v>51.21984459389784</v>
      </c>
      <c r="I74" s="320">
        <v>53.470917147633614</v>
      </c>
      <c r="J74" s="320">
        <v>55.62675651193171</v>
      </c>
      <c r="K74" s="320">
        <v>57.683327700361168</v>
      </c>
    </row>
    <row r="75" spans="1:11" x14ac:dyDescent="0.25">
      <c r="A75" s="508" t="s">
        <v>757</v>
      </c>
      <c r="B75" s="509"/>
      <c r="C75" s="509"/>
      <c r="D75" s="509"/>
      <c r="E75" s="509"/>
      <c r="F75" s="509"/>
      <c r="G75" s="509"/>
      <c r="H75" s="509"/>
      <c r="I75" s="509"/>
      <c r="J75" s="509"/>
      <c r="K75" s="510"/>
    </row>
    <row r="76" spans="1:11" x14ac:dyDescent="0.25">
      <c r="A76" s="69" t="s">
        <v>216</v>
      </c>
      <c r="B76" s="320">
        <v>12.694875183271769</v>
      </c>
      <c r="C76" s="320">
        <v>12.203952845791992</v>
      </c>
      <c r="D76" s="320">
        <v>13.415920083412846</v>
      </c>
      <c r="E76" s="320">
        <v>15.187543368863691</v>
      </c>
      <c r="F76" s="320">
        <v>17.481588642951152</v>
      </c>
      <c r="G76" s="320">
        <v>19.628859012685641</v>
      </c>
      <c r="H76" s="320">
        <v>21.856582316948959</v>
      </c>
      <c r="I76" s="320">
        <v>22.069178549494943</v>
      </c>
      <c r="J76" s="320">
        <v>22.269689554922213</v>
      </c>
      <c r="K76" s="320">
        <v>22.455505513491453</v>
      </c>
    </row>
    <row r="77" spans="1:11" x14ac:dyDescent="0.25">
      <c r="A77" s="69" t="s">
        <v>215</v>
      </c>
      <c r="B77" s="320">
        <v>47.165795018584092</v>
      </c>
      <c r="C77" s="320">
        <v>51.344663855532154</v>
      </c>
      <c r="D77" s="320">
        <v>54.394906334466121</v>
      </c>
      <c r="E77" s="320">
        <v>57.911276221036339</v>
      </c>
      <c r="F77" s="320">
        <v>62.70192265718412</v>
      </c>
      <c r="G77" s="320">
        <v>69.500407147698184</v>
      </c>
      <c r="H77" s="320">
        <v>77.766301561780992</v>
      </c>
      <c r="I77" s="320">
        <v>81.542532122835482</v>
      </c>
      <c r="J77" s="320">
        <v>85.158209209077114</v>
      </c>
      <c r="K77" s="320">
        <v>88.605989094547766</v>
      </c>
    </row>
    <row r="78" spans="1:11" x14ac:dyDescent="0.25">
      <c r="A78" s="69" t="s">
        <v>214</v>
      </c>
      <c r="B78" s="320">
        <v>76.972028033944909</v>
      </c>
      <c r="C78" s="320">
        <v>81.150896870892964</v>
      </c>
      <c r="D78" s="320">
        <v>84.201139349826946</v>
      </c>
      <c r="E78" s="320">
        <v>87.717509236397163</v>
      </c>
      <c r="F78" s="320">
        <v>92.50815567254493</v>
      </c>
      <c r="G78" s="320">
        <v>99.306640163059015</v>
      </c>
      <c r="H78" s="320">
        <v>107.57253457714182</v>
      </c>
      <c r="I78" s="320">
        <v>111.34876513819628</v>
      </c>
      <c r="J78" s="320">
        <v>114.96444222443793</v>
      </c>
      <c r="K78" s="320">
        <v>118.41222210990858</v>
      </c>
    </row>
    <row r="79" spans="1:11" x14ac:dyDescent="0.25">
      <c r="A79" s="69" t="s">
        <v>41</v>
      </c>
      <c r="B79" s="320">
        <v>38.549268551094769</v>
      </c>
      <c r="C79" s="320">
        <v>38.65612375069292</v>
      </c>
      <c r="D79" s="320">
        <v>38.29866627852433</v>
      </c>
      <c r="E79" s="320">
        <v>37.970064757415415</v>
      </c>
      <c r="F79" s="320">
        <v>37.777553160742421</v>
      </c>
      <c r="G79" s="320">
        <v>40.179284752016365</v>
      </c>
      <c r="H79" s="320">
        <v>43.456100368804499</v>
      </c>
      <c r="I79" s="320">
        <v>45.707172922540281</v>
      </c>
      <c r="J79" s="320">
        <v>47.863012286838376</v>
      </c>
      <c r="K79" s="320">
        <v>49.919583475267835</v>
      </c>
    </row>
    <row r="80" spans="1:11" x14ac:dyDescent="0.25">
      <c r="A80" s="508" t="s">
        <v>758</v>
      </c>
      <c r="B80" s="509"/>
      <c r="C80" s="509"/>
      <c r="D80" s="509"/>
      <c r="E80" s="509"/>
      <c r="F80" s="509"/>
      <c r="G80" s="509"/>
      <c r="H80" s="509"/>
      <c r="I80" s="509"/>
      <c r="J80" s="509"/>
      <c r="K80" s="510"/>
    </row>
    <row r="81" spans="1:11" x14ac:dyDescent="0.25">
      <c r="A81" s="254" t="s">
        <v>212</v>
      </c>
      <c r="B81" s="319">
        <v>39.657871364952797</v>
      </c>
      <c r="C81" s="319">
        <v>40.073465744922665</v>
      </c>
      <c r="D81" s="319">
        <v>40.489060124892525</v>
      </c>
      <c r="E81" s="319">
        <v>40.904654504862386</v>
      </c>
      <c r="F81" s="319">
        <v>41.320248884832267</v>
      </c>
      <c r="G81" s="319">
        <v>41.8796419438236</v>
      </c>
      <c r="H81" s="319">
        <v>42.439035002814975</v>
      </c>
      <c r="I81" s="319">
        <v>42.9657441675974</v>
      </c>
      <c r="J81" s="319">
        <v>43.258492499422864</v>
      </c>
      <c r="K81" s="319">
        <v>43.551240831248322</v>
      </c>
    </row>
    <row r="82" spans="1:11" x14ac:dyDescent="0.25">
      <c r="A82" s="254" t="s">
        <v>231</v>
      </c>
      <c r="B82" s="319">
        <v>64.648811493394575</v>
      </c>
      <c r="C82" s="319">
        <v>64.98632971302797</v>
      </c>
      <c r="D82" s="319">
        <v>65.32384793266138</v>
      </c>
      <c r="E82" s="319">
        <v>65.661366152294789</v>
      </c>
      <c r="F82" s="319">
        <v>65.998884371928199</v>
      </c>
      <c r="G82" s="319">
        <v>66.539913022065519</v>
      </c>
      <c r="H82" s="319">
        <v>67.08094167220284</v>
      </c>
      <c r="I82" s="319">
        <v>67.621970322340161</v>
      </c>
      <c r="J82" s="319">
        <v>68.162998972477496</v>
      </c>
      <c r="K82" s="319">
        <v>68.704027622614817</v>
      </c>
    </row>
    <row r="83" spans="1:11" x14ac:dyDescent="0.25">
      <c r="A83" s="254" t="s">
        <v>309</v>
      </c>
      <c r="B83" s="319">
        <v>48.158424758237715</v>
      </c>
      <c r="C83" s="319">
        <v>48.410728373620174</v>
      </c>
      <c r="D83" s="319">
        <v>48.66303198900264</v>
      </c>
      <c r="E83" s="319">
        <v>48.915335604385092</v>
      </c>
      <c r="F83" s="319">
        <v>49.16763921976753</v>
      </c>
      <c r="G83" s="319">
        <v>49.50963493451691</v>
      </c>
      <c r="H83" s="319">
        <v>49.851630649266284</v>
      </c>
      <c r="I83" s="319">
        <v>50.193626364015657</v>
      </c>
      <c r="J83" s="319">
        <v>50.53562207876503</v>
      </c>
      <c r="K83" s="319">
        <v>50.877617793514396</v>
      </c>
    </row>
    <row r="84" spans="1:11" ht="18" x14ac:dyDescent="0.35">
      <c r="A84" s="511" t="s">
        <v>759</v>
      </c>
      <c r="B84" s="512"/>
      <c r="C84" s="512"/>
      <c r="D84" s="512"/>
      <c r="E84" s="512"/>
      <c r="F84" s="512"/>
      <c r="G84" s="512"/>
      <c r="H84" s="512"/>
      <c r="I84" s="512"/>
      <c r="J84" s="512"/>
      <c r="K84" s="513"/>
    </row>
    <row r="85" spans="1:11" x14ac:dyDescent="0.25">
      <c r="A85" s="69" t="s">
        <v>208</v>
      </c>
      <c r="B85" s="318">
        <v>55.744394885921722</v>
      </c>
      <c r="C85" s="318">
        <v>57.771458299959242</v>
      </c>
      <c r="D85" s="318">
        <v>59.929809754888474</v>
      </c>
      <c r="E85" s="318">
        <v>62.484883388450889</v>
      </c>
      <c r="F85" s="318">
        <v>65.276302531117963</v>
      </c>
      <c r="G85" s="318">
        <v>68.567521844708395</v>
      </c>
      <c r="H85" s="318">
        <v>72.231677104899106</v>
      </c>
      <c r="I85" s="318">
        <v>76.236970348330047</v>
      </c>
      <c r="J85" s="318">
        <v>80.640015246071172</v>
      </c>
      <c r="K85" s="318">
        <v>85.421827659218081</v>
      </c>
    </row>
    <row r="86" spans="1:11" x14ac:dyDescent="0.25">
      <c r="A86" s="69" t="s">
        <v>207</v>
      </c>
      <c r="B86" s="318">
        <v>55.576999999999998</v>
      </c>
      <c r="C86" s="318">
        <v>55.576999999999998</v>
      </c>
      <c r="D86" s="318">
        <v>55.576999999999998</v>
      </c>
      <c r="E86" s="318">
        <v>55.576999999999998</v>
      </c>
      <c r="F86" s="318">
        <v>55.576999999999998</v>
      </c>
      <c r="G86" s="318">
        <v>55.576999999999998</v>
      </c>
      <c r="H86" s="318">
        <v>55.576999999999998</v>
      </c>
      <c r="I86" s="318">
        <v>55.576999999999998</v>
      </c>
      <c r="J86" s="318">
        <v>55.576999999999998</v>
      </c>
      <c r="K86" s="318">
        <v>55.576999999999998</v>
      </c>
    </row>
    <row r="87" spans="1:11" x14ac:dyDescent="0.25">
      <c r="A87" s="69" t="s">
        <v>206</v>
      </c>
      <c r="B87" s="318">
        <v>63.84187666463697</v>
      </c>
      <c r="C87" s="318">
        <v>63.670855799693548</v>
      </c>
      <c r="D87" s="318">
        <v>70.630088393230679</v>
      </c>
      <c r="E87" s="318">
        <v>83.137997450852438</v>
      </c>
      <c r="F87" s="318">
        <v>100.13978973407295</v>
      </c>
      <c r="G87" s="318">
        <v>120.76834940797718</v>
      </c>
      <c r="H87" s="318">
        <v>145.07339187303404</v>
      </c>
      <c r="I87" s="318">
        <v>154.50756367066603</v>
      </c>
      <c r="J87" s="318">
        <v>163.55535680503493</v>
      </c>
      <c r="K87" s="318">
        <v>172.20904668219288</v>
      </c>
    </row>
  </sheetData>
  <mergeCells count="4">
    <mergeCell ref="A70:K70"/>
    <mergeCell ref="A75:K75"/>
    <mergeCell ref="A80:K80"/>
    <mergeCell ref="A84:K8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A290"/>
  <sheetViews>
    <sheetView showGridLines="0" zoomScaleNormal="100" workbookViewId="0"/>
  </sheetViews>
  <sheetFormatPr defaultColWidth="10.7109375" defaultRowHeight="15" x14ac:dyDescent="0.25"/>
  <cols>
    <col min="2" max="2" width="19.140625" customWidth="1"/>
  </cols>
  <sheetData>
    <row r="1" spans="1:3" s="8" customFormat="1" ht="19.5" x14ac:dyDescent="0.3">
      <c r="A1" s="8" t="s">
        <v>3</v>
      </c>
    </row>
    <row r="3" spans="1:3" s="9" customFormat="1" ht="17.25" x14ac:dyDescent="0.3">
      <c r="A3" s="9" t="s">
        <v>146</v>
      </c>
    </row>
    <row r="4" spans="1:3" x14ac:dyDescent="0.25">
      <c r="A4" s="15"/>
    </row>
    <row r="5" spans="1:3" s="216" customFormat="1" x14ac:dyDescent="0.25">
      <c r="A5" s="15"/>
    </row>
    <row r="6" spans="1:3" x14ac:dyDescent="0.25">
      <c r="B6" s="69" t="s">
        <v>150</v>
      </c>
      <c r="C6" s="69" t="s">
        <v>151</v>
      </c>
    </row>
    <row r="7" spans="1:3" x14ac:dyDescent="0.25">
      <c r="B7" s="13" t="s">
        <v>152</v>
      </c>
      <c r="C7" s="322">
        <v>7.3</v>
      </c>
    </row>
    <row r="8" spans="1:3" x14ac:dyDescent="0.25">
      <c r="B8" s="13" t="s">
        <v>153</v>
      </c>
      <c r="C8" s="322">
        <v>1.5</v>
      </c>
    </row>
    <row r="9" spans="1:3" x14ac:dyDescent="0.25">
      <c r="B9" s="13" t="s">
        <v>154</v>
      </c>
      <c r="C9" s="322">
        <v>5.9</v>
      </c>
    </row>
    <row r="10" spans="1:3" x14ac:dyDescent="0.25">
      <c r="B10" s="13" t="s">
        <v>155</v>
      </c>
      <c r="C10" s="322">
        <v>4.9000000000000004</v>
      </c>
    </row>
    <row r="11" spans="1:3" x14ac:dyDescent="0.25">
      <c r="B11" s="13" t="s">
        <v>153</v>
      </c>
      <c r="C11" s="322">
        <v>0.6</v>
      </c>
    </row>
    <row r="12" spans="1:3" x14ac:dyDescent="0.25">
      <c r="B12" s="13" t="s">
        <v>154</v>
      </c>
      <c r="C12" s="322">
        <v>4.3</v>
      </c>
    </row>
    <row r="15" spans="1:3" s="9" customFormat="1" ht="17.25" x14ac:dyDescent="0.3">
      <c r="A15" s="9" t="s">
        <v>147</v>
      </c>
    </row>
    <row r="16" spans="1:3" x14ac:dyDescent="0.25">
      <c r="A16" s="15"/>
    </row>
    <row r="17" spans="1:10" s="216" customFormat="1" x14ac:dyDescent="0.25">
      <c r="A17" s="15"/>
    </row>
    <row r="18" spans="1:10" x14ac:dyDescent="0.25">
      <c r="B18" s="69" t="s">
        <v>156</v>
      </c>
      <c r="C18" s="69" t="s">
        <v>151</v>
      </c>
    </row>
    <row r="19" spans="1:10" x14ac:dyDescent="0.25">
      <c r="B19" s="13" t="s">
        <v>152</v>
      </c>
      <c r="C19" s="322">
        <v>26.8</v>
      </c>
    </row>
    <row r="20" spans="1:10" x14ac:dyDescent="0.25">
      <c r="B20" s="13" t="s">
        <v>153</v>
      </c>
      <c r="C20" s="322">
        <v>4.7</v>
      </c>
    </row>
    <row r="21" spans="1:10" x14ac:dyDescent="0.25">
      <c r="B21" s="13" t="s">
        <v>154</v>
      </c>
      <c r="C21" s="322">
        <v>22.1</v>
      </c>
    </row>
    <row r="22" spans="1:10" x14ac:dyDescent="0.25">
      <c r="B22" s="13" t="s">
        <v>155</v>
      </c>
      <c r="C22" s="322">
        <v>15.8</v>
      </c>
    </row>
    <row r="23" spans="1:10" x14ac:dyDescent="0.25">
      <c r="B23" s="13" t="s">
        <v>153</v>
      </c>
      <c r="C23" s="322">
        <v>2</v>
      </c>
    </row>
    <row r="24" spans="1:10" x14ac:dyDescent="0.25">
      <c r="B24" s="13" t="s">
        <v>154</v>
      </c>
      <c r="C24" s="322">
        <v>13.8</v>
      </c>
    </row>
    <row r="27" spans="1:10" s="9" customFormat="1" ht="17.25" x14ac:dyDescent="0.3">
      <c r="A27" s="9" t="s">
        <v>148</v>
      </c>
    </row>
    <row r="28" spans="1:10" x14ac:dyDescent="0.25">
      <c r="A28" s="15"/>
    </row>
    <row r="29" spans="1:10" s="216" customFormat="1" x14ac:dyDescent="0.25">
      <c r="B29" s="15"/>
    </row>
    <row r="30" spans="1:10" x14ac:dyDescent="0.25">
      <c r="B30" s="13"/>
      <c r="C30" s="69" t="s">
        <v>157</v>
      </c>
      <c r="D30" s="69"/>
      <c r="E30" s="69" t="s">
        <v>158</v>
      </c>
      <c r="H30" s="69"/>
      <c r="I30" s="69" t="s">
        <v>157</v>
      </c>
      <c r="J30" s="69" t="s">
        <v>158</v>
      </c>
    </row>
    <row r="31" spans="1:10" x14ac:dyDescent="0.25">
      <c r="B31" s="13"/>
      <c r="C31" s="13">
        <v>2015</v>
      </c>
      <c r="D31" s="13" t="s">
        <v>159</v>
      </c>
      <c r="E31" s="13">
        <v>2020</v>
      </c>
      <c r="H31" s="13"/>
      <c r="I31" s="13" t="s">
        <v>161</v>
      </c>
      <c r="J31" s="13">
        <v>2020</v>
      </c>
    </row>
    <row r="32" spans="1:10" x14ac:dyDescent="0.25">
      <c r="B32" s="13" t="s">
        <v>160</v>
      </c>
      <c r="C32" s="322">
        <v>0.4</v>
      </c>
      <c r="D32" s="322">
        <v>0.7</v>
      </c>
      <c r="E32" s="322">
        <v>3.9</v>
      </c>
      <c r="H32" s="13" t="s">
        <v>162</v>
      </c>
      <c r="I32" s="322">
        <v>1.6</v>
      </c>
      <c r="J32" s="322">
        <v>9.6</v>
      </c>
    </row>
    <row r="34" spans="1:27" s="9" customFormat="1" ht="17.25" x14ac:dyDescent="0.3">
      <c r="A34" s="9" t="s">
        <v>149</v>
      </c>
    </row>
    <row r="35" spans="1:27" x14ac:dyDescent="0.25">
      <c r="A35" s="15"/>
    </row>
    <row r="36" spans="1:27" s="216" customFormat="1" x14ac:dyDescent="0.25">
      <c r="A36" s="15"/>
    </row>
    <row r="37" spans="1:27" x14ac:dyDescent="0.25">
      <c r="B37" s="69"/>
      <c r="C37" s="69" t="s">
        <v>161</v>
      </c>
      <c r="D37" s="69" t="s">
        <v>163</v>
      </c>
    </row>
    <row r="38" spans="1:27" x14ac:dyDescent="0.25">
      <c r="B38" s="13" t="s">
        <v>164</v>
      </c>
      <c r="C38" s="322">
        <v>1.6</v>
      </c>
      <c r="D38" s="322">
        <v>10.5</v>
      </c>
    </row>
    <row r="41" spans="1:27" s="9" customFormat="1" ht="17.25" x14ac:dyDescent="0.3">
      <c r="A41" s="9" t="s">
        <v>111</v>
      </c>
    </row>
    <row r="42" spans="1:27" x14ac:dyDescent="0.25">
      <c r="A42" s="15"/>
    </row>
    <row r="43" spans="1:27" x14ac:dyDescent="0.25">
      <c r="A43" s="15"/>
    </row>
    <row r="44" spans="1:27" x14ac:dyDescent="0.25">
      <c r="A44" s="152"/>
      <c r="B44" s="149">
        <v>2000</v>
      </c>
      <c r="C44" s="149">
        <v>2001</v>
      </c>
      <c r="D44" s="149">
        <v>2002</v>
      </c>
      <c r="E44" s="149">
        <v>2003</v>
      </c>
      <c r="F44" s="149">
        <v>2004</v>
      </c>
      <c r="G44" s="149">
        <v>2005</v>
      </c>
      <c r="H44" s="149">
        <v>2006</v>
      </c>
      <c r="I44" s="149">
        <v>2007</v>
      </c>
      <c r="J44" s="149">
        <v>2008</v>
      </c>
      <c r="K44" s="149">
        <v>2009</v>
      </c>
      <c r="L44" s="149">
        <v>2010</v>
      </c>
      <c r="M44" s="149">
        <v>2011</v>
      </c>
      <c r="N44" s="149">
        <v>2012</v>
      </c>
      <c r="O44" s="149">
        <v>2013</v>
      </c>
      <c r="P44" s="149">
        <v>2014</v>
      </c>
      <c r="Q44" s="149">
        <v>2015</v>
      </c>
      <c r="R44" s="149">
        <v>2016</v>
      </c>
      <c r="S44" s="149">
        <v>2017</v>
      </c>
      <c r="T44" s="149">
        <v>2018</v>
      </c>
      <c r="U44" s="149">
        <v>2019</v>
      </c>
      <c r="V44" s="149">
        <v>2020</v>
      </c>
      <c r="W44" s="149">
        <v>2021</v>
      </c>
      <c r="X44" s="149">
        <v>2022</v>
      </c>
      <c r="Y44" s="149">
        <v>2023</v>
      </c>
      <c r="Z44" s="149">
        <v>2024</v>
      </c>
      <c r="AA44" s="150">
        <v>2025</v>
      </c>
    </row>
    <row r="45" spans="1:27" x14ac:dyDescent="0.25">
      <c r="A45" s="202" t="s">
        <v>112</v>
      </c>
      <c r="B45" s="301">
        <v>100</v>
      </c>
      <c r="C45" s="301">
        <v>100.82315607499072</v>
      </c>
      <c r="D45" s="301">
        <v>101.29329268982839</v>
      </c>
      <c r="E45" s="301">
        <v>101.68842905148807</v>
      </c>
      <c r="F45" s="301">
        <v>104.37193691877039</v>
      </c>
      <c r="G45" s="301">
        <v>106.91551182758164</v>
      </c>
      <c r="H45" s="301">
        <v>110.97481862031702</v>
      </c>
      <c r="I45" s="301">
        <v>111.88971448076769</v>
      </c>
      <c r="J45" s="301">
        <v>111.08639564510048</v>
      </c>
      <c r="K45" s="301">
        <v>105.43439086271738</v>
      </c>
      <c r="L45" s="301">
        <v>107.14783985569451</v>
      </c>
      <c r="M45" s="301">
        <v>108.38233568302356</v>
      </c>
      <c r="N45" s="301">
        <v>107.6721863437585</v>
      </c>
      <c r="O45" s="301">
        <v>107.14867385374414</v>
      </c>
      <c r="P45" s="301">
        <v>108.19478120308823</v>
      </c>
      <c r="Q45" s="301">
        <v>109.87697135958045</v>
      </c>
      <c r="R45" s="301">
        <v>112.07490706979829</v>
      </c>
      <c r="S45" s="301">
        <v>114.15427470553799</v>
      </c>
      <c r="T45" s="301">
        <v>116.85050547520871</v>
      </c>
      <c r="U45" s="301">
        <v>119.65639600675055</v>
      </c>
      <c r="V45" s="301">
        <v>121.76310326320838</v>
      </c>
      <c r="W45" s="301">
        <v>123.7117972205735</v>
      </c>
      <c r="X45" s="301">
        <v>125.7792876070688</v>
      </c>
      <c r="Y45" s="301">
        <v>127.29152844858886</v>
      </c>
      <c r="Z45" s="301">
        <v>128.59479389516432</v>
      </c>
      <c r="AA45" s="302">
        <v>129.96584515954996</v>
      </c>
    </row>
    <row r="46" spans="1:27" x14ac:dyDescent="0.25">
      <c r="A46" s="204" t="s">
        <v>69</v>
      </c>
      <c r="B46" s="304">
        <v>100</v>
      </c>
      <c r="C46" s="304">
        <v>98.864057631528595</v>
      </c>
      <c r="D46" s="304">
        <v>99.647727390399865</v>
      </c>
      <c r="E46" s="304">
        <v>98.200344555269183</v>
      </c>
      <c r="F46" s="304">
        <v>99.627714626267633</v>
      </c>
      <c r="G46" s="304">
        <v>98.686537001540742</v>
      </c>
      <c r="H46" s="304">
        <v>100.5840871274653</v>
      </c>
      <c r="I46" s="304">
        <v>103.19264629019924</v>
      </c>
      <c r="J46" s="304">
        <v>95.874416635010675</v>
      </c>
      <c r="K46" s="304">
        <v>97.235415398383168</v>
      </c>
      <c r="L46" s="304">
        <v>101.72407346951677</v>
      </c>
      <c r="M46" s="304">
        <v>100.16218405093879</v>
      </c>
      <c r="N46" s="304">
        <v>104.13858730159595</v>
      </c>
      <c r="O46" s="304">
        <v>96.006189132611269</v>
      </c>
      <c r="P46" s="304">
        <v>98.534200211326237</v>
      </c>
      <c r="Q46" s="304">
        <v>101.40711499273523</v>
      </c>
      <c r="R46" s="304">
        <v>103.73696487182991</v>
      </c>
      <c r="S46" s="304">
        <v>105.81170416926651</v>
      </c>
      <c r="T46" s="304">
        <v>107.92793825265183</v>
      </c>
      <c r="U46" s="304">
        <v>110.0864970177049</v>
      </c>
      <c r="V46" s="304">
        <v>112.28822695805898</v>
      </c>
      <c r="W46" s="304">
        <v>114.53399149722017</v>
      </c>
      <c r="X46" s="304">
        <v>116.82467132716457</v>
      </c>
      <c r="Y46" s="304">
        <v>119.16116475370787</v>
      </c>
      <c r="Z46" s="304">
        <v>121.54438804878203</v>
      </c>
      <c r="AA46" s="305">
        <v>123.97527580975766</v>
      </c>
    </row>
    <row r="47" spans="1:27" x14ac:dyDescent="0.25">
      <c r="A47" s="204" t="s">
        <v>48</v>
      </c>
      <c r="B47" s="304">
        <v>100</v>
      </c>
      <c r="C47" s="304">
        <v>102.1608864757419</v>
      </c>
      <c r="D47" s="304">
        <v>99.586655809800561</v>
      </c>
      <c r="E47" s="304">
        <v>95.937720207313347</v>
      </c>
      <c r="F47" s="304">
        <v>97.091986691731563</v>
      </c>
      <c r="G47" s="304">
        <v>102.54512313246984</v>
      </c>
      <c r="H47" s="304">
        <v>108.40808188096926</v>
      </c>
      <c r="I47" s="304">
        <v>112.78879435993841</v>
      </c>
      <c r="J47" s="304">
        <v>113.82604970746139</v>
      </c>
      <c r="K47" s="304">
        <v>95.384361464781747</v>
      </c>
      <c r="L47" s="304">
        <v>94.665144295325121</v>
      </c>
      <c r="M47" s="304">
        <v>102.15879199575826</v>
      </c>
      <c r="N47" s="304">
        <v>105.93177532714056</v>
      </c>
      <c r="O47" s="304">
        <v>109.35620706316034</v>
      </c>
      <c r="P47" s="304">
        <v>111.65177127117025</v>
      </c>
      <c r="Q47" s="304">
        <v>114.64007574321226</v>
      </c>
      <c r="R47" s="304">
        <v>119.37766810013497</v>
      </c>
      <c r="S47" s="304">
        <v>123.66686719720541</v>
      </c>
      <c r="T47" s="304">
        <v>127.51649141006985</v>
      </c>
      <c r="U47" s="304">
        <v>130.35206236771114</v>
      </c>
      <c r="V47" s="304">
        <v>131.55645310841038</v>
      </c>
      <c r="W47" s="304">
        <v>132.0578844315219</v>
      </c>
      <c r="X47" s="304">
        <v>133.76872920785422</v>
      </c>
      <c r="Y47" s="304">
        <v>134.85742424024764</v>
      </c>
      <c r="Z47" s="304">
        <v>137.37251049024019</v>
      </c>
      <c r="AA47" s="305">
        <v>138.14771071374426</v>
      </c>
    </row>
    <row r="48" spans="1:27" x14ac:dyDescent="0.25">
      <c r="A48" s="204" t="s">
        <v>113</v>
      </c>
      <c r="B48" s="304">
        <v>100</v>
      </c>
      <c r="C48" s="304">
        <v>103.615986864249</v>
      </c>
      <c r="D48" s="304">
        <v>106.13220277435107</v>
      </c>
      <c r="E48" s="304">
        <v>105.85452353219682</v>
      </c>
      <c r="F48" s="304">
        <v>108.58499716977823</v>
      </c>
      <c r="G48" s="304">
        <v>116.53560576418056</v>
      </c>
      <c r="H48" s="304">
        <v>123.44628295093878</v>
      </c>
      <c r="I48" s="304">
        <v>128.74604832868835</v>
      </c>
      <c r="J48" s="304">
        <v>129.74915950484259</v>
      </c>
      <c r="K48" s="304">
        <v>120.61827572190001</v>
      </c>
      <c r="L48" s="304">
        <v>122.11072243828909</v>
      </c>
      <c r="M48" s="304">
        <v>125.56189874463021</v>
      </c>
      <c r="N48" s="304">
        <v>125.40906810262011</v>
      </c>
      <c r="O48" s="304">
        <v>126.93876195173375</v>
      </c>
      <c r="P48" s="304">
        <v>129.2131968400121</v>
      </c>
      <c r="Q48" s="304">
        <v>130.84893387955509</v>
      </c>
      <c r="R48" s="304">
        <v>134.10052574671019</v>
      </c>
      <c r="S48" s="304">
        <v>137.75026069891024</v>
      </c>
      <c r="T48" s="304">
        <v>141.34477210740587</v>
      </c>
      <c r="U48" s="304">
        <v>146.37590331565394</v>
      </c>
      <c r="V48" s="304">
        <v>149.81020578159939</v>
      </c>
      <c r="W48" s="304">
        <v>152.97318190843973</v>
      </c>
      <c r="X48" s="304">
        <v>156.17780186473834</v>
      </c>
      <c r="Y48" s="304">
        <v>158.36013521302371</v>
      </c>
      <c r="Z48" s="304">
        <v>160.56757032642429</v>
      </c>
      <c r="AA48" s="305">
        <v>162.28321631941571</v>
      </c>
    </row>
    <row r="49" spans="1:27" x14ac:dyDescent="0.25">
      <c r="A49" s="204" t="s">
        <v>114</v>
      </c>
      <c r="B49" s="304">
        <v>100</v>
      </c>
      <c r="C49" s="304">
        <v>102.31013069182148</v>
      </c>
      <c r="D49" s="304">
        <v>103.69307114071671</v>
      </c>
      <c r="E49" s="304">
        <v>103.5640682291212</v>
      </c>
      <c r="F49" s="304">
        <v>104.97419445029885</v>
      </c>
      <c r="G49" s="304">
        <v>106.67797810519922</v>
      </c>
      <c r="H49" s="304">
        <v>109.53825345428199</v>
      </c>
      <c r="I49" s="304">
        <v>108.54310232877967</v>
      </c>
      <c r="J49" s="304">
        <v>112.09702290601784</v>
      </c>
      <c r="K49" s="304">
        <v>115.12147732780393</v>
      </c>
      <c r="L49" s="304">
        <v>116.21274019953265</v>
      </c>
      <c r="M49" s="304">
        <v>113.98980125504457</v>
      </c>
      <c r="N49" s="304">
        <v>113.74321331428696</v>
      </c>
      <c r="O49" s="304">
        <v>112.82504241789451</v>
      </c>
      <c r="P49" s="304">
        <v>114.57803369923187</v>
      </c>
      <c r="Q49" s="304">
        <v>115.99091166304135</v>
      </c>
      <c r="R49" s="304">
        <v>116.56903554491829</v>
      </c>
      <c r="S49" s="304">
        <v>117.46519207661967</v>
      </c>
      <c r="T49" s="304">
        <v>118.15126356575871</v>
      </c>
      <c r="U49" s="304">
        <v>119.00665562012507</v>
      </c>
      <c r="V49" s="304">
        <v>120.04245070134505</v>
      </c>
      <c r="W49" s="304">
        <v>121.33620902852765</v>
      </c>
      <c r="X49" s="304">
        <v>122.78323593209932</v>
      </c>
      <c r="Y49" s="304">
        <v>124.28542584530938</v>
      </c>
      <c r="Z49" s="304">
        <v>125.80709379980328</v>
      </c>
      <c r="AA49" s="305">
        <v>127.34624474335487</v>
      </c>
    </row>
    <row r="50" spans="1:27" x14ac:dyDescent="0.25">
      <c r="A50" s="203" t="s">
        <v>115</v>
      </c>
      <c r="B50" s="307">
        <v>100</v>
      </c>
      <c r="C50" s="307">
        <v>100.8045345182643</v>
      </c>
      <c r="D50" s="307">
        <v>100.68597642363729</v>
      </c>
      <c r="E50" s="307">
        <v>104.42630556665927</v>
      </c>
      <c r="F50" s="307">
        <v>106.3439800390324</v>
      </c>
      <c r="G50" s="307">
        <v>111.79840295545628</v>
      </c>
      <c r="H50" s="307">
        <v>124.11583997117836</v>
      </c>
      <c r="I50" s="307">
        <v>121.6969515202472</v>
      </c>
      <c r="J50" s="307">
        <v>117.30531889589466</v>
      </c>
      <c r="K50" s="307">
        <v>102.22005874204616</v>
      </c>
      <c r="L50" s="307">
        <v>94.706228640856267</v>
      </c>
      <c r="M50" s="307">
        <v>97.510047879766219</v>
      </c>
      <c r="N50" s="307">
        <v>92.225585056573152</v>
      </c>
      <c r="O50" s="307">
        <v>93.058045182689497</v>
      </c>
      <c r="P50" s="307">
        <v>95.199360204621883</v>
      </c>
      <c r="Q50" s="307">
        <v>97.528800225385979</v>
      </c>
      <c r="R50" s="307">
        <v>100.92182565621354</v>
      </c>
      <c r="S50" s="307">
        <v>102.68362412457014</v>
      </c>
      <c r="T50" s="307">
        <v>107.51480238768927</v>
      </c>
      <c r="U50" s="307">
        <v>112.05183756879384</v>
      </c>
      <c r="V50" s="307">
        <v>116.22899336404305</v>
      </c>
      <c r="W50" s="307">
        <v>121.09268173789292</v>
      </c>
      <c r="X50" s="307">
        <v>124.70011684643387</v>
      </c>
      <c r="Y50" s="307">
        <v>126.529289851958</v>
      </c>
      <c r="Z50" s="307">
        <v>124.49247165071229</v>
      </c>
      <c r="AA50" s="308">
        <v>126.47419523029728</v>
      </c>
    </row>
    <row r="71" spans="1:5" s="9" customFormat="1" ht="17.25" x14ac:dyDescent="0.3">
      <c r="A71" s="9" t="s">
        <v>116</v>
      </c>
    </row>
    <row r="72" spans="1:5" x14ac:dyDescent="0.25">
      <c r="A72" s="15"/>
    </row>
    <row r="73" spans="1:5" s="216" customFormat="1" x14ac:dyDescent="0.25">
      <c r="A73" s="15"/>
    </row>
    <row r="74" spans="1:5" x14ac:dyDescent="0.25">
      <c r="A74" s="15"/>
      <c r="B74" s="52" t="s">
        <v>151</v>
      </c>
      <c r="C74" s="53"/>
      <c r="D74" s="53"/>
      <c r="E74" s="54"/>
    </row>
    <row r="75" spans="1:5" x14ac:dyDescent="0.25">
      <c r="A75" s="37"/>
      <c r="B75" s="49" t="s">
        <v>220</v>
      </c>
      <c r="C75" s="50"/>
      <c r="D75" s="50"/>
      <c r="E75" s="323">
        <v>0.99960970213201006</v>
      </c>
    </row>
    <row r="76" spans="1:5" x14ac:dyDescent="0.25">
      <c r="A76" s="37"/>
      <c r="B76" s="49" t="s">
        <v>221</v>
      </c>
      <c r="C76" s="50"/>
      <c r="D76" s="50"/>
      <c r="E76" s="323">
        <v>0.97780402822089441</v>
      </c>
    </row>
    <row r="77" spans="1:5" x14ac:dyDescent="0.25">
      <c r="A77" s="37"/>
      <c r="B77" s="49" t="s">
        <v>222</v>
      </c>
      <c r="C77" s="50"/>
      <c r="D77" s="50"/>
      <c r="E77" s="323">
        <v>1.8478783985816052</v>
      </c>
    </row>
    <row r="78" spans="1:5" x14ac:dyDescent="0.25">
      <c r="A78" s="37"/>
      <c r="B78" s="49" t="s">
        <v>223</v>
      </c>
      <c r="C78" s="50"/>
      <c r="D78" s="50"/>
      <c r="E78" s="323">
        <v>0.80827617521889072</v>
      </c>
    </row>
    <row r="79" spans="1:5" x14ac:dyDescent="0.25">
      <c r="A79" s="37"/>
      <c r="B79" s="49" t="s">
        <v>224</v>
      </c>
      <c r="C79" s="50"/>
      <c r="D79" s="50"/>
      <c r="E79" s="323">
        <v>7.7947703295263668E-2</v>
      </c>
    </row>
    <row r="80" spans="1:5" x14ac:dyDescent="0.25">
      <c r="A80" s="37"/>
      <c r="B80" s="49" t="s">
        <v>41</v>
      </c>
      <c r="C80" s="50"/>
      <c r="D80" s="50"/>
      <c r="E80" s="323">
        <v>3.7425271907882127</v>
      </c>
    </row>
    <row r="81" spans="1:5" x14ac:dyDescent="0.25">
      <c r="A81" s="37"/>
      <c r="B81" s="49" t="s">
        <v>225</v>
      </c>
      <c r="C81" s="50"/>
      <c r="D81" s="50"/>
      <c r="E81" s="323">
        <v>3.5459568017631229</v>
      </c>
    </row>
    <row r="82" spans="1:5" x14ac:dyDescent="0.25">
      <c r="A82" s="37"/>
      <c r="B82" s="49" t="s">
        <v>226</v>
      </c>
      <c r="C82" s="50"/>
      <c r="D82" s="50"/>
      <c r="E82" s="323">
        <v>-2.3538265567193077</v>
      </c>
    </row>
    <row r="83" spans="1:5" x14ac:dyDescent="0.25">
      <c r="A83" s="37"/>
      <c r="B83" s="49" t="s">
        <v>107</v>
      </c>
      <c r="C83" s="50"/>
      <c r="D83" s="50"/>
      <c r="E83" s="323">
        <v>-0.33333632061719659</v>
      </c>
    </row>
    <row r="84" spans="1:5" x14ac:dyDescent="0.25">
      <c r="A84" s="37"/>
      <c r="B84" s="49" t="s">
        <v>228</v>
      </c>
      <c r="C84" s="50"/>
      <c r="D84" s="50"/>
      <c r="E84" s="323">
        <v>-5.4911117922615889</v>
      </c>
    </row>
    <row r="85" spans="1:5" x14ac:dyDescent="0.25">
      <c r="A85" s="37"/>
      <c r="B85" s="49" t="s">
        <v>229</v>
      </c>
      <c r="C85" s="50"/>
      <c r="D85" s="50"/>
      <c r="E85" s="323">
        <v>-0.95296082385271641</v>
      </c>
    </row>
    <row r="86" spans="1:5" x14ac:dyDescent="0.25">
      <c r="A86" s="37"/>
      <c r="B86" s="49" t="s">
        <v>104</v>
      </c>
      <c r="C86" s="50"/>
      <c r="D86" s="50"/>
      <c r="E86" s="323">
        <v>-0.26596666909509215</v>
      </c>
    </row>
    <row r="87" spans="1:5" x14ac:dyDescent="0.25">
      <c r="A87" s="37"/>
      <c r="B87" s="49" t="s">
        <v>231</v>
      </c>
      <c r="C87" s="50"/>
      <c r="D87" s="50"/>
      <c r="E87" s="323">
        <v>-0.83102865905502998</v>
      </c>
    </row>
    <row r="88" spans="1:5" x14ac:dyDescent="0.25">
      <c r="A88" s="37"/>
      <c r="B88" s="49" t="s">
        <v>232</v>
      </c>
      <c r="C88" s="50"/>
      <c r="D88" s="50"/>
      <c r="E88" s="323">
        <v>-0.22375805047852926</v>
      </c>
    </row>
    <row r="89" spans="1:5" x14ac:dyDescent="0.25">
      <c r="A89" s="37"/>
      <c r="B89" s="51" t="s">
        <v>233</v>
      </c>
      <c r="C89" s="50"/>
      <c r="D89" s="50"/>
      <c r="E89" s="323">
        <v>-8.95032201914117E-2</v>
      </c>
    </row>
    <row r="90" spans="1:5" x14ac:dyDescent="0.25">
      <c r="A90" s="37"/>
      <c r="B90" s="32"/>
      <c r="C90" s="32"/>
      <c r="D90" s="32"/>
      <c r="E90" s="32"/>
    </row>
    <row r="91" spans="1:5" x14ac:dyDescent="0.25">
      <c r="A91" s="37"/>
      <c r="B91" s="32"/>
      <c r="C91" s="32"/>
      <c r="D91" s="32"/>
      <c r="E91" s="32"/>
    </row>
    <row r="92" spans="1:5" x14ac:dyDescent="0.25">
      <c r="A92" s="37"/>
      <c r="B92" s="32"/>
      <c r="C92" s="32"/>
      <c r="D92" s="32"/>
      <c r="E92" s="32"/>
    </row>
    <row r="93" spans="1:5" x14ac:dyDescent="0.25">
      <c r="A93" s="37"/>
      <c r="B93" s="32"/>
      <c r="C93" s="32"/>
      <c r="D93" s="32"/>
      <c r="E93" s="32"/>
    </row>
    <row r="94" spans="1:5" x14ac:dyDescent="0.25">
      <c r="A94" s="15"/>
    </row>
    <row r="96" spans="1:5" s="9" customFormat="1" ht="17.25" x14ac:dyDescent="0.3">
      <c r="A96" s="9" t="s">
        <v>117</v>
      </c>
    </row>
    <row r="97" spans="1:19" s="29" customFormat="1" x14ac:dyDescent="0.25">
      <c r="A97" s="44"/>
    </row>
    <row r="98" spans="1:19" x14ac:dyDescent="0.25">
      <c r="A98" t="s">
        <v>69</v>
      </c>
      <c r="K98" t="s">
        <v>121</v>
      </c>
    </row>
    <row r="99" spans="1:19" x14ac:dyDescent="0.25">
      <c r="A99" s="69" t="s">
        <v>151</v>
      </c>
      <c r="B99" s="257" t="s">
        <v>38</v>
      </c>
      <c r="C99" s="257" t="s">
        <v>40</v>
      </c>
      <c r="D99" s="257" t="s">
        <v>41</v>
      </c>
      <c r="E99" s="257" t="s">
        <v>43</v>
      </c>
      <c r="F99" s="257" t="s">
        <v>118</v>
      </c>
      <c r="G99" s="257" t="s">
        <v>119</v>
      </c>
      <c r="H99" s="257" t="s">
        <v>107</v>
      </c>
      <c r="I99" s="257" t="s">
        <v>120</v>
      </c>
      <c r="K99" s="69" t="s">
        <v>151</v>
      </c>
      <c r="L99" s="253" t="s">
        <v>38</v>
      </c>
      <c r="M99" s="253" t="s">
        <v>40</v>
      </c>
      <c r="N99" s="253" t="s">
        <v>41</v>
      </c>
      <c r="O99" s="253" t="s">
        <v>43</v>
      </c>
      <c r="P99" s="253" t="s">
        <v>118</v>
      </c>
      <c r="Q99" s="253" t="s">
        <v>119</v>
      </c>
      <c r="R99" s="253" t="s">
        <v>107</v>
      </c>
      <c r="S99" s="253" t="s">
        <v>120</v>
      </c>
    </row>
    <row r="100" spans="1:19" x14ac:dyDescent="0.25">
      <c r="A100" s="69">
        <v>2000</v>
      </c>
      <c r="B100" s="324">
        <v>1.149119593941347</v>
      </c>
      <c r="C100" s="324">
        <v>26.177374178670334</v>
      </c>
      <c r="D100" s="324">
        <v>2.5382947705442986</v>
      </c>
      <c r="E100" s="324">
        <v>0</v>
      </c>
      <c r="F100" s="324">
        <v>2.5357666544620105</v>
      </c>
      <c r="G100" s="324">
        <v>7.052751433224163</v>
      </c>
      <c r="H100" s="324">
        <v>2.1163410291618514</v>
      </c>
      <c r="I100" s="324">
        <v>0</v>
      </c>
      <c r="K100" s="69">
        <v>2000</v>
      </c>
      <c r="L100" s="324">
        <v>0</v>
      </c>
      <c r="M100" s="324">
        <v>6.2267359673677642</v>
      </c>
      <c r="N100" s="324">
        <v>0.2107184828875282</v>
      </c>
      <c r="O100" s="324">
        <v>0</v>
      </c>
      <c r="P100" s="324">
        <v>0</v>
      </c>
      <c r="Q100" s="324">
        <v>1.2135600000000002</v>
      </c>
      <c r="R100" s="324">
        <v>0</v>
      </c>
      <c r="S100" s="324">
        <v>0</v>
      </c>
    </row>
    <row r="101" spans="1:19" x14ac:dyDescent="0.25">
      <c r="A101" s="69">
        <v>2001</v>
      </c>
      <c r="B101" s="324">
        <v>1.2359700011190025</v>
      </c>
      <c r="C101" s="324">
        <v>24.876610657734862</v>
      </c>
      <c r="D101" s="324">
        <v>2.691401284752919</v>
      </c>
      <c r="E101" s="324">
        <v>0</v>
      </c>
      <c r="F101" s="324">
        <v>2.2293880901416214</v>
      </c>
      <c r="G101" s="324">
        <v>6.7767678365721489</v>
      </c>
      <c r="H101" s="324">
        <v>1.889946074935176</v>
      </c>
      <c r="I101" s="324">
        <v>0</v>
      </c>
      <c r="K101" s="69">
        <v>2001</v>
      </c>
      <c r="L101" s="324">
        <v>0</v>
      </c>
      <c r="M101" s="324">
        <v>6.6054247719179431</v>
      </c>
      <c r="N101" s="324">
        <v>0.21380298750736493</v>
      </c>
      <c r="O101" s="324">
        <v>0</v>
      </c>
      <c r="P101" s="324">
        <v>0</v>
      </c>
      <c r="Q101" s="324">
        <v>1.18692</v>
      </c>
      <c r="R101" s="324">
        <v>0</v>
      </c>
      <c r="S101" s="324">
        <v>0</v>
      </c>
    </row>
    <row r="102" spans="1:19" x14ac:dyDescent="0.25">
      <c r="A102" s="69">
        <v>2002</v>
      </c>
      <c r="B102" s="324">
        <v>0.89193291924922213</v>
      </c>
      <c r="C102" s="324">
        <v>24.914697368209147</v>
      </c>
      <c r="D102" s="324">
        <v>2.6490931109181446</v>
      </c>
      <c r="E102" s="324">
        <v>0</v>
      </c>
      <c r="F102" s="324">
        <v>2.3342182434496972</v>
      </c>
      <c r="G102" s="324">
        <v>6.7012707594043128</v>
      </c>
      <c r="H102" s="324">
        <v>2.0309918300482512</v>
      </c>
      <c r="I102" s="324">
        <v>0</v>
      </c>
      <c r="K102" s="69">
        <v>2002</v>
      </c>
      <c r="L102" s="324">
        <v>0</v>
      </c>
      <c r="M102" s="324">
        <v>6.5623390296597988</v>
      </c>
      <c r="N102" s="324">
        <v>0.21812869753363623</v>
      </c>
      <c r="O102" s="324">
        <v>0</v>
      </c>
      <c r="P102" s="324">
        <v>0</v>
      </c>
      <c r="Q102" s="324">
        <v>1.22112</v>
      </c>
      <c r="R102" s="324">
        <v>0</v>
      </c>
      <c r="S102" s="324">
        <v>0</v>
      </c>
    </row>
    <row r="103" spans="1:19" x14ac:dyDescent="0.25">
      <c r="A103" s="69">
        <v>2003</v>
      </c>
      <c r="B103" s="324">
        <v>1.2262114979054086</v>
      </c>
      <c r="C103" s="324">
        <v>23.7645021607986</v>
      </c>
      <c r="D103" s="324">
        <v>2.3633315959697523</v>
      </c>
      <c r="E103" s="324">
        <v>0</v>
      </c>
      <c r="F103" s="324">
        <v>2.2876512258087214</v>
      </c>
      <c r="G103" s="324">
        <v>6.8706073251600497</v>
      </c>
      <c r="H103" s="324">
        <v>1.9496580950814801</v>
      </c>
      <c r="I103" s="324">
        <v>0</v>
      </c>
      <c r="K103" s="69">
        <v>2003</v>
      </c>
      <c r="L103" s="324">
        <v>0</v>
      </c>
      <c r="M103" s="324">
        <v>6.4913370388538034</v>
      </c>
      <c r="N103" s="324">
        <v>0.25238714523351968</v>
      </c>
      <c r="O103" s="324">
        <v>0</v>
      </c>
      <c r="P103" s="324">
        <v>0</v>
      </c>
      <c r="Q103" s="324">
        <v>1.18296</v>
      </c>
      <c r="R103" s="324">
        <v>0</v>
      </c>
      <c r="S103" s="324">
        <v>0</v>
      </c>
    </row>
    <row r="104" spans="1:19" x14ac:dyDescent="0.25">
      <c r="A104" s="69">
        <v>2004</v>
      </c>
      <c r="B104" s="324">
        <v>1.4704142429752587</v>
      </c>
      <c r="C104" s="324">
        <v>21.832085032674549</v>
      </c>
      <c r="D104" s="324">
        <v>2.3103276473439993</v>
      </c>
      <c r="E104" s="324">
        <v>0</v>
      </c>
      <c r="F104" s="324">
        <v>2.3205171650744685</v>
      </c>
      <c r="G104" s="324">
        <v>6.8449948545139341</v>
      </c>
      <c r="H104" s="324">
        <v>2.06947605178097</v>
      </c>
      <c r="I104" s="324">
        <v>0</v>
      </c>
      <c r="K104" s="69">
        <v>2004</v>
      </c>
      <c r="L104" s="324">
        <v>0</v>
      </c>
      <c r="M104" s="324">
        <v>6.4963331371335666</v>
      </c>
      <c r="N104" s="324">
        <v>0.25237688968637728</v>
      </c>
      <c r="O104" s="324">
        <v>0</v>
      </c>
      <c r="P104" s="324">
        <v>0</v>
      </c>
      <c r="Q104" s="324">
        <v>1.21824</v>
      </c>
      <c r="R104" s="324">
        <v>0</v>
      </c>
      <c r="S104" s="324">
        <v>0</v>
      </c>
    </row>
    <row r="105" spans="1:19" x14ac:dyDescent="0.25">
      <c r="A105" s="69">
        <v>2005</v>
      </c>
      <c r="B105" s="324">
        <v>1.8312125662214029</v>
      </c>
      <c r="C105" s="324">
        <v>21.401952944479437</v>
      </c>
      <c r="D105" s="324">
        <v>2.3040248627833049</v>
      </c>
      <c r="E105" s="324">
        <v>0</v>
      </c>
      <c r="F105" s="324">
        <v>2.2290610786493552</v>
      </c>
      <c r="G105" s="324">
        <v>6.8762337136100822</v>
      </c>
      <c r="H105" s="324">
        <v>2.0754658898727634</v>
      </c>
      <c r="I105" s="324">
        <v>0</v>
      </c>
      <c r="K105" s="69">
        <v>2005</v>
      </c>
      <c r="L105" s="324">
        <v>0</v>
      </c>
      <c r="M105" s="324">
        <v>6.6051757059110612</v>
      </c>
      <c r="N105" s="324">
        <v>0.27205804573022546</v>
      </c>
      <c r="O105" s="324">
        <v>0</v>
      </c>
      <c r="P105" s="324">
        <v>0</v>
      </c>
      <c r="Q105" s="324">
        <v>1.2744000000000002</v>
      </c>
      <c r="R105" s="324">
        <v>0</v>
      </c>
      <c r="S105" s="324">
        <v>0</v>
      </c>
    </row>
    <row r="106" spans="1:19" x14ac:dyDescent="0.25">
      <c r="A106" s="69">
        <v>2006</v>
      </c>
      <c r="B106" s="324">
        <v>2.0963343523622049</v>
      </c>
      <c r="C106" s="324">
        <v>22.134521528660592</v>
      </c>
      <c r="D106" s="324">
        <v>2.3394237490925263</v>
      </c>
      <c r="E106" s="324">
        <v>0</v>
      </c>
      <c r="F106" s="324">
        <v>2.534172149126904</v>
      </c>
      <c r="G106" s="324">
        <v>7.0927282408932619</v>
      </c>
      <c r="H106" s="324">
        <v>2.155374659400545</v>
      </c>
      <c r="I106" s="324">
        <v>0</v>
      </c>
      <c r="K106" s="69">
        <v>2006</v>
      </c>
      <c r="L106" s="324">
        <v>0</v>
      </c>
      <c r="M106" s="324">
        <v>6.4906897506049139</v>
      </c>
      <c r="N106" s="324">
        <v>0.3801439178451968</v>
      </c>
      <c r="O106" s="324">
        <v>0</v>
      </c>
      <c r="P106" s="324">
        <v>0</v>
      </c>
      <c r="Q106" s="324">
        <v>1.359</v>
      </c>
      <c r="R106" s="324">
        <v>0</v>
      </c>
      <c r="S106" s="324">
        <v>0</v>
      </c>
    </row>
    <row r="107" spans="1:19" x14ac:dyDescent="0.25">
      <c r="A107" s="69">
        <v>2007</v>
      </c>
      <c r="B107" s="324">
        <v>2.1665211401649</v>
      </c>
      <c r="C107" s="324">
        <v>20.753669925064589</v>
      </c>
      <c r="D107" s="324">
        <v>1.9712096635192142</v>
      </c>
      <c r="E107" s="324">
        <v>0</v>
      </c>
      <c r="F107" s="324">
        <v>2.7611921764046814</v>
      </c>
      <c r="G107" s="324">
        <v>6.8335157923115633</v>
      </c>
      <c r="H107" s="324">
        <v>2.1919645057924577</v>
      </c>
      <c r="I107" s="324">
        <v>0</v>
      </c>
      <c r="K107" s="69">
        <v>2007</v>
      </c>
      <c r="L107" s="324">
        <v>0</v>
      </c>
      <c r="M107" s="324">
        <v>6.6953631625277703</v>
      </c>
      <c r="N107" s="324">
        <v>0.38405537930402833</v>
      </c>
      <c r="O107" s="324">
        <v>0</v>
      </c>
      <c r="P107" s="324">
        <v>0</v>
      </c>
      <c r="Q107" s="324">
        <v>1.46268</v>
      </c>
      <c r="R107" s="324">
        <v>0</v>
      </c>
      <c r="S107" s="324">
        <v>0</v>
      </c>
    </row>
    <row r="108" spans="1:19" x14ac:dyDescent="0.25">
      <c r="A108" s="69">
        <v>2008</v>
      </c>
      <c r="B108" s="324">
        <v>1.8908590079357106</v>
      </c>
      <c r="C108" s="324">
        <v>21.359224747869636</v>
      </c>
      <c r="D108" s="324">
        <v>1.736914070727934</v>
      </c>
      <c r="E108" s="324">
        <v>0</v>
      </c>
      <c r="F108" s="324">
        <v>2.9230238698300059</v>
      </c>
      <c r="G108" s="324">
        <v>6.9615685437394053</v>
      </c>
      <c r="H108" s="324">
        <v>2.1506406917387224</v>
      </c>
      <c r="I108" s="324">
        <v>0</v>
      </c>
      <c r="K108" s="69">
        <v>2008</v>
      </c>
      <c r="L108" s="324">
        <v>0</v>
      </c>
      <c r="M108" s="324">
        <v>6.5653494944184239</v>
      </c>
      <c r="N108" s="324">
        <v>0.35668331201767944</v>
      </c>
      <c r="O108" s="324">
        <v>0</v>
      </c>
      <c r="P108" s="324">
        <v>0</v>
      </c>
      <c r="Q108" s="324">
        <v>1.5667200000000001</v>
      </c>
      <c r="R108" s="324">
        <v>0</v>
      </c>
      <c r="S108" s="324">
        <v>0</v>
      </c>
    </row>
    <row r="109" spans="1:19" x14ac:dyDescent="0.25">
      <c r="A109" s="69">
        <v>2009</v>
      </c>
      <c r="B109" s="324">
        <v>1.2589042359954752</v>
      </c>
      <c r="C109" s="324">
        <v>21.757965878019764</v>
      </c>
      <c r="D109" s="324">
        <v>1.7100101409234612</v>
      </c>
      <c r="E109" s="324">
        <v>0</v>
      </c>
      <c r="F109" s="324">
        <v>2.7011620880647169</v>
      </c>
      <c r="G109" s="324">
        <v>6.7591946999016415</v>
      </c>
      <c r="H109" s="324">
        <v>2.0234368887729821</v>
      </c>
      <c r="I109" s="324">
        <v>0</v>
      </c>
      <c r="K109" s="69">
        <v>2009</v>
      </c>
      <c r="L109" s="324">
        <v>0</v>
      </c>
      <c r="M109" s="324">
        <v>5.5580615369859467</v>
      </c>
      <c r="N109" s="324">
        <v>0.3794249474597155</v>
      </c>
      <c r="O109" s="324">
        <v>0</v>
      </c>
      <c r="P109" s="324">
        <v>0</v>
      </c>
      <c r="Q109" s="324">
        <v>1.3420800000000002</v>
      </c>
      <c r="R109" s="324">
        <v>0</v>
      </c>
      <c r="S109" s="324">
        <v>0</v>
      </c>
    </row>
    <row r="110" spans="1:19" x14ac:dyDescent="0.25">
      <c r="A110" s="69">
        <v>2010</v>
      </c>
      <c r="B110" s="324">
        <v>1.2184032730336674</v>
      </c>
      <c r="C110" s="324">
        <v>21.468083988158202</v>
      </c>
      <c r="D110" s="324">
        <v>1.6100691495550419</v>
      </c>
      <c r="E110" s="324">
        <v>0</v>
      </c>
      <c r="F110" s="324">
        <v>2.574961416645702</v>
      </c>
      <c r="G110" s="324">
        <v>6.8343499727504602</v>
      </c>
      <c r="H110" s="324">
        <v>1.7082929096250263</v>
      </c>
      <c r="I110" s="324">
        <v>0</v>
      </c>
      <c r="K110" s="69">
        <v>2010</v>
      </c>
      <c r="L110" s="324">
        <v>0</v>
      </c>
      <c r="M110" s="324">
        <v>5.4099649541209764</v>
      </c>
      <c r="N110" s="324">
        <v>0.35778509494057059</v>
      </c>
      <c r="O110" s="324">
        <v>0</v>
      </c>
      <c r="P110" s="324">
        <v>0</v>
      </c>
      <c r="Q110" s="324">
        <v>1.3719600000000001</v>
      </c>
      <c r="R110" s="324">
        <v>0</v>
      </c>
      <c r="S110" s="324">
        <v>0</v>
      </c>
    </row>
    <row r="111" spans="1:19" x14ac:dyDescent="0.25">
      <c r="A111" s="69">
        <v>2011</v>
      </c>
      <c r="B111" s="324">
        <v>1.2274405438185956</v>
      </c>
      <c r="C111" s="324">
        <v>21.062965422777651</v>
      </c>
      <c r="D111" s="324">
        <v>1.6761258325640338</v>
      </c>
      <c r="E111" s="324">
        <v>0</v>
      </c>
      <c r="F111" s="324">
        <v>2.837872744472556</v>
      </c>
      <c r="G111" s="324">
        <v>6.6672719327795571</v>
      </c>
      <c r="H111" s="324">
        <v>1.6735669077530779</v>
      </c>
      <c r="I111" s="324">
        <v>0</v>
      </c>
      <c r="K111" s="69">
        <v>2011</v>
      </c>
      <c r="L111" s="324">
        <v>0</v>
      </c>
      <c r="M111" s="324">
        <v>5.5224194727374067</v>
      </c>
      <c r="N111" s="324">
        <v>0.61431764396997612</v>
      </c>
      <c r="O111" s="324">
        <v>0</v>
      </c>
      <c r="P111" s="324">
        <v>0</v>
      </c>
      <c r="Q111" s="324">
        <v>1.2862799999999999</v>
      </c>
      <c r="R111" s="324">
        <v>0</v>
      </c>
      <c r="S111" s="324">
        <v>0</v>
      </c>
    </row>
    <row r="112" spans="1:19" x14ac:dyDescent="0.25">
      <c r="A112" s="69">
        <v>2012</v>
      </c>
      <c r="B112" s="324">
        <v>1.1624091352471428</v>
      </c>
      <c r="C112" s="324">
        <v>19.373397116003531</v>
      </c>
      <c r="D112" s="324">
        <v>1.5698784548401816</v>
      </c>
      <c r="E112" s="324">
        <v>0</v>
      </c>
      <c r="F112" s="324">
        <v>2.7272643510562227</v>
      </c>
      <c r="G112" s="324">
        <v>6.4112597765407404</v>
      </c>
      <c r="H112" s="324">
        <v>1.555008807904029</v>
      </c>
      <c r="I112" s="324">
        <v>0</v>
      </c>
      <c r="K112" s="69">
        <v>2012</v>
      </c>
      <c r="L112" s="324">
        <v>0</v>
      </c>
      <c r="M112" s="324">
        <v>4.7735927043314215</v>
      </c>
      <c r="N112" s="324">
        <v>0.5863691187175587</v>
      </c>
      <c r="O112" s="324">
        <v>0</v>
      </c>
      <c r="P112" s="324">
        <v>0</v>
      </c>
      <c r="Q112" s="324">
        <v>1.3464</v>
      </c>
      <c r="R112" s="324">
        <v>0</v>
      </c>
      <c r="S112" s="324">
        <v>0</v>
      </c>
    </row>
    <row r="113" spans="1:19" x14ac:dyDescent="0.25">
      <c r="A113" s="69">
        <v>2013</v>
      </c>
      <c r="B113" s="324">
        <v>1.5077466170789735</v>
      </c>
      <c r="C113" s="324">
        <v>19.379669613756608</v>
      </c>
      <c r="D113" s="324">
        <v>1.4980451451380701</v>
      </c>
      <c r="E113" s="324">
        <v>0</v>
      </c>
      <c r="F113" s="324">
        <v>2.7506324459904183</v>
      </c>
      <c r="G113" s="324">
        <v>6.5709756313532717</v>
      </c>
      <c r="H113" s="324">
        <v>1.5616598234644332</v>
      </c>
      <c r="I113" s="324">
        <v>0</v>
      </c>
      <c r="K113" s="69">
        <v>2013</v>
      </c>
      <c r="L113" s="324">
        <v>0</v>
      </c>
      <c r="M113" s="324">
        <v>4.7843706349346045</v>
      </c>
      <c r="N113" s="324">
        <v>0.53946681030425048</v>
      </c>
      <c r="O113" s="324">
        <v>0</v>
      </c>
      <c r="P113" s="324">
        <v>0</v>
      </c>
      <c r="Q113" s="324">
        <v>1.29888</v>
      </c>
      <c r="R113" s="324">
        <v>0</v>
      </c>
      <c r="S113" s="324">
        <v>0</v>
      </c>
    </row>
    <row r="114" spans="1:19" x14ac:dyDescent="0.25">
      <c r="A114" s="69">
        <v>2014</v>
      </c>
      <c r="B114" s="324">
        <v>1.1244756227375483</v>
      </c>
      <c r="C114" s="324">
        <v>17.956088507197883</v>
      </c>
      <c r="D114" s="324">
        <v>1.5304574332675012</v>
      </c>
      <c r="E114" s="324">
        <v>0</v>
      </c>
      <c r="F114" s="324">
        <v>2.9841050278143522</v>
      </c>
      <c r="G114" s="324">
        <v>6.4688691652981385</v>
      </c>
      <c r="H114" s="324">
        <v>1.8304396567560928</v>
      </c>
      <c r="I114" s="324">
        <v>0</v>
      </c>
      <c r="K114" s="69">
        <v>2014</v>
      </c>
      <c r="L114" s="324">
        <v>0</v>
      </c>
      <c r="M114" s="324">
        <v>4.7427442568734621</v>
      </c>
      <c r="N114" s="324">
        <v>0.5005798798600618</v>
      </c>
      <c r="O114" s="324">
        <v>0</v>
      </c>
      <c r="P114" s="324">
        <v>0</v>
      </c>
      <c r="Q114" s="324">
        <v>1.28484</v>
      </c>
      <c r="R114" s="324">
        <v>0</v>
      </c>
      <c r="S114" s="324">
        <v>0</v>
      </c>
    </row>
    <row r="115" spans="1:19" x14ac:dyDescent="0.25">
      <c r="A115" s="69">
        <v>2015</v>
      </c>
      <c r="B115" s="324">
        <v>1.4048297964847003</v>
      </c>
      <c r="C115" s="324">
        <v>16.27158103671044</v>
      </c>
      <c r="D115" s="324">
        <v>1.480326915534226</v>
      </c>
      <c r="E115" s="324">
        <v>0</v>
      </c>
      <c r="F115" s="324">
        <v>2.9330347750062762</v>
      </c>
      <c r="G115" s="324">
        <v>6.6291086579686302</v>
      </c>
      <c r="H115" s="324">
        <v>1.8304396567559771</v>
      </c>
      <c r="I115" s="324">
        <v>0</v>
      </c>
      <c r="K115" s="69">
        <v>2015</v>
      </c>
      <c r="L115" s="324">
        <v>0</v>
      </c>
      <c r="M115" s="324">
        <v>4.7447719507057764</v>
      </c>
      <c r="N115" s="324">
        <v>0.45462913179670172</v>
      </c>
      <c r="O115" s="324">
        <v>0</v>
      </c>
      <c r="P115" s="324">
        <v>5.3059717926850969E-3</v>
      </c>
      <c r="Q115" s="324">
        <v>1.2394936601603357</v>
      </c>
      <c r="R115" s="324">
        <v>0</v>
      </c>
      <c r="S115" s="324">
        <v>0</v>
      </c>
    </row>
    <row r="116" spans="1:19" x14ac:dyDescent="0.25">
      <c r="A116" s="69">
        <v>2016</v>
      </c>
      <c r="B116" s="324">
        <v>1.0489674794620252</v>
      </c>
      <c r="C116" s="324">
        <v>17.054801048753959</v>
      </c>
      <c r="D116" s="324">
        <v>1.5020749402426763</v>
      </c>
      <c r="E116" s="324">
        <v>0</v>
      </c>
      <c r="F116" s="324">
        <v>2.7823898443026418</v>
      </c>
      <c r="G116" s="324">
        <v>6.6638472445261385</v>
      </c>
      <c r="H116" s="324">
        <v>1.6838931460769981</v>
      </c>
      <c r="I116" s="324">
        <v>0</v>
      </c>
      <c r="K116" s="69">
        <v>2016</v>
      </c>
      <c r="L116" s="324">
        <v>0</v>
      </c>
      <c r="M116" s="324">
        <v>5.0185505957515772</v>
      </c>
      <c r="N116" s="324">
        <v>0.44555822495731495</v>
      </c>
      <c r="O116" s="324">
        <v>0</v>
      </c>
      <c r="P116" s="324">
        <v>1.7170758814620601E-2</v>
      </c>
      <c r="Q116" s="324">
        <v>1.2503063940640489</v>
      </c>
      <c r="R116" s="324">
        <v>0</v>
      </c>
      <c r="S116" s="324">
        <v>0</v>
      </c>
    </row>
    <row r="117" spans="1:19" x14ac:dyDescent="0.25">
      <c r="A117" s="69">
        <v>2017</v>
      </c>
      <c r="B117" s="324">
        <v>1.0671256656060872</v>
      </c>
      <c r="C117" s="324">
        <v>17.350035441451279</v>
      </c>
      <c r="D117" s="324">
        <v>1.5109269382973811</v>
      </c>
      <c r="E117" s="324">
        <v>0</v>
      </c>
      <c r="F117" s="324">
        <v>2.8477690258492263</v>
      </c>
      <c r="G117" s="324">
        <v>6.701112484989304</v>
      </c>
      <c r="H117" s="324">
        <v>1.7130422339103966</v>
      </c>
      <c r="I117" s="324">
        <v>0</v>
      </c>
      <c r="K117" s="69">
        <v>2017</v>
      </c>
      <c r="L117" s="324">
        <v>0</v>
      </c>
      <c r="M117" s="324">
        <v>5.1161435425925736</v>
      </c>
      <c r="N117" s="324">
        <v>0.44912497039513249</v>
      </c>
      <c r="O117" s="324">
        <v>0</v>
      </c>
      <c r="P117" s="324">
        <v>2.2602445145706092E-2</v>
      </c>
      <c r="Q117" s="324">
        <v>1.2483430918255836</v>
      </c>
      <c r="R117" s="324">
        <v>0</v>
      </c>
      <c r="S117" s="324">
        <v>0</v>
      </c>
    </row>
    <row r="118" spans="1:19" x14ac:dyDescent="0.25">
      <c r="A118" s="69">
        <v>2018</v>
      </c>
      <c r="B118" s="324">
        <v>1.0634182796171434</v>
      </c>
      <c r="C118" s="324">
        <v>17.28977546610826</v>
      </c>
      <c r="D118" s="324">
        <v>1.4845808341985007</v>
      </c>
      <c r="E118" s="324">
        <v>0</v>
      </c>
      <c r="F118" s="324">
        <v>2.8591383129109778</v>
      </c>
      <c r="G118" s="324">
        <v>6.71090842778323</v>
      </c>
      <c r="H118" s="324">
        <v>1.7070908178952822</v>
      </c>
      <c r="I118" s="324">
        <v>0</v>
      </c>
      <c r="K118" s="69">
        <v>2018</v>
      </c>
      <c r="L118" s="324">
        <v>0</v>
      </c>
      <c r="M118" s="324">
        <v>5.1509653240807953</v>
      </c>
      <c r="N118" s="324">
        <v>0.44584606317866499</v>
      </c>
      <c r="O118" s="324">
        <v>0</v>
      </c>
      <c r="P118" s="324">
        <v>2.9092049804265906E-2</v>
      </c>
      <c r="Q118" s="324">
        <v>1.2578183727594778</v>
      </c>
      <c r="R118" s="324">
        <v>0</v>
      </c>
      <c r="S118" s="324">
        <v>0</v>
      </c>
    </row>
    <row r="119" spans="1:19" x14ac:dyDescent="0.25">
      <c r="A119" s="69">
        <v>2019</v>
      </c>
      <c r="B119" s="324">
        <v>1.05535603416568</v>
      </c>
      <c r="C119" s="324">
        <v>17.158714449484815</v>
      </c>
      <c r="D119" s="324">
        <v>1.4511088498898999</v>
      </c>
      <c r="E119" s="324">
        <v>0</v>
      </c>
      <c r="F119" s="324">
        <v>2.8598764219426456</v>
      </c>
      <c r="G119" s="324">
        <v>6.748257815064771</v>
      </c>
      <c r="H119" s="324">
        <v>1.6941486055545973</v>
      </c>
      <c r="I119" s="324">
        <v>0</v>
      </c>
      <c r="K119" s="69">
        <v>2019</v>
      </c>
      <c r="L119" s="324">
        <v>0</v>
      </c>
      <c r="M119" s="324">
        <v>5.0954926425505462</v>
      </c>
      <c r="N119" s="324">
        <v>0.43439393566361667</v>
      </c>
      <c r="O119" s="324">
        <v>0</v>
      </c>
      <c r="P119" s="324">
        <v>3.5429390278272611E-2</v>
      </c>
      <c r="Q119" s="324">
        <v>1.2642303479697738</v>
      </c>
      <c r="R119" s="324">
        <v>0</v>
      </c>
      <c r="S119" s="324">
        <v>0</v>
      </c>
    </row>
    <row r="120" spans="1:19" x14ac:dyDescent="0.25">
      <c r="A120" s="69">
        <v>2020</v>
      </c>
      <c r="B120" s="324">
        <v>1.0436034869088864</v>
      </c>
      <c r="C120" s="324">
        <v>16.967657874349911</v>
      </c>
      <c r="D120" s="324">
        <v>1.4153502901684873</v>
      </c>
      <c r="E120" s="324">
        <v>0</v>
      </c>
      <c r="F120" s="324">
        <v>2.8478648779176456</v>
      </c>
      <c r="G120" s="324">
        <v>6.7997138237800412</v>
      </c>
      <c r="H120" s="324">
        <v>1.6752824022050217</v>
      </c>
      <c r="I120" s="324">
        <v>0</v>
      </c>
      <c r="K120" s="69">
        <v>2020</v>
      </c>
      <c r="L120" s="324">
        <v>0</v>
      </c>
      <c r="M120" s="324">
        <v>5.1623458526436252</v>
      </c>
      <c r="N120" s="324">
        <v>0.43408231777943546</v>
      </c>
      <c r="O120" s="324">
        <v>0</v>
      </c>
      <c r="P120" s="324">
        <v>4.1905122158644739E-2</v>
      </c>
      <c r="Q120" s="324">
        <v>1.2865196559812344</v>
      </c>
      <c r="R120" s="324">
        <v>0</v>
      </c>
      <c r="S120" s="324">
        <v>0</v>
      </c>
    </row>
    <row r="121" spans="1:19" x14ac:dyDescent="0.25">
      <c r="A121" s="69">
        <v>2021</v>
      </c>
      <c r="B121" s="324">
        <v>1.029191598502726</v>
      </c>
      <c r="C121" s="324">
        <v>16.73336510861548</v>
      </c>
      <c r="D121" s="324">
        <v>1.3893346377883289</v>
      </c>
      <c r="E121" s="324">
        <v>0</v>
      </c>
      <c r="F121" s="324">
        <v>2.8152593095283791</v>
      </c>
      <c r="G121" s="324">
        <v>6.8390999110451434</v>
      </c>
      <c r="H121" s="324">
        <v>1.6521471948851825</v>
      </c>
      <c r="I121" s="324">
        <v>0</v>
      </c>
      <c r="K121" s="69">
        <v>2021</v>
      </c>
      <c r="L121" s="324">
        <v>0</v>
      </c>
      <c r="M121" s="324">
        <v>5.2238606008059572</v>
      </c>
      <c r="N121" s="324">
        <v>0.43721876378270141</v>
      </c>
      <c r="O121" s="324">
        <v>0</v>
      </c>
      <c r="P121" s="324">
        <v>4.444056415583815E-2</v>
      </c>
      <c r="Q121" s="324">
        <v>1.3122357868283354</v>
      </c>
      <c r="R121" s="324">
        <v>0</v>
      </c>
      <c r="S121" s="324">
        <v>0</v>
      </c>
    </row>
    <row r="122" spans="1:19" x14ac:dyDescent="0.25">
      <c r="A122" s="69">
        <v>2022</v>
      </c>
      <c r="B122" s="324">
        <v>1.0132478696330456</v>
      </c>
      <c r="C122" s="324">
        <v>16.474167371138407</v>
      </c>
      <c r="D122" s="324">
        <v>1.3586141591066982</v>
      </c>
      <c r="E122" s="324">
        <v>0</v>
      </c>
      <c r="F122" s="324">
        <v>2.7811085527231856</v>
      </c>
      <c r="G122" s="324">
        <v>6.8763973046864759</v>
      </c>
      <c r="H122" s="324">
        <v>1.6265529450231204</v>
      </c>
      <c r="I122" s="324">
        <v>0</v>
      </c>
      <c r="K122" s="69">
        <v>2022</v>
      </c>
      <c r="L122" s="324">
        <v>0</v>
      </c>
      <c r="M122" s="324">
        <v>5.2705144894442695</v>
      </c>
      <c r="N122" s="324">
        <v>0.43815727847446084</v>
      </c>
      <c r="O122" s="324">
        <v>0</v>
      </c>
      <c r="P122" s="324">
        <v>4.7803711082573197E-2</v>
      </c>
      <c r="Q122" s="324">
        <v>1.3391706648043902</v>
      </c>
      <c r="R122" s="324">
        <v>0</v>
      </c>
      <c r="S122" s="324">
        <v>0</v>
      </c>
    </row>
    <row r="123" spans="1:19" x14ac:dyDescent="0.25">
      <c r="A123" s="69">
        <v>2023</v>
      </c>
      <c r="B123" s="324">
        <v>1.0175030293182896</v>
      </c>
      <c r="C123" s="324">
        <v>16.543361790908538</v>
      </c>
      <c r="D123" s="324">
        <v>1.351222826455307</v>
      </c>
      <c r="E123" s="324">
        <v>0</v>
      </c>
      <c r="F123" s="324">
        <v>2.8059887266340211</v>
      </c>
      <c r="G123" s="324">
        <v>6.949476730656138</v>
      </c>
      <c r="H123" s="324">
        <v>1.6333836946600508</v>
      </c>
      <c r="I123" s="324">
        <v>0</v>
      </c>
      <c r="K123" s="69">
        <v>2023</v>
      </c>
      <c r="L123" s="324">
        <v>0</v>
      </c>
      <c r="M123" s="324">
        <v>5.4501516525296472</v>
      </c>
      <c r="N123" s="324">
        <v>0.44874170211229009</v>
      </c>
      <c r="O123" s="324">
        <v>0</v>
      </c>
      <c r="P123" s="324">
        <v>5.378250033574633E-2</v>
      </c>
      <c r="Q123" s="324">
        <v>1.3815417602989735</v>
      </c>
      <c r="R123" s="324">
        <v>0</v>
      </c>
      <c r="S123" s="324">
        <v>0</v>
      </c>
    </row>
    <row r="124" spans="1:19" x14ac:dyDescent="0.25">
      <c r="A124" s="69">
        <v>2024</v>
      </c>
      <c r="B124" s="324">
        <v>1.019839715376534</v>
      </c>
      <c r="C124" s="324">
        <v>16.581364042764783</v>
      </c>
      <c r="D124" s="324">
        <v>1.3424150565786808</v>
      </c>
      <c r="E124" s="324">
        <v>0</v>
      </c>
      <c r="F124" s="324">
        <v>2.8244458703220179</v>
      </c>
      <c r="G124" s="324">
        <v>7.0201992832244988</v>
      </c>
      <c r="H124" s="324">
        <v>1.637134744826134</v>
      </c>
      <c r="I124" s="324">
        <v>0</v>
      </c>
      <c r="K124" s="69">
        <v>2024</v>
      </c>
      <c r="L124" s="324">
        <v>0</v>
      </c>
      <c r="M124" s="324">
        <v>5.5681610060351057</v>
      </c>
      <c r="N124" s="324">
        <v>0.45442609284168411</v>
      </c>
      <c r="O124" s="324">
        <v>0</v>
      </c>
      <c r="P124" s="324">
        <v>5.8979009814660172E-2</v>
      </c>
      <c r="Q124" s="324">
        <v>1.4200784498915155</v>
      </c>
      <c r="R124" s="324">
        <v>0</v>
      </c>
      <c r="S124" s="324">
        <v>0</v>
      </c>
    </row>
    <row r="125" spans="1:19" x14ac:dyDescent="0.25">
      <c r="A125" s="69">
        <v>2025</v>
      </c>
      <c r="B125" s="324">
        <v>1.0231766507865228</v>
      </c>
      <c r="C125" s="324">
        <v>16.63562855775676</v>
      </c>
      <c r="D125" s="324">
        <v>1.3348695090963343</v>
      </c>
      <c r="E125" s="324">
        <v>0</v>
      </c>
      <c r="F125" s="324">
        <v>2.8457219465470032</v>
      </c>
      <c r="G125" s="324">
        <v>7.1038839267284235</v>
      </c>
      <c r="H125" s="324">
        <v>1.6424914815942793</v>
      </c>
      <c r="I125" s="324">
        <v>0</v>
      </c>
      <c r="K125" s="69">
        <v>2025</v>
      </c>
      <c r="L125" s="324">
        <v>0</v>
      </c>
      <c r="M125" s="324">
        <v>5.6075974549259495</v>
      </c>
      <c r="N125" s="324">
        <v>0.4535880495548329</v>
      </c>
      <c r="O125" s="324">
        <v>0</v>
      </c>
      <c r="P125" s="324">
        <v>6.3453239998556704E-2</v>
      </c>
      <c r="Q125" s="324">
        <v>1.4487606216721178</v>
      </c>
      <c r="R125" s="324">
        <v>0</v>
      </c>
      <c r="S125" s="324">
        <v>0</v>
      </c>
    </row>
    <row r="126" spans="1:19" x14ac:dyDescent="0.25">
      <c r="B126" s="16"/>
      <c r="C126" s="16"/>
      <c r="D126" s="16"/>
      <c r="E126" s="16"/>
      <c r="F126" s="16"/>
      <c r="G126" s="16"/>
      <c r="H126" s="16"/>
      <c r="I126" s="16"/>
    </row>
    <row r="127" spans="1:19" x14ac:dyDescent="0.25">
      <c r="B127" s="16"/>
      <c r="C127" s="16"/>
      <c r="D127" s="16"/>
      <c r="E127" s="16"/>
      <c r="F127" s="16"/>
      <c r="G127" s="16"/>
      <c r="H127" s="16"/>
      <c r="I127" s="16"/>
    </row>
    <row r="129" spans="1:19" s="9" customFormat="1" ht="17.25" x14ac:dyDescent="0.3">
      <c r="A129" s="9" t="s">
        <v>122</v>
      </c>
    </row>
    <row r="130" spans="1:19" x14ac:dyDescent="0.25">
      <c r="A130" s="44"/>
    </row>
    <row r="131" spans="1:19" x14ac:dyDescent="0.25">
      <c r="A131" t="s">
        <v>48</v>
      </c>
      <c r="K131" t="s">
        <v>123</v>
      </c>
    </row>
    <row r="132" spans="1:19" x14ac:dyDescent="0.25">
      <c r="A132" s="69" t="s">
        <v>151</v>
      </c>
      <c r="B132" s="257" t="s">
        <v>38</v>
      </c>
      <c r="C132" s="257" t="s">
        <v>40</v>
      </c>
      <c r="D132" s="257" t="s">
        <v>41</v>
      </c>
      <c r="E132" s="257" t="s">
        <v>43</v>
      </c>
      <c r="F132" s="257" t="s">
        <v>118</v>
      </c>
      <c r="G132" s="257" t="s">
        <v>119</v>
      </c>
      <c r="H132" s="257" t="s">
        <v>107</v>
      </c>
      <c r="I132" s="257" t="s">
        <v>120</v>
      </c>
      <c r="K132" s="69" t="s">
        <v>151</v>
      </c>
      <c r="L132" s="257" t="s">
        <v>38</v>
      </c>
      <c r="M132" s="257" t="s">
        <v>40</v>
      </c>
      <c r="N132" s="257" t="s">
        <v>41</v>
      </c>
      <c r="O132" s="257" t="s">
        <v>43</v>
      </c>
      <c r="P132" s="257" t="s">
        <v>118</v>
      </c>
      <c r="Q132" s="257" t="s">
        <v>119</v>
      </c>
      <c r="R132" s="257" t="s">
        <v>107</v>
      </c>
      <c r="S132" s="257" t="s">
        <v>120</v>
      </c>
    </row>
    <row r="133" spans="1:19" x14ac:dyDescent="0.25">
      <c r="A133" s="69">
        <v>2000</v>
      </c>
      <c r="B133" s="324">
        <v>11.133215210836088</v>
      </c>
      <c r="C133" s="324">
        <v>25.885490733971594</v>
      </c>
      <c r="D133" s="324">
        <v>32.777996161511155</v>
      </c>
      <c r="E133" s="324">
        <v>0.15937374391353243</v>
      </c>
      <c r="F133" s="324">
        <v>5.4660834590521015</v>
      </c>
      <c r="G133" s="324">
        <v>35.022332435747238</v>
      </c>
      <c r="H133" s="324">
        <v>7.0936439942215364</v>
      </c>
      <c r="I133" s="324">
        <v>4.5015082806516289E-2</v>
      </c>
      <c r="K133" s="69">
        <v>2000</v>
      </c>
      <c r="L133" s="324">
        <v>0</v>
      </c>
      <c r="M133" s="324">
        <v>3.7480873682778766</v>
      </c>
      <c r="N133" s="324">
        <v>5.1759989004876132</v>
      </c>
      <c r="O133" s="324">
        <v>1.535344151503526</v>
      </c>
      <c r="P133" s="324">
        <v>0.34897547797111567</v>
      </c>
      <c r="Q133" s="324">
        <v>26.580539427933097</v>
      </c>
      <c r="R133" s="324">
        <v>18.709472831032713</v>
      </c>
      <c r="S133" s="324">
        <v>1.9416561501928043E-2</v>
      </c>
    </row>
    <row r="134" spans="1:19" x14ac:dyDescent="0.25">
      <c r="A134" s="69">
        <v>2001</v>
      </c>
      <c r="B134" s="324">
        <v>9.6906442060638476</v>
      </c>
      <c r="C134" s="324">
        <v>26.919689984454706</v>
      </c>
      <c r="D134" s="324">
        <v>34.868400174312384</v>
      </c>
      <c r="E134" s="324">
        <v>0.65358791036695385</v>
      </c>
      <c r="F134" s="324">
        <v>5.5516330186455169</v>
      </c>
      <c r="G134" s="324">
        <v>35.031704058973361</v>
      </c>
      <c r="H134" s="324">
        <v>7.0326634874870741</v>
      </c>
      <c r="I134" s="324">
        <v>4.2898996625526285E-2</v>
      </c>
      <c r="K134" s="69">
        <v>2001</v>
      </c>
      <c r="L134" s="324">
        <v>0</v>
      </c>
      <c r="M134" s="324">
        <v>2.9852856049137437</v>
      </c>
      <c r="N134" s="324">
        <v>4.9694584585034596</v>
      </c>
      <c r="O134" s="324">
        <v>1.1852915153529087</v>
      </c>
      <c r="P134" s="324">
        <v>0.36961410822601254</v>
      </c>
      <c r="Q134" s="324">
        <v>27.164847436482489</v>
      </c>
      <c r="R134" s="324">
        <v>18.859430958058006</v>
      </c>
      <c r="S134" s="324">
        <v>1.9340037940408152E-2</v>
      </c>
    </row>
    <row r="135" spans="1:19" x14ac:dyDescent="0.25">
      <c r="A135" s="69">
        <v>2002</v>
      </c>
      <c r="B135" s="324">
        <v>8.3678309692939301</v>
      </c>
      <c r="C135" s="324">
        <v>26.488527250203255</v>
      </c>
      <c r="D135" s="324">
        <v>31.323015682946647</v>
      </c>
      <c r="E135" s="324">
        <v>0.54852247196545467</v>
      </c>
      <c r="F135" s="324">
        <v>4.336037927873436</v>
      </c>
      <c r="G135" s="324">
        <v>34.533084892974351</v>
      </c>
      <c r="H135" s="324">
        <v>7.3275610391266852</v>
      </c>
      <c r="I135" s="324">
        <v>4.3231745943466328E-2</v>
      </c>
      <c r="K135" s="69">
        <v>2002</v>
      </c>
      <c r="L135" s="324">
        <v>0</v>
      </c>
      <c r="M135" s="324">
        <v>2.8419605214760653</v>
      </c>
      <c r="N135" s="324">
        <v>5.5761560753247936</v>
      </c>
      <c r="O135" s="324">
        <v>1.835821405797111</v>
      </c>
      <c r="P135" s="324">
        <v>0.46774065260791742</v>
      </c>
      <c r="Q135" s="324">
        <v>27.878947026347834</v>
      </c>
      <c r="R135" s="324">
        <v>19.881172613677844</v>
      </c>
      <c r="S135" s="324">
        <v>1.7362261470585998E-2</v>
      </c>
    </row>
    <row r="136" spans="1:19" x14ac:dyDescent="0.25">
      <c r="A136" s="69">
        <v>2003</v>
      </c>
      <c r="B136" s="324">
        <v>8.5727402121216922</v>
      </c>
      <c r="C136" s="324">
        <v>26.492095003188883</v>
      </c>
      <c r="D136" s="324">
        <v>31.234860299952999</v>
      </c>
      <c r="E136" s="324">
        <v>1.0128033103955791</v>
      </c>
      <c r="F136" s="324">
        <v>4.6087630245277946</v>
      </c>
      <c r="G136" s="324">
        <v>33.837180930900729</v>
      </c>
      <c r="H136" s="324">
        <v>7.4667793676866312</v>
      </c>
      <c r="I136" s="324">
        <v>2.1154510718109764E-2</v>
      </c>
      <c r="K136" s="69">
        <v>2003</v>
      </c>
      <c r="L136" s="324">
        <v>0</v>
      </c>
      <c r="M136" s="324">
        <v>2.6994320005352468</v>
      </c>
      <c r="N136" s="324">
        <v>6.4892400338012415</v>
      </c>
      <c r="O136" s="324">
        <v>1.8106544631062955</v>
      </c>
      <c r="P136" s="324">
        <v>0.35708031021260184</v>
      </c>
      <c r="Q136" s="324">
        <v>27.467993326543976</v>
      </c>
      <c r="R136" s="324">
        <v>20.043607073800487</v>
      </c>
      <c r="S136" s="324">
        <v>1.7446667650938507E-2</v>
      </c>
    </row>
    <row r="137" spans="1:19" x14ac:dyDescent="0.25">
      <c r="A137" s="69">
        <v>2004</v>
      </c>
      <c r="B137" s="324">
        <v>9.5859195659944891</v>
      </c>
      <c r="C137" s="324">
        <v>27.521607397219089</v>
      </c>
      <c r="D137" s="324">
        <v>29.826570394766051</v>
      </c>
      <c r="E137" s="324">
        <v>1.3163322169662315</v>
      </c>
      <c r="F137" s="324">
        <v>4.5342480054125121</v>
      </c>
      <c r="G137" s="324">
        <v>34.953768451379553</v>
      </c>
      <c r="H137" s="324">
        <v>7.1083380684040574</v>
      </c>
      <c r="I137" s="324">
        <v>2.1172096932210973E-2</v>
      </c>
      <c r="K137" s="69">
        <v>2004</v>
      </c>
      <c r="L137" s="324">
        <v>0</v>
      </c>
      <c r="M137" s="324">
        <v>2.7287410770415597</v>
      </c>
      <c r="N137" s="324">
        <v>6.5069995784147743</v>
      </c>
      <c r="O137" s="324">
        <v>1.4385821619950616</v>
      </c>
      <c r="P137" s="324">
        <v>0.45742677135715892</v>
      </c>
      <c r="Q137" s="324">
        <v>27.898265619414737</v>
      </c>
      <c r="R137" s="324">
        <v>20.256938817843224</v>
      </c>
      <c r="S137" s="324">
        <v>1.75788647221468E-2</v>
      </c>
    </row>
    <row r="138" spans="1:19" x14ac:dyDescent="0.25">
      <c r="A138" s="69">
        <v>2005</v>
      </c>
      <c r="B138" s="324">
        <v>8.9524074289938245</v>
      </c>
      <c r="C138" s="324">
        <v>25.704900812179723</v>
      </c>
      <c r="D138" s="324">
        <v>29.828636279076751</v>
      </c>
      <c r="E138" s="324">
        <v>1.3137772732333306</v>
      </c>
      <c r="F138" s="324">
        <v>4.8057750034291935</v>
      </c>
      <c r="G138" s="324">
        <v>35.943038754087681</v>
      </c>
      <c r="H138" s="324">
        <v>6.7124134691550434</v>
      </c>
      <c r="I138" s="324">
        <v>1.9164188315658821E-2</v>
      </c>
      <c r="K138" s="69">
        <v>2005</v>
      </c>
      <c r="L138" s="324">
        <v>0</v>
      </c>
      <c r="M138" s="324">
        <v>2.2239711021628485</v>
      </c>
      <c r="N138" s="324">
        <v>6.8893613391834325</v>
      </c>
      <c r="O138" s="324">
        <v>1.4405312911732406</v>
      </c>
      <c r="P138" s="324">
        <v>0.48929562711969932</v>
      </c>
      <c r="Q138" s="324">
        <v>28.098453783861267</v>
      </c>
      <c r="R138" s="324">
        <v>19.977855823196442</v>
      </c>
      <c r="S138" s="324">
        <v>1.5863570824344149E-2</v>
      </c>
    </row>
    <row r="139" spans="1:19" x14ac:dyDescent="0.25">
      <c r="A139" s="69">
        <v>2006</v>
      </c>
      <c r="B139" s="324">
        <v>9.2439605</v>
      </c>
      <c r="C139" s="324">
        <v>28.144261450363807</v>
      </c>
      <c r="D139" s="324">
        <v>29.862087950335287</v>
      </c>
      <c r="E139" s="324">
        <v>0.94221020949901091</v>
      </c>
      <c r="F139" s="324">
        <v>5.5195385771188841</v>
      </c>
      <c r="G139" s="324">
        <v>35.466161382656679</v>
      </c>
      <c r="H139" s="324">
        <v>6.5367188907473732</v>
      </c>
      <c r="I139" s="324">
        <v>1.8899725788433734E-2</v>
      </c>
      <c r="K139" s="69">
        <v>2006</v>
      </c>
      <c r="L139" s="324">
        <v>0</v>
      </c>
      <c r="M139" s="324">
        <v>2.0873051174354971</v>
      </c>
      <c r="N139" s="324">
        <v>7.7970034376362607</v>
      </c>
      <c r="O139" s="324">
        <v>1.5334124654626224</v>
      </c>
      <c r="P139" s="324">
        <v>0.57349169608371109</v>
      </c>
      <c r="Q139" s="324">
        <v>29.025172351975385</v>
      </c>
      <c r="R139" s="324">
        <v>20.550842367765966</v>
      </c>
      <c r="S139" s="324">
        <v>1.444557696957233E-2</v>
      </c>
    </row>
    <row r="140" spans="1:19" x14ac:dyDescent="0.25">
      <c r="A140" s="69">
        <v>2007</v>
      </c>
      <c r="B140" s="324">
        <v>9.0432968699079019</v>
      </c>
      <c r="C140" s="324">
        <v>25.266669127119975</v>
      </c>
      <c r="D140" s="324">
        <v>29.960291452937966</v>
      </c>
      <c r="E140" s="324">
        <v>1.1221164111376318</v>
      </c>
      <c r="F140" s="324">
        <v>6.3227916262221937</v>
      </c>
      <c r="G140" s="324">
        <v>34.527109429505614</v>
      </c>
      <c r="H140" s="324">
        <v>5.7949888605535174</v>
      </c>
      <c r="I140" s="324">
        <v>4.3104932685162009E-2</v>
      </c>
      <c r="K140" s="69">
        <v>2007</v>
      </c>
      <c r="L140" s="324">
        <v>0</v>
      </c>
      <c r="M140" s="324">
        <v>1.9254553238132781</v>
      </c>
      <c r="N140" s="324">
        <v>7.4245107855621004</v>
      </c>
      <c r="O140" s="324">
        <v>1.0625138367528226</v>
      </c>
      <c r="P140" s="324">
        <v>0.41747451319661638</v>
      </c>
      <c r="Q140" s="324">
        <v>29.829193376797171</v>
      </c>
      <c r="R140" s="324">
        <v>20.574450723882808</v>
      </c>
      <c r="S140" s="324">
        <v>1.223883329898711E-2</v>
      </c>
    </row>
    <row r="141" spans="1:19" x14ac:dyDescent="0.25">
      <c r="A141" s="69">
        <v>2008</v>
      </c>
      <c r="B141" s="324">
        <v>7.2704330511067639</v>
      </c>
      <c r="C141" s="324">
        <v>20.994959140749742</v>
      </c>
      <c r="D141" s="324">
        <v>30.230369660161319</v>
      </c>
      <c r="E141" s="324">
        <v>1.7762248742846332</v>
      </c>
      <c r="F141" s="324">
        <v>8.0031267355080402</v>
      </c>
      <c r="G141" s="324">
        <v>33.177061019298002</v>
      </c>
      <c r="H141" s="324">
        <v>5.3710872173269726</v>
      </c>
      <c r="I141" s="324">
        <v>4.2107215716300057E-2</v>
      </c>
      <c r="K141" s="69">
        <v>2008</v>
      </c>
      <c r="L141" s="324">
        <v>0</v>
      </c>
      <c r="M141" s="324">
        <v>1.944070740101068</v>
      </c>
      <c r="N141" s="324">
        <v>7.6126648167147</v>
      </c>
      <c r="O141" s="324">
        <v>0.72149719809220125</v>
      </c>
      <c r="P141" s="324">
        <v>0.41826251174648732</v>
      </c>
      <c r="Q141" s="324">
        <v>30.069636625354306</v>
      </c>
      <c r="R141" s="324">
        <v>21.22523999650948</v>
      </c>
      <c r="S141" s="324">
        <v>1.214214881391028E-2</v>
      </c>
    </row>
    <row r="142" spans="1:19" x14ac:dyDescent="0.25">
      <c r="A142" s="69">
        <v>2009</v>
      </c>
      <c r="B142" s="324">
        <v>3.9381912496591225</v>
      </c>
      <c r="C142" s="324">
        <v>17.185770083137026</v>
      </c>
      <c r="D142" s="324">
        <v>27.419995121990119</v>
      </c>
      <c r="E142" s="324">
        <v>1.6874642544980365</v>
      </c>
      <c r="F142" s="324">
        <v>7.8945924678550918</v>
      </c>
      <c r="G142" s="324">
        <v>29.096501789688993</v>
      </c>
      <c r="H142" s="324">
        <v>4.9192970251894819</v>
      </c>
      <c r="I142" s="324">
        <v>4.1952721394393405E-2</v>
      </c>
      <c r="K142" s="69">
        <v>2009</v>
      </c>
      <c r="L142" s="324">
        <v>0</v>
      </c>
      <c r="M142" s="324">
        <v>1.4412347695926397</v>
      </c>
      <c r="N142" s="324">
        <v>6.9227302363012289</v>
      </c>
      <c r="O142" s="324">
        <v>0.41629072120280042</v>
      </c>
      <c r="P142" s="324">
        <v>0.34403025960055256</v>
      </c>
      <c r="Q142" s="324">
        <v>29.082160547581264</v>
      </c>
      <c r="R142" s="324">
        <v>20.695762028204808</v>
      </c>
      <c r="S142" s="324">
        <v>1.4006121203086438E-2</v>
      </c>
    </row>
    <row r="143" spans="1:19" x14ac:dyDescent="0.25">
      <c r="A143" s="69">
        <v>2010</v>
      </c>
      <c r="B143" s="324">
        <v>4.3809876713300984</v>
      </c>
      <c r="C143" s="324">
        <v>17.285969481157966</v>
      </c>
      <c r="D143" s="324">
        <v>28.985847118437515</v>
      </c>
      <c r="E143" s="324">
        <v>1.6870000000000001</v>
      </c>
      <c r="F143" s="324">
        <v>8.0160802316179467</v>
      </c>
      <c r="G143" s="324">
        <v>29.425592678275336</v>
      </c>
      <c r="H143" s="324">
        <v>4.6442517953008675</v>
      </c>
      <c r="I143" s="324">
        <v>4.1231922901194894E-2</v>
      </c>
      <c r="K143" s="69">
        <v>2010</v>
      </c>
      <c r="L143" s="324">
        <v>0</v>
      </c>
      <c r="M143" s="324">
        <v>1.5906990297098207</v>
      </c>
      <c r="N143" s="324">
        <v>6.1209026972888365</v>
      </c>
      <c r="O143" s="324">
        <v>0.36152174007940385</v>
      </c>
      <c r="P143" s="324">
        <v>0.34268014847890954</v>
      </c>
      <c r="Q143" s="324">
        <v>29.390265045735553</v>
      </c>
      <c r="R143" s="324">
        <v>21.265997988926301</v>
      </c>
      <c r="S143" s="324">
        <v>1.3935282801697806E-2</v>
      </c>
    </row>
    <row r="144" spans="1:19" x14ac:dyDescent="0.25">
      <c r="A144" s="69">
        <v>2011</v>
      </c>
      <c r="B144" s="324">
        <v>4.8362641359393796</v>
      </c>
      <c r="C144" s="324">
        <v>16.452611287160277</v>
      </c>
      <c r="D144" s="324">
        <v>29.484354893356691</v>
      </c>
      <c r="E144" s="324">
        <v>1.6158245350000002</v>
      </c>
      <c r="F144" s="324">
        <v>8.648336690122143</v>
      </c>
      <c r="G144" s="324">
        <v>30.101790647239564</v>
      </c>
      <c r="H144" s="324">
        <v>4.7138219426961072</v>
      </c>
      <c r="I144" s="324">
        <v>4.2269549855833373E-2</v>
      </c>
      <c r="K144" s="69">
        <v>2011</v>
      </c>
      <c r="L144" s="324">
        <v>0</v>
      </c>
      <c r="M144" s="324">
        <v>1.2725177464469728</v>
      </c>
      <c r="N144" s="324">
        <v>5.4967550912648342</v>
      </c>
      <c r="O144" s="324">
        <v>0.61607550466551975</v>
      </c>
      <c r="P144" s="324">
        <v>0.32099054528584664</v>
      </c>
      <c r="Q144" s="324">
        <v>29.202338047586473</v>
      </c>
      <c r="R144" s="324">
        <v>21.794393669136145</v>
      </c>
      <c r="S144" s="324">
        <v>1.5894044838741104E-2</v>
      </c>
    </row>
    <row r="145" spans="1:19" x14ac:dyDescent="0.25">
      <c r="A145" s="69">
        <v>2012</v>
      </c>
      <c r="B145" s="324">
        <v>3.648271622664482</v>
      </c>
      <c r="C145" s="324">
        <v>15.50782766518115</v>
      </c>
      <c r="D145" s="324">
        <v>27.862255224473689</v>
      </c>
      <c r="E145" s="324">
        <v>1.4590000000000001</v>
      </c>
      <c r="F145" s="324">
        <v>6.8008639109278972</v>
      </c>
      <c r="G145" s="324">
        <v>29.716881357893769</v>
      </c>
      <c r="H145" s="324">
        <v>5.130570210933481</v>
      </c>
      <c r="I145" s="324">
        <v>0.14967924019874343</v>
      </c>
      <c r="K145" s="69">
        <v>2012</v>
      </c>
      <c r="L145" s="324">
        <v>0</v>
      </c>
      <c r="M145" s="324">
        <v>1.3871258946842204</v>
      </c>
      <c r="N145" s="324">
        <v>5.7651494343028835</v>
      </c>
      <c r="O145" s="324">
        <v>0.53020123239755534</v>
      </c>
      <c r="P145" s="324">
        <v>0.35866214550348441</v>
      </c>
      <c r="Q145" s="324">
        <v>28.578200404174289</v>
      </c>
      <c r="R145" s="324">
        <v>21.174782306045255</v>
      </c>
      <c r="S145" s="324">
        <v>1.1818835823874628E-2</v>
      </c>
    </row>
    <row r="146" spans="1:19" x14ac:dyDescent="0.25">
      <c r="A146" s="69">
        <v>2013</v>
      </c>
      <c r="B146" s="324">
        <v>3.9007149739178302</v>
      </c>
      <c r="C146" s="324">
        <v>12.507654598610257</v>
      </c>
      <c r="D146" s="324">
        <v>27.611372242412358</v>
      </c>
      <c r="E146" s="324">
        <v>1.4764250000000001</v>
      </c>
      <c r="F146" s="324">
        <v>6.1206742008884296</v>
      </c>
      <c r="G146" s="324">
        <v>29.052604907584108</v>
      </c>
      <c r="H146" s="324">
        <v>4.2956945072054662</v>
      </c>
      <c r="I146" s="324">
        <v>0.17904067809708013</v>
      </c>
      <c r="K146" s="69">
        <v>2013</v>
      </c>
      <c r="L146" s="324">
        <v>0</v>
      </c>
      <c r="M146" s="324">
        <v>1.2983626368994305</v>
      </c>
      <c r="N146" s="324">
        <v>5.9309755847420105</v>
      </c>
      <c r="O146" s="324">
        <v>0.500933598528011</v>
      </c>
      <c r="P146" s="324">
        <v>0.48007677012510774</v>
      </c>
      <c r="Q146" s="324">
        <v>28.25561912436455</v>
      </c>
      <c r="R146" s="324">
        <v>21.228114963106432</v>
      </c>
      <c r="S146" s="324">
        <v>1.3491422414615933E-2</v>
      </c>
    </row>
    <row r="147" spans="1:19" x14ac:dyDescent="0.25">
      <c r="A147" s="69">
        <v>2014</v>
      </c>
      <c r="B147" s="324">
        <v>4.2605390143108073</v>
      </c>
      <c r="C147" s="324">
        <v>11.818280659689023</v>
      </c>
      <c r="D147" s="324">
        <v>28.432811344610109</v>
      </c>
      <c r="E147" s="324">
        <v>1.4938500000000001</v>
      </c>
      <c r="F147" s="324">
        <v>5.8486497756971829</v>
      </c>
      <c r="G147" s="324">
        <v>28.505145844295228</v>
      </c>
      <c r="H147" s="324">
        <v>3.6032072766724785</v>
      </c>
      <c r="I147" s="324">
        <v>0.21183201018943715</v>
      </c>
      <c r="K147" s="69">
        <v>2014</v>
      </c>
      <c r="L147" s="324">
        <v>0</v>
      </c>
      <c r="M147" s="324">
        <v>1.2164139766271669</v>
      </c>
      <c r="N147" s="324">
        <v>4.80513765617897</v>
      </c>
      <c r="O147" s="324">
        <v>0.82745507547055719</v>
      </c>
      <c r="P147" s="324">
        <v>0.30033092862709732</v>
      </c>
      <c r="Q147" s="324">
        <v>27.898751593370051</v>
      </c>
      <c r="R147" s="324">
        <v>21.312296143549979</v>
      </c>
      <c r="S147" s="324">
        <v>1.5033949200217167E-2</v>
      </c>
    </row>
    <row r="148" spans="1:19" x14ac:dyDescent="0.25">
      <c r="A148" s="69">
        <v>2015</v>
      </c>
      <c r="B148" s="324">
        <v>4.1715827417453859</v>
      </c>
      <c r="C148" s="324">
        <v>9.484238346118655</v>
      </c>
      <c r="D148" s="324">
        <v>27.33205761621203</v>
      </c>
      <c r="E148" s="324">
        <v>1.5178247786724399</v>
      </c>
      <c r="F148" s="324">
        <v>7.3230523935449225</v>
      </c>
      <c r="G148" s="324">
        <v>28.972199451895815</v>
      </c>
      <c r="H148" s="324">
        <v>3.6444072909063912</v>
      </c>
      <c r="I148" s="324">
        <v>0.20947558113255366</v>
      </c>
      <c r="K148" s="69">
        <v>2015</v>
      </c>
      <c r="L148" s="324">
        <v>0</v>
      </c>
      <c r="M148" s="324">
        <v>1.1396923788133322</v>
      </c>
      <c r="N148" s="324">
        <v>5.0179535752018225</v>
      </c>
      <c r="O148" s="324">
        <v>0.82042259783670624</v>
      </c>
      <c r="P148" s="324">
        <v>0.35634292209661095</v>
      </c>
      <c r="Q148" s="324">
        <v>27.75122598275842</v>
      </c>
      <c r="R148" s="324">
        <v>21.025796065264025</v>
      </c>
      <c r="S148" s="324">
        <v>1.5883023560220654E-2</v>
      </c>
    </row>
    <row r="149" spans="1:19" x14ac:dyDescent="0.25">
      <c r="A149" s="69">
        <v>2016</v>
      </c>
      <c r="B149" s="324">
        <v>4.5606390791299232</v>
      </c>
      <c r="C149" s="324">
        <v>10.518521275226039</v>
      </c>
      <c r="D149" s="324">
        <v>25.547055458641665</v>
      </c>
      <c r="E149" s="324">
        <v>1.4065440010810801</v>
      </c>
      <c r="F149" s="324">
        <v>8.8122300718022561</v>
      </c>
      <c r="G149" s="324">
        <v>29.128366016807938</v>
      </c>
      <c r="H149" s="324">
        <v>3.307936493290363</v>
      </c>
      <c r="I149" s="324">
        <v>0.20467656950932225</v>
      </c>
      <c r="K149" s="69">
        <v>2016</v>
      </c>
      <c r="L149" s="324">
        <v>0</v>
      </c>
      <c r="M149" s="324">
        <v>1.0207615241302528</v>
      </c>
      <c r="N149" s="324">
        <v>5.081684637217788</v>
      </c>
      <c r="O149" s="324">
        <v>0.57320302404539603</v>
      </c>
      <c r="P149" s="324">
        <v>0.40388436087939955</v>
      </c>
      <c r="Q149" s="324">
        <v>27.810918503174832</v>
      </c>
      <c r="R149" s="324">
        <v>20.807437823759024</v>
      </c>
      <c r="S149" s="324">
        <v>1.6511905425950286E-2</v>
      </c>
    </row>
    <row r="150" spans="1:19" x14ac:dyDescent="0.25">
      <c r="A150" s="69">
        <v>2017</v>
      </c>
      <c r="B150" s="324">
        <v>4.3311625986917228</v>
      </c>
      <c r="C150" s="324">
        <v>10.454082615600452</v>
      </c>
      <c r="D150" s="324">
        <v>25.407882047658706</v>
      </c>
      <c r="E150" s="324">
        <v>1.4392618596515039</v>
      </c>
      <c r="F150" s="324">
        <v>10.290629992585695</v>
      </c>
      <c r="G150" s="324">
        <v>29.165107341900413</v>
      </c>
      <c r="H150" s="324">
        <v>3.4067055016226204</v>
      </c>
      <c r="I150" s="324">
        <v>0.20909530832105799</v>
      </c>
      <c r="K150" s="69">
        <v>2017</v>
      </c>
      <c r="L150" s="324">
        <v>0</v>
      </c>
      <c r="M150" s="324">
        <v>1.0183022751944881</v>
      </c>
      <c r="N150" s="324">
        <v>5.0163456842893828</v>
      </c>
      <c r="O150" s="324">
        <v>0.57115636681969517</v>
      </c>
      <c r="P150" s="324">
        <v>0.45975559685912326</v>
      </c>
      <c r="Q150" s="324">
        <v>28.750369108166925</v>
      </c>
      <c r="R150" s="324">
        <v>20.776138811201861</v>
      </c>
      <c r="S150" s="324">
        <v>1.6484607723857458E-2</v>
      </c>
    </row>
    <row r="151" spans="1:19" x14ac:dyDescent="0.25">
      <c r="A151" s="69">
        <v>2018</v>
      </c>
      <c r="B151" s="324">
        <v>4.0358736986353048</v>
      </c>
      <c r="C151" s="324">
        <v>10.265556790630635</v>
      </c>
      <c r="D151" s="324">
        <v>24.941201018515976</v>
      </c>
      <c r="E151" s="324">
        <v>1.4581098202198068</v>
      </c>
      <c r="F151" s="324">
        <v>11.788740408643083</v>
      </c>
      <c r="G151" s="324">
        <v>29.286661836708799</v>
      </c>
      <c r="H151" s="324">
        <v>3.47404653768755</v>
      </c>
      <c r="I151" s="324">
        <v>0.21154045485185735</v>
      </c>
      <c r="K151" s="69">
        <v>2018</v>
      </c>
      <c r="L151" s="324">
        <v>0</v>
      </c>
      <c r="M151" s="324">
        <v>1.0035511902162442</v>
      </c>
      <c r="N151" s="324">
        <v>4.8850114917371146</v>
      </c>
      <c r="O151" s="324">
        <v>0.56286440726182552</v>
      </c>
      <c r="P151" s="324">
        <v>0.52304930228629776</v>
      </c>
      <c r="Q151" s="324">
        <v>29.762615180207405</v>
      </c>
      <c r="R151" s="324">
        <v>20.521186318698195</v>
      </c>
      <c r="S151" s="324">
        <v>1.6281144118152135E-2</v>
      </c>
    </row>
    <row r="152" spans="1:19" x14ac:dyDescent="0.25">
      <c r="A152" s="69">
        <v>2019</v>
      </c>
      <c r="B152" s="324">
        <v>3.7025557457919569</v>
      </c>
      <c r="C152" s="324">
        <v>10.006366655546802</v>
      </c>
      <c r="D152" s="324">
        <v>24.330787714258324</v>
      </c>
      <c r="E152" s="324">
        <v>1.4687102303687174</v>
      </c>
      <c r="F152" s="324">
        <v>13.274186450613772</v>
      </c>
      <c r="G152" s="324">
        <v>29.399073448034954</v>
      </c>
      <c r="H152" s="324">
        <v>3.5291912697431185</v>
      </c>
      <c r="I152" s="324">
        <v>0.21300534653726297</v>
      </c>
      <c r="K152" s="69">
        <v>2019</v>
      </c>
      <c r="L152" s="324">
        <v>0</v>
      </c>
      <c r="M152" s="324">
        <v>0.98845648387662288</v>
      </c>
      <c r="N152" s="324">
        <v>4.7564432152065779</v>
      </c>
      <c r="O152" s="324">
        <v>0.55478438509937655</v>
      </c>
      <c r="P152" s="324">
        <v>0.5893010157096803</v>
      </c>
      <c r="Q152" s="324">
        <v>30.869640288367073</v>
      </c>
      <c r="R152" s="324">
        <v>20.287570569097124</v>
      </c>
      <c r="S152" s="324">
        <v>1.6095348415810697E-2</v>
      </c>
    </row>
    <row r="153" spans="1:19" x14ac:dyDescent="0.25">
      <c r="A153" s="69">
        <v>2020</v>
      </c>
      <c r="B153" s="324">
        <v>3.326379417658281</v>
      </c>
      <c r="C153" s="324">
        <v>9.6703327760412279</v>
      </c>
      <c r="D153" s="324">
        <v>23.603023557394511</v>
      </c>
      <c r="E153" s="324">
        <v>1.4713385852783694</v>
      </c>
      <c r="F153" s="324">
        <v>14.676653041239508</v>
      </c>
      <c r="G153" s="324">
        <v>29.438065144925137</v>
      </c>
      <c r="H153" s="324">
        <v>3.5634549140226701</v>
      </c>
      <c r="I153" s="324">
        <v>0.21316692171088611</v>
      </c>
      <c r="K153" s="69">
        <v>2020</v>
      </c>
      <c r="L153" s="324">
        <v>0</v>
      </c>
      <c r="M153" s="324">
        <v>0.96884750244967899</v>
      </c>
      <c r="N153" s="324">
        <v>4.619892948973888</v>
      </c>
      <c r="O153" s="324">
        <v>0.54432110688493429</v>
      </c>
      <c r="P153" s="324">
        <v>0.64355721998358562</v>
      </c>
      <c r="Q153" s="324">
        <v>31.967635334713165</v>
      </c>
      <c r="R153" s="324">
        <v>19.978448708959252</v>
      </c>
      <c r="S153" s="324">
        <v>1.5849755044598415E-2</v>
      </c>
    </row>
    <row r="154" spans="1:19" x14ac:dyDescent="0.25">
      <c r="A154" s="69">
        <v>2021</v>
      </c>
      <c r="B154" s="324">
        <v>2.8354079638001779</v>
      </c>
      <c r="C154" s="324">
        <v>9.2017243292373614</v>
      </c>
      <c r="D154" s="324">
        <v>22.938144476217193</v>
      </c>
      <c r="E154" s="324">
        <v>1.4664068950828439</v>
      </c>
      <c r="F154" s="324">
        <v>16.09281532733851</v>
      </c>
      <c r="G154" s="324">
        <v>29.335177427390725</v>
      </c>
      <c r="H154" s="324">
        <v>3.5992800674471011</v>
      </c>
      <c r="I154" s="324">
        <v>0.21286331230376407</v>
      </c>
      <c r="K154" s="69">
        <v>2021</v>
      </c>
      <c r="L154" s="324">
        <v>0</v>
      </c>
      <c r="M154" s="324">
        <v>0.95159502974110821</v>
      </c>
      <c r="N154" s="324">
        <v>4.543869391821489</v>
      </c>
      <c r="O154" s="324">
        <v>0.53533290059935135</v>
      </c>
      <c r="P154" s="324">
        <v>0.65615905110606654</v>
      </c>
      <c r="Q154" s="324">
        <v>33.174959228160873</v>
      </c>
      <c r="R154" s="324">
        <v>19.740327224039827</v>
      </c>
      <c r="S154" s="324">
        <v>1.5661532920510403E-2</v>
      </c>
    </row>
    <row r="155" spans="1:19" x14ac:dyDescent="0.25">
      <c r="A155" s="69">
        <v>2022</v>
      </c>
      <c r="B155" s="324">
        <v>2.7694602447364258</v>
      </c>
      <c r="C155" s="324">
        <v>9.0601716958193954</v>
      </c>
      <c r="D155" s="324">
        <v>22.554810026443324</v>
      </c>
      <c r="E155" s="324">
        <v>1.4447917643372796</v>
      </c>
      <c r="F155" s="324">
        <v>16.29576636226702</v>
      </c>
      <c r="G155" s="324">
        <v>29.190041001913411</v>
      </c>
      <c r="H155" s="324">
        <v>3.564516331060823</v>
      </c>
      <c r="I155" s="324">
        <v>0.21102556607482462</v>
      </c>
      <c r="K155" s="69">
        <v>2022</v>
      </c>
      <c r="L155" s="324">
        <v>0</v>
      </c>
      <c r="M155" s="324">
        <v>0.93248595599740736</v>
      </c>
      <c r="N155" s="324">
        <v>4.451455050832906</v>
      </c>
      <c r="O155" s="324">
        <v>0.52530212957476785</v>
      </c>
      <c r="P155" s="324">
        <v>0.67632367215486355</v>
      </c>
      <c r="Q155" s="324">
        <v>34.289250423327644</v>
      </c>
      <c r="R155" s="324">
        <v>19.470132638530924</v>
      </c>
      <c r="S155" s="324">
        <v>1.5446874370260889E-2</v>
      </c>
    </row>
    <row r="156" spans="1:19" x14ac:dyDescent="0.25">
      <c r="A156" s="69">
        <v>2023</v>
      </c>
      <c r="B156" s="324">
        <v>2.8175895118067893</v>
      </c>
      <c r="C156" s="324">
        <v>9.1458170667982319</v>
      </c>
      <c r="D156" s="324">
        <v>22.54033726083253</v>
      </c>
      <c r="E156" s="324">
        <v>1.451688528677695</v>
      </c>
      <c r="F156" s="324">
        <v>16.672227793914942</v>
      </c>
      <c r="G156" s="324">
        <v>29.147249517118095</v>
      </c>
      <c r="H156" s="324">
        <v>3.5821760026478811</v>
      </c>
      <c r="I156" s="324">
        <v>0.21266204727311372</v>
      </c>
      <c r="K156" s="69">
        <v>2023</v>
      </c>
      <c r="L156" s="324">
        <v>0</v>
      </c>
      <c r="M156" s="324">
        <v>0.93268131230482454</v>
      </c>
      <c r="N156" s="324">
        <v>4.4416400284527144</v>
      </c>
      <c r="O156" s="324">
        <v>0.52631392512830444</v>
      </c>
      <c r="P156" s="324">
        <v>0.72336807325529606</v>
      </c>
      <c r="Q156" s="324">
        <v>35.586133008375079</v>
      </c>
      <c r="R156" s="324">
        <v>19.615783796659166</v>
      </c>
      <c r="S156" s="324">
        <v>1.5562205830177046E-2</v>
      </c>
    </row>
    <row r="157" spans="1:19" x14ac:dyDescent="0.25">
      <c r="A157" s="69">
        <v>2024</v>
      </c>
      <c r="B157" s="324">
        <v>2.8603861487903424</v>
      </c>
      <c r="C157" s="324">
        <v>9.2290623178248161</v>
      </c>
      <c r="D157" s="324">
        <v>22.50384143055722</v>
      </c>
      <c r="E157" s="324">
        <v>1.460367090647485</v>
      </c>
      <c r="F157" s="324">
        <v>17.032015124735281</v>
      </c>
      <c r="G157" s="324">
        <v>29.122974490204609</v>
      </c>
      <c r="H157" s="324">
        <v>3.5960367116275642</v>
      </c>
      <c r="I157" s="324">
        <v>0.21398369876541104</v>
      </c>
      <c r="K157" s="69">
        <v>2024</v>
      </c>
      <c r="L157" s="324">
        <v>0</v>
      </c>
      <c r="M157" s="324">
        <v>0.93036703942931254</v>
      </c>
      <c r="N157" s="324">
        <v>4.4281253080407224</v>
      </c>
      <c r="O157" s="324">
        <v>0.52612780208360799</v>
      </c>
      <c r="P157" s="324">
        <v>0.76567906956864906</v>
      </c>
      <c r="Q157" s="324">
        <v>35.767909122394713</v>
      </c>
      <c r="R157" s="324">
        <v>19.729246048747232</v>
      </c>
      <c r="S157" s="324">
        <v>1.5652512787965353E-2</v>
      </c>
    </row>
    <row r="158" spans="1:19" x14ac:dyDescent="0.25">
      <c r="A158" s="69">
        <v>2025</v>
      </c>
      <c r="B158" s="324">
        <v>2.8925084027108432</v>
      </c>
      <c r="C158" s="324">
        <v>9.2936675599933576</v>
      </c>
      <c r="D158" s="324">
        <v>22.395059626649164</v>
      </c>
      <c r="E158" s="324">
        <v>1.4680769505772056</v>
      </c>
      <c r="F158" s="324">
        <v>17.382931820715502</v>
      </c>
      <c r="G158" s="324">
        <v>29.078746062984024</v>
      </c>
      <c r="H158" s="324">
        <v>3.6020521559595906</v>
      </c>
      <c r="I158" s="324">
        <v>0.21473139951018125</v>
      </c>
      <c r="K158" s="69">
        <v>2025</v>
      </c>
      <c r="L158" s="324">
        <v>0</v>
      </c>
      <c r="M158" s="324">
        <v>0.92463999006835529</v>
      </c>
      <c r="N158" s="324">
        <v>4.4002813423730958</v>
      </c>
      <c r="O158" s="324">
        <v>0.52412690665545847</v>
      </c>
      <c r="P158" s="324">
        <v>0.80579892330011182</v>
      </c>
      <c r="Q158" s="324">
        <v>35.904750386560153</v>
      </c>
      <c r="R158" s="324">
        <v>19.780776424705632</v>
      </c>
      <c r="S158" s="324">
        <v>1.5693192856530477E-2</v>
      </c>
    </row>
    <row r="161" spans="1:27" s="9" customFormat="1" ht="17.25" x14ac:dyDescent="0.3">
      <c r="A161" s="9" t="s">
        <v>124</v>
      </c>
    </row>
    <row r="162" spans="1:27" s="29" customFormat="1" x14ac:dyDescent="0.25">
      <c r="A162" s="44"/>
    </row>
    <row r="163" spans="1:27" s="29" customFormat="1" x14ac:dyDescent="0.25">
      <c r="A163" s="44"/>
    </row>
    <row r="164" spans="1:27" x14ac:dyDescent="0.25">
      <c r="A164" s="152"/>
      <c r="B164" s="149">
        <v>2000</v>
      </c>
      <c r="C164" s="149">
        <v>2001</v>
      </c>
      <c r="D164" s="149">
        <v>2002</v>
      </c>
      <c r="E164" s="149">
        <v>2003</v>
      </c>
      <c r="F164" s="149">
        <v>2004</v>
      </c>
      <c r="G164" s="149">
        <v>2005</v>
      </c>
      <c r="H164" s="149">
        <v>2006</v>
      </c>
      <c r="I164" s="149">
        <v>2007</v>
      </c>
      <c r="J164" s="149">
        <v>2008</v>
      </c>
      <c r="K164" s="149">
        <v>2009</v>
      </c>
      <c r="L164" s="149">
        <v>2010</v>
      </c>
      <c r="M164" s="149">
        <v>2011</v>
      </c>
      <c r="N164" s="149">
        <v>2012</v>
      </c>
      <c r="O164" s="149">
        <v>2013</v>
      </c>
      <c r="P164" s="149">
        <v>2014</v>
      </c>
      <c r="Q164" s="149">
        <v>2015</v>
      </c>
      <c r="R164" s="149">
        <v>2016</v>
      </c>
      <c r="S164" s="149">
        <v>2017</v>
      </c>
      <c r="T164" s="149">
        <v>2018</v>
      </c>
      <c r="U164" s="149">
        <v>2019</v>
      </c>
      <c r="V164" s="149">
        <v>2020</v>
      </c>
      <c r="W164" s="149">
        <v>2021</v>
      </c>
      <c r="X164" s="149">
        <v>2022</v>
      </c>
      <c r="Y164" s="149">
        <v>2023</v>
      </c>
      <c r="Z164" s="149">
        <v>2024</v>
      </c>
      <c r="AA164" s="150">
        <v>2025</v>
      </c>
    </row>
    <row r="165" spans="1:27" x14ac:dyDescent="0.25">
      <c r="A165" s="205" t="s">
        <v>40</v>
      </c>
      <c r="B165" s="325">
        <v>0.76055760170565034</v>
      </c>
      <c r="C165" s="325">
        <v>0.76437963554620014</v>
      </c>
      <c r="D165" s="325">
        <v>0.76813178465767096</v>
      </c>
      <c r="E165" s="325">
        <v>0.77136587696303338</v>
      </c>
      <c r="F165" s="325">
        <v>0.7750314179041119</v>
      </c>
      <c r="G165" s="325">
        <v>0.77787330597613702</v>
      </c>
      <c r="H165" s="325">
        <v>0.78156376985283627</v>
      </c>
      <c r="I165" s="325">
        <v>0.78505747434926965</v>
      </c>
      <c r="J165" s="325">
        <v>0.79</v>
      </c>
      <c r="K165" s="325">
        <v>0.79400000000000004</v>
      </c>
      <c r="L165" s="325">
        <v>0.8</v>
      </c>
      <c r="M165" s="325">
        <v>0.80600000000000005</v>
      </c>
      <c r="N165" s="325">
        <v>0.81200000000000006</v>
      </c>
      <c r="O165" s="325">
        <v>0.81800000000000006</v>
      </c>
      <c r="P165" s="325">
        <v>0.82400000000000007</v>
      </c>
      <c r="Q165" s="325">
        <v>0.83600000000000008</v>
      </c>
      <c r="R165" s="325">
        <v>0.84200000000000008</v>
      </c>
      <c r="S165" s="325">
        <v>0.84800000000000009</v>
      </c>
      <c r="T165" s="325">
        <v>0.85400000000000009</v>
      </c>
      <c r="U165" s="325">
        <v>0.8600000000000001</v>
      </c>
      <c r="V165" s="325">
        <v>0.8660000000000001</v>
      </c>
      <c r="W165" s="325">
        <v>0.87200000000000011</v>
      </c>
      <c r="X165" s="325">
        <v>0.87800000000000011</v>
      </c>
      <c r="Y165" s="325">
        <v>0.88400000000000012</v>
      </c>
      <c r="Z165" s="325">
        <v>0.89000000000000012</v>
      </c>
      <c r="AA165" s="326">
        <v>0.89600000000000013</v>
      </c>
    </row>
    <row r="166" spans="1:27" x14ac:dyDescent="0.25">
      <c r="A166" s="206" t="s">
        <v>41</v>
      </c>
      <c r="B166" s="327">
        <v>0.81753917338741888</v>
      </c>
      <c r="C166" s="327">
        <v>0.82173696904774252</v>
      </c>
      <c r="D166" s="327">
        <v>0.82576557984068455</v>
      </c>
      <c r="E166" s="327">
        <v>0.82947455767181455</v>
      </c>
      <c r="F166" s="327">
        <v>0.83342394019809585</v>
      </c>
      <c r="G166" s="327">
        <v>0.83753764501105654</v>
      </c>
      <c r="H166" s="327">
        <v>0.84165462253556922</v>
      </c>
      <c r="I166" s="327">
        <v>0.84626871885692445</v>
      </c>
      <c r="J166" s="327">
        <v>0.84719999999999995</v>
      </c>
      <c r="K166" s="327">
        <v>0.85119999999999996</v>
      </c>
      <c r="L166" s="327">
        <v>0.85689999999999988</v>
      </c>
      <c r="M166" s="327">
        <v>0.86259999999999992</v>
      </c>
      <c r="N166" s="327">
        <v>0.86830000000000007</v>
      </c>
      <c r="O166" s="327">
        <v>0.874</v>
      </c>
      <c r="P166" s="327">
        <v>0.87970000000000004</v>
      </c>
      <c r="Q166" s="327">
        <v>0.89110000000000011</v>
      </c>
      <c r="R166" s="327">
        <v>0.89680000000000015</v>
      </c>
      <c r="S166" s="327">
        <v>0.90250000000000019</v>
      </c>
      <c r="T166" s="327">
        <v>0.90820000000000023</v>
      </c>
      <c r="U166" s="327">
        <v>0.91390000000000027</v>
      </c>
      <c r="V166" s="327">
        <v>0.91960000000000031</v>
      </c>
      <c r="W166" s="327">
        <v>0.92530000000000034</v>
      </c>
      <c r="X166" s="327">
        <v>0.93100000000000038</v>
      </c>
      <c r="Y166" s="327">
        <v>0.93670000000000042</v>
      </c>
      <c r="Z166" s="327">
        <v>0.94240000000000046</v>
      </c>
      <c r="AA166" s="328">
        <v>0.9481000000000005</v>
      </c>
    </row>
    <row r="167" spans="1:27" x14ac:dyDescent="0.25">
      <c r="A167" s="206" t="s">
        <v>100</v>
      </c>
      <c r="B167" s="327">
        <v>0.69756827850772885</v>
      </c>
      <c r="C167" s="327">
        <v>0.68596851703872008</v>
      </c>
      <c r="D167" s="327">
        <v>0.70693760948659212</v>
      </c>
      <c r="E167" s="327">
        <v>0.67200000000000015</v>
      </c>
      <c r="F167" s="327">
        <v>0.67600000000000005</v>
      </c>
      <c r="G167" s="327">
        <v>0.78598680114556108</v>
      </c>
      <c r="H167" s="327">
        <v>0.7839946621375713</v>
      </c>
      <c r="I167" s="327">
        <v>0.76708540134712944</v>
      </c>
      <c r="J167" s="327">
        <v>0.78</v>
      </c>
      <c r="K167" s="327">
        <v>0.78</v>
      </c>
      <c r="L167" s="327">
        <v>0.78</v>
      </c>
      <c r="M167" s="327">
        <v>0.78</v>
      </c>
      <c r="N167" s="327">
        <v>0.78</v>
      </c>
      <c r="O167" s="327">
        <v>0.78</v>
      </c>
      <c r="P167" s="327">
        <v>0.78</v>
      </c>
      <c r="Q167" s="327">
        <v>0.78</v>
      </c>
      <c r="R167" s="327">
        <v>0.78</v>
      </c>
      <c r="S167" s="327">
        <v>0.78</v>
      </c>
      <c r="T167" s="327">
        <v>0.78</v>
      </c>
      <c r="U167" s="327">
        <v>0.78</v>
      </c>
      <c r="V167" s="327">
        <v>0.78</v>
      </c>
      <c r="W167" s="327">
        <v>0.78</v>
      </c>
      <c r="X167" s="327">
        <v>0.78</v>
      </c>
      <c r="Y167" s="327">
        <v>0.78</v>
      </c>
      <c r="Z167" s="327">
        <v>0.78</v>
      </c>
      <c r="AA167" s="328">
        <v>0.78</v>
      </c>
    </row>
    <row r="168" spans="1:27" x14ac:dyDescent="0.25">
      <c r="A168" s="206" t="s">
        <v>119</v>
      </c>
      <c r="B168" s="327">
        <v>0.96999999999999986</v>
      </c>
      <c r="C168" s="327">
        <v>0.97</v>
      </c>
      <c r="D168" s="327">
        <v>0.97</v>
      </c>
      <c r="E168" s="327">
        <v>0.96999999999999986</v>
      </c>
      <c r="F168" s="327">
        <v>0.97</v>
      </c>
      <c r="G168" s="327">
        <v>0.96999999999999986</v>
      </c>
      <c r="H168" s="327">
        <v>0.97000000000000008</v>
      </c>
      <c r="I168" s="327">
        <v>0.96999999999999986</v>
      </c>
      <c r="J168" s="327">
        <v>0.97</v>
      </c>
      <c r="K168" s="327">
        <v>0.97</v>
      </c>
      <c r="L168" s="327">
        <v>0.97</v>
      </c>
      <c r="M168" s="327">
        <v>0.97</v>
      </c>
      <c r="N168" s="327">
        <v>0.97</v>
      </c>
      <c r="O168" s="327">
        <v>0.97</v>
      </c>
      <c r="P168" s="327">
        <v>0.97</v>
      </c>
      <c r="Q168" s="327">
        <v>0.97</v>
      </c>
      <c r="R168" s="327">
        <v>0.97</v>
      </c>
      <c r="S168" s="327">
        <v>0.97</v>
      </c>
      <c r="T168" s="327">
        <v>0.97</v>
      </c>
      <c r="U168" s="327">
        <v>0.97</v>
      </c>
      <c r="V168" s="327">
        <v>0.97</v>
      </c>
      <c r="W168" s="327">
        <v>0.97</v>
      </c>
      <c r="X168" s="327">
        <v>0.97</v>
      </c>
      <c r="Y168" s="327">
        <v>0.97</v>
      </c>
      <c r="Z168" s="327">
        <v>0.97</v>
      </c>
      <c r="AA168" s="328">
        <v>0.97</v>
      </c>
    </row>
    <row r="169" spans="1:27" x14ac:dyDescent="0.25">
      <c r="A169" s="206" t="s">
        <v>107</v>
      </c>
      <c r="B169" s="327">
        <v>0.95</v>
      </c>
      <c r="C169" s="327">
        <v>0.95</v>
      </c>
      <c r="D169" s="327">
        <v>0.95000000000000007</v>
      </c>
      <c r="E169" s="327">
        <v>0.95000000000000007</v>
      </c>
      <c r="F169" s="327">
        <v>0.95</v>
      </c>
      <c r="G169" s="327">
        <v>0.95</v>
      </c>
      <c r="H169" s="327">
        <v>0.95</v>
      </c>
      <c r="I169" s="327">
        <v>0.95000000000000007</v>
      </c>
      <c r="J169" s="327">
        <v>0.95</v>
      </c>
      <c r="K169" s="327">
        <v>0.95</v>
      </c>
      <c r="L169" s="327">
        <v>0.95</v>
      </c>
      <c r="M169" s="327">
        <v>0.95</v>
      </c>
      <c r="N169" s="327">
        <v>0.95</v>
      </c>
      <c r="O169" s="327">
        <v>0.95</v>
      </c>
      <c r="P169" s="327">
        <v>0.95</v>
      </c>
      <c r="Q169" s="327">
        <v>0.95</v>
      </c>
      <c r="R169" s="327">
        <v>0.95</v>
      </c>
      <c r="S169" s="327">
        <v>0.95</v>
      </c>
      <c r="T169" s="327">
        <v>0.95</v>
      </c>
      <c r="U169" s="327">
        <v>0.95</v>
      </c>
      <c r="V169" s="327">
        <v>0.95</v>
      </c>
      <c r="W169" s="327">
        <v>0.95</v>
      </c>
      <c r="X169" s="327">
        <v>0.95</v>
      </c>
      <c r="Y169" s="327">
        <v>0.95</v>
      </c>
      <c r="Z169" s="327">
        <v>0.95</v>
      </c>
      <c r="AA169" s="328">
        <v>0.95</v>
      </c>
    </row>
    <row r="170" spans="1:27" x14ac:dyDescent="0.25">
      <c r="A170" s="206" t="s">
        <v>120</v>
      </c>
      <c r="B170" s="327">
        <v>0.71</v>
      </c>
      <c r="C170" s="327">
        <v>0.71400000000000008</v>
      </c>
      <c r="D170" s="327">
        <v>0.71799999999999997</v>
      </c>
      <c r="E170" s="327">
        <v>0.72199999999999998</v>
      </c>
      <c r="F170" s="327">
        <v>0.72599999999999987</v>
      </c>
      <c r="G170" s="327">
        <v>0.73</v>
      </c>
      <c r="H170" s="327">
        <v>0.73399999999999999</v>
      </c>
      <c r="I170" s="327">
        <v>0.7380000000000001</v>
      </c>
      <c r="J170" s="327">
        <v>0.74199999999999999</v>
      </c>
      <c r="K170" s="327">
        <v>0.74599999999999989</v>
      </c>
      <c r="L170" s="327">
        <v>0.75</v>
      </c>
      <c r="M170" s="327">
        <v>0.75</v>
      </c>
      <c r="N170" s="327">
        <v>0.74999999999999989</v>
      </c>
      <c r="O170" s="327">
        <v>0.75</v>
      </c>
      <c r="P170" s="327">
        <v>0.75</v>
      </c>
      <c r="Q170" s="327">
        <v>0.7575187499999998</v>
      </c>
      <c r="R170" s="327">
        <v>0.76130634374999973</v>
      </c>
      <c r="S170" s="327">
        <v>0.76511287546874962</v>
      </c>
      <c r="T170" s="327">
        <v>0.76893843984609334</v>
      </c>
      <c r="U170" s="327">
        <v>0.77278313204532367</v>
      </c>
      <c r="V170" s="327">
        <v>0.77664704770555026</v>
      </c>
      <c r="W170" s="327">
        <v>0.78053028294407789</v>
      </c>
      <c r="X170" s="327">
        <v>0.78443293435879824</v>
      </c>
      <c r="Y170" s="327">
        <v>0.7883550990305922</v>
      </c>
      <c r="Z170" s="327">
        <v>0.79229687452574504</v>
      </c>
      <c r="AA170" s="328">
        <v>0.79625835889837371</v>
      </c>
    </row>
    <row r="171" spans="1:27" x14ac:dyDescent="0.25">
      <c r="A171" s="206" t="s">
        <v>125</v>
      </c>
      <c r="B171" s="327">
        <v>0.59</v>
      </c>
      <c r="C171" s="327">
        <v>0.59599999999999997</v>
      </c>
      <c r="D171" s="327">
        <v>0.60199999999999998</v>
      </c>
      <c r="E171" s="327">
        <v>0.60799999999999998</v>
      </c>
      <c r="F171" s="327">
        <v>0.61399999999999999</v>
      </c>
      <c r="G171" s="327">
        <v>0.62</v>
      </c>
      <c r="H171" s="327">
        <v>0.626</v>
      </c>
      <c r="I171" s="327">
        <v>0.63200000000000001</v>
      </c>
      <c r="J171" s="327">
        <v>0.628</v>
      </c>
      <c r="K171" s="327">
        <v>0.63400000000000001</v>
      </c>
      <c r="L171" s="327">
        <v>0.63600000000000001</v>
      </c>
      <c r="M171" s="327">
        <v>0.63800000000000001</v>
      </c>
      <c r="N171" s="327">
        <v>0.64</v>
      </c>
      <c r="O171" s="327">
        <v>0.64200000000000002</v>
      </c>
      <c r="P171" s="327">
        <v>0.64400000000000002</v>
      </c>
      <c r="Q171" s="327">
        <v>0.64800000000000002</v>
      </c>
      <c r="R171" s="327">
        <v>0.65</v>
      </c>
      <c r="S171" s="327">
        <v>0.65200000000000002</v>
      </c>
      <c r="T171" s="327">
        <v>0.65400000000000003</v>
      </c>
      <c r="U171" s="327">
        <v>0.65600000000000003</v>
      </c>
      <c r="V171" s="327">
        <v>0.65800000000000003</v>
      </c>
      <c r="W171" s="327">
        <v>0.66</v>
      </c>
      <c r="X171" s="327">
        <v>0.66200000000000003</v>
      </c>
      <c r="Y171" s="327">
        <v>0.66400000000000003</v>
      </c>
      <c r="Z171" s="327">
        <v>0.66600000000000004</v>
      </c>
      <c r="AA171" s="328">
        <v>0.66800000000000004</v>
      </c>
    </row>
    <row r="172" spans="1:27" x14ac:dyDescent="0.25">
      <c r="A172" s="206" t="s">
        <v>126</v>
      </c>
      <c r="B172" s="327">
        <v>0.71</v>
      </c>
      <c r="C172" s="327">
        <v>0.71399999999999997</v>
      </c>
      <c r="D172" s="327">
        <v>0.71799999999999997</v>
      </c>
      <c r="E172" s="327">
        <v>0.72199999999999998</v>
      </c>
      <c r="F172" s="327">
        <v>0.72599999999999998</v>
      </c>
      <c r="G172" s="327">
        <v>0.73</v>
      </c>
      <c r="H172" s="327">
        <v>0.73399999999999999</v>
      </c>
      <c r="I172" s="327">
        <v>0.73799999999999999</v>
      </c>
      <c r="J172" s="327">
        <v>0.73799999999999999</v>
      </c>
      <c r="K172" s="327">
        <v>0.74199999999999999</v>
      </c>
      <c r="L172" s="327">
        <v>0.746</v>
      </c>
      <c r="M172" s="327">
        <v>0.75</v>
      </c>
      <c r="N172" s="327">
        <v>0.754</v>
      </c>
      <c r="O172" s="327">
        <v>0.75800000000000001</v>
      </c>
      <c r="P172" s="327">
        <v>0.76200000000000001</v>
      </c>
      <c r="Q172" s="327">
        <v>0.77</v>
      </c>
      <c r="R172" s="327">
        <v>0.77400000000000002</v>
      </c>
      <c r="S172" s="327">
        <v>0.77800000000000002</v>
      </c>
      <c r="T172" s="327">
        <v>0.78200000000000003</v>
      </c>
      <c r="U172" s="327">
        <v>0.78600000000000003</v>
      </c>
      <c r="V172" s="327">
        <v>0.79</v>
      </c>
      <c r="W172" s="327">
        <v>0.79400000000000004</v>
      </c>
      <c r="X172" s="327">
        <v>0.79800000000000004</v>
      </c>
      <c r="Y172" s="327">
        <v>0.80200000000000005</v>
      </c>
      <c r="Z172" s="327">
        <v>0.80600000000000005</v>
      </c>
      <c r="AA172" s="328">
        <v>0.81</v>
      </c>
    </row>
    <row r="173" spans="1:27" x14ac:dyDescent="0.25">
      <c r="A173" s="206" t="s">
        <v>127</v>
      </c>
      <c r="B173" s="327">
        <v>0.76</v>
      </c>
      <c r="C173" s="327">
        <v>0.76400000000000001</v>
      </c>
      <c r="D173" s="327">
        <v>0.76800000000000002</v>
      </c>
      <c r="E173" s="327">
        <v>0.77200000000000002</v>
      </c>
      <c r="F173" s="327">
        <v>0.77600000000000002</v>
      </c>
      <c r="G173" s="327">
        <v>0.78</v>
      </c>
      <c r="H173" s="327">
        <v>0.78400000000000003</v>
      </c>
      <c r="I173" s="327">
        <v>0.78800000000000003</v>
      </c>
      <c r="J173" s="327">
        <v>0.79</v>
      </c>
      <c r="K173" s="327">
        <v>0.79400000000000004</v>
      </c>
      <c r="L173" s="327">
        <v>0.8</v>
      </c>
      <c r="M173" s="327">
        <v>0.80600000000000005</v>
      </c>
      <c r="N173" s="327">
        <v>0.81200000000000006</v>
      </c>
      <c r="O173" s="327">
        <v>0.81800000000000006</v>
      </c>
      <c r="P173" s="327">
        <v>0.82400000000000007</v>
      </c>
      <c r="Q173" s="327">
        <v>0.83600000000000008</v>
      </c>
      <c r="R173" s="327">
        <v>0.84200000000000008</v>
      </c>
      <c r="S173" s="327">
        <v>0.84800000000000009</v>
      </c>
      <c r="T173" s="327">
        <v>0.85400000000000009</v>
      </c>
      <c r="U173" s="327">
        <v>0.8600000000000001</v>
      </c>
      <c r="V173" s="327">
        <v>0.8660000000000001</v>
      </c>
      <c r="W173" s="327">
        <v>0.87200000000000011</v>
      </c>
      <c r="X173" s="327">
        <v>0.87800000000000011</v>
      </c>
      <c r="Y173" s="327">
        <v>0.88400000000000012</v>
      </c>
      <c r="Z173" s="327">
        <v>0.89000000000000012</v>
      </c>
      <c r="AA173" s="328">
        <v>0.89600000000000013</v>
      </c>
    </row>
    <row r="174" spans="1:27" s="42" customFormat="1" ht="15.75" x14ac:dyDescent="0.25">
      <c r="A174" s="207" t="s">
        <v>41</v>
      </c>
      <c r="B174" s="329">
        <v>0.81</v>
      </c>
      <c r="C174" s="329">
        <v>0.81399999999999995</v>
      </c>
      <c r="D174" s="329">
        <v>0.81799999999999995</v>
      </c>
      <c r="E174" s="329">
        <v>0.82199999999999995</v>
      </c>
      <c r="F174" s="329">
        <v>0.82599999999999996</v>
      </c>
      <c r="G174" s="329">
        <v>0.83</v>
      </c>
      <c r="H174" s="329">
        <v>0.83399999999999996</v>
      </c>
      <c r="I174" s="329">
        <v>0.83799999999999997</v>
      </c>
      <c r="J174" s="329">
        <v>0.84</v>
      </c>
      <c r="K174" s="329">
        <v>0.84399999999999997</v>
      </c>
      <c r="L174" s="329">
        <v>0.85</v>
      </c>
      <c r="M174" s="329">
        <v>0.85599999999999998</v>
      </c>
      <c r="N174" s="329">
        <v>0.86199999999999999</v>
      </c>
      <c r="O174" s="329">
        <v>0.86799999999999999</v>
      </c>
      <c r="P174" s="329">
        <v>0.874</v>
      </c>
      <c r="Q174" s="329">
        <v>0.88600000000000001</v>
      </c>
      <c r="R174" s="329">
        <v>0.89200000000000002</v>
      </c>
      <c r="S174" s="329">
        <v>0.89800000000000002</v>
      </c>
      <c r="T174" s="329">
        <v>0.90400000000000003</v>
      </c>
      <c r="U174" s="329">
        <v>0.91</v>
      </c>
      <c r="V174" s="329">
        <v>0.91600000000000004</v>
      </c>
      <c r="W174" s="329">
        <v>0.92200000000000004</v>
      </c>
      <c r="X174" s="329">
        <v>0.92800000000000005</v>
      </c>
      <c r="Y174" s="329">
        <v>0.93400000000000005</v>
      </c>
      <c r="Z174" s="329">
        <v>0.94000000000000006</v>
      </c>
      <c r="AA174" s="330">
        <v>0.94600000000000006</v>
      </c>
    </row>
    <row r="175" spans="1:27" x14ac:dyDescent="0.25">
      <c r="A175" s="206" t="s">
        <v>128</v>
      </c>
      <c r="B175" s="327">
        <v>0.86</v>
      </c>
      <c r="C175" s="327">
        <v>0.86399999999999999</v>
      </c>
      <c r="D175" s="327">
        <v>0.86799999999999999</v>
      </c>
      <c r="E175" s="327">
        <v>0.872</v>
      </c>
      <c r="F175" s="327">
        <v>0.876</v>
      </c>
      <c r="G175" s="327">
        <v>0.88</v>
      </c>
      <c r="H175" s="327">
        <v>0.88400000000000001</v>
      </c>
      <c r="I175" s="327">
        <v>0.88800000000000001</v>
      </c>
      <c r="J175" s="327">
        <v>0.88800000000000001</v>
      </c>
      <c r="K175" s="327">
        <v>0.89200000000000002</v>
      </c>
      <c r="L175" s="327">
        <v>0.89600000000000002</v>
      </c>
      <c r="M175" s="327">
        <v>0.9</v>
      </c>
      <c r="N175" s="327">
        <v>0.90400000000000003</v>
      </c>
      <c r="O175" s="327">
        <v>0.90800000000000003</v>
      </c>
      <c r="P175" s="327">
        <v>0.91200000000000003</v>
      </c>
      <c r="Q175" s="327">
        <v>0.92</v>
      </c>
      <c r="R175" s="327">
        <v>0.92400000000000004</v>
      </c>
      <c r="S175" s="327">
        <v>0.92800000000000005</v>
      </c>
      <c r="T175" s="327">
        <v>0.93200000000000005</v>
      </c>
      <c r="U175" s="327">
        <v>0.93600000000000005</v>
      </c>
      <c r="V175" s="327">
        <v>0.94000000000000006</v>
      </c>
      <c r="W175" s="327">
        <v>0.94400000000000006</v>
      </c>
      <c r="X175" s="327">
        <v>0.94800000000000006</v>
      </c>
      <c r="Y175" s="327">
        <v>0.95200000000000007</v>
      </c>
      <c r="Z175" s="327">
        <v>0.95600000000000007</v>
      </c>
      <c r="AA175" s="328">
        <v>0.96000000000000008</v>
      </c>
    </row>
    <row r="176" spans="1:27" x14ac:dyDescent="0.25">
      <c r="A176" s="208" t="s">
        <v>129</v>
      </c>
      <c r="B176" s="331">
        <v>0.97</v>
      </c>
      <c r="C176" s="331">
        <v>0.97</v>
      </c>
      <c r="D176" s="331">
        <v>0.97</v>
      </c>
      <c r="E176" s="331">
        <v>0.97</v>
      </c>
      <c r="F176" s="331">
        <v>0.97</v>
      </c>
      <c r="G176" s="331">
        <v>0.97</v>
      </c>
      <c r="H176" s="331">
        <v>0.97</v>
      </c>
      <c r="I176" s="331">
        <v>0.97</v>
      </c>
      <c r="J176" s="331">
        <v>0.97</v>
      </c>
      <c r="K176" s="331">
        <v>0.97</v>
      </c>
      <c r="L176" s="331">
        <v>0.97</v>
      </c>
      <c r="M176" s="331">
        <v>0.97</v>
      </c>
      <c r="N176" s="331">
        <v>0.97</v>
      </c>
      <c r="O176" s="331">
        <v>0.97</v>
      </c>
      <c r="P176" s="331">
        <v>0.97</v>
      </c>
      <c r="Q176" s="331">
        <v>0.97</v>
      </c>
      <c r="R176" s="331">
        <v>0.97</v>
      </c>
      <c r="S176" s="331">
        <v>0.97</v>
      </c>
      <c r="T176" s="331">
        <v>0.97</v>
      </c>
      <c r="U176" s="331">
        <v>0.97</v>
      </c>
      <c r="V176" s="331">
        <v>0.97</v>
      </c>
      <c r="W176" s="331">
        <v>0.97</v>
      </c>
      <c r="X176" s="331">
        <v>0.97</v>
      </c>
      <c r="Y176" s="331">
        <v>0.97</v>
      </c>
      <c r="Z176" s="331">
        <v>0.97</v>
      </c>
      <c r="AA176" s="332">
        <v>0.97</v>
      </c>
    </row>
    <row r="177" spans="1:27" x14ac:dyDescent="0.25">
      <c r="A177" s="40"/>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row>
    <row r="178" spans="1:27" x14ac:dyDescent="0.25">
      <c r="A178" s="40"/>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row>
    <row r="179" spans="1:27" x14ac:dyDescent="0.25">
      <c r="A179" s="40"/>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row>
    <row r="180" spans="1:27" x14ac:dyDescent="0.25">
      <c r="A180" s="40"/>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row>
    <row r="181" spans="1:27" x14ac:dyDescent="0.25">
      <c r="A181" s="40"/>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row>
    <row r="182" spans="1:27" x14ac:dyDescent="0.25">
      <c r="A182" s="40"/>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row>
    <row r="183" spans="1:27" x14ac:dyDescent="0.25">
      <c r="A183" s="40"/>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row>
    <row r="186" spans="1:27" s="9" customFormat="1" ht="17.25" x14ac:dyDescent="0.3">
      <c r="A186" s="9" t="s">
        <v>130</v>
      </c>
    </row>
    <row r="187" spans="1:27" x14ac:dyDescent="0.25">
      <c r="A187" s="44"/>
    </row>
    <row r="188" spans="1:27" s="216" customFormat="1" x14ac:dyDescent="0.25">
      <c r="A188" s="44"/>
    </row>
    <row r="189" spans="1:27" x14ac:dyDescent="0.25">
      <c r="A189" s="69" t="s">
        <v>151</v>
      </c>
      <c r="B189" s="69">
        <v>2000</v>
      </c>
      <c r="C189" s="69">
        <v>2001</v>
      </c>
      <c r="D189" s="69">
        <v>2002</v>
      </c>
      <c r="E189" s="69">
        <v>2003</v>
      </c>
      <c r="F189" s="69">
        <v>2004</v>
      </c>
      <c r="G189" s="69">
        <v>2005</v>
      </c>
      <c r="H189" s="69">
        <v>2006</v>
      </c>
      <c r="I189" s="69">
        <v>2007</v>
      </c>
      <c r="J189" s="69">
        <v>2008</v>
      </c>
      <c r="K189" s="69">
        <v>2009</v>
      </c>
      <c r="L189" s="69">
        <v>2010</v>
      </c>
      <c r="M189" s="69">
        <v>2011</v>
      </c>
      <c r="N189" s="69">
        <v>2012</v>
      </c>
      <c r="O189" s="69">
        <v>2013</v>
      </c>
      <c r="P189" s="69">
        <v>2014</v>
      </c>
      <c r="Q189" s="69">
        <v>2015</v>
      </c>
      <c r="R189" s="69">
        <v>2016</v>
      </c>
      <c r="S189" s="69">
        <v>2017</v>
      </c>
      <c r="T189" s="69">
        <v>2018</v>
      </c>
      <c r="U189" s="69">
        <v>2019</v>
      </c>
      <c r="V189" s="69">
        <v>2020</v>
      </c>
      <c r="W189" s="69">
        <v>2021</v>
      </c>
      <c r="X189" s="69">
        <v>2022</v>
      </c>
      <c r="Y189" s="69">
        <v>2023</v>
      </c>
      <c r="Z189" s="69">
        <v>2024</v>
      </c>
      <c r="AA189" s="69">
        <v>2025</v>
      </c>
    </row>
    <row r="190" spans="1:27" x14ac:dyDescent="0.25">
      <c r="A190" s="13" t="s">
        <v>131</v>
      </c>
      <c r="B190" s="320">
        <v>132.73048225378986</v>
      </c>
      <c r="C190" s="320">
        <v>132.07068064028402</v>
      </c>
      <c r="D190" s="320">
        <v>134.66092539210166</v>
      </c>
      <c r="E190" s="320">
        <v>135.11495294540953</v>
      </c>
      <c r="F190" s="320">
        <v>135.06204433089238</v>
      </c>
      <c r="G190" s="320">
        <v>136.45305653075056</v>
      </c>
      <c r="H190" s="320">
        <v>139.54162401758904</v>
      </c>
      <c r="I190" s="320">
        <v>140.08850553939973</v>
      </c>
      <c r="J190" s="320">
        <v>139.03961069246284</v>
      </c>
      <c r="K190" s="320">
        <v>135.18183490096067</v>
      </c>
      <c r="L190" s="320">
        <v>136.45743872705475</v>
      </c>
      <c r="M190" s="320">
        <v>139.7621576998074</v>
      </c>
      <c r="N190" s="320">
        <v>131.93910477778246</v>
      </c>
      <c r="O190" s="320">
        <v>132.6375118181891</v>
      </c>
      <c r="P190" s="320">
        <v>132.82617093971027</v>
      </c>
      <c r="Q190" s="320">
        <v>133.09653414212056</v>
      </c>
      <c r="R190" s="320">
        <v>132.81775660492693</v>
      </c>
      <c r="S190" s="320">
        <v>132.68674038454449</v>
      </c>
      <c r="T190" s="320">
        <v>132.39165971627719</v>
      </c>
      <c r="U190" s="320">
        <v>132.16302607032469</v>
      </c>
      <c r="V190" s="320">
        <v>131.98284777921899</v>
      </c>
      <c r="W190" s="320">
        <v>132.2101940105639</v>
      </c>
      <c r="X190" s="320">
        <v>132.42902494214951</v>
      </c>
      <c r="Y190" s="320">
        <v>132.64785207526637</v>
      </c>
      <c r="Z190" s="320">
        <v>132.87018930565765</v>
      </c>
      <c r="AA190" s="320">
        <v>133.10047965215361</v>
      </c>
    </row>
    <row r="206" spans="1:1" s="9" customFormat="1" ht="17.25" x14ac:dyDescent="0.3">
      <c r="A206" s="9" t="s">
        <v>132</v>
      </c>
    </row>
    <row r="207" spans="1:1" x14ac:dyDescent="0.25">
      <c r="A207" s="15"/>
    </row>
    <row r="208" spans="1:1" s="216" customFormat="1" x14ac:dyDescent="0.25">
      <c r="A208" s="15"/>
    </row>
    <row r="209" spans="1:10" x14ac:dyDescent="0.25">
      <c r="A209" t="s">
        <v>133</v>
      </c>
    </row>
    <row r="210" spans="1:10" x14ac:dyDescent="0.25">
      <c r="A210" s="152" t="s">
        <v>151</v>
      </c>
      <c r="B210" s="209" t="s">
        <v>134</v>
      </c>
      <c r="C210" s="209" t="s">
        <v>40</v>
      </c>
      <c r="D210" s="209" t="s">
        <v>41</v>
      </c>
      <c r="E210" s="209" t="s">
        <v>135</v>
      </c>
      <c r="F210" s="209" t="s">
        <v>104</v>
      </c>
      <c r="G210" s="209" t="s">
        <v>105</v>
      </c>
      <c r="H210" s="209" t="s">
        <v>119</v>
      </c>
      <c r="I210" s="209" t="s">
        <v>107</v>
      </c>
      <c r="J210" s="210" t="s">
        <v>120</v>
      </c>
    </row>
    <row r="211" spans="1:10" x14ac:dyDescent="0.25">
      <c r="A211" s="211">
        <v>2000</v>
      </c>
      <c r="B211" s="333">
        <v>4.9082648174318871E-2</v>
      </c>
      <c r="C211" s="333">
        <v>34.089716671978749</v>
      </c>
      <c r="D211" s="333">
        <v>29.329226296125039</v>
      </c>
      <c r="E211" s="333">
        <v>19.259208960462743</v>
      </c>
      <c r="F211" s="333">
        <v>0.26045529999999995</v>
      </c>
      <c r="G211" s="333">
        <v>2.532629717518263</v>
      </c>
      <c r="H211" s="333">
        <v>7.1585743912810607</v>
      </c>
      <c r="I211" s="333">
        <v>64.466455630412852</v>
      </c>
      <c r="J211" s="334">
        <v>0.59393145420597526</v>
      </c>
    </row>
    <row r="212" spans="1:10" x14ac:dyDescent="0.25">
      <c r="A212" s="151">
        <v>2001</v>
      </c>
      <c r="B212" s="335">
        <v>4.8780066792633012E-2</v>
      </c>
      <c r="C212" s="335">
        <v>32.745586142572762</v>
      </c>
      <c r="D212" s="335">
        <v>28.728843692966322</v>
      </c>
      <c r="E212" s="335">
        <v>20.427087232586139</v>
      </c>
      <c r="F212" s="335">
        <v>0.26673849999999993</v>
      </c>
      <c r="G212" s="335">
        <v>2.3853969599643396</v>
      </c>
      <c r="H212" s="335">
        <v>6.8453004835351834</v>
      </c>
      <c r="I212" s="335">
        <v>64.51379136235262</v>
      </c>
      <c r="J212" s="336">
        <v>0.59305777214681354</v>
      </c>
    </row>
    <row r="213" spans="1:10" x14ac:dyDescent="0.25">
      <c r="A213" s="151">
        <v>2002</v>
      </c>
      <c r="B213" s="335">
        <v>3.9142738826251848E-2</v>
      </c>
      <c r="C213" s="335">
        <v>31.782336380807525</v>
      </c>
      <c r="D213" s="335">
        <v>29.084589904557198</v>
      </c>
      <c r="E213" s="335">
        <v>22.120164596451055</v>
      </c>
      <c r="F213" s="335">
        <v>0.27163449999999995</v>
      </c>
      <c r="G213" s="335">
        <v>2.5257748756762108</v>
      </c>
      <c r="H213" s="335">
        <v>6.5070214239796371</v>
      </c>
      <c r="I213" s="335">
        <v>66.386673569269249</v>
      </c>
      <c r="J213" s="336">
        <v>0.53157202320954977</v>
      </c>
    </row>
    <row r="214" spans="1:10" x14ac:dyDescent="0.25">
      <c r="A214" s="151">
        <v>2003</v>
      </c>
      <c r="B214" s="335">
        <v>2.9758131647901066E-2</v>
      </c>
      <c r="C214" s="335">
        <v>29.039375343440366</v>
      </c>
      <c r="D214" s="335">
        <v>30.226725193138051</v>
      </c>
      <c r="E214" s="335">
        <v>24.34320179777006</v>
      </c>
      <c r="F214" s="335">
        <v>0.27653049999999985</v>
      </c>
      <c r="G214" s="335">
        <v>2.472226616276918</v>
      </c>
      <c r="H214" s="335">
        <v>6.759521090091571</v>
      </c>
      <c r="I214" s="335">
        <v>66.081000246954545</v>
      </c>
      <c r="J214" s="336">
        <v>0.53463440476116741</v>
      </c>
    </row>
    <row r="215" spans="1:10" x14ac:dyDescent="0.25">
      <c r="A215" s="151">
        <v>2004</v>
      </c>
      <c r="B215" s="335">
        <v>2.7712907691408366E-2</v>
      </c>
      <c r="C215" s="335">
        <v>27.491011396285451</v>
      </c>
      <c r="D215" s="335">
        <v>30.228905639292471</v>
      </c>
      <c r="E215" s="335">
        <v>25.940690227094272</v>
      </c>
      <c r="F215" s="335">
        <v>0.28632249999999992</v>
      </c>
      <c r="G215" s="335">
        <v>2.5403048947087932</v>
      </c>
      <c r="H215" s="335">
        <v>6.3014538474152886</v>
      </c>
      <c r="I215" s="335">
        <v>66.2446415030238</v>
      </c>
      <c r="J215" s="336">
        <v>0.53158442560919417</v>
      </c>
    </row>
    <row r="216" spans="1:10" x14ac:dyDescent="0.25">
      <c r="A216" s="151">
        <v>2005</v>
      </c>
      <c r="B216" s="335">
        <v>8.2920365458532437E-3</v>
      </c>
      <c r="C216" s="335">
        <v>26.366519053764002</v>
      </c>
      <c r="D216" s="335">
        <v>29.993088382907274</v>
      </c>
      <c r="E216" s="335">
        <v>30.25372511916046</v>
      </c>
      <c r="F216" s="335">
        <v>0.3047283999999999</v>
      </c>
      <c r="G216" s="335">
        <v>2.7208587250399283</v>
      </c>
      <c r="H216" s="335">
        <v>6.0853012050066049</v>
      </c>
      <c r="I216" s="335">
        <v>65.535576219576484</v>
      </c>
      <c r="J216" s="336">
        <v>0.48600910221545912</v>
      </c>
    </row>
    <row r="217" spans="1:10" x14ac:dyDescent="0.25">
      <c r="A217" s="151">
        <v>2006</v>
      </c>
      <c r="B217" s="335">
        <v>4.3710385894876911E-3</v>
      </c>
      <c r="C217" s="335">
        <v>24.418024349136275</v>
      </c>
      <c r="D217" s="335">
        <v>29.867798254296808</v>
      </c>
      <c r="E217" s="335">
        <v>34.28613635277479</v>
      </c>
      <c r="F217" s="335">
        <v>0.3242664999999999</v>
      </c>
      <c r="G217" s="335">
        <v>3.1147465790172224</v>
      </c>
      <c r="H217" s="335">
        <v>5.945606397686042</v>
      </c>
      <c r="I217" s="335">
        <v>66.984944740928114</v>
      </c>
      <c r="J217" s="336">
        <v>0.44220029601719113</v>
      </c>
    </row>
    <row r="218" spans="1:10" x14ac:dyDescent="0.25">
      <c r="A218" s="151">
        <v>2007</v>
      </c>
      <c r="B218" s="335">
        <v>9.0339422685351538E-3</v>
      </c>
      <c r="C218" s="335">
        <v>22.567026356675253</v>
      </c>
      <c r="D218" s="335">
        <v>28.135573601978837</v>
      </c>
      <c r="E218" s="335">
        <v>41.223363107761863</v>
      </c>
      <c r="F218" s="335">
        <v>0.3487464999999999</v>
      </c>
      <c r="G218" s="335">
        <v>3.122826918494352</v>
      </c>
      <c r="H218" s="335">
        <v>5.0648771497515312</v>
      </c>
      <c r="I218" s="335">
        <v>66.4686955825848</v>
      </c>
      <c r="J218" s="336">
        <v>0.37451044519450138</v>
      </c>
    </row>
    <row r="219" spans="1:10" x14ac:dyDescent="0.25">
      <c r="A219" s="151">
        <v>2008</v>
      </c>
      <c r="B219" s="335">
        <v>1.9311734321641297E-2</v>
      </c>
      <c r="C219" s="335">
        <v>20.913642442600302</v>
      </c>
      <c r="D219" s="335">
        <v>27.704642627274275</v>
      </c>
      <c r="E219" s="335">
        <v>39.558810007786967</v>
      </c>
      <c r="F219" s="335">
        <v>0.37567449999999991</v>
      </c>
      <c r="G219" s="335">
        <v>3.3765959015726721</v>
      </c>
      <c r="H219" s="335">
        <v>5.093226668066599</v>
      </c>
      <c r="I219" s="335">
        <v>67.42438512307622</v>
      </c>
      <c r="J219" s="336">
        <v>0.37170688989721279</v>
      </c>
    </row>
    <row r="220" spans="1:10" x14ac:dyDescent="0.25">
      <c r="A220" s="151">
        <v>2009</v>
      </c>
      <c r="B220" s="335">
        <v>2.1377031897117475E-2</v>
      </c>
      <c r="C220" s="335">
        <v>18.95064103785246</v>
      </c>
      <c r="D220" s="335">
        <v>26.655767413629732</v>
      </c>
      <c r="E220" s="335">
        <v>37.736975760475914</v>
      </c>
      <c r="F220" s="335">
        <v>0.40137849999999992</v>
      </c>
      <c r="G220" s="335">
        <v>3.5173747308024086</v>
      </c>
      <c r="H220" s="335">
        <v>5.1893753903191495</v>
      </c>
      <c r="I220" s="335">
        <v>66.384674307305801</v>
      </c>
      <c r="J220" s="336">
        <v>0.40889631265123183</v>
      </c>
    </row>
    <row r="221" spans="1:10" x14ac:dyDescent="0.25">
      <c r="A221" s="151">
        <v>2010</v>
      </c>
      <c r="B221" s="335">
        <v>2.7858496646716947E-2</v>
      </c>
      <c r="C221" s="335">
        <v>17.563444205051468</v>
      </c>
      <c r="D221" s="335">
        <v>27.760902562171221</v>
      </c>
      <c r="E221" s="335">
        <v>35.639276176967435</v>
      </c>
      <c r="F221" s="335">
        <v>0.41851449999999984</v>
      </c>
      <c r="G221" s="335">
        <v>3.3643133484169683</v>
      </c>
      <c r="H221" s="335">
        <v>5.6662059498247785</v>
      </c>
      <c r="I221" s="335">
        <v>68.611509751754227</v>
      </c>
      <c r="J221" s="336">
        <v>0.40832605383515924</v>
      </c>
    </row>
    <row r="222" spans="1:10" x14ac:dyDescent="0.25">
      <c r="A222" s="151">
        <v>2011</v>
      </c>
      <c r="B222" s="335">
        <v>3.0177310040725651E-2</v>
      </c>
      <c r="C222" s="335">
        <v>17.091397813148536</v>
      </c>
      <c r="D222" s="335">
        <v>27.798243975130578</v>
      </c>
      <c r="E222" s="335">
        <v>37.292039178254811</v>
      </c>
      <c r="F222" s="335">
        <v>0.44054649999999984</v>
      </c>
      <c r="G222" s="335">
        <v>4.2164425062724149</v>
      </c>
      <c r="H222" s="335">
        <v>5.4252821722052254</v>
      </c>
      <c r="I222" s="335">
        <v>70.167255720385356</v>
      </c>
      <c r="J222" s="336">
        <v>0.4636554456717652</v>
      </c>
    </row>
    <row r="223" spans="1:10" x14ac:dyDescent="0.25">
      <c r="A223" s="151">
        <v>2012</v>
      </c>
      <c r="B223" s="335">
        <v>2.3519596649017486E-2</v>
      </c>
      <c r="C223" s="335">
        <v>13.85862416054761</v>
      </c>
      <c r="D223" s="335">
        <v>26.490298043507408</v>
      </c>
      <c r="E223" s="335">
        <v>34.105010756148616</v>
      </c>
      <c r="F223" s="335">
        <v>0.45415982799999999</v>
      </c>
      <c r="G223" s="335">
        <v>4.3080598971311703</v>
      </c>
      <c r="H223" s="335">
        <v>5.3106652378294115</v>
      </c>
      <c r="I223" s="335">
        <v>68.101611918744766</v>
      </c>
      <c r="J223" s="336">
        <v>0.34532895570536609</v>
      </c>
    </row>
    <row r="224" spans="1:10" x14ac:dyDescent="0.25">
      <c r="A224" s="151">
        <v>2013</v>
      </c>
      <c r="B224" s="335">
        <v>1.8181158800710664E-2</v>
      </c>
      <c r="C224" s="335">
        <v>13.048256568812015</v>
      </c>
      <c r="D224" s="335">
        <v>26.587660227577608</v>
      </c>
      <c r="E224" s="335">
        <v>34.755970794542066</v>
      </c>
      <c r="F224" s="335">
        <v>0.46884782799999991</v>
      </c>
      <c r="G224" s="335">
        <v>4.6243515191787594</v>
      </c>
      <c r="H224" s="335">
        <v>5.5452044568382419</v>
      </c>
      <c r="I224" s="335">
        <v>68.277215281667822</v>
      </c>
      <c r="J224" s="336">
        <v>0.39416278031837426</v>
      </c>
    </row>
    <row r="225" spans="1:10" x14ac:dyDescent="0.25">
      <c r="A225" s="151">
        <v>2014</v>
      </c>
      <c r="B225" s="335">
        <v>4.5130225200047962E-4</v>
      </c>
      <c r="C225" s="335">
        <v>10.547024319118549</v>
      </c>
      <c r="D225" s="335">
        <v>25.95915185123884</v>
      </c>
      <c r="E225" s="335">
        <v>36.650707151130327</v>
      </c>
      <c r="F225" s="335">
        <v>0.47986382799999999</v>
      </c>
      <c r="G225" s="335">
        <v>5.458193510699477</v>
      </c>
      <c r="H225" s="335">
        <v>5.5221107270157965</v>
      </c>
      <c r="I225" s="335">
        <v>68.704194038441528</v>
      </c>
      <c r="J225" s="336">
        <v>0.4377047197678165</v>
      </c>
    </row>
    <row r="226" spans="1:10" x14ac:dyDescent="0.25">
      <c r="A226" s="151">
        <v>2015</v>
      </c>
      <c r="B226" s="335">
        <v>3.662699101500614E-4</v>
      </c>
      <c r="C226" s="335">
        <v>10.594281777929016</v>
      </c>
      <c r="D226" s="335">
        <v>24.105088531597843</v>
      </c>
      <c r="E226" s="335">
        <v>37.67536940961525</v>
      </c>
      <c r="F226" s="335">
        <v>0.53012673358284479</v>
      </c>
      <c r="G226" s="335">
        <v>6.4617347266172249</v>
      </c>
      <c r="H226" s="335">
        <v>5.0818118945372213</v>
      </c>
      <c r="I226" s="335">
        <v>69.344064530637127</v>
      </c>
      <c r="J226" s="336">
        <v>0.2611753673819549</v>
      </c>
    </row>
    <row r="227" spans="1:10" s="29" customFormat="1" x14ac:dyDescent="0.25">
      <c r="A227" s="212">
        <v>2016</v>
      </c>
      <c r="B227" s="337">
        <v>3.4722760203334947E-4</v>
      </c>
      <c r="C227" s="337">
        <v>10.181922784745764</v>
      </c>
      <c r="D227" s="337">
        <v>22.910845976012929</v>
      </c>
      <c r="E227" s="337">
        <v>38.154825728945177</v>
      </c>
      <c r="F227" s="337">
        <v>0.55546717366333875</v>
      </c>
      <c r="G227" s="337">
        <v>6.8589768576626131</v>
      </c>
      <c r="H227" s="337">
        <v>5.1768672871347299</v>
      </c>
      <c r="I227" s="337">
        <v>69.215592104092806</v>
      </c>
      <c r="J227" s="338">
        <v>0.24636508063005494</v>
      </c>
    </row>
    <row r="228" spans="1:10" x14ac:dyDescent="0.25">
      <c r="A228" s="151">
        <v>2017</v>
      </c>
      <c r="B228" s="335">
        <v>3.29540830005677E-4</v>
      </c>
      <c r="C228" s="335">
        <v>9.7978030652513137</v>
      </c>
      <c r="D228" s="335">
        <v>22.12861946480853</v>
      </c>
      <c r="E228" s="335">
        <v>38.307712930164691</v>
      </c>
      <c r="F228" s="335">
        <v>0.58266520287192969</v>
      </c>
      <c r="G228" s="335">
        <v>7.2625822777834115</v>
      </c>
      <c r="H228" s="335">
        <v>5.3592598992542655</v>
      </c>
      <c r="I228" s="335">
        <v>69.147487604126184</v>
      </c>
      <c r="J228" s="336">
        <v>0.23265269092175508</v>
      </c>
    </row>
    <row r="229" spans="1:10" x14ac:dyDescent="0.25">
      <c r="A229" s="151">
        <v>2018</v>
      </c>
      <c r="B229" s="335">
        <v>3.1236756918721009E-4</v>
      </c>
      <c r="C229" s="335">
        <v>9.4209546912829172</v>
      </c>
      <c r="D229" s="335">
        <v>21.287274607739199</v>
      </c>
      <c r="E229" s="335">
        <v>38.462155607182346</v>
      </c>
      <c r="F229" s="335">
        <v>0.61043789074742816</v>
      </c>
      <c r="G229" s="335">
        <v>7.6558898376341649</v>
      </c>
      <c r="H229" s="335">
        <v>5.443899918148233</v>
      </c>
      <c r="I229" s="335">
        <v>68.977504264683745</v>
      </c>
      <c r="J229" s="336">
        <v>0.21943137528404077</v>
      </c>
    </row>
    <row r="230" spans="1:10" x14ac:dyDescent="0.25">
      <c r="A230" s="151">
        <v>2019</v>
      </c>
      <c r="B230" s="335">
        <v>2.9623672000609149E-4</v>
      </c>
      <c r="C230" s="335">
        <v>9.0652185787810531</v>
      </c>
      <c r="D230" s="335">
        <v>20.466736272623208</v>
      </c>
      <c r="E230" s="335">
        <v>38.642956078812304</v>
      </c>
      <c r="F230" s="335">
        <v>0.63985288041682942</v>
      </c>
      <c r="G230" s="335">
        <v>8.0514201332642177</v>
      </c>
      <c r="H230" s="335">
        <v>5.5268826043617807</v>
      </c>
      <c r="I230" s="335">
        <v>68.826016079034986</v>
      </c>
      <c r="J230" s="336">
        <v>0.2070644846397158</v>
      </c>
    </row>
    <row r="231" spans="1:10" x14ac:dyDescent="0.25">
      <c r="A231" s="151">
        <v>2020</v>
      </c>
      <c r="B231" s="335">
        <v>2.8104121652947018E-4</v>
      </c>
      <c r="C231" s="335">
        <v>8.7282926215950791</v>
      </c>
      <c r="D231" s="335">
        <v>19.714163369060184</v>
      </c>
      <c r="E231" s="335">
        <v>38.793782428396327</v>
      </c>
      <c r="F231" s="335">
        <v>0.67092959520935724</v>
      </c>
      <c r="G231" s="335">
        <v>8.4486379801087885</v>
      </c>
      <c r="H231" s="335">
        <v>5.5268826043617807</v>
      </c>
      <c r="I231" s="335">
        <v>68.683850836449707</v>
      </c>
      <c r="J231" s="336">
        <v>0.19546575452238563</v>
      </c>
    </row>
    <row r="232" spans="1:10" x14ac:dyDescent="0.25">
      <c r="A232" s="151">
        <v>2021</v>
      </c>
      <c r="B232" s="335">
        <v>2.6744905620810296E-4</v>
      </c>
      <c r="C232" s="335">
        <v>8.4281571305587004</v>
      </c>
      <c r="D232" s="335">
        <v>19.340139759018452</v>
      </c>
      <c r="E232" s="335">
        <v>38.819867748728463</v>
      </c>
      <c r="F232" s="335">
        <v>0.70568956583937326</v>
      </c>
      <c r="G232" s="335">
        <v>8.7357894669384919</v>
      </c>
      <c r="H232" s="335">
        <v>5.5634606348693936</v>
      </c>
      <c r="I232" s="335">
        <v>68.87148127975064</v>
      </c>
      <c r="J232" s="336">
        <v>0.18508689571830317</v>
      </c>
    </row>
    <row r="233" spans="1:10" x14ac:dyDescent="0.25">
      <c r="A233" s="151">
        <v>2022</v>
      </c>
      <c r="B233" s="335">
        <v>2.5449714449312337E-4</v>
      </c>
      <c r="C233" s="335">
        <v>8.1821082621571684</v>
      </c>
      <c r="D233" s="335">
        <v>18.932838436272124</v>
      </c>
      <c r="E233" s="335">
        <v>38.882116974625468</v>
      </c>
      <c r="F233" s="335">
        <v>0.74220048541729211</v>
      </c>
      <c r="G233" s="335">
        <v>9.0232982581920407</v>
      </c>
      <c r="H233" s="335">
        <v>5.5985804832906396</v>
      </c>
      <c r="I233" s="335">
        <v>69.00325464701848</v>
      </c>
      <c r="J233" s="336">
        <v>0.1752473477347477</v>
      </c>
    </row>
    <row r="234" spans="1:10" x14ac:dyDescent="0.25">
      <c r="A234" s="151">
        <v>2023</v>
      </c>
      <c r="B234" s="335">
        <v>2.4217179437435407E-4</v>
      </c>
      <c r="C234" s="335">
        <v>7.9449668756620104</v>
      </c>
      <c r="D234" s="335">
        <v>18.481105663165799</v>
      </c>
      <c r="E234" s="335">
        <v>38.995352845109693</v>
      </c>
      <c r="F234" s="335">
        <v>0.78059825068539945</v>
      </c>
      <c r="G234" s="335">
        <v>9.3117091783921211</v>
      </c>
      <c r="H234" s="335">
        <v>5.6326638653008274</v>
      </c>
      <c r="I234" s="335">
        <v>69.124893400463364</v>
      </c>
      <c r="J234" s="336">
        <v>0.16593042975625161</v>
      </c>
    </row>
    <row r="235" spans="1:10" x14ac:dyDescent="0.25">
      <c r="A235" s="151">
        <v>2024</v>
      </c>
      <c r="B235" s="335">
        <v>2.3044882428639412E-4</v>
      </c>
      <c r="C235" s="335">
        <v>7.7165637912743534</v>
      </c>
      <c r="D235" s="335">
        <v>18.055908733042529</v>
      </c>
      <c r="E235" s="335">
        <v>39.090018009616934</v>
      </c>
      <c r="F235" s="335">
        <v>0.82100198008070358</v>
      </c>
      <c r="G235" s="335">
        <v>9.6012761201657213</v>
      </c>
      <c r="H235" s="335">
        <v>5.6659216147603928</v>
      </c>
      <c r="I235" s="335">
        <v>69.238219917096174</v>
      </c>
      <c r="J235" s="336">
        <v>0.15711256297410756</v>
      </c>
    </row>
    <row r="236" spans="1:10" x14ac:dyDescent="0.25">
      <c r="A236" s="213">
        <v>2025</v>
      </c>
      <c r="B236" s="339">
        <v>2.1930582584157935E-4</v>
      </c>
      <c r="C236" s="339">
        <v>7.4967613392493391</v>
      </c>
      <c r="D236" s="339">
        <v>17.64091231692889</v>
      </c>
      <c r="E236" s="339">
        <v>39.184212797897473</v>
      </c>
      <c r="F236" s="339">
        <v>0.86354618602495925</v>
      </c>
      <c r="G236" s="339">
        <v>9.8923510114083957</v>
      </c>
      <c r="H236" s="339">
        <v>5.7072078229282255</v>
      </c>
      <c r="I236" s="339">
        <v>69.336746678269648</v>
      </c>
      <c r="J236" s="340">
        <v>0.14877176780743856</v>
      </c>
    </row>
    <row r="240" spans="1:10" s="9" customFormat="1" ht="17.25" x14ac:dyDescent="0.3">
      <c r="A240" s="9" t="s">
        <v>136</v>
      </c>
    </row>
    <row r="241" spans="1:4" x14ac:dyDescent="0.25">
      <c r="A241" s="15"/>
    </row>
    <row r="242" spans="1:4" s="216" customFormat="1" x14ac:dyDescent="0.25">
      <c r="A242" s="15"/>
    </row>
    <row r="243" spans="1:4" x14ac:dyDescent="0.25">
      <c r="A243" s="152"/>
      <c r="B243" s="149" t="s">
        <v>137</v>
      </c>
      <c r="C243" s="149" t="s">
        <v>138</v>
      </c>
      <c r="D243" s="150" t="s">
        <v>139</v>
      </c>
    </row>
    <row r="244" spans="1:4" x14ac:dyDescent="0.25">
      <c r="A244" s="211">
        <v>2000</v>
      </c>
      <c r="B244" s="325">
        <v>0.26949106054427807</v>
      </c>
      <c r="C244" s="325">
        <v>0.66437015535896093</v>
      </c>
      <c r="D244" s="326">
        <v>6.6138784096761202E-2</v>
      </c>
    </row>
    <row r="245" spans="1:4" x14ac:dyDescent="0.25">
      <c r="A245" s="151">
        <v>2005</v>
      </c>
      <c r="B245" s="327">
        <v>0.27133145412479331</v>
      </c>
      <c r="C245" s="327">
        <v>0.66083937787256675</v>
      </c>
      <c r="D245" s="328">
        <v>6.7829168002640064E-2</v>
      </c>
    </row>
    <row r="246" spans="1:4" x14ac:dyDescent="0.25">
      <c r="A246" s="151">
        <v>2010</v>
      </c>
      <c r="B246" s="327">
        <v>0.27333107272081497</v>
      </c>
      <c r="C246" s="327">
        <v>0.64976919574247027</v>
      </c>
      <c r="D246" s="328">
        <v>7.6899731536714755E-2</v>
      </c>
    </row>
    <row r="247" spans="1:4" x14ac:dyDescent="0.25">
      <c r="A247" s="151">
        <v>2015</v>
      </c>
      <c r="B247" s="327">
        <v>0.27273752208547708</v>
      </c>
      <c r="C247" s="327">
        <v>0.64585672787129189</v>
      </c>
      <c r="D247" s="328">
        <v>8.1405750043230918E-2</v>
      </c>
    </row>
    <row r="248" spans="1:4" x14ac:dyDescent="0.25">
      <c r="A248" s="151">
        <v>2020</v>
      </c>
      <c r="B248" s="327">
        <v>0.26533738062578388</v>
      </c>
      <c r="C248" s="327">
        <v>0.64996564001435164</v>
      </c>
      <c r="D248" s="328">
        <v>8.4696979359864338E-2</v>
      </c>
    </row>
    <row r="249" spans="1:4" x14ac:dyDescent="0.25">
      <c r="A249" s="213">
        <v>2025</v>
      </c>
      <c r="B249" s="331">
        <v>0.25889280996625713</v>
      </c>
      <c r="C249" s="331">
        <v>0.65595457494757625</v>
      </c>
      <c r="D249" s="332">
        <v>8.5152615086166603E-2</v>
      </c>
    </row>
    <row r="261" spans="1:4" s="9" customFormat="1" ht="17.25" x14ac:dyDescent="0.3">
      <c r="A261" s="9" t="s">
        <v>140</v>
      </c>
    </row>
    <row r="262" spans="1:4" x14ac:dyDescent="0.25">
      <c r="A262" s="15"/>
    </row>
    <row r="263" spans="1:4" s="216" customFormat="1" x14ac:dyDescent="0.25">
      <c r="A263" s="15"/>
    </row>
    <row r="264" spans="1:4" x14ac:dyDescent="0.25">
      <c r="A264" s="49"/>
      <c r="B264" s="149" t="s">
        <v>142</v>
      </c>
      <c r="C264" s="150" t="s">
        <v>143</v>
      </c>
      <c r="D264" s="214"/>
    </row>
    <row r="265" spans="1:4" x14ac:dyDescent="0.25">
      <c r="A265" s="211">
        <v>2000</v>
      </c>
      <c r="B265" s="333">
        <v>30.180823638151107</v>
      </c>
      <c r="C265" s="341">
        <v>30.180823638151107</v>
      </c>
      <c r="D265" s="88"/>
    </row>
    <row r="266" spans="1:4" x14ac:dyDescent="0.25">
      <c r="A266" s="151">
        <v>2001</v>
      </c>
      <c r="B266" s="335">
        <v>29.7418829050726</v>
      </c>
      <c r="C266" s="342">
        <v>29.7418829050726</v>
      </c>
      <c r="D266" s="88"/>
    </row>
    <row r="267" spans="1:4" x14ac:dyDescent="0.25">
      <c r="A267" s="151">
        <v>2002</v>
      </c>
      <c r="B267" s="335">
        <v>30.514089984202201</v>
      </c>
      <c r="C267" s="342">
        <v>30.514089984202201</v>
      </c>
      <c r="D267" s="88"/>
    </row>
    <row r="268" spans="1:4" x14ac:dyDescent="0.25">
      <c r="A268" s="151">
        <v>2003</v>
      </c>
      <c r="B268" s="335">
        <v>30.346351090906676</v>
      </c>
      <c r="C268" s="342">
        <v>30.346351090906676</v>
      </c>
      <c r="D268" s="88"/>
    </row>
    <row r="269" spans="1:4" x14ac:dyDescent="0.25">
      <c r="A269" s="151">
        <v>2004</v>
      </c>
      <c r="B269" s="335">
        <v>31.079302378151425</v>
      </c>
      <c r="C269" s="342">
        <v>31.079302378151425</v>
      </c>
      <c r="D269" s="88"/>
    </row>
    <row r="270" spans="1:4" x14ac:dyDescent="0.25">
      <c r="A270" s="151">
        <v>2005</v>
      </c>
      <c r="B270" s="335">
        <v>31.724241082461962</v>
      </c>
      <c r="C270" s="342">
        <v>31.724241082461962</v>
      </c>
      <c r="D270" s="88"/>
    </row>
    <row r="271" spans="1:4" x14ac:dyDescent="0.25">
      <c r="A271" s="151">
        <v>2006</v>
      </c>
      <c r="B271" s="335">
        <v>32.457595363093908</v>
      </c>
      <c r="C271" s="342">
        <v>32.457595363093908</v>
      </c>
      <c r="D271" s="88"/>
    </row>
    <row r="272" spans="1:4" x14ac:dyDescent="0.25">
      <c r="A272" s="151">
        <v>2007</v>
      </c>
      <c r="B272" s="335">
        <v>32.536873575715944</v>
      </c>
      <c r="C272" s="342">
        <v>32.536873575715944</v>
      </c>
      <c r="D272" s="88"/>
    </row>
    <row r="273" spans="1:4" x14ac:dyDescent="0.25">
      <c r="A273" s="151">
        <v>2008</v>
      </c>
      <c r="B273" s="335">
        <v>32.196977444525196</v>
      </c>
      <c r="C273" s="342">
        <v>32.196977444525196</v>
      </c>
      <c r="D273" s="88"/>
    </row>
    <row r="274" spans="1:4" x14ac:dyDescent="0.25">
      <c r="A274" s="151">
        <v>2009</v>
      </c>
      <c r="B274" s="335">
        <v>31.229136919167942</v>
      </c>
      <c r="C274" s="342">
        <v>31.229136919167942</v>
      </c>
      <c r="D274" s="88"/>
    </row>
    <row r="275" spans="1:4" x14ac:dyDescent="0.25">
      <c r="A275" s="151">
        <v>2010</v>
      </c>
      <c r="B275" s="335">
        <v>31.071578710859399</v>
      </c>
      <c r="C275" s="342">
        <v>31.071578710859399</v>
      </c>
      <c r="D275" s="88"/>
    </row>
    <row r="276" spans="1:4" x14ac:dyDescent="0.25">
      <c r="A276" s="151">
        <v>2011</v>
      </c>
      <c r="B276" s="335">
        <v>31.18074263446805</v>
      </c>
      <c r="C276" s="342">
        <v>31.18074263446805</v>
      </c>
      <c r="D276" s="88"/>
    </row>
    <row r="277" spans="1:4" x14ac:dyDescent="0.25">
      <c r="A277" s="151">
        <v>2012</v>
      </c>
      <c r="B277" s="335">
        <v>30.575880866093385</v>
      </c>
      <c r="C277" s="342">
        <v>30.575880866093385</v>
      </c>
      <c r="D277" s="88"/>
    </row>
    <row r="278" spans="1:4" x14ac:dyDescent="0.25">
      <c r="A278" s="151">
        <v>2013</v>
      </c>
      <c r="B278" s="335">
        <v>31.50071472748693</v>
      </c>
      <c r="C278" s="342">
        <v>31.50071472748693</v>
      </c>
      <c r="D278" s="88"/>
    </row>
    <row r="279" spans="1:4" x14ac:dyDescent="0.25">
      <c r="A279" s="151">
        <v>2014</v>
      </c>
      <c r="B279" s="335">
        <v>31.386265662100325</v>
      </c>
      <c r="C279" s="342">
        <v>31.386265662100325</v>
      </c>
      <c r="D279" s="88"/>
    </row>
    <row r="280" spans="1:4" x14ac:dyDescent="0.25">
      <c r="A280" s="151">
        <v>2015</v>
      </c>
      <c r="B280" s="335">
        <v>31.448793986889623</v>
      </c>
      <c r="C280" s="342">
        <v>31.733562968403113</v>
      </c>
      <c r="D280" s="88"/>
    </row>
    <row r="281" spans="1:4" x14ac:dyDescent="0.25">
      <c r="A281" s="151">
        <v>2016</v>
      </c>
      <c r="B281" s="335">
        <v>31.395454631936513</v>
      </c>
      <c r="C281" s="342">
        <v>31.973407448416197</v>
      </c>
      <c r="D281" s="88"/>
    </row>
    <row r="282" spans="1:4" x14ac:dyDescent="0.25">
      <c r="A282" s="151">
        <v>2017</v>
      </c>
      <c r="B282" s="335">
        <v>31.742853616613726</v>
      </c>
      <c r="C282" s="342">
        <v>32.34733249796809</v>
      </c>
      <c r="D282" s="88"/>
    </row>
    <row r="283" spans="1:4" x14ac:dyDescent="0.25">
      <c r="A283" s="151">
        <v>2018</v>
      </c>
      <c r="B283" s="335">
        <v>31.961324588615774</v>
      </c>
      <c r="C283" s="342">
        <v>32.72230027934058</v>
      </c>
      <c r="D283" s="88"/>
    </row>
    <row r="284" spans="1:4" x14ac:dyDescent="0.25">
      <c r="A284" s="151">
        <v>2019</v>
      </c>
      <c r="B284" s="335">
        <v>32.336547236379843</v>
      </c>
      <c r="C284" s="342">
        <v>33.050584373713086</v>
      </c>
      <c r="D284" s="88"/>
    </row>
    <row r="285" spans="1:4" x14ac:dyDescent="0.25">
      <c r="A285" s="151">
        <v>2020</v>
      </c>
      <c r="B285" s="335">
        <v>32.701680032016192</v>
      </c>
      <c r="C285" s="342">
        <v>33.303894655701413</v>
      </c>
      <c r="D285" s="88"/>
    </row>
    <row r="286" spans="1:4" x14ac:dyDescent="0.25">
      <c r="A286" s="151">
        <v>2021</v>
      </c>
      <c r="B286" s="335">
        <v>32.993650215734114</v>
      </c>
      <c r="C286" s="342">
        <v>33.498564591117265</v>
      </c>
      <c r="D286" s="88"/>
    </row>
    <row r="287" spans="1:4" x14ac:dyDescent="0.25">
      <c r="A287" s="151">
        <v>2022</v>
      </c>
      <c r="B287" s="335">
        <v>33.178684424275204</v>
      </c>
      <c r="C287" s="342">
        <v>33.718264944823282</v>
      </c>
      <c r="D287" s="88"/>
    </row>
    <row r="288" spans="1:4" x14ac:dyDescent="0.25">
      <c r="A288" s="151">
        <v>2023</v>
      </c>
      <c r="B288" s="335">
        <v>33.31863138127158</v>
      </c>
      <c r="C288" s="342">
        <v>33.915830445907382</v>
      </c>
      <c r="D288" s="88"/>
    </row>
    <row r="289" spans="1:4" x14ac:dyDescent="0.25">
      <c r="A289" s="151">
        <v>2024</v>
      </c>
      <c r="B289" s="335">
        <v>33.437883210614217</v>
      </c>
      <c r="C289" s="342">
        <v>34.152169047567185</v>
      </c>
      <c r="D289" s="88"/>
    </row>
    <row r="290" spans="1:4" x14ac:dyDescent="0.25">
      <c r="A290" s="213">
        <v>2025</v>
      </c>
      <c r="B290" s="339">
        <v>33.632113629941351</v>
      </c>
      <c r="C290" s="343">
        <v>34.501508618970732</v>
      </c>
      <c r="D290" s="88"/>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V446"/>
  <sheetViews>
    <sheetView zoomScaleNormal="100" workbookViewId="0"/>
  </sheetViews>
  <sheetFormatPr defaultColWidth="10.7109375" defaultRowHeight="15" x14ac:dyDescent="0.25"/>
  <cols>
    <col min="1" max="1" width="22.42578125" style="110" customWidth="1"/>
    <col min="2" max="16384" width="10.7109375" style="110"/>
  </cols>
  <sheetData>
    <row r="1" spans="1:4" s="217" customFormat="1" ht="19.5" x14ac:dyDescent="0.3">
      <c r="A1" s="217" t="s">
        <v>4</v>
      </c>
    </row>
    <row r="2" spans="1:4" x14ac:dyDescent="0.25">
      <c r="A2" s="109"/>
    </row>
    <row r="3" spans="1:4" x14ac:dyDescent="0.25">
      <c r="A3" s="109"/>
    </row>
    <row r="4" spans="1:4" s="218" customFormat="1" ht="17.25" x14ac:dyDescent="0.3">
      <c r="A4" s="218" t="s">
        <v>165</v>
      </c>
    </row>
    <row r="5" spans="1:4" s="47" customFormat="1" ht="17.25" x14ac:dyDescent="0.3">
      <c r="A5" s="111"/>
      <c r="B5" s="31"/>
      <c r="C5" s="31"/>
      <c r="D5" s="31"/>
    </row>
    <row r="6" spans="1:4" s="47" customFormat="1" ht="17.25" x14ac:dyDescent="0.3">
      <c r="A6" s="112"/>
      <c r="B6" s="31"/>
      <c r="C6" s="31"/>
      <c r="D6" s="31"/>
    </row>
    <row r="7" spans="1:4" s="47" customFormat="1" ht="17.25" x14ac:dyDescent="0.3">
      <c r="A7" s="113" t="s">
        <v>596</v>
      </c>
      <c r="B7" s="114"/>
      <c r="C7" s="274" t="s">
        <v>189</v>
      </c>
      <c r="D7" s="115" t="s">
        <v>190</v>
      </c>
    </row>
    <row r="8" spans="1:4" s="47" customFormat="1" ht="17.25" x14ac:dyDescent="0.3">
      <c r="A8" s="516" t="s">
        <v>191</v>
      </c>
      <c r="B8" s="114" t="s">
        <v>192</v>
      </c>
      <c r="C8" s="344">
        <v>8.8125000000000009E-3</v>
      </c>
      <c r="D8" s="345">
        <v>1.0212499999999999E-2</v>
      </c>
    </row>
    <row r="9" spans="1:4" s="47" customFormat="1" ht="17.25" x14ac:dyDescent="0.3">
      <c r="A9" s="517"/>
      <c r="B9" s="116" t="s">
        <v>193</v>
      </c>
      <c r="C9" s="346">
        <v>6.1687500000000006E-3</v>
      </c>
      <c r="D9" s="347">
        <v>1.0212499999999999E-2</v>
      </c>
    </row>
    <row r="10" spans="1:4" s="47" customFormat="1" ht="17.25" x14ac:dyDescent="0.3">
      <c r="A10" s="516" t="s">
        <v>194</v>
      </c>
      <c r="B10" s="114" t="s">
        <v>192</v>
      </c>
      <c r="C10" s="344">
        <v>9.1874999999999995E-3</v>
      </c>
      <c r="D10" s="345">
        <v>5.9874999999999998E-3</v>
      </c>
    </row>
    <row r="11" spans="1:4" s="47" customFormat="1" ht="17.25" x14ac:dyDescent="0.3">
      <c r="A11" s="517"/>
      <c r="B11" s="116" t="s">
        <v>193</v>
      </c>
      <c r="C11" s="346">
        <v>6.4312499999999995E-3</v>
      </c>
      <c r="D11" s="347">
        <v>5.9874999999999998E-3</v>
      </c>
    </row>
    <row r="12" spans="1:4" s="47" customFormat="1" ht="17.25" x14ac:dyDescent="0.3">
      <c r="A12" s="516" t="s">
        <v>195</v>
      </c>
      <c r="B12" s="114" t="s">
        <v>192</v>
      </c>
      <c r="C12" s="344">
        <v>1.9875E-2</v>
      </c>
      <c r="D12" s="345">
        <v>1.0749999999999996E-3</v>
      </c>
    </row>
    <row r="13" spans="1:4" s="47" customFormat="1" ht="17.25" x14ac:dyDescent="0.3">
      <c r="A13" s="517"/>
      <c r="B13" s="116" t="s">
        <v>193</v>
      </c>
      <c r="C13" s="346">
        <v>1.39125E-2</v>
      </c>
      <c r="D13" s="347">
        <v>1.0749999999999996E-3</v>
      </c>
    </row>
    <row r="14" spans="1:4" s="47" customFormat="1" ht="17.25" x14ac:dyDescent="0.3">
      <c r="A14" s="516" t="s">
        <v>196</v>
      </c>
      <c r="B14" s="114" t="s">
        <v>192</v>
      </c>
      <c r="C14" s="344">
        <v>0</v>
      </c>
      <c r="D14" s="345">
        <v>4.7000000000000002E-3</v>
      </c>
    </row>
    <row r="15" spans="1:4" s="47" customFormat="1" ht="17.25" x14ac:dyDescent="0.3">
      <c r="A15" s="517"/>
      <c r="B15" s="116" t="s">
        <v>193</v>
      </c>
      <c r="C15" s="346">
        <v>0</v>
      </c>
      <c r="D15" s="347">
        <v>4.7000000000000002E-3</v>
      </c>
    </row>
    <row r="16" spans="1:4" s="47" customFormat="1" ht="17.25" x14ac:dyDescent="0.3"/>
    <row r="17" spans="1:5" s="47" customFormat="1" ht="17.25" x14ac:dyDescent="0.3"/>
    <row r="18" spans="1:5" s="47" customFormat="1" ht="17.25" x14ac:dyDescent="0.3"/>
    <row r="19" spans="1:5" s="47" customFormat="1" ht="17.25" x14ac:dyDescent="0.3"/>
    <row r="20" spans="1:5" s="47" customFormat="1" ht="17.25" x14ac:dyDescent="0.3"/>
    <row r="21" spans="1:5" s="47" customFormat="1" ht="17.25" x14ac:dyDescent="0.3"/>
    <row r="25" spans="1:5" s="218" customFormat="1" ht="17.25" x14ac:dyDescent="0.3">
      <c r="A25" s="218" t="s">
        <v>166</v>
      </c>
    </row>
    <row r="26" spans="1:5" x14ac:dyDescent="0.25">
      <c r="A26" s="109"/>
    </row>
    <row r="27" spans="1:5" ht="15.75" thickBot="1" x14ac:dyDescent="0.3"/>
    <row r="28" spans="1:5" ht="15.75" thickBot="1" x14ac:dyDescent="0.3">
      <c r="A28" s="273"/>
      <c r="B28" s="518" t="s">
        <v>197</v>
      </c>
      <c r="C28" s="515"/>
      <c r="D28" s="514" t="s">
        <v>198</v>
      </c>
      <c r="E28" s="515"/>
    </row>
    <row r="29" spans="1:5" ht="15.75" thickBot="1" x14ac:dyDescent="0.3">
      <c r="A29" s="272"/>
      <c r="B29" s="271" t="s">
        <v>199</v>
      </c>
      <c r="C29" s="270" t="s">
        <v>200</v>
      </c>
      <c r="D29" s="117" t="s">
        <v>199</v>
      </c>
      <c r="E29" s="117" t="s">
        <v>200</v>
      </c>
    </row>
    <row r="30" spans="1:5" x14ac:dyDescent="0.25">
      <c r="A30" s="269" t="s">
        <v>191</v>
      </c>
      <c r="B30" s="348">
        <v>1.0500000000000001E-2</v>
      </c>
      <c r="C30" s="349">
        <v>4.1999999999999997E-3</v>
      </c>
      <c r="D30" s="350">
        <v>1.9025E-2</v>
      </c>
      <c r="E30" s="350">
        <v>1.638125E-2</v>
      </c>
    </row>
    <row r="31" spans="1:5" x14ac:dyDescent="0.25">
      <c r="A31" s="268" t="s">
        <v>194</v>
      </c>
      <c r="B31" s="348">
        <v>7.9000000000000008E-3</v>
      </c>
      <c r="C31" s="349">
        <v>3.5999999999999999E-3</v>
      </c>
      <c r="D31" s="350">
        <v>1.5174999999999999E-2</v>
      </c>
      <c r="E31" s="350">
        <v>1.2418749999999999E-2</v>
      </c>
    </row>
    <row r="32" spans="1:5" x14ac:dyDescent="0.25">
      <c r="A32" s="268" t="s">
        <v>195</v>
      </c>
      <c r="B32" s="348">
        <v>1.38E-2</v>
      </c>
      <c r="C32" s="349">
        <v>7.4000000000000003E-3</v>
      </c>
      <c r="D32" s="350">
        <v>2.095E-2</v>
      </c>
      <c r="E32" s="350">
        <v>1.4987499999999999E-2</v>
      </c>
    </row>
    <row r="33" spans="1:5" ht="15.75" thickBot="1" x14ac:dyDescent="0.3">
      <c r="A33" s="118" t="s">
        <v>196</v>
      </c>
      <c r="B33" s="351">
        <v>6.3E-3</v>
      </c>
      <c r="C33" s="352">
        <v>0</v>
      </c>
      <c r="D33" s="353">
        <v>4.7000000000000002E-3</v>
      </c>
      <c r="E33" s="353">
        <v>4.7000000000000002E-3</v>
      </c>
    </row>
    <row r="34" spans="1:5" ht="15.75" thickBot="1" x14ac:dyDescent="0.3">
      <c r="A34" s="118" t="s">
        <v>76</v>
      </c>
      <c r="B34" s="351">
        <v>0.01</v>
      </c>
      <c r="C34" s="352">
        <v>4.1000000000000003E-3</v>
      </c>
      <c r="D34" s="353">
        <v>1.861225E-2</v>
      </c>
      <c r="E34" s="353">
        <v>1.5784562499999998E-2</v>
      </c>
    </row>
    <row r="37" spans="1:5" s="218" customFormat="1" ht="17.25" x14ac:dyDescent="0.3">
      <c r="A37" s="218" t="s">
        <v>167</v>
      </c>
    </row>
    <row r="38" spans="1:5" x14ac:dyDescent="0.25">
      <c r="A38" s="109"/>
    </row>
    <row r="40" spans="1:5" ht="45" x14ac:dyDescent="0.25">
      <c r="A40" s="267" t="s">
        <v>201</v>
      </c>
      <c r="B40" s="266" t="s">
        <v>205</v>
      </c>
      <c r="C40" s="266" t="s">
        <v>204</v>
      </c>
      <c r="D40" s="265" t="s">
        <v>203</v>
      </c>
      <c r="E40" s="264" t="s">
        <v>202</v>
      </c>
    </row>
    <row r="41" spans="1:5" x14ac:dyDescent="0.25">
      <c r="A41" s="263">
        <v>2005</v>
      </c>
      <c r="B41" s="354">
        <v>163.69999999999999</v>
      </c>
      <c r="C41" s="355">
        <v>187.4365</v>
      </c>
      <c r="D41" s="356">
        <v>192.36587628922155</v>
      </c>
      <c r="E41" s="119"/>
    </row>
    <row r="42" spans="1:5" x14ac:dyDescent="0.25">
      <c r="A42" s="263">
        <v>2006</v>
      </c>
      <c r="B42" s="354">
        <v>162.5</v>
      </c>
      <c r="C42" s="355">
        <v>188.50000000000003</v>
      </c>
      <c r="D42" s="356">
        <v>191.9768230819455</v>
      </c>
      <c r="E42" s="120"/>
    </row>
    <row r="43" spans="1:5" x14ac:dyDescent="0.25">
      <c r="A43" s="263">
        <v>2007</v>
      </c>
      <c r="B43" s="354">
        <v>159.80000000000001</v>
      </c>
      <c r="C43" s="355">
        <v>187.76500000000001</v>
      </c>
      <c r="D43" s="356">
        <v>191.53253505119991</v>
      </c>
      <c r="E43" s="120"/>
    </row>
    <row r="44" spans="1:5" x14ac:dyDescent="0.25">
      <c r="A44" s="263">
        <v>2008</v>
      </c>
      <c r="B44" s="354">
        <v>146.4</v>
      </c>
      <c r="C44" s="355">
        <v>174.21600000000001</v>
      </c>
      <c r="D44" s="356">
        <v>190.0619651913114</v>
      </c>
      <c r="E44" s="120"/>
    </row>
    <row r="45" spans="1:5" x14ac:dyDescent="0.25">
      <c r="A45" s="263">
        <v>2009</v>
      </c>
      <c r="B45" s="354">
        <v>139.1</v>
      </c>
      <c r="C45" s="355">
        <v>167.6155</v>
      </c>
      <c r="D45" s="356">
        <v>188.30927725337423</v>
      </c>
      <c r="E45" s="120"/>
    </row>
    <row r="46" spans="1:5" x14ac:dyDescent="0.25">
      <c r="A46" s="263">
        <v>2010</v>
      </c>
      <c r="B46" s="354">
        <v>126.6</v>
      </c>
      <c r="C46" s="355">
        <v>154.45200000000003</v>
      </c>
      <c r="D46" s="356">
        <v>186.3297189403666</v>
      </c>
      <c r="E46" s="120"/>
    </row>
    <row r="47" spans="1:5" x14ac:dyDescent="0.25">
      <c r="A47" s="263">
        <v>2011</v>
      </c>
      <c r="B47" s="354">
        <v>125</v>
      </c>
      <c r="C47" s="355">
        <v>154.375</v>
      </c>
      <c r="D47" s="356">
        <v>183.7918247040578</v>
      </c>
      <c r="E47" s="120"/>
    </row>
    <row r="48" spans="1:5" x14ac:dyDescent="0.25">
      <c r="A48" s="263">
        <v>2012</v>
      </c>
      <c r="B48" s="354">
        <v>117</v>
      </c>
      <c r="C48" s="355">
        <v>146.25</v>
      </c>
      <c r="D48" s="356">
        <v>180.60144987362665</v>
      </c>
      <c r="E48" s="120"/>
    </row>
    <row r="49" spans="1:5" x14ac:dyDescent="0.25">
      <c r="A49" s="263">
        <v>2013</v>
      </c>
      <c r="B49" s="357">
        <v>112.7</v>
      </c>
      <c r="C49" s="355">
        <v>142.28375</v>
      </c>
      <c r="D49" s="356">
        <v>177.13719043361053</v>
      </c>
      <c r="E49" s="120"/>
    </row>
    <row r="50" spans="1:5" x14ac:dyDescent="0.25">
      <c r="A50" s="263">
        <v>2014</v>
      </c>
      <c r="B50" s="357">
        <v>110.2</v>
      </c>
      <c r="C50" s="355">
        <v>140.505</v>
      </c>
      <c r="D50" s="356">
        <v>173.4996250427036</v>
      </c>
      <c r="E50" s="120"/>
    </row>
    <row r="51" spans="1:5" x14ac:dyDescent="0.25">
      <c r="A51" s="263">
        <v>2015</v>
      </c>
      <c r="B51" s="355">
        <v>107.8858</v>
      </c>
      <c r="C51" s="355">
        <v>138.90296750000002</v>
      </c>
      <c r="D51" s="356">
        <v>169.03561665878527</v>
      </c>
      <c r="E51" s="360">
        <v>130</v>
      </c>
    </row>
    <row r="52" spans="1:5" x14ac:dyDescent="0.25">
      <c r="A52" s="263">
        <v>2016</v>
      </c>
      <c r="B52" s="355">
        <v>105.6201982</v>
      </c>
      <c r="C52" s="355">
        <v>137.30625766</v>
      </c>
      <c r="D52" s="356">
        <v>165.65773557574971</v>
      </c>
      <c r="E52" s="121"/>
    </row>
    <row r="53" spans="1:5" x14ac:dyDescent="0.25">
      <c r="A53" s="263">
        <v>2017</v>
      </c>
      <c r="B53" s="355">
        <v>103.40217403780001</v>
      </c>
      <c r="C53" s="355">
        <v>135.71535342461252</v>
      </c>
      <c r="D53" s="356">
        <v>162.19172473717441</v>
      </c>
      <c r="E53" s="121"/>
    </row>
    <row r="54" spans="1:5" x14ac:dyDescent="0.25">
      <c r="A54" s="263">
        <v>2018</v>
      </c>
      <c r="B54" s="355">
        <v>101.23072838300621</v>
      </c>
      <c r="C54" s="355">
        <v>134.13071510748324</v>
      </c>
      <c r="D54" s="356">
        <v>158.75538995762244</v>
      </c>
      <c r="E54" s="121"/>
    </row>
    <row r="55" spans="1:5" x14ac:dyDescent="0.25">
      <c r="A55" s="263">
        <v>2019</v>
      </c>
      <c r="B55" s="355">
        <v>99.104883086963071</v>
      </c>
      <c r="C55" s="355">
        <v>132.55278112881311</v>
      </c>
      <c r="D55" s="356">
        <v>155.06207726074345</v>
      </c>
      <c r="E55" s="121"/>
    </row>
    <row r="56" spans="1:5" x14ac:dyDescent="0.25">
      <c r="A56" s="263">
        <v>2020</v>
      </c>
      <c r="B56" s="355">
        <v>97.023680542136844</v>
      </c>
      <c r="C56" s="355">
        <v>130.98196873188476</v>
      </c>
      <c r="D56" s="356">
        <v>151.33671511495223</v>
      </c>
      <c r="E56" s="121"/>
    </row>
    <row r="57" spans="1:5" x14ac:dyDescent="0.25">
      <c r="A57" s="263">
        <v>2021</v>
      </c>
      <c r="B57" s="355">
        <v>94.986183250751964</v>
      </c>
      <c r="C57" s="355">
        <v>128.23134738851516</v>
      </c>
      <c r="D57" s="356">
        <v>147.38868053035884</v>
      </c>
      <c r="E57" s="360">
        <v>95</v>
      </c>
    </row>
    <row r="58" spans="1:5" x14ac:dyDescent="0.25">
      <c r="A58" s="263">
        <v>2022</v>
      </c>
      <c r="B58" s="355">
        <v>94.796210884250456</v>
      </c>
      <c r="C58" s="355">
        <v>127.97488469373812</v>
      </c>
      <c r="D58" s="356">
        <v>143.43059373284461</v>
      </c>
      <c r="E58" s="120"/>
    </row>
    <row r="59" spans="1:5" x14ac:dyDescent="0.25">
      <c r="A59" s="263">
        <v>2023</v>
      </c>
      <c r="B59" s="355">
        <v>94.606618462481961</v>
      </c>
      <c r="C59" s="355">
        <v>127.71893492435066</v>
      </c>
      <c r="D59" s="356">
        <v>140.13924608994785</v>
      </c>
      <c r="E59" s="120"/>
    </row>
    <row r="60" spans="1:5" x14ac:dyDescent="0.25">
      <c r="A60" s="263">
        <v>2024</v>
      </c>
      <c r="B60" s="355">
        <v>94.41740522555699</v>
      </c>
      <c r="C60" s="355">
        <v>127.46349705450194</v>
      </c>
      <c r="D60" s="356">
        <v>137.37331013727251</v>
      </c>
      <c r="E60" s="120"/>
    </row>
    <row r="61" spans="1:5" x14ac:dyDescent="0.25">
      <c r="A61" s="262">
        <v>2025</v>
      </c>
      <c r="B61" s="358">
        <v>94.228570415105878</v>
      </c>
      <c r="C61" s="358">
        <v>127.20857006039294</v>
      </c>
      <c r="D61" s="359">
        <v>135.39125462934118</v>
      </c>
      <c r="E61" s="122"/>
    </row>
    <row r="64" spans="1:5" s="123" customFormat="1" ht="17.25" x14ac:dyDescent="0.3">
      <c r="A64" s="218" t="s">
        <v>168</v>
      </c>
      <c r="B64" s="218"/>
      <c r="C64" s="218"/>
      <c r="D64" s="218"/>
      <c r="E64" s="218"/>
    </row>
    <row r="87" spans="1:14" x14ac:dyDescent="0.25">
      <c r="B87" s="110" t="s">
        <v>597</v>
      </c>
      <c r="C87" s="124" t="s">
        <v>598</v>
      </c>
    </row>
    <row r="89" spans="1:14" s="123" customFormat="1" ht="17.25" x14ac:dyDescent="0.3">
      <c r="A89" s="218" t="s">
        <v>169</v>
      </c>
      <c r="B89" s="218"/>
      <c r="C89" s="218"/>
      <c r="D89" s="218"/>
      <c r="E89" s="218"/>
    </row>
    <row r="90" spans="1:14" x14ac:dyDescent="0.25">
      <c r="A90" s="109"/>
    </row>
    <row r="92" spans="1:14" ht="15.75" thickBot="1" x14ac:dyDescent="0.3"/>
    <row r="93" spans="1:14" ht="15.75" thickBot="1" x14ac:dyDescent="0.3">
      <c r="A93" s="125"/>
      <c r="B93" s="126">
        <v>2000</v>
      </c>
      <c r="C93" s="126" t="s">
        <v>599</v>
      </c>
      <c r="D93" s="127">
        <v>2005</v>
      </c>
      <c r="E93" s="127" t="s">
        <v>599</v>
      </c>
      <c r="F93" s="127">
        <v>2010</v>
      </c>
      <c r="G93" s="127">
        <v>2011</v>
      </c>
      <c r="H93" s="127">
        <v>2012</v>
      </c>
      <c r="I93" s="126">
        <v>2013</v>
      </c>
      <c r="J93" s="126">
        <v>2014</v>
      </c>
      <c r="K93" s="126">
        <v>2015</v>
      </c>
      <c r="L93" s="127">
        <v>2016</v>
      </c>
      <c r="M93" s="127" t="s">
        <v>599</v>
      </c>
      <c r="N93" s="128">
        <v>2025</v>
      </c>
    </row>
    <row r="94" spans="1:14" ht="15.75" thickBot="1" x14ac:dyDescent="0.3">
      <c r="A94" s="129" t="s">
        <v>600</v>
      </c>
      <c r="B94" s="361" t="s">
        <v>601</v>
      </c>
      <c r="C94" s="130" t="s">
        <v>599</v>
      </c>
      <c r="D94" s="362" t="s">
        <v>602</v>
      </c>
      <c r="E94" s="131" t="s">
        <v>599</v>
      </c>
      <c r="F94" s="362" t="s">
        <v>603</v>
      </c>
      <c r="G94" s="362" t="s">
        <v>604</v>
      </c>
      <c r="H94" s="362" t="s">
        <v>605</v>
      </c>
      <c r="I94" s="361" t="s">
        <v>605</v>
      </c>
      <c r="J94" s="361" t="s">
        <v>601</v>
      </c>
      <c r="K94" s="361" t="s">
        <v>606</v>
      </c>
      <c r="L94" s="362" t="s">
        <v>607</v>
      </c>
      <c r="M94" s="131" t="s">
        <v>599</v>
      </c>
      <c r="N94" s="363" t="s">
        <v>607</v>
      </c>
    </row>
    <row r="98" spans="1:5" s="123" customFormat="1" ht="17.25" x14ac:dyDescent="0.3">
      <c r="A98" s="218" t="s">
        <v>170</v>
      </c>
      <c r="B98" s="218"/>
      <c r="C98" s="218"/>
      <c r="D98" s="218"/>
      <c r="E98" s="218"/>
    </row>
    <row r="99" spans="1:5" x14ac:dyDescent="0.25">
      <c r="A99" s="109"/>
    </row>
    <row r="100" spans="1:5" ht="15.75" thickBot="1" x14ac:dyDescent="0.3"/>
    <row r="101" spans="1:5" ht="15.75" thickBot="1" x14ac:dyDescent="0.3">
      <c r="A101" s="261"/>
      <c r="B101" s="260" t="s">
        <v>608</v>
      </c>
      <c r="C101" s="260" t="s">
        <v>609</v>
      </c>
    </row>
    <row r="102" spans="1:5" ht="15.75" thickBot="1" x14ac:dyDescent="0.3">
      <c r="A102" s="259" t="s">
        <v>191</v>
      </c>
      <c r="B102" s="364">
        <v>0.56999999999999995</v>
      </c>
      <c r="C102" s="364">
        <v>0.43</v>
      </c>
    </row>
    <row r="103" spans="1:5" ht="15.75" thickBot="1" x14ac:dyDescent="0.3">
      <c r="A103" s="259" t="s">
        <v>196</v>
      </c>
      <c r="B103" s="364">
        <v>0</v>
      </c>
      <c r="C103" s="364">
        <v>1</v>
      </c>
    </row>
    <row r="104" spans="1:5" ht="15.75" thickBot="1" x14ac:dyDescent="0.3">
      <c r="A104" s="259" t="s">
        <v>610</v>
      </c>
      <c r="B104" s="364">
        <v>1</v>
      </c>
      <c r="C104" s="364">
        <v>0</v>
      </c>
    </row>
    <row r="105" spans="1:5" ht="15.75" thickBot="1" x14ac:dyDescent="0.3">
      <c r="A105" s="259" t="s">
        <v>194</v>
      </c>
      <c r="B105" s="364">
        <v>7.0000000000000007E-2</v>
      </c>
      <c r="C105" s="364">
        <v>0.93</v>
      </c>
    </row>
    <row r="106" spans="1:5" ht="15.75" thickBot="1" x14ac:dyDescent="0.3">
      <c r="A106" s="259" t="s">
        <v>195</v>
      </c>
      <c r="B106" s="364">
        <v>0</v>
      </c>
      <c r="C106" s="364">
        <v>1</v>
      </c>
    </row>
    <row r="110" spans="1:5" s="123" customFormat="1" ht="17.25" x14ac:dyDescent="0.3">
      <c r="A110" s="218" t="s">
        <v>171</v>
      </c>
      <c r="B110" s="218"/>
      <c r="C110" s="218"/>
      <c r="D110" s="218"/>
      <c r="E110" s="218"/>
    </row>
    <row r="111" spans="1:5" x14ac:dyDescent="0.25">
      <c r="A111" s="109"/>
    </row>
    <row r="112" spans="1:5" ht="15.75" thickBot="1" x14ac:dyDescent="0.3"/>
    <row r="113" spans="1:6" ht="15.75" thickBot="1" x14ac:dyDescent="0.3">
      <c r="A113" s="125"/>
      <c r="B113" s="132"/>
      <c r="C113" s="133" t="s">
        <v>611</v>
      </c>
      <c r="D113" s="134" t="s">
        <v>612</v>
      </c>
    </row>
    <row r="114" spans="1:6" x14ac:dyDescent="0.25">
      <c r="A114" s="521" t="s">
        <v>608</v>
      </c>
      <c r="B114" s="135" t="s">
        <v>613</v>
      </c>
      <c r="C114" s="365" t="s">
        <v>614</v>
      </c>
      <c r="D114" s="366" t="s">
        <v>615</v>
      </c>
    </row>
    <row r="115" spans="1:6" x14ac:dyDescent="0.25">
      <c r="A115" s="522"/>
      <c r="B115" s="135" t="s">
        <v>616</v>
      </c>
      <c r="C115" s="367">
        <v>0.05</v>
      </c>
      <c r="D115" s="349">
        <v>0.1</v>
      </c>
    </row>
    <row r="116" spans="1:6" ht="15.75" thickBot="1" x14ac:dyDescent="0.3">
      <c r="A116" s="523"/>
      <c r="B116" s="136" t="s">
        <v>617</v>
      </c>
      <c r="C116" s="368">
        <v>4.5900000000000003E-2</v>
      </c>
      <c r="D116" s="352">
        <v>6.6600000000000006E-2</v>
      </c>
    </row>
    <row r="117" spans="1:6" x14ac:dyDescent="0.25">
      <c r="A117" s="524" t="s">
        <v>609</v>
      </c>
      <c r="B117" s="135" t="s">
        <v>613</v>
      </c>
      <c r="C117" s="365" t="s">
        <v>618</v>
      </c>
      <c r="D117" s="366" t="s">
        <v>618</v>
      </c>
    </row>
    <row r="118" spans="1:6" x14ac:dyDescent="0.25">
      <c r="A118" s="522"/>
      <c r="B118" s="135" t="s">
        <v>616</v>
      </c>
      <c r="C118" s="367">
        <v>7.0000000000000007E-2</v>
      </c>
      <c r="D118" s="349">
        <v>7.0000000000000007E-2</v>
      </c>
    </row>
    <row r="119" spans="1:6" ht="15.75" thickBot="1" x14ac:dyDescent="0.3">
      <c r="A119" s="523"/>
      <c r="B119" s="136" t="s">
        <v>617</v>
      </c>
      <c r="C119" s="368">
        <v>6.5600000000000006E-2</v>
      </c>
      <c r="D119" s="352">
        <v>6.5600000000000006E-2</v>
      </c>
    </row>
    <row r="120" spans="1:6" x14ac:dyDescent="0.25">
      <c r="A120" s="524" t="s">
        <v>619</v>
      </c>
      <c r="B120" s="135" t="s">
        <v>616</v>
      </c>
      <c r="C120" s="367">
        <v>5.8599999999999999E-2</v>
      </c>
      <c r="D120" s="349">
        <v>8.7099999999999997E-2</v>
      </c>
    </row>
    <row r="121" spans="1:6" ht="15.75" thickBot="1" x14ac:dyDescent="0.3">
      <c r="A121" s="523"/>
      <c r="B121" s="136" t="s">
        <v>617</v>
      </c>
      <c r="C121" s="368">
        <v>5.4399999999999997E-2</v>
      </c>
      <c r="D121" s="352">
        <v>6.6199999999999995E-2</v>
      </c>
    </row>
    <row r="124" spans="1:6" s="123" customFormat="1" ht="17.25" x14ac:dyDescent="0.3">
      <c r="A124" s="218" t="s">
        <v>172</v>
      </c>
      <c r="B124" s="218"/>
      <c r="C124" s="218"/>
      <c r="D124" s="218"/>
      <c r="E124" s="218"/>
    </row>
    <row r="125" spans="1:6" x14ac:dyDescent="0.25">
      <c r="A125" s="109"/>
    </row>
    <row r="126" spans="1:6" ht="15.75" thickBot="1" x14ac:dyDescent="0.3"/>
    <row r="127" spans="1:6" x14ac:dyDescent="0.25">
      <c r="A127" s="269"/>
      <c r="B127" s="279"/>
      <c r="C127" s="236">
        <v>2013</v>
      </c>
      <c r="D127" s="235">
        <v>2030</v>
      </c>
      <c r="E127" s="525" t="s">
        <v>620</v>
      </c>
      <c r="F127" s="526"/>
    </row>
    <row r="128" spans="1:6" x14ac:dyDescent="0.25">
      <c r="A128" s="527" t="s">
        <v>621</v>
      </c>
      <c r="B128" s="529" t="s">
        <v>622</v>
      </c>
      <c r="C128" s="531" t="s">
        <v>623</v>
      </c>
      <c r="D128" s="531" t="s">
        <v>623</v>
      </c>
      <c r="E128" s="280" t="s">
        <v>624</v>
      </c>
      <c r="F128" s="533" t="s">
        <v>625</v>
      </c>
    </row>
    <row r="129" spans="1:6" ht="15.75" thickBot="1" x14ac:dyDescent="0.3">
      <c r="A129" s="528"/>
      <c r="B129" s="530"/>
      <c r="C129" s="532"/>
      <c r="D129" s="532"/>
      <c r="E129" s="281" t="s">
        <v>626</v>
      </c>
      <c r="F129" s="534"/>
    </row>
    <row r="130" spans="1:6" x14ac:dyDescent="0.25">
      <c r="A130" s="162" t="s">
        <v>627</v>
      </c>
      <c r="B130" s="163" t="s">
        <v>609</v>
      </c>
      <c r="C130" s="365">
        <v>36.700000000000003</v>
      </c>
      <c r="D130" s="369">
        <v>5.4</v>
      </c>
      <c r="E130" s="369">
        <v>-31.4</v>
      </c>
      <c r="F130" s="370">
        <v>-0.85</v>
      </c>
    </row>
    <row r="131" spans="1:6" x14ac:dyDescent="0.25">
      <c r="A131" s="162" t="s">
        <v>627</v>
      </c>
      <c r="B131" s="163" t="s">
        <v>307</v>
      </c>
      <c r="C131" s="365">
        <v>12.6</v>
      </c>
      <c r="D131" s="369">
        <v>45.9</v>
      </c>
      <c r="E131" s="369">
        <v>33.299999999999997</v>
      </c>
      <c r="F131" s="370">
        <v>2.64</v>
      </c>
    </row>
    <row r="132" spans="1:6" x14ac:dyDescent="0.25">
      <c r="A132" s="162" t="s">
        <v>628</v>
      </c>
      <c r="B132" s="163" t="s">
        <v>307</v>
      </c>
      <c r="C132" s="365">
        <v>16.899999999999999</v>
      </c>
      <c r="D132" s="369">
        <v>15.8</v>
      </c>
      <c r="E132" s="369">
        <v>-1.1000000000000001</v>
      </c>
      <c r="F132" s="370">
        <v>-7.0000000000000007E-2</v>
      </c>
    </row>
    <row r="133" spans="1:6" x14ac:dyDescent="0.25">
      <c r="A133" s="162" t="s">
        <v>629</v>
      </c>
      <c r="B133" s="163" t="s">
        <v>307</v>
      </c>
      <c r="C133" s="365">
        <v>4.5</v>
      </c>
      <c r="D133" s="369">
        <v>9.8000000000000007</v>
      </c>
      <c r="E133" s="369">
        <v>5.2</v>
      </c>
      <c r="F133" s="370">
        <v>1.1499999999999999</v>
      </c>
    </row>
    <row r="134" spans="1:6" x14ac:dyDescent="0.25">
      <c r="A134" s="162" t="s">
        <v>630</v>
      </c>
      <c r="B134" s="163" t="s">
        <v>609</v>
      </c>
      <c r="C134" s="365">
        <v>9.6999999999999993</v>
      </c>
      <c r="D134" s="369">
        <v>9.6999999999999993</v>
      </c>
      <c r="E134" s="369">
        <v>0</v>
      </c>
      <c r="F134" s="370">
        <v>0</v>
      </c>
    </row>
    <row r="135" spans="1:6" x14ac:dyDescent="0.25">
      <c r="A135" s="162" t="s">
        <v>631</v>
      </c>
      <c r="B135" s="163" t="s">
        <v>307</v>
      </c>
      <c r="C135" s="365">
        <v>0</v>
      </c>
      <c r="D135" s="369">
        <v>8.1</v>
      </c>
      <c r="E135" s="369">
        <v>8.1</v>
      </c>
      <c r="F135" s="366" t="s">
        <v>489</v>
      </c>
    </row>
    <row r="136" spans="1:6" x14ac:dyDescent="0.25">
      <c r="A136" s="162" t="s">
        <v>632</v>
      </c>
      <c r="B136" s="163" t="s">
        <v>609</v>
      </c>
      <c r="C136" s="365">
        <v>3.2</v>
      </c>
      <c r="D136" s="369">
        <v>0.3</v>
      </c>
      <c r="E136" s="369">
        <v>-2.9</v>
      </c>
      <c r="F136" s="370">
        <v>-0.92</v>
      </c>
    </row>
    <row r="137" spans="1:6" ht="15.75" thickBot="1" x14ac:dyDescent="0.3">
      <c r="A137" s="162" t="s">
        <v>632</v>
      </c>
      <c r="B137" s="163" t="s">
        <v>307</v>
      </c>
      <c r="C137" s="365">
        <v>0.4</v>
      </c>
      <c r="D137" s="369">
        <v>4.9000000000000004</v>
      </c>
      <c r="E137" s="369">
        <v>4.5</v>
      </c>
      <c r="F137" s="370">
        <v>10.31</v>
      </c>
    </row>
    <row r="138" spans="1:6" ht="15.75" thickBot="1" x14ac:dyDescent="0.3">
      <c r="A138" s="156" t="s">
        <v>249</v>
      </c>
      <c r="B138" s="282"/>
      <c r="C138" s="371">
        <v>84</v>
      </c>
      <c r="D138" s="372">
        <v>99.7</v>
      </c>
      <c r="E138" s="372">
        <v>15.7</v>
      </c>
      <c r="F138" s="373">
        <v>0.19</v>
      </c>
    </row>
    <row r="139" spans="1:6" x14ac:dyDescent="0.25">
      <c r="A139" s="268" t="s">
        <v>633</v>
      </c>
      <c r="B139" s="283" t="s">
        <v>609</v>
      </c>
      <c r="C139" s="374">
        <v>49.6</v>
      </c>
      <c r="D139" s="374">
        <v>15.3</v>
      </c>
      <c r="E139" s="374">
        <v>-34.299999999999997</v>
      </c>
      <c r="F139" s="370">
        <v>-0.69</v>
      </c>
    </row>
    <row r="140" spans="1:6" ht="15.75" thickBot="1" x14ac:dyDescent="0.3">
      <c r="A140" s="118" t="s">
        <v>249</v>
      </c>
      <c r="B140" s="284" t="s">
        <v>307</v>
      </c>
      <c r="C140" s="375">
        <v>34.5</v>
      </c>
      <c r="D140" s="375">
        <v>84.4</v>
      </c>
      <c r="E140" s="375">
        <v>50</v>
      </c>
      <c r="F140" s="376">
        <v>1.45</v>
      </c>
    </row>
    <row r="143" spans="1:6" s="123" customFormat="1" ht="17.25" x14ac:dyDescent="0.3">
      <c r="A143" s="218" t="s">
        <v>173</v>
      </c>
      <c r="B143" s="218"/>
      <c r="C143" s="218"/>
      <c r="D143" s="218"/>
      <c r="E143" s="218"/>
    </row>
    <row r="144" spans="1:6" s="29" customFormat="1" ht="17.25" x14ac:dyDescent="0.3">
      <c r="A144" s="109"/>
      <c r="B144" s="47"/>
      <c r="C144" s="47"/>
      <c r="D144" s="47"/>
      <c r="E144" s="47"/>
    </row>
    <row r="145" spans="1:22" ht="15.75" thickBot="1" x14ac:dyDescent="0.3"/>
    <row r="146" spans="1:22" ht="15.75" thickBot="1" x14ac:dyDescent="0.3">
      <c r="A146" s="137" t="s">
        <v>151</v>
      </c>
      <c r="B146" s="138">
        <v>2005</v>
      </c>
      <c r="C146" s="138">
        <v>2010</v>
      </c>
      <c r="D146" s="138">
        <v>2014</v>
      </c>
      <c r="E146" s="139">
        <v>2015</v>
      </c>
      <c r="F146" s="139">
        <v>2020</v>
      </c>
      <c r="G146" s="139">
        <v>2025</v>
      </c>
    </row>
    <row r="147" spans="1:22" x14ac:dyDescent="0.25">
      <c r="A147" s="140" t="s">
        <v>634</v>
      </c>
      <c r="B147" s="377">
        <v>161.6</v>
      </c>
      <c r="C147" s="377">
        <v>161.19999999999999</v>
      </c>
      <c r="D147" s="377">
        <v>156.4</v>
      </c>
      <c r="E147" s="378">
        <v>156.1</v>
      </c>
      <c r="F147" s="378">
        <v>157.69999999999999</v>
      </c>
      <c r="G147" s="378">
        <v>156.69999999999999</v>
      </c>
    </row>
    <row r="148" spans="1:22" x14ac:dyDescent="0.25">
      <c r="A148" s="140" t="s">
        <v>635</v>
      </c>
      <c r="B148" s="377">
        <v>4.5</v>
      </c>
      <c r="C148" s="377">
        <v>4.7</v>
      </c>
      <c r="D148" s="377">
        <v>4.7</v>
      </c>
      <c r="E148" s="378">
        <v>4.7</v>
      </c>
      <c r="F148" s="378">
        <v>4.9000000000000004</v>
      </c>
      <c r="G148" s="378">
        <v>4.9000000000000004</v>
      </c>
    </row>
    <row r="149" spans="1:22" x14ac:dyDescent="0.25">
      <c r="A149" s="140" t="s">
        <v>636</v>
      </c>
      <c r="B149" s="377">
        <v>1.2</v>
      </c>
      <c r="C149" s="377">
        <v>1.6</v>
      </c>
      <c r="D149" s="377">
        <v>1.4</v>
      </c>
      <c r="E149" s="378">
        <v>1.3</v>
      </c>
      <c r="F149" s="378">
        <v>1.3</v>
      </c>
      <c r="G149" s="378">
        <v>1.3</v>
      </c>
    </row>
    <row r="150" spans="1:22" x14ac:dyDescent="0.25">
      <c r="A150" s="140" t="s">
        <v>637</v>
      </c>
      <c r="B150" s="377">
        <v>36.4</v>
      </c>
      <c r="C150" s="377">
        <v>34.200000000000003</v>
      </c>
      <c r="D150" s="377">
        <v>37.700000000000003</v>
      </c>
      <c r="E150" s="378">
        <v>38.5</v>
      </c>
      <c r="F150" s="378">
        <v>40.799999999999997</v>
      </c>
      <c r="G150" s="378">
        <v>42.5</v>
      </c>
    </row>
    <row r="151" spans="1:22" x14ac:dyDescent="0.25">
      <c r="A151" s="140" t="s">
        <v>638</v>
      </c>
      <c r="B151" s="377">
        <v>8</v>
      </c>
      <c r="C151" s="377">
        <v>6.5</v>
      </c>
      <c r="D151" s="377">
        <v>5.7</v>
      </c>
      <c r="E151" s="378">
        <v>6.1</v>
      </c>
      <c r="F151" s="378">
        <v>6.1</v>
      </c>
      <c r="G151" s="378">
        <v>6.1</v>
      </c>
    </row>
    <row r="152" spans="1:22" ht="15.75" thickBot="1" x14ac:dyDescent="0.3">
      <c r="A152" s="141" t="s">
        <v>639</v>
      </c>
      <c r="B152" s="379">
        <v>3.7</v>
      </c>
      <c r="C152" s="379">
        <v>1.5</v>
      </c>
      <c r="D152" s="379">
        <v>1.8</v>
      </c>
      <c r="E152" s="380">
        <v>1.8</v>
      </c>
      <c r="F152" s="380">
        <v>1.8</v>
      </c>
      <c r="G152" s="380">
        <v>1.8</v>
      </c>
    </row>
    <row r="153" spans="1:22" ht="15.75" thickBot="1" x14ac:dyDescent="0.3">
      <c r="A153" s="141" t="s">
        <v>249</v>
      </c>
      <c r="B153" s="381">
        <v>215.5</v>
      </c>
      <c r="C153" s="381">
        <v>209.7</v>
      </c>
      <c r="D153" s="381">
        <v>207.8</v>
      </c>
      <c r="E153" s="382">
        <v>208.5</v>
      </c>
      <c r="F153" s="382">
        <v>212.5</v>
      </c>
      <c r="G153" s="382">
        <v>213.2</v>
      </c>
    </row>
    <row r="156" spans="1:22" s="123" customFormat="1" ht="17.25" x14ac:dyDescent="0.3">
      <c r="A156" s="218" t="s">
        <v>174</v>
      </c>
      <c r="B156" s="218"/>
      <c r="C156" s="218"/>
      <c r="D156" s="218"/>
      <c r="E156" s="218"/>
    </row>
    <row r="157" spans="1:22" x14ac:dyDescent="0.25">
      <c r="A157" s="109"/>
    </row>
    <row r="159" spans="1:22" x14ac:dyDescent="0.25">
      <c r="A159" s="142" t="s">
        <v>151</v>
      </c>
      <c r="B159" s="143">
        <v>2005</v>
      </c>
      <c r="C159" s="143">
        <v>2006</v>
      </c>
      <c r="D159" s="143">
        <v>2007</v>
      </c>
      <c r="E159" s="143">
        <v>2008</v>
      </c>
      <c r="F159" s="143">
        <v>2009</v>
      </c>
      <c r="G159" s="143">
        <v>2010</v>
      </c>
      <c r="H159" s="143">
        <v>2011</v>
      </c>
      <c r="I159" s="143">
        <v>2012</v>
      </c>
      <c r="J159" s="143">
        <v>2013</v>
      </c>
      <c r="K159" s="143">
        <v>2014</v>
      </c>
      <c r="L159" s="143">
        <v>2015</v>
      </c>
      <c r="M159" s="143">
        <v>2016</v>
      </c>
      <c r="N159" s="143">
        <v>2017</v>
      </c>
      <c r="O159" s="143">
        <v>2018</v>
      </c>
      <c r="P159" s="143">
        <v>2019</v>
      </c>
      <c r="Q159" s="143">
        <v>2020</v>
      </c>
      <c r="R159" s="143">
        <v>2021</v>
      </c>
      <c r="S159" s="143">
        <v>2022</v>
      </c>
      <c r="T159" s="143">
        <v>2023</v>
      </c>
      <c r="U159" s="143">
        <v>2024</v>
      </c>
      <c r="V159" s="144">
        <v>2025</v>
      </c>
    </row>
    <row r="160" spans="1:22" x14ac:dyDescent="0.25">
      <c r="A160" s="145" t="s">
        <v>634</v>
      </c>
      <c r="B160" s="383">
        <v>161.58664999999999</v>
      </c>
      <c r="C160" s="383">
        <v>166.19507999999999</v>
      </c>
      <c r="D160" s="383">
        <v>171.68066000000002</v>
      </c>
      <c r="E160" s="383">
        <v>168.20132000000001</v>
      </c>
      <c r="F160" s="383">
        <v>159.67594</v>
      </c>
      <c r="G160" s="383">
        <v>161.21238000000002</v>
      </c>
      <c r="H160" s="383">
        <v>159.67832999999999</v>
      </c>
      <c r="I160" s="383">
        <v>155.57905</v>
      </c>
      <c r="J160" s="383">
        <v>152.98843517204782</v>
      </c>
      <c r="K160" s="383">
        <v>156.49493611369093</v>
      </c>
      <c r="L160" s="383">
        <v>156.08359526082361</v>
      </c>
      <c r="M160" s="383">
        <v>156.59567397516943</v>
      </c>
      <c r="N160" s="383">
        <v>157.01238049355811</v>
      </c>
      <c r="O160" s="383">
        <v>157.4106668728171</v>
      </c>
      <c r="P160" s="383">
        <v>157.58613895925822</v>
      </c>
      <c r="Q160" s="383">
        <v>157.6892264815765</v>
      </c>
      <c r="R160" s="383">
        <v>157.03597143575405</v>
      </c>
      <c r="S160" s="383">
        <v>156.3133947346702</v>
      </c>
      <c r="T160" s="383">
        <v>156.02802015380277</v>
      </c>
      <c r="U160" s="383">
        <v>156.10318473839493</v>
      </c>
      <c r="V160" s="384">
        <v>156.72035128888345</v>
      </c>
    </row>
    <row r="161" spans="1:22" x14ac:dyDescent="0.25">
      <c r="A161" s="145" t="s">
        <v>635</v>
      </c>
      <c r="B161" s="383">
        <v>4.4874842040000003</v>
      </c>
      <c r="C161" s="383">
        <v>4.4169025800000004</v>
      </c>
      <c r="D161" s="383">
        <v>4.3571375280000009</v>
      </c>
      <c r="E161" s="383">
        <v>4.5590047680000003</v>
      </c>
      <c r="F161" s="383">
        <v>4.5328316400000004</v>
      </c>
      <c r="G161" s="383">
        <v>4.7278956599999997</v>
      </c>
      <c r="H161" s="383">
        <v>4.7988538079999996</v>
      </c>
      <c r="I161" s="383">
        <v>4.7567005800000004</v>
      </c>
      <c r="J161" s="383">
        <v>4.7392088759999993</v>
      </c>
      <c r="K161" s="383">
        <v>4.745604873774365</v>
      </c>
      <c r="L161" s="383">
        <v>4.7520008715487307</v>
      </c>
      <c r="M161" s="383">
        <v>4.7583968693230965</v>
      </c>
      <c r="N161" s="383">
        <v>4.7766190346376813</v>
      </c>
      <c r="O161" s="383">
        <v>4.782932330558344</v>
      </c>
      <c r="P161" s="383">
        <v>4.8687192810667597</v>
      </c>
      <c r="Q161" s="383">
        <v>4.8938690273453318</v>
      </c>
      <c r="R161" s="383">
        <v>4.9508958434603647</v>
      </c>
      <c r="S161" s="383">
        <v>4.9572091393810274</v>
      </c>
      <c r="T161" s="383">
        <v>4.9851170025999902</v>
      </c>
      <c r="U161" s="383">
        <v>4.9554360970165181</v>
      </c>
      <c r="V161" s="384">
        <v>4.9357126662050019</v>
      </c>
    </row>
    <row r="162" spans="1:22" x14ac:dyDescent="0.25">
      <c r="A162" s="145" t="s">
        <v>636</v>
      </c>
      <c r="B162" s="383">
        <v>1.2065633487931078</v>
      </c>
      <c r="C162" s="383">
        <v>1.2460691523815499</v>
      </c>
      <c r="D162" s="383">
        <v>1.4857216221158278</v>
      </c>
      <c r="E162" s="383">
        <v>1.49848080564449</v>
      </c>
      <c r="F162" s="383">
        <v>1.4686020028872302</v>
      </c>
      <c r="G162" s="383">
        <v>1.5559109170194001</v>
      </c>
      <c r="H162" s="383">
        <v>1.4696110494839199</v>
      </c>
      <c r="I162" s="383">
        <v>1.3060889856137701</v>
      </c>
      <c r="J162" s="383">
        <v>1.24167521652</v>
      </c>
      <c r="K162" s="383">
        <v>1.377438540538686</v>
      </c>
      <c r="L162" s="383">
        <v>1.3084009142241519</v>
      </c>
      <c r="M162" s="383">
        <v>1.3084009142241519</v>
      </c>
      <c r="N162" s="383">
        <v>1.3084009142241519</v>
      </c>
      <c r="O162" s="383">
        <v>1.3084009142241519</v>
      </c>
      <c r="P162" s="383">
        <v>1.3084009142241519</v>
      </c>
      <c r="Q162" s="383">
        <v>1.3084009142241519</v>
      </c>
      <c r="R162" s="383">
        <v>1.3084009142241519</v>
      </c>
      <c r="S162" s="383">
        <v>1.3084009142241519</v>
      </c>
      <c r="T162" s="383">
        <v>1.3084009142241519</v>
      </c>
      <c r="U162" s="383">
        <v>1.3084009142241519</v>
      </c>
      <c r="V162" s="384">
        <v>1.3084009142241519</v>
      </c>
    </row>
    <row r="163" spans="1:22" x14ac:dyDescent="0.25">
      <c r="A163" s="145" t="s">
        <v>637</v>
      </c>
      <c r="B163" s="383">
        <v>36.420296187206894</v>
      </c>
      <c r="C163" s="383">
        <v>36.593345213618448</v>
      </c>
      <c r="D163" s="383">
        <v>37.515833451884163</v>
      </c>
      <c r="E163" s="383">
        <v>37.520404728355508</v>
      </c>
      <c r="F163" s="383">
        <v>32.828418579112771</v>
      </c>
      <c r="G163" s="383">
        <v>34.238729560980595</v>
      </c>
      <c r="H163" s="383">
        <v>35.167186308516079</v>
      </c>
      <c r="I163" s="383">
        <v>35.390231170386215</v>
      </c>
      <c r="J163" s="383">
        <v>35.058074493479999</v>
      </c>
      <c r="K163" s="383">
        <v>37.747705317461318</v>
      </c>
      <c r="L163" s="383">
        <v>38.523360338520348</v>
      </c>
      <c r="M163" s="383">
        <v>38.97183009202061</v>
      </c>
      <c r="N163" s="383">
        <v>39.425520706786273</v>
      </c>
      <c r="O163" s="383">
        <v>39.884492961481094</v>
      </c>
      <c r="P163" s="383">
        <v>40.348808342323728</v>
      </c>
      <c r="Q163" s="383">
        <v>40.818529051324738</v>
      </c>
      <c r="R163" s="383">
        <v>41.1393152518013</v>
      </c>
      <c r="S163" s="383">
        <v>41.4626224590071</v>
      </c>
      <c r="T163" s="383">
        <v>41.788470485125217</v>
      </c>
      <c r="U163" s="383">
        <v>42.116879298039443</v>
      </c>
      <c r="V163" s="384">
        <v>42.447869022557931</v>
      </c>
    </row>
    <row r="164" spans="1:22" x14ac:dyDescent="0.25">
      <c r="A164" s="145" t="s">
        <v>638</v>
      </c>
      <c r="B164" s="383">
        <v>8.0252457840000009</v>
      </c>
      <c r="C164" s="383">
        <v>7.2677839320000004</v>
      </c>
      <c r="D164" s="383">
        <v>6.3301053599999992</v>
      </c>
      <c r="E164" s="383">
        <v>8.1130408560000014</v>
      </c>
      <c r="F164" s="383">
        <v>7.5345078779999994</v>
      </c>
      <c r="G164" s="383">
        <v>6.5330511480000002</v>
      </c>
      <c r="H164" s="383">
        <v>6.3854747999999999</v>
      </c>
      <c r="I164" s="383">
        <v>6.2188498740000009</v>
      </c>
      <c r="J164" s="383">
        <v>6.2929637000000005</v>
      </c>
      <c r="K164" s="383">
        <v>5.6695427219218768</v>
      </c>
      <c r="L164" s="383">
        <v>6.0604520986406261</v>
      </c>
      <c r="M164" s="383">
        <v>6.0604520986406261</v>
      </c>
      <c r="N164" s="383">
        <v>6.0604520986406261</v>
      </c>
      <c r="O164" s="383">
        <v>6.0604520986406261</v>
      </c>
      <c r="P164" s="383">
        <v>6.0604520986406261</v>
      </c>
      <c r="Q164" s="383">
        <v>6.0604520986406261</v>
      </c>
      <c r="R164" s="383">
        <v>6.0604520986406261</v>
      </c>
      <c r="S164" s="383">
        <v>6.0604520986406261</v>
      </c>
      <c r="T164" s="383">
        <v>6.0604520986406261</v>
      </c>
      <c r="U164" s="383">
        <v>6.0604520986406261</v>
      </c>
      <c r="V164" s="384">
        <v>6.0604520986406261</v>
      </c>
    </row>
    <row r="165" spans="1:22" x14ac:dyDescent="0.25">
      <c r="A165" s="145" t="s">
        <v>639</v>
      </c>
      <c r="B165" s="383">
        <v>3.725578026</v>
      </c>
      <c r="C165" s="383">
        <v>1.73866626</v>
      </c>
      <c r="D165" s="383">
        <v>2.409707166</v>
      </c>
      <c r="E165" s="383">
        <v>1.4770175579999998</v>
      </c>
      <c r="F165" s="383">
        <v>2.1914275139999999</v>
      </c>
      <c r="G165" s="383">
        <v>1.4700349200000002</v>
      </c>
      <c r="H165" s="383">
        <v>2.6519476380000002</v>
      </c>
      <c r="I165" s="383">
        <v>1.5836423879999999</v>
      </c>
      <c r="J165" s="383">
        <v>1.9299038999999998</v>
      </c>
      <c r="K165" s="383">
        <v>1.8101846486929565</v>
      </c>
      <c r="L165" s="383">
        <v>1.7745769788976522</v>
      </c>
      <c r="M165" s="383">
        <v>1.7745769788976522</v>
      </c>
      <c r="N165" s="383">
        <v>1.7745769788976522</v>
      </c>
      <c r="O165" s="383">
        <v>1.7745769788976522</v>
      </c>
      <c r="P165" s="383">
        <v>1.7745769788976522</v>
      </c>
      <c r="Q165" s="383">
        <v>1.7745769788976522</v>
      </c>
      <c r="R165" s="383">
        <v>1.7745769788976522</v>
      </c>
      <c r="S165" s="383">
        <v>1.7745769788976522</v>
      </c>
      <c r="T165" s="383">
        <v>1.7745769788976522</v>
      </c>
      <c r="U165" s="383">
        <v>1.7745769788976522</v>
      </c>
      <c r="V165" s="384">
        <v>1.7745769788976522</v>
      </c>
    </row>
    <row r="166" spans="1:22" x14ac:dyDescent="0.25">
      <c r="A166" s="146" t="s">
        <v>249</v>
      </c>
      <c r="B166" s="385">
        <v>215.45181754999999</v>
      </c>
      <c r="C166" s="385">
        <v>217.45784713799998</v>
      </c>
      <c r="D166" s="385">
        <v>223.77916512800002</v>
      </c>
      <c r="E166" s="385">
        <v>221.36926871599999</v>
      </c>
      <c r="F166" s="385">
        <v>208.23172761399999</v>
      </c>
      <c r="G166" s="385">
        <v>209.738002206</v>
      </c>
      <c r="H166" s="385">
        <v>210.15140360399997</v>
      </c>
      <c r="I166" s="385">
        <v>204.83456299799997</v>
      </c>
      <c r="J166" s="385">
        <v>202.25026135804782</v>
      </c>
      <c r="K166" s="385">
        <v>207.84541221608015</v>
      </c>
      <c r="L166" s="385">
        <v>208.50238646265515</v>
      </c>
      <c r="M166" s="385">
        <v>209.46933092827558</v>
      </c>
      <c r="N166" s="385">
        <v>210.35795022674452</v>
      </c>
      <c r="O166" s="385">
        <v>211.22152215661899</v>
      </c>
      <c r="P166" s="385">
        <v>211.94709657441118</v>
      </c>
      <c r="Q166" s="385">
        <v>212.54505455200899</v>
      </c>
      <c r="R166" s="385">
        <v>212.26961252277815</v>
      </c>
      <c r="S166" s="385">
        <v>211.87665632482077</v>
      </c>
      <c r="T166" s="385">
        <v>211.94503763329041</v>
      </c>
      <c r="U166" s="385">
        <v>212.31893012521334</v>
      </c>
      <c r="V166" s="386">
        <v>213.24736296940884</v>
      </c>
    </row>
    <row r="179" spans="1:22" s="123" customFormat="1" ht="17.25" x14ac:dyDescent="0.3">
      <c r="A179" s="218" t="s">
        <v>175</v>
      </c>
      <c r="B179" s="218"/>
      <c r="C179" s="218"/>
      <c r="D179" s="218"/>
      <c r="E179" s="218"/>
    </row>
    <row r="180" spans="1:22" x14ac:dyDescent="0.25">
      <c r="A180" s="109"/>
    </row>
    <row r="182" spans="1:22" x14ac:dyDescent="0.25">
      <c r="A182" s="142" t="s">
        <v>151</v>
      </c>
      <c r="B182" s="143">
        <v>2005</v>
      </c>
      <c r="C182" s="143">
        <v>2006</v>
      </c>
      <c r="D182" s="143">
        <v>2007</v>
      </c>
      <c r="E182" s="143">
        <v>2008</v>
      </c>
      <c r="F182" s="143">
        <v>2009</v>
      </c>
      <c r="G182" s="143">
        <v>2010</v>
      </c>
      <c r="H182" s="143">
        <v>2011</v>
      </c>
      <c r="I182" s="143">
        <v>2012</v>
      </c>
      <c r="J182" s="143">
        <v>2013</v>
      </c>
      <c r="K182" s="143">
        <v>2014</v>
      </c>
      <c r="L182" s="143">
        <v>2015</v>
      </c>
      <c r="M182" s="143">
        <v>2016</v>
      </c>
      <c r="N182" s="143">
        <v>2017</v>
      </c>
      <c r="O182" s="143">
        <v>2018</v>
      </c>
      <c r="P182" s="143">
        <v>2019</v>
      </c>
      <c r="Q182" s="143">
        <v>2020</v>
      </c>
      <c r="R182" s="143">
        <v>2021</v>
      </c>
      <c r="S182" s="143">
        <v>2022</v>
      </c>
      <c r="T182" s="143">
        <v>2023</v>
      </c>
      <c r="U182" s="143">
        <v>2024</v>
      </c>
      <c r="V182" s="144">
        <v>2025</v>
      </c>
    </row>
    <row r="183" spans="1:22" x14ac:dyDescent="0.25">
      <c r="A183" s="147" t="s">
        <v>608</v>
      </c>
      <c r="B183" s="294">
        <v>82.125578199999993</v>
      </c>
      <c r="C183" s="294">
        <v>79.828191349999983</v>
      </c>
      <c r="D183" s="294">
        <v>78.325481150000016</v>
      </c>
      <c r="E183" s="294">
        <v>74.556854249999986</v>
      </c>
      <c r="F183" s="294">
        <v>70.888707800000006</v>
      </c>
      <c r="G183" s="294">
        <v>67.725929999999991</v>
      </c>
      <c r="H183" s="294">
        <v>62.878661199999996</v>
      </c>
      <c r="I183" s="294">
        <v>59.865776650000008</v>
      </c>
      <c r="J183" s="294">
        <v>57.730343789250036</v>
      </c>
      <c r="K183" s="294">
        <v>57.025929259000002</v>
      </c>
      <c r="L183" s="294">
        <v>55.55752139833227</v>
      </c>
      <c r="M183" s="294">
        <v>55.486381841092793</v>
      </c>
      <c r="N183" s="294">
        <v>55.363696496651308</v>
      </c>
      <c r="O183" s="294">
        <v>55.226830051240803</v>
      </c>
      <c r="P183" s="294">
        <v>54.976578496861428</v>
      </c>
      <c r="Q183" s="294">
        <v>53.499635288823285</v>
      </c>
      <c r="R183" s="294">
        <v>52.94037652558147</v>
      </c>
      <c r="S183" s="294">
        <v>52.346178425503382</v>
      </c>
      <c r="T183" s="294">
        <v>51.960524084638259</v>
      </c>
      <c r="U183" s="294">
        <v>51.742537375575566</v>
      </c>
      <c r="V183" s="294">
        <v>51.797547602527331</v>
      </c>
    </row>
    <row r="184" spans="1:22" x14ac:dyDescent="0.25">
      <c r="A184" s="147" t="s">
        <v>609</v>
      </c>
      <c r="B184" s="294">
        <v>90.529361559999998</v>
      </c>
      <c r="C184" s="294">
        <v>95.904929655999993</v>
      </c>
      <c r="D184" s="294">
        <v>102.09822476000001</v>
      </c>
      <c r="E184" s="294">
        <v>104.21980402800001</v>
      </c>
      <c r="F184" s="294">
        <v>99.153257455999992</v>
      </c>
      <c r="G184" s="294">
        <v>101.892995476</v>
      </c>
      <c r="H184" s="294">
        <v>101.25313388400001</v>
      </c>
      <c r="I184" s="294">
        <v>97.031943432000006</v>
      </c>
      <c r="J184" s="294">
        <v>96.29141502479996</v>
      </c>
      <c r="K184" s="294">
        <v>99.83036713757015</v>
      </c>
      <c r="L184" s="294">
        <v>101.00876368325221</v>
      </c>
      <c r="M184" s="294">
        <v>101.53011517394337</v>
      </c>
      <c r="N184" s="294">
        <v>101.67899892893782</v>
      </c>
      <c r="O184" s="294">
        <v>102.13594803928235</v>
      </c>
      <c r="P184" s="294">
        <v>102.49498997630231</v>
      </c>
      <c r="Q184" s="294">
        <v>102.76505134974396</v>
      </c>
      <c r="R184" s="294">
        <v>102.64979085143445</v>
      </c>
      <c r="S184" s="294">
        <v>102.50405241523264</v>
      </c>
      <c r="T184" s="294">
        <v>102.54526790632598</v>
      </c>
      <c r="U184" s="294">
        <v>102.44450071867963</v>
      </c>
      <c r="V184" s="294">
        <v>102.6617253371662</v>
      </c>
    </row>
    <row r="185" spans="1:22" x14ac:dyDescent="0.25">
      <c r="A185" s="147" t="s">
        <v>640</v>
      </c>
      <c r="B185" s="294">
        <v>0</v>
      </c>
      <c r="C185" s="294">
        <v>0.15117</v>
      </c>
      <c r="D185" s="294">
        <v>0.25224999999999997</v>
      </c>
      <c r="E185" s="294">
        <v>0.22063999999999998</v>
      </c>
      <c r="F185" s="294">
        <v>0.34323000000000004</v>
      </c>
      <c r="G185" s="294">
        <v>1.1339900000000001</v>
      </c>
      <c r="H185" s="294">
        <v>5.6162000000000001</v>
      </c>
      <c r="I185" s="294">
        <v>8.5284300000000002</v>
      </c>
      <c r="J185" s="294">
        <v>8.7095726339978281</v>
      </c>
      <c r="K185" s="294">
        <v>8.9354866890000046</v>
      </c>
      <c r="L185" s="294">
        <v>9.0278924032421592</v>
      </c>
      <c r="M185" s="294">
        <v>9.0618935716828872</v>
      </c>
      <c r="N185" s="294">
        <v>9.0892653501735126</v>
      </c>
      <c r="O185" s="294">
        <v>9.1156768783996558</v>
      </c>
      <c r="P185" s="294">
        <v>9.1298272760886388</v>
      </c>
      <c r="Q185" s="294">
        <v>10.386507064932644</v>
      </c>
      <c r="R185" s="294">
        <v>10.339752440349036</v>
      </c>
      <c r="S185" s="294">
        <v>10.288365104343972</v>
      </c>
      <c r="T185" s="294">
        <v>10.264982982399376</v>
      </c>
      <c r="U185" s="294">
        <v>10.265366403371088</v>
      </c>
      <c r="V185" s="294">
        <v>10.301530984144506</v>
      </c>
    </row>
    <row r="186" spans="1:22" x14ac:dyDescent="0.25">
      <c r="A186" s="147" t="s">
        <v>641</v>
      </c>
      <c r="B186" s="294">
        <v>40.066821990000001</v>
      </c>
      <c r="C186" s="294">
        <v>38.939585531999995</v>
      </c>
      <c r="D186" s="294">
        <v>40.724465717999983</v>
      </c>
      <c r="E186" s="294">
        <v>39.852111137999998</v>
      </c>
      <c r="F186" s="294">
        <v>35.37929890800001</v>
      </c>
      <c r="G186" s="294">
        <v>36.661764029999993</v>
      </c>
      <c r="H186" s="294">
        <v>38.242787219999997</v>
      </c>
      <c r="I186" s="294">
        <v>37.397279965999985</v>
      </c>
      <c r="J186" s="294">
        <v>37.353217009999995</v>
      </c>
      <c r="K186" s="294">
        <v>40.093936128000003</v>
      </c>
      <c r="L186" s="294">
        <v>40.739501046077834</v>
      </c>
      <c r="M186" s="294">
        <v>41.187970799578096</v>
      </c>
      <c r="N186" s="294">
        <v>41.641661414343758</v>
      </c>
      <c r="O186" s="294">
        <v>42.100633669038579</v>
      </c>
      <c r="P186" s="294">
        <v>42.564949049881214</v>
      </c>
      <c r="Q186" s="294">
        <v>43.034669758882224</v>
      </c>
      <c r="R186" s="294">
        <v>43.355455959358785</v>
      </c>
      <c r="S186" s="294">
        <v>43.678763166564586</v>
      </c>
      <c r="T186" s="294">
        <v>44.004611192682702</v>
      </c>
      <c r="U186" s="294">
        <v>44.333020005596929</v>
      </c>
      <c r="V186" s="294">
        <v>44.664009730115417</v>
      </c>
    </row>
    <row r="187" spans="1:22" x14ac:dyDescent="0.25">
      <c r="A187" s="147" t="s">
        <v>119</v>
      </c>
      <c r="B187" s="294">
        <v>1.3507199999999999</v>
      </c>
      <c r="C187" s="294">
        <v>1.3525199999999999</v>
      </c>
      <c r="D187" s="294">
        <v>1.2816000000000001</v>
      </c>
      <c r="E187" s="294">
        <v>1.3604400000000001</v>
      </c>
      <c r="F187" s="294">
        <v>1.4219999999999999</v>
      </c>
      <c r="G187" s="294">
        <v>1.45512</v>
      </c>
      <c r="H187" s="294">
        <v>1.4288399999999999</v>
      </c>
      <c r="I187" s="294">
        <v>1.38744</v>
      </c>
      <c r="J187" s="294">
        <v>1.3906800000000001</v>
      </c>
      <c r="K187" s="294">
        <v>1.4140480525099859</v>
      </c>
      <c r="L187" s="294">
        <v>1.5047361050199719</v>
      </c>
      <c r="M187" s="294">
        <v>1.5307969575299574</v>
      </c>
      <c r="N187" s="294">
        <v>1.8814610726716556</v>
      </c>
      <c r="O187" s="294">
        <v>1.9081517016295686</v>
      </c>
      <c r="P187" s="294">
        <v>2.0143159851752355</v>
      </c>
      <c r="Q187" s="294">
        <v>2.0598430644910581</v>
      </c>
      <c r="R187" s="294">
        <v>2.1453256136433416</v>
      </c>
      <c r="S187" s="294">
        <v>2.1800946426012544</v>
      </c>
      <c r="T187" s="294">
        <v>2.2364582388574683</v>
      </c>
      <c r="U187" s="294">
        <v>2.545323909598626</v>
      </c>
      <c r="V187" s="294">
        <v>2.7783631893773295</v>
      </c>
    </row>
    <row r="188" spans="1:22" x14ac:dyDescent="0.25">
      <c r="A188" s="147" t="s">
        <v>246</v>
      </c>
      <c r="B188" s="294">
        <v>1.3793358</v>
      </c>
      <c r="C188" s="294">
        <v>1.2814505999999999</v>
      </c>
      <c r="D188" s="294">
        <v>1.0971434999999998</v>
      </c>
      <c r="E188" s="294">
        <v>1.1594192999999999</v>
      </c>
      <c r="F188" s="294">
        <v>1.04523345</v>
      </c>
      <c r="G188" s="294">
        <v>0.86820269999999988</v>
      </c>
      <c r="H188" s="294">
        <v>0.73178129999999986</v>
      </c>
      <c r="I188" s="294">
        <v>0.62369295000000002</v>
      </c>
      <c r="J188" s="294">
        <v>0.77503290000000002</v>
      </c>
      <c r="K188" s="294">
        <v>0.54564495000000002</v>
      </c>
      <c r="L188" s="294">
        <v>0.66397182673066468</v>
      </c>
      <c r="M188" s="294">
        <v>0.67217258444845129</v>
      </c>
      <c r="N188" s="294">
        <v>0.70286696396642623</v>
      </c>
      <c r="O188" s="294">
        <v>0.73428181702798168</v>
      </c>
      <c r="P188" s="294">
        <v>0.76643579010232155</v>
      </c>
      <c r="Q188" s="294">
        <v>0.79934802513586978</v>
      </c>
      <c r="R188" s="294">
        <v>0.83891113241108528</v>
      </c>
      <c r="S188" s="294">
        <v>0.87920257057491269</v>
      </c>
      <c r="T188" s="294">
        <v>0.93319322838662444</v>
      </c>
      <c r="U188" s="294">
        <v>0.98818171239149599</v>
      </c>
      <c r="V188" s="294">
        <v>1.0441861260780301</v>
      </c>
    </row>
    <row r="189" spans="1:22" x14ac:dyDescent="0.25">
      <c r="A189" s="146" t="s">
        <v>249</v>
      </c>
      <c r="B189" s="298">
        <v>215.45181754999999</v>
      </c>
      <c r="C189" s="298">
        <v>217.45784713799998</v>
      </c>
      <c r="D189" s="298">
        <v>223.77916512799999</v>
      </c>
      <c r="E189" s="298">
        <v>221.36926871600002</v>
      </c>
      <c r="F189" s="298">
        <v>208.23172761400002</v>
      </c>
      <c r="G189" s="298">
        <v>209.738002206</v>
      </c>
      <c r="H189" s="298">
        <v>210.151403604</v>
      </c>
      <c r="I189" s="298">
        <v>204.83456299799997</v>
      </c>
      <c r="J189" s="298">
        <v>202.25026135804785</v>
      </c>
      <c r="K189" s="298">
        <v>207.84541221608015</v>
      </c>
      <c r="L189" s="298">
        <v>208.5023864626551</v>
      </c>
      <c r="M189" s="298">
        <v>209.46933092827558</v>
      </c>
      <c r="N189" s="298">
        <v>210.35795022674449</v>
      </c>
      <c r="O189" s="298">
        <v>211.22152215661896</v>
      </c>
      <c r="P189" s="298">
        <v>211.94709657441115</v>
      </c>
      <c r="Q189" s="298">
        <v>212.54505455200899</v>
      </c>
      <c r="R189" s="298">
        <v>212.26961252277815</v>
      </c>
      <c r="S189" s="298">
        <v>211.87665632482071</v>
      </c>
      <c r="T189" s="298">
        <v>211.94503763329038</v>
      </c>
      <c r="U189" s="298">
        <v>212.31893012521334</v>
      </c>
      <c r="V189" s="299">
        <v>213.24736296940881</v>
      </c>
    </row>
    <row r="199" spans="1:9" s="123" customFormat="1" ht="17.25" x14ac:dyDescent="0.3">
      <c r="A199" s="218" t="s">
        <v>642</v>
      </c>
      <c r="B199" s="218"/>
      <c r="C199" s="218"/>
      <c r="D199" s="218"/>
      <c r="E199" s="218"/>
    </row>
    <row r="200" spans="1:9" x14ac:dyDescent="0.25">
      <c r="A200" s="109"/>
    </row>
    <row r="201" spans="1:9" ht="15.75" thickBot="1" x14ac:dyDescent="0.3"/>
    <row r="202" spans="1:9" ht="15.75" thickBot="1" x14ac:dyDescent="0.3">
      <c r="A202" s="275" t="s">
        <v>151</v>
      </c>
      <c r="B202" s="138">
        <v>2010</v>
      </c>
      <c r="C202" s="138">
        <v>2011</v>
      </c>
      <c r="D202" s="138">
        <v>2012</v>
      </c>
      <c r="E202" s="138">
        <v>2013</v>
      </c>
      <c r="F202" s="138">
        <v>2014</v>
      </c>
      <c r="G202" s="276">
        <v>2015</v>
      </c>
      <c r="H202" s="276">
        <v>2020</v>
      </c>
      <c r="I202" s="276">
        <v>2025</v>
      </c>
    </row>
    <row r="203" spans="1:9" ht="15.75" thickBot="1" x14ac:dyDescent="0.3">
      <c r="A203" s="277" t="s">
        <v>643</v>
      </c>
      <c r="B203" s="379">
        <v>161.19999999999999</v>
      </c>
      <c r="C203" s="379">
        <v>159.69999999999999</v>
      </c>
      <c r="D203" s="379">
        <v>155.6</v>
      </c>
      <c r="E203" s="379">
        <v>153</v>
      </c>
      <c r="F203" s="379">
        <v>156.5</v>
      </c>
      <c r="G203" s="387">
        <v>156.1</v>
      </c>
      <c r="H203" s="387">
        <v>157.69999999999999</v>
      </c>
      <c r="I203" s="387">
        <v>156.69999999999999</v>
      </c>
    </row>
    <row r="204" spans="1:9" ht="15.75" thickBot="1" x14ac:dyDescent="0.3">
      <c r="A204" s="278" t="s">
        <v>191</v>
      </c>
      <c r="B204" s="379">
        <v>94.9</v>
      </c>
      <c r="C204" s="379">
        <v>95.5</v>
      </c>
      <c r="D204" s="379">
        <v>95.4</v>
      </c>
      <c r="E204" s="379">
        <v>94.7</v>
      </c>
      <c r="F204" s="379">
        <v>97.5</v>
      </c>
      <c r="G204" s="387">
        <v>96.5</v>
      </c>
      <c r="H204" s="387">
        <v>94.9</v>
      </c>
      <c r="I204" s="387">
        <v>91.8</v>
      </c>
    </row>
    <row r="205" spans="1:9" ht="15.75" thickBot="1" x14ac:dyDescent="0.3">
      <c r="A205" s="278" t="s">
        <v>194</v>
      </c>
      <c r="B205" s="379">
        <v>34.9</v>
      </c>
      <c r="C205" s="379">
        <v>32.6</v>
      </c>
      <c r="D205" s="379">
        <v>30.8</v>
      </c>
      <c r="E205" s="379">
        <v>29.1</v>
      </c>
      <c r="F205" s="379">
        <v>28.9</v>
      </c>
      <c r="G205" s="387">
        <v>29</v>
      </c>
      <c r="H205" s="387">
        <v>29.6</v>
      </c>
      <c r="I205" s="387">
        <v>29.8</v>
      </c>
    </row>
    <row r="206" spans="1:9" ht="15.75" thickBot="1" x14ac:dyDescent="0.3">
      <c r="A206" s="278" t="s">
        <v>195</v>
      </c>
      <c r="B206" s="379">
        <v>23.2</v>
      </c>
      <c r="C206" s="379">
        <v>23.6</v>
      </c>
      <c r="D206" s="379">
        <v>21.7</v>
      </c>
      <c r="E206" s="379">
        <v>21.6</v>
      </c>
      <c r="F206" s="379">
        <v>22.3</v>
      </c>
      <c r="G206" s="387">
        <v>22.7</v>
      </c>
      <c r="H206" s="387">
        <v>25.2</v>
      </c>
      <c r="I206" s="387">
        <v>27.2</v>
      </c>
    </row>
    <row r="207" spans="1:9" ht="15.75" thickBot="1" x14ac:dyDescent="0.3">
      <c r="A207" s="278" t="s">
        <v>196</v>
      </c>
      <c r="B207" s="379">
        <v>7.4</v>
      </c>
      <c r="C207" s="379">
        <v>7.2</v>
      </c>
      <c r="D207" s="379">
        <v>6.9</v>
      </c>
      <c r="E207" s="379">
        <v>6.8</v>
      </c>
      <c r="F207" s="379">
        <v>7.1</v>
      </c>
      <c r="G207" s="387">
        <v>7.1</v>
      </c>
      <c r="H207" s="387">
        <v>7.2</v>
      </c>
      <c r="I207" s="387">
        <v>7.2</v>
      </c>
    </row>
    <row r="208" spans="1:9" ht="15.75" thickBot="1" x14ac:dyDescent="0.3">
      <c r="A208" s="278" t="s">
        <v>644</v>
      </c>
      <c r="B208" s="379">
        <v>0.8</v>
      </c>
      <c r="C208" s="379">
        <v>0.8</v>
      </c>
      <c r="D208" s="379">
        <v>0.8</v>
      </c>
      <c r="E208" s="379">
        <v>0.8</v>
      </c>
      <c r="F208" s="379">
        <v>0.8</v>
      </c>
      <c r="G208" s="387">
        <v>0.8</v>
      </c>
      <c r="H208" s="387">
        <v>0.8</v>
      </c>
      <c r="I208" s="387">
        <v>0.8</v>
      </c>
    </row>
    <row r="213" spans="1:22" s="123" customFormat="1" ht="17.25" x14ac:dyDescent="0.3">
      <c r="A213" s="218" t="s">
        <v>176</v>
      </c>
      <c r="B213" s="218"/>
      <c r="C213" s="218"/>
      <c r="D213" s="218"/>
      <c r="E213" s="218"/>
    </row>
    <row r="214" spans="1:22" x14ac:dyDescent="0.25">
      <c r="A214" s="109"/>
    </row>
    <row r="216" spans="1:22" x14ac:dyDescent="0.25">
      <c r="A216" s="148" t="s">
        <v>151</v>
      </c>
      <c r="B216" s="149">
        <v>2005</v>
      </c>
      <c r="C216" s="149">
        <v>2006</v>
      </c>
      <c r="D216" s="149">
        <v>2007</v>
      </c>
      <c r="E216" s="149">
        <v>2008</v>
      </c>
      <c r="F216" s="149">
        <v>2009</v>
      </c>
      <c r="G216" s="149">
        <v>2010</v>
      </c>
      <c r="H216" s="149">
        <v>2011</v>
      </c>
      <c r="I216" s="149">
        <v>2012</v>
      </c>
      <c r="J216" s="149">
        <v>2013</v>
      </c>
      <c r="K216" s="149">
        <v>2014</v>
      </c>
      <c r="L216" s="149">
        <v>2015</v>
      </c>
      <c r="M216" s="149">
        <v>2016</v>
      </c>
      <c r="N216" s="149">
        <v>2017</v>
      </c>
      <c r="O216" s="149">
        <v>2018</v>
      </c>
      <c r="P216" s="149">
        <v>2019</v>
      </c>
      <c r="Q216" s="149">
        <v>2020</v>
      </c>
      <c r="R216" s="149">
        <v>2021</v>
      </c>
      <c r="S216" s="149">
        <v>2022</v>
      </c>
      <c r="T216" s="149">
        <v>2023</v>
      </c>
      <c r="U216" s="149">
        <v>2024</v>
      </c>
      <c r="V216" s="150">
        <v>2025</v>
      </c>
    </row>
    <row r="217" spans="1:22" x14ac:dyDescent="0.25">
      <c r="A217" s="151" t="s">
        <v>191</v>
      </c>
      <c r="B217" s="388">
        <v>92.556205198874466</v>
      </c>
      <c r="C217" s="388">
        <v>93.259959285312263</v>
      </c>
      <c r="D217" s="388">
        <v>95.909933432496601</v>
      </c>
      <c r="E217" s="388">
        <v>94.521540251234583</v>
      </c>
      <c r="F217" s="388">
        <v>93.440858845534876</v>
      </c>
      <c r="G217" s="388">
        <v>94.948747089923742</v>
      </c>
      <c r="H217" s="388">
        <v>95.463525187014298</v>
      </c>
      <c r="I217" s="388">
        <v>95.355804593912339</v>
      </c>
      <c r="J217" s="388">
        <v>94.691164392230192</v>
      </c>
      <c r="K217" s="388">
        <v>97.470239728788002</v>
      </c>
      <c r="L217" s="388">
        <v>96.49978720890698</v>
      </c>
      <c r="M217" s="388">
        <v>96.359497201199318</v>
      </c>
      <c r="N217" s="388">
        <v>96.126863115878649</v>
      </c>
      <c r="O217" s="388">
        <v>95.868785479679573</v>
      </c>
      <c r="P217" s="388">
        <v>95.407766408416549</v>
      </c>
      <c r="Q217" s="388">
        <v>94.874645893564448</v>
      </c>
      <c r="R217" s="388">
        <v>93.866840931256405</v>
      </c>
      <c r="S217" s="388">
        <v>92.795351272139115</v>
      </c>
      <c r="T217" s="388">
        <v>92.105242059980824</v>
      </c>
      <c r="U217" s="388">
        <v>91.721626416574196</v>
      </c>
      <c r="V217" s="389">
        <v>91.836846499532641</v>
      </c>
    </row>
    <row r="218" spans="1:22" x14ac:dyDescent="0.25">
      <c r="A218" s="151" t="s">
        <v>194</v>
      </c>
      <c r="B218" s="304">
        <v>34.006503162196125</v>
      </c>
      <c r="C218" s="304">
        <v>37.180106282705701</v>
      </c>
      <c r="D218" s="304">
        <v>39.958971775131296</v>
      </c>
      <c r="E218" s="304">
        <v>39.435325617990308</v>
      </c>
      <c r="F218" s="304">
        <v>36.489822382748876</v>
      </c>
      <c r="G218" s="304">
        <v>34.855953137044949</v>
      </c>
      <c r="H218" s="304">
        <v>32.614214414120511</v>
      </c>
      <c r="I218" s="304">
        <v>30.821704700974099</v>
      </c>
      <c r="J218" s="304">
        <v>29.139812399348124</v>
      </c>
      <c r="K218" s="304">
        <v>28.933708944725471</v>
      </c>
      <c r="L218" s="304">
        <v>28.994908783373162</v>
      </c>
      <c r="M218" s="304">
        <v>29.140803967864716</v>
      </c>
      <c r="N218" s="304">
        <v>29.273537053670875</v>
      </c>
      <c r="O218" s="304">
        <v>29.402949807015098</v>
      </c>
      <c r="P218" s="304">
        <v>29.501931811924489</v>
      </c>
      <c r="Q218" s="304">
        <v>29.589854184788535</v>
      </c>
      <c r="R218" s="304">
        <v>29.566563588181531</v>
      </c>
      <c r="S218" s="304">
        <v>29.531811688754257</v>
      </c>
      <c r="T218" s="304">
        <v>29.555513973972129</v>
      </c>
      <c r="U218" s="304">
        <v>29.627264947194469</v>
      </c>
      <c r="V218" s="305">
        <v>29.778809536221182</v>
      </c>
    </row>
    <row r="219" spans="1:22" x14ac:dyDescent="0.25">
      <c r="A219" s="151" t="s">
        <v>195</v>
      </c>
      <c r="B219" s="304">
        <v>26.368177266595719</v>
      </c>
      <c r="C219" s="304">
        <v>27.123984672547078</v>
      </c>
      <c r="D219" s="304">
        <v>27.362368542021752</v>
      </c>
      <c r="E219" s="304">
        <v>25.871338650834797</v>
      </c>
      <c r="F219" s="304">
        <v>21.614541408143904</v>
      </c>
      <c r="G219" s="304">
        <v>23.204249614700917</v>
      </c>
      <c r="H219" s="304">
        <v>23.611216413909258</v>
      </c>
      <c r="I219" s="304">
        <v>21.721504806832801</v>
      </c>
      <c r="J219" s="304">
        <v>21.568125700711015</v>
      </c>
      <c r="K219" s="304">
        <v>22.266329803943957</v>
      </c>
      <c r="L219" s="304">
        <v>22.732809413336582</v>
      </c>
      <c r="M219" s="304">
        <v>23.209061770545976</v>
      </c>
      <c r="N219" s="304">
        <v>23.695291614638915</v>
      </c>
      <c r="O219" s="304">
        <v>24.19170797396561</v>
      </c>
      <c r="P219" s="304">
        <v>24.698524256020185</v>
      </c>
      <c r="Q219" s="304">
        <v>25.215958339183807</v>
      </c>
      <c r="R219" s="304">
        <v>25.593882514792327</v>
      </c>
      <c r="S219" s="304">
        <v>25.977470828982767</v>
      </c>
      <c r="T219" s="304">
        <v>26.366808173032148</v>
      </c>
      <c r="U219" s="304">
        <v>26.761980710525467</v>
      </c>
      <c r="V219" s="305">
        <v>27.163075896424463</v>
      </c>
    </row>
    <row r="220" spans="1:22" x14ac:dyDescent="0.25">
      <c r="A220" s="151" t="s">
        <v>196</v>
      </c>
      <c r="B220" s="304">
        <v>8.1928678848009593</v>
      </c>
      <c r="C220" s="304">
        <v>8.0868426140862244</v>
      </c>
      <c r="D220" s="304">
        <v>7.8563900655957868</v>
      </c>
      <c r="E220" s="304">
        <v>7.7217513867536987</v>
      </c>
      <c r="F220" s="304">
        <v>7.4516896731892839</v>
      </c>
      <c r="G220" s="304">
        <v>7.400741510068424</v>
      </c>
      <c r="H220" s="304">
        <v>7.1972766229751182</v>
      </c>
      <c r="I220" s="304">
        <v>6.8876869503525473</v>
      </c>
      <c r="J220" s="304">
        <v>6.8087821994669939</v>
      </c>
      <c r="K220" s="304">
        <v>7.0512168028490834</v>
      </c>
      <c r="L220" s="304">
        <v>7.0826490218224736</v>
      </c>
      <c r="M220" s="304">
        <v>7.1128702021750376</v>
      </c>
      <c r="N220" s="304">
        <v>7.14324787598526</v>
      </c>
      <c r="O220" s="304">
        <v>7.1737827787723907</v>
      </c>
      <c r="P220" s="304">
        <v>7.2044756495126192</v>
      </c>
      <c r="Q220" s="304">
        <v>7.2353272306553293</v>
      </c>
      <c r="R220" s="304">
        <v>7.2352435681394063</v>
      </c>
      <c r="S220" s="304">
        <v>7.2353201114096608</v>
      </c>
      <c r="T220" s="304">
        <v>7.2270151134332865</v>
      </c>
      <c r="U220" s="304">
        <v>7.2188718307164228</v>
      </c>
      <c r="V220" s="305">
        <v>7.1681785233207895</v>
      </c>
    </row>
    <row r="221" spans="1:22" x14ac:dyDescent="0.25">
      <c r="A221" s="151" t="s">
        <v>644</v>
      </c>
      <c r="B221" s="304">
        <v>0.79923865703272368</v>
      </c>
      <c r="C221" s="304">
        <v>0.81096019684867759</v>
      </c>
      <c r="D221" s="304">
        <v>0.8273254989295814</v>
      </c>
      <c r="E221" s="304">
        <v>0.83584057537138667</v>
      </c>
      <c r="F221" s="304">
        <v>0.79798273763305339</v>
      </c>
      <c r="G221" s="304">
        <v>0.80554089351197689</v>
      </c>
      <c r="H221" s="304">
        <v>0.79233679273082158</v>
      </c>
      <c r="I221" s="304">
        <v>0.79258769120321138</v>
      </c>
      <c r="J221" s="304">
        <v>0.78055048029150031</v>
      </c>
      <c r="K221" s="304">
        <v>0.77344083338439851</v>
      </c>
      <c r="L221" s="304">
        <v>0.77344083338439862</v>
      </c>
      <c r="M221" s="304">
        <v>0.77344083338439862</v>
      </c>
      <c r="N221" s="304">
        <v>0.77344083338439862</v>
      </c>
      <c r="O221" s="304">
        <v>0.77344083338439862</v>
      </c>
      <c r="P221" s="304">
        <v>0.77344083338439862</v>
      </c>
      <c r="Q221" s="304">
        <v>0.77344083338439862</v>
      </c>
      <c r="R221" s="304">
        <v>0.77344083338439862</v>
      </c>
      <c r="S221" s="304">
        <v>0.77344083338439862</v>
      </c>
      <c r="T221" s="304">
        <v>0.77344083338439862</v>
      </c>
      <c r="U221" s="304">
        <v>0.77344083338439862</v>
      </c>
      <c r="V221" s="305">
        <v>0.77344083338439862</v>
      </c>
    </row>
    <row r="222" spans="1:22" x14ac:dyDescent="0.25">
      <c r="A222" s="152" t="s">
        <v>249</v>
      </c>
      <c r="B222" s="289">
        <f t="shared" ref="B222:V222" si="0">SUM(B217:B221)</f>
        <v>161.92299216949999</v>
      </c>
      <c r="C222" s="289">
        <f t="shared" si="0"/>
        <v>166.46185305149993</v>
      </c>
      <c r="D222" s="289">
        <f t="shared" si="0"/>
        <v>171.91498931417502</v>
      </c>
      <c r="E222" s="289">
        <f t="shared" si="0"/>
        <v>168.38579648218476</v>
      </c>
      <c r="F222" s="289">
        <f t="shared" si="0"/>
        <v>159.79489504725001</v>
      </c>
      <c r="G222" s="289">
        <f t="shared" si="0"/>
        <v>161.21523224525004</v>
      </c>
      <c r="H222" s="289">
        <f t="shared" si="0"/>
        <v>159.67856943075</v>
      </c>
      <c r="I222" s="289">
        <f t="shared" si="0"/>
        <v>155.57928874327501</v>
      </c>
      <c r="J222" s="289">
        <f t="shared" si="0"/>
        <v>152.98843517204784</v>
      </c>
      <c r="K222" s="289">
        <f t="shared" si="0"/>
        <v>156.4949361136909</v>
      </c>
      <c r="L222" s="289">
        <f t="shared" si="0"/>
        <v>156.08359526082361</v>
      </c>
      <c r="M222" s="289">
        <f t="shared" si="0"/>
        <v>156.59567397516943</v>
      </c>
      <c r="N222" s="289">
        <f t="shared" si="0"/>
        <v>157.01238049355808</v>
      </c>
      <c r="O222" s="289">
        <f t="shared" si="0"/>
        <v>157.41066687281707</v>
      </c>
      <c r="P222" s="289">
        <f t="shared" si="0"/>
        <v>157.58613895925825</v>
      </c>
      <c r="Q222" s="289">
        <f t="shared" si="0"/>
        <v>157.68922648157653</v>
      </c>
      <c r="R222" s="289">
        <f t="shared" si="0"/>
        <v>157.03597143575405</v>
      </c>
      <c r="S222" s="289">
        <f t="shared" si="0"/>
        <v>156.3133947346702</v>
      </c>
      <c r="T222" s="289">
        <f t="shared" si="0"/>
        <v>156.02802015380277</v>
      </c>
      <c r="U222" s="289">
        <f t="shared" si="0"/>
        <v>156.10318473839496</v>
      </c>
      <c r="V222" s="390">
        <f t="shared" si="0"/>
        <v>156.72035128888348</v>
      </c>
    </row>
    <row r="233" spans="1:22" s="123" customFormat="1" ht="17.25" x14ac:dyDescent="0.3">
      <c r="A233" s="218" t="s">
        <v>177</v>
      </c>
      <c r="B233" s="218"/>
      <c r="C233" s="218"/>
      <c r="D233" s="218"/>
      <c r="E233" s="218"/>
    </row>
    <row r="234" spans="1:22" x14ac:dyDescent="0.25">
      <c r="A234" s="109"/>
    </row>
    <row r="236" spans="1:22" x14ac:dyDescent="0.25">
      <c r="A236" s="110" t="s">
        <v>645</v>
      </c>
    </row>
    <row r="237" spans="1:22" x14ac:dyDescent="0.25">
      <c r="A237" s="148" t="s">
        <v>151</v>
      </c>
      <c r="B237" s="149">
        <v>2005</v>
      </c>
      <c r="C237" s="149">
        <v>2006</v>
      </c>
      <c r="D237" s="149">
        <v>2007</v>
      </c>
      <c r="E237" s="149">
        <v>2008</v>
      </c>
      <c r="F237" s="149">
        <v>2009</v>
      </c>
      <c r="G237" s="149">
        <v>2010</v>
      </c>
      <c r="H237" s="149">
        <v>2011</v>
      </c>
      <c r="I237" s="149">
        <v>2012</v>
      </c>
      <c r="J237" s="149">
        <v>2013</v>
      </c>
      <c r="K237" s="149">
        <v>2014</v>
      </c>
      <c r="L237" s="149">
        <v>2015</v>
      </c>
      <c r="M237" s="149">
        <v>2016</v>
      </c>
      <c r="N237" s="149">
        <v>2017</v>
      </c>
      <c r="O237" s="149">
        <v>2018</v>
      </c>
      <c r="P237" s="149">
        <v>2019</v>
      </c>
      <c r="Q237" s="149">
        <v>2020</v>
      </c>
      <c r="R237" s="149">
        <v>2021</v>
      </c>
      <c r="S237" s="149">
        <v>2022</v>
      </c>
      <c r="T237" s="149">
        <v>2023</v>
      </c>
      <c r="U237" s="149">
        <v>2024</v>
      </c>
      <c r="V237" s="150">
        <v>2025</v>
      </c>
    </row>
    <row r="238" spans="1:22" x14ac:dyDescent="0.25">
      <c r="A238" s="151" t="s">
        <v>609</v>
      </c>
      <c r="B238" s="391">
        <v>79.489665851999973</v>
      </c>
      <c r="C238" s="391">
        <v>86.228048783999981</v>
      </c>
      <c r="D238" s="391">
        <v>93.129503772000035</v>
      </c>
      <c r="E238" s="391">
        <v>93.439353120000021</v>
      </c>
      <c r="F238" s="391">
        <v>88.454539476000008</v>
      </c>
      <c r="G238" s="391">
        <v>92.359306224000022</v>
      </c>
      <c r="H238" s="391">
        <v>91.184759568000032</v>
      </c>
      <c r="I238" s="391">
        <v>87.187349147999996</v>
      </c>
      <c r="J238" s="391">
        <v>86.552460748799959</v>
      </c>
      <c r="K238" s="391">
        <v>90.536785465690926</v>
      </c>
      <c r="L238" s="391">
        <v>91.418171215851842</v>
      </c>
      <c r="M238" s="391">
        <v>91.956494761278634</v>
      </c>
      <c r="N238" s="391">
        <v>92.435127666100186</v>
      </c>
      <c r="O238" s="391">
        <v>92.909761309481965</v>
      </c>
      <c r="P238" s="391">
        <v>93.286487779539172</v>
      </c>
      <c r="Q238" s="391">
        <v>93.574233686018061</v>
      </c>
      <c r="R238" s="391">
        <v>93.476657720745806</v>
      </c>
      <c r="S238" s="391">
        <v>93.348603817581264</v>
      </c>
      <c r="T238" s="391">
        <v>93.407503841711844</v>
      </c>
      <c r="U238" s="391">
        <v>93.634512030390127</v>
      </c>
      <c r="V238" s="392">
        <v>94.093728159466934</v>
      </c>
    </row>
    <row r="239" spans="1:22" x14ac:dyDescent="0.25">
      <c r="A239" s="151" t="s">
        <v>608</v>
      </c>
      <c r="B239" s="391">
        <v>82.110728317499991</v>
      </c>
      <c r="C239" s="391">
        <v>79.821258736499956</v>
      </c>
      <c r="D239" s="391">
        <v>78.317632355174979</v>
      </c>
      <c r="E239" s="391">
        <v>74.543552691495748</v>
      </c>
      <c r="F239" s="391">
        <v>70.878588482249995</v>
      </c>
      <c r="G239" s="391">
        <v>67.719356021249979</v>
      </c>
      <c r="H239" s="391">
        <v>62.877611274749988</v>
      </c>
      <c r="I239" s="391">
        <v>59.863510787174988</v>
      </c>
      <c r="J239" s="391">
        <v>57.726401789250033</v>
      </c>
      <c r="K239" s="391">
        <v>57.022663958999999</v>
      </c>
      <c r="L239" s="391">
        <v>55.554363414998939</v>
      </c>
      <c r="M239" s="391">
        <v>55.483223857759462</v>
      </c>
      <c r="N239" s="391">
        <v>55.360538513317977</v>
      </c>
      <c r="O239" s="391">
        <v>55.223672067907472</v>
      </c>
      <c r="P239" s="391">
        <v>54.973420513528097</v>
      </c>
      <c r="Q239" s="391">
        <v>53.496477305489954</v>
      </c>
      <c r="R239" s="391">
        <v>52.937218542248139</v>
      </c>
      <c r="S239" s="391">
        <v>52.343020442170051</v>
      </c>
      <c r="T239" s="391">
        <v>51.957366101304927</v>
      </c>
      <c r="U239" s="391">
        <v>51.739379392242235</v>
      </c>
      <c r="V239" s="392">
        <v>51.794389619194</v>
      </c>
    </row>
    <row r="240" spans="1:22" x14ac:dyDescent="0.25">
      <c r="A240" s="151" t="s">
        <v>640</v>
      </c>
      <c r="B240" s="391">
        <v>0</v>
      </c>
      <c r="C240" s="391">
        <v>0.151173531</v>
      </c>
      <c r="D240" s="391">
        <v>0.25225118699999999</v>
      </c>
      <c r="E240" s="391">
        <v>0.21980624917860941</v>
      </c>
      <c r="F240" s="391">
        <v>0.33169810444462483</v>
      </c>
      <c r="G240" s="391">
        <v>1.1327069371088432</v>
      </c>
      <c r="H240" s="391">
        <v>5.3507535517687463</v>
      </c>
      <c r="I240" s="391">
        <v>8.0488113047183472</v>
      </c>
      <c r="J240" s="391">
        <v>8.2147570058102453</v>
      </c>
      <c r="K240" s="391">
        <v>8.4251834234686864</v>
      </c>
      <c r="L240" s="391">
        <v>8.5681105799505168</v>
      </c>
      <c r="M240" s="391">
        <v>8.6004467152917812</v>
      </c>
      <c r="N240" s="391">
        <v>8.626965487071466</v>
      </c>
      <c r="O240" s="391">
        <v>8.6525243115451627</v>
      </c>
      <c r="P240" s="391">
        <v>8.6658223345465917</v>
      </c>
      <c r="Q240" s="391">
        <v>9.9173591167823965</v>
      </c>
      <c r="R240" s="391">
        <v>9.8720146109243299</v>
      </c>
      <c r="S240" s="391">
        <v>9.8220399664081448</v>
      </c>
      <c r="T240" s="391">
        <v>9.801097479661717</v>
      </c>
      <c r="U240" s="391">
        <v>9.8039275550784648</v>
      </c>
      <c r="V240" s="392">
        <v>9.845347823528023</v>
      </c>
    </row>
    <row r="241" spans="1:22" x14ac:dyDescent="0.25">
      <c r="A241" s="151" t="s">
        <v>246</v>
      </c>
      <c r="B241" s="391">
        <v>0.322598</v>
      </c>
      <c r="C241" s="391">
        <v>0.26137199999999999</v>
      </c>
      <c r="D241" s="391">
        <v>0.21560200000000002</v>
      </c>
      <c r="E241" s="391">
        <v>0.18225200000000003</v>
      </c>
      <c r="F241" s="391">
        <v>0.11854200000000001</v>
      </c>
      <c r="G241" s="391">
        <v>2.5760000000000002E-3</v>
      </c>
      <c r="H241" s="391">
        <v>0</v>
      </c>
      <c r="I241" s="391">
        <v>0</v>
      </c>
      <c r="J241" s="391">
        <v>0</v>
      </c>
      <c r="K241" s="391">
        <v>0</v>
      </c>
      <c r="L241" s="391">
        <v>8.3168226730664707E-2</v>
      </c>
      <c r="M241" s="391">
        <v>9.406178444845123E-2</v>
      </c>
      <c r="N241" s="391">
        <v>0.12744896396642619</v>
      </c>
      <c r="O241" s="391">
        <v>0.16155661702798157</v>
      </c>
      <c r="P241" s="391">
        <v>0.19640339010232152</v>
      </c>
      <c r="Q241" s="391">
        <v>0.23200842513586978</v>
      </c>
      <c r="R241" s="391">
        <v>0.28234273241108526</v>
      </c>
      <c r="S241" s="391">
        <v>0.3334053705749126</v>
      </c>
      <c r="T241" s="391">
        <v>0.39816722838662444</v>
      </c>
      <c r="U241" s="391">
        <v>0.46392691239149597</v>
      </c>
      <c r="V241" s="392">
        <v>0.53070252607803015</v>
      </c>
    </row>
    <row r="242" spans="1:22" x14ac:dyDescent="0.25">
      <c r="A242" s="152" t="s">
        <v>249</v>
      </c>
      <c r="B242" s="393">
        <v>161.92299216949996</v>
      </c>
      <c r="C242" s="393">
        <v>166.46185305149996</v>
      </c>
      <c r="D242" s="393">
        <v>171.91498931417502</v>
      </c>
      <c r="E242" s="393">
        <v>168.38496406067438</v>
      </c>
      <c r="F242" s="393">
        <v>159.78336806269462</v>
      </c>
      <c r="G242" s="393">
        <v>161.21394518235886</v>
      </c>
      <c r="H242" s="393">
        <v>159.41312439451877</v>
      </c>
      <c r="I242" s="393">
        <v>155.09967123989333</v>
      </c>
      <c r="J242" s="393">
        <v>152.49361954386023</v>
      </c>
      <c r="K242" s="393">
        <v>155.98463284815961</v>
      </c>
      <c r="L242" s="393">
        <v>155.62381343753196</v>
      </c>
      <c r="M242" s="393">
        <v>156.13422711877834</v>
      </c>
      <c r="N242" s="393">
        <v>156.55008063045605</v>
      </c>
      <c r="O242" s="393">
        <v>156.94751430596259</v>
      </c>
      <c r="P242" s="393">
        <v>157.12213401771618</v>
      </c>
      <c r="Q242" s="393">
        <v>157.22007853342626</v>
      </c>
      <c r="R242" s="393">
        <v>156.56823360632936</v>
      </c>
      <c r="S242" s="393">
        <v>155.84706959673437</v>
      </c>
      <c r="T242" s="393">
        <v>155.5641346510651</v>
      </c>
      <c r="U242" s="393">
        <v>155.64174589010233</v>
      </c>
      <c r="V242" s="394">
        <v>156.26416812826696</v>
      </c>
    </row>
    <row r="251" spans="1:22" s="123" customFormat="1" ht="17.25" x14ac:dyDescent="0.3">
      <c r="A251" s="218" t="s">
        <v>178</v>
      </c>
      <c r="B251" s="218"/>
      <c r="C251" s="218"/>
      <c r="D251" s="218"/>
      <c r="E251" s="218"/>
    </row>
    <row r="252" spans="1:22" x14ac:dyDescent="0.25">
      <c r="A252" s="109"/>
    </row>
    <row r="255" spans="1:22" x14ac:dyDescent="0.25">
      <c r="A255" s="148" t="s">
        <v>646</v>
      </c>
      <c r="B255" s="149">
        <v>2014</v>
      </c>
      <c r="C255" s="149">
        <v>2015</v>
      </c>
      <c r="D255" s="149">
        <v>2016</v>
      </c>
      <c r="E255" s="149">
        <v>2017</v>
      </c>
      <c r="F255" s="149">
        <v>2018</v>
      </c>
      <c r="G255" s="149">
        <v>2019</v>
      </c>
      <c r="H255" s="149">
        <v>2020</v>
      </c>
      <c r="I255" s="149">
        <v>2021</v>
      </c>
      <c r="J255" s="149">
        <v>2022</v>
      </c>
      <c r="K255" s="149">
        <v>2023</v>
      </c>
      <c r="L255" s="149">
        <v>2024</v>
      </c>
      <c r="M255" s="150">
        <v>2025</v>
      </c>
    </row>
    <row r="256" spans="1:22" x14ac:dyDescent="0.25">
      <c r="A256" s="153" t="s">
        <v>609</v>
      </c>
      <c r="B256" s="300">
        <v>100</v>
      </c>
      <c r="C256" s="301">
        <v>100.97351120390165</v>
      </c>
      <c r="D256" s="301">
        <v>101.56810216784835</v>
      </c>
      <c r="E256" s="301">
        <v>102.09676342123792</v>
      </c>
      <c r="F256" s="301">
        <v>102.62100739670097</v>
      </c>
      <c r="G256" s="301">
        <v>103.03711060615272</v>
      </c>
      <c r="H256" s="301">
        <v>103.35493269912723</v>
      </c>
      <c r="I256" s="301">
        <v>103.24715776016696</v>
      </c>
      <c r="J256" s="301">
        <v>103.10571922498384</v>
      </c>
      <c r="K256" s="301">
        <v>103.17077568112774</v>
      </c>
      <c r="L256" s="301">
        <v>103.42151154225935</v>
      </c>
      <c r="M256" s="302">
        <v>103.92872651208047</v>
      </c>
    </row>
    <row r="257" spans="1:13" x14ac:dyDescent="0.25">
      <c r="A257" s="154" t="s">
        <v>608</v>
      </c>
      <c r="B257" s="303">
        <v>100</v>
      </c>
      <c r="C257" s="304">
        <v>97.425057964572147</v>
      </c>
      <c r="D257" s="304">
        <v>97.300301328700783</v>
      </c>
      <c r="E257" s="304">
        <v>97.085149429572226</v>
      </c>
      <c r="F257" s="304">
        <v>96.845128294276066</v>
      </c>
      <c r="G257" s="304">
        <v>96.406264977473981</v>
      </c>
      <c r="H257" s="304">
        <v>93.816166400002956</v>
      </c>
      <c r="I257" s="304">
        <v>92.835400640542957</v>
      </c>
      <c r="J257" s="304">
        <v>91.793362161763142</v>
      </c>
      <c r="K257" s="304">
        <v>91.11704451174522</v>
      </c>
      <c r="L257" s="304">
        <v>90.734763688773796</v>
      </c>
      <c r="M257" s="305">
        <v>90.831234500785172</v>
      </c>
    </row>
    <row r="258" spans="1:13" x14ac:dyDescent="0.25">
      <c r="A258" s="155" t="s">
        <v>640</v>
      </c>
      <c r="B258" s="306">
        <v>100</v>
      </c>
      <c r="C258" s="307">
        <v>101.69642783187012</v>
      </c>
      <c r="D258" s="307">
        <v>102.08023117140561</v>
      </c>
      <c r="E258" s="307">
        <v>102.39498718853655</v>
      </c>
      <c r="F258" s="307">
        <v>102.69834942041985</v>
      </c>
      <c r="G258" s="307">
        <v>102.85618601973216</v>
      </c>
      <c r="H258" s="307">
        <v>117.71089860378821</v>
      </c>
      <c r="I258" s="307">
        <v>117.17269660177887</v>
      </c>
      <c r="J258" s="307">
        <v>116.57953866082558</v>
      </c>
      <c r="K258" s="307">
        <v>116.33096856218425</v>
      </c>
      <c r="L258" s="307">
        <v>116.36455923047599</v>
      </c>
      <c r="M258" s="308">
        <v>116.85618376097797</v>
      </c>
    </row>
    <row r="268" spans="1:13" s="123" customFormat="1" ht="17.25" x14ac:dyDescent="0.3">
      <c r="A268" s="218" t="s">
        <v>179</v>
      </c>
      <c r="B268" s="218"/>
      <c r="C268" s="218"/>
      <c r="D268" s="218"/>
      <c r="E268" s="218"/>
    </row>
    <row r="269" spans="1:13" s="29" customFormat="1" ht="17.25" x14ac:dyDescent="0.3">
      <c r="A269" s="111"/>
      <c r="B269" s="47"/>
      <c r="C269" s="47"/>
      <c r="D269" s="47"/>
      <c r="E269" s="47"/>
    </row>
    <row r="270" spans="1:13" ht="15.75" thickBot="1" x14ac:dyDescent="0.3"/>
    <row r="271" spans="1:13" ht="15.75" thickBot="1" x14ac:dyDescent="0.3">
      <c r="A271" s="156" t="s">
        <v>647</v>
      </c>
      <c r="B271" s="157"/>
      <c r="C271" s="157"/>
      <c r="D271" s="157"/>
      <c r="E271" s="157"/>
      <c r="F271" s="157"/>
      <c r="G271" s="158"/>
    </row>
    <row r="272" spans="1:13" ht="15.75" thickBot="1" x14ac:dyDescent="0.3">
      <c r="A272" s="118" t="s">
        <v>621</v>
      </c>
      <c r="B272" s="159" t="s">
        <v>622</v>
      </c>
      <c r="C272" s="160">
        <v>2013</v>
      </c>
      <c r="D272" s="160">
        <v>2014</v>
      </c>
      <c r="E272" s="160">
        <v>2015</v>
      </c>
      <c r="F272" s="160">
        <v>2020</v>
      </c>
      <c r="G272" s="161">
        <v>2025</v>
      </c>
    </row>
    <row r="273" spans="1:7" x14ac:dyDescent="0.25">
      <c r="A273" s="162" t="s">
        <v>627</v>
      </c>
      <c r="B273" s="163" t="s">
        <v>609</v>
      </c>
      <c r="C273" s="395">
        <v>2576</v>
      </c>
      <c r="D273" s="395">
        <v>2582</v>
      </c>
      <c r="E273" s="395">
        <v>2588</v>
      </c>
      <c r="F273" s="395">
        <v>2302</v>
      </c>
      <c r="G273" s="396">
        <v>1794</v>
      </c>
    </row>
    <row r="274" spans="1:7" x14ac:dyDescent="0.25">
      <c r="A274" s="162" t="s">
        <v>627</v>
      </c>
      <c r="B274" s="163" t="s">
        <v>307</v>
      </c>
      <c r="C274" s="378">
        <v>987</v>
      </c>
      <c r="D274" s="378">
        <v>989</v>
      </c>
      <c r="E274" s="378">
        <v>991</v>
      </c>
      <c r="F274" s="395">
        <v>1278</v>
      </c>
      <c r="G274" s="396">
        <v>1763</v>
      </c>
    </row>
    <row r="275" spans="1:7" x14ac:dyDescent="0.25">
      <c r="A275" s="162" t="s">
        <v>628</v>
      </c>
      <c r="B275" s="163" t="s">
        <v>307</v>
      </c>
      <c r="C275" s="378">
        <v>335</v>
      </c>
      <c r="D275" s="378">
        <v>334</v>
      </c>
      <c r="E275" s="378">
        <v>332</v>
      </c>
      <c r="F275" s="378">
        <v>326</v>
      </c>
      <c r="G275" s="397">
        <v>319</v>
      </c>
    </row>
    <row r="276" spans="1:7" x14ac:dyDescent="0.25">
      <c r="A276" s="162" t="s">
        <v>629</v>
      </c>
      <c r="B276" s="163" t="s">
        <v>307</v>
      </c>
      <c r="C276" s="378">
        <v>30</v>
      </c>
      <c r="D276" s="378">
        <v>30</v>
      </c>
      <c r="E276" s="378">
        <v>30</v>
      </c>
      <c r="F276" s="378">
        <v>110</v>
      </c>
      <c r="G276" s="397">
        <v>131</v>
      </c>
    </row>
    <row r="277" spans="1:7" x14ac:dyDescent="0.25">
      <c r="A277" s="162" t="s">
        <v>630</v>
      </c>
      <c r="B277" s="163" t="s">
        <v>609</v>
      </c>
      <c r="C277" s="378">
        <v>350</v>
      </c>
      <c r="D277" s="378">
        <v>350</v>
      </c>
      <c r="E277" s="378">
        <v>350</v>
      </c>
      <c r="F277" s="378">
        <v>350</v>
      </c>
      <c r="G277" s="397">
        <v>350</v>
      </c>
    </row>
    <row r="278" spans="1:7" x14ac:dyDescent="0.25">
      <c r="A278" s="162" t="s">
        <v>631</v>
      </c>
      <c r="B278" s="163" t="s">
        <v>307</v>
      </c>
      <c r="C278" s="378">
        <v>0</v>
      </c>
      <c r="D278" s="378">
        <v>0</v>
      </c>
      <c r="E278" s="378">
        <v>0</v>
      </c>
      <c r="F278" s="378">
        <v>67</v>
      </c>
      <c r="G278" s="397">
        <v>118</v>
      </c>
    </row>
    <row r="279" spans="1:7" x14ac:dyDescent="0.25">
      <c r="A279" s="162" t="s">
        <v>632</v>
      </c>
      <c r="B279" s="163" t="s">
        <v>609</v>
      </c>
      <c r="C279" s="378">
        <v>424</v>
      </c>
      <c r="D279" s="378">
        <v>401</v>
      </c>
      <c r="E279" s="378">
        <v>378</v>
      </c>
      <c r="F279" s="378">
        <v>263</v>
      </c>
      <c r="G279" s="397">
        <v>149</v>
      </c>
    </row>
    <row r="280" spans="1:7" ht="15.75" thickBot="1" x14ac:dyDescent="0.3">
      <c r="A280" s="162" t="s">
        <v>632</v>
      </c>
      <c r="B280" s="163" t="s">
        <v>307</v>
      </c>
      <c r="C280" s="378">
        <v>38</v>
      </c>
      <c r="D280" s="378">
        <v>61</v>
      </c>
      <c r="E280" s="378">
        <v>83</v>
      </c>
      <c r="F280" s="378">
        <v>198</v>
      </c>
      <c r="G280" s="397">
        <v>312</v>
      </c>
    </row>
    <row r="281" spans="1:7" x14ac:dyDescent="0.25">
      <c r="A281" s="164" t="s">
        <v>249</v>
      </c>
      <c r="B281" s="165" t="s">
        <v>609</v>
      </c>
      <c r="C281" s="398">
        <v>3349</v>
      </c>
      <c r="D281" s="398">
        <v>3332</v>
      </c>
      <c r="E281" s="398">
        <v>3315</v>
      </c>
      <c r="F281" s="398">
        <v>2915</v>
      </c>
      <c r="G281" s="399">
        <v>2292</v>
      </c>
    </row>
    <row r="282" spans="1:7" ht="15.75" thickBot="1" x14ac:dyDescent="0.3">
      <c r="A282" s="238" t="s">
        <v>249</v>
      </c>
      <c r="B282" s="166" t="s">
        <v>307</v>
      </c>
      <c r="C282" s="400">
        <v>1391</v>
      </c>
      <c r="D282" s="400">
        <v>1414</v>
      </c>
      <c r="E282" s="400">
        <v>1437</v>
      </c>
      <c r="F282" s="400">
        <v>1979</v>
      </c>
      <c r="G282" s="401">
        <v>2644</v>
      </c>
    </row>
    <row r="283" spans="1:7" ht="15.75" thickBot="1" x14ac:dyDescent="0.3">
      <c r="A283" s="118" t="s">
        <v>249</v>
      </c>
      <c r="B283" s="159"/>
      <c r="C283" s="402">
        <v>4740</v>
      </c>
      <c r="D283" s="402">
        <v>4746</v>
      </c>
      <c r="E283" s="402">
        <v>4752</v>
      </c>
      <c r="F283" s="402">
        <v>4894</v>
      </c>
      <c r="G283" s="403">
        <v>4936</v>
      </c>
    </row>
    <row r="286" spans="1:7" s="123" customFormat="1" ht="17.25" x14ac:dyDescent="0.3">
      <c r="A286" s="218" t="s">
        <v>180</v>
      </c>
      <c r="B286" s="218"/>
      <c r="C286" s="218"/>
      <c r="D286" s="218"/>
      <c r="E286" s="218"/>
    </row>
    <row r="287" spans="1:7" x14ac:dyDescent="0.25">
      <c r="A287" s="111"/>
    </row>
    <row r="289" spans="1:22" x14ac:dyDescent="0.25">
      <c r="A289" s="152" t="s">
        <v>151</v>
      </c>
      <c r="B289" s="149">
        <v>2005</v>
      </c>
      <c r="C289" s="149">
        <v>2006</v>
      </c>
      <c r="D289" s="149">
        <v>2007</v>
      </c>
      <c r="E289" s="149">
        <v>2008</v>
      </c>
      <c r="F289" s="149">
        <v>2009</v>
      </c>
      <c r="G289" s="149">
        <v>2010</v>
      </c>
      <c r="H289" s="149">
        <v>2011</v>
      </c>
      <c r="I289" s="149">
        <v>2012</v>
      </c>
      <c r="J289" s="149">
        <v>2013</v>
      </c>
      <c r="K289" s="149">
        <v>2014</v>
      </c>
      <c r="L289" s="149">
        <v>2015</v>
      </c>
      <c r="M289" s="149">
        <v>2016</v>
      </c>
      <c r="N289" s="149">
        <v>2017</v>
      </c>
      <c r="O289" s="149">
        <v>2018</v>
      </c>
      <c r="P289" s="149">
        <v>2019</v>
      </c>
      <c r="Q289" s="149">
        <v>2020</v>
      </c>
      <c r="R289" s="149">
        <v>2021</v>
      </c>
      <c r="S289" s="149">
        <v>2022</v>
      </c>
      <c r="T289" s="149">
        <v>2023</v>
      </c>
      <c r="U289" s="149">
        <v>2024</v>
      </c>
      <c r="V289" s="150">
        <v>2025</v>
      </c>
    </row>
    <row r="290" spans="1:22" x14ac:dyDescent="0.25">
      <c r="A290" s="154" t="s">
        <v>609</v>
      </c>
      <c r="B290" s="168">
        <v>3.1367642040000003</v>
      </c>
      <c r="C290" s="168">
        <v>3.0643825800000006</v>
      </c>
      <c r="D290" s="168">
        <v>3.0755375280000004</v>
      </c>
      <c r="E290" s="168">
        <v>3.1985647680000002</v>
      </c>
      <c r="F290" s="168">
        <v>3.1108316400000002</v>
      </c>
      <c r="G290" s="168">
        <v>3.2727756600000002</v>
      </c>
      <c r="H290" s="168">
        <v>3.3700138079999999</v>
      </c>
      <c r="I290" s="168">
        <v>3.3692605800000002</v>
      </c>
      <c r="J290" s="168">
        <v>3.3485288759999996</v>
      </c>
      <c r="K290" s="404">
        <v>3.3315568212643791</v>
      </c>
      <c r="L290" s="404">
        <v>3.3145847665287591</v>
      </c>
      <c r="M290" s="404">
        <v>3.2976127117931386</v>
      </c>
      <c r="N290" s="404">
        <v>2.9678635619660252</v>
      </c>
      <c r="O290" s="404">
        <v>2.9501790289287753</v>
      </c>
      <c r="P290" s="404">
        <v>2.9324944958915244</v>
      </c>
      <c r="Q290" s="404">
        <v>2.9148099628542736</v>
      </c>
      <c r="R290" s="404">
        <v>2.8971254298170233</v>
      </c>
      <c r="S290" s="404">
        <v>2.8794408967797729</v>
      </c>
      <c r="T290" s="404">
        <v>2.8617563637425216</v>
      </c>
      <c r="U290" s="404">
        <v>2.5339809874178925</v>
      </c>
      <c r="V290" s="405">
        <v>2.2919894768276725</v>
      </c>
    </row>
    <row r="291" spans="1:22" x14ac:dyDescent="0.25">
      <c r="A291" s="154" t="s">
        <v>119</v>
      </c>
      <c r="B291" s="168">
        <v>1.3507199999999999</v>
      </c>
      <c r="C291" s="168">
        <v>1.3525199999999999</v>
      </c>
      <c r="D291" s="168">
        <v>1.2816000000000001</v>
      </c>
      <c r="E291" s="168">
        <v>1.3604400000000001</v>
      </c>
      <c r="F291" s="168">
        <v>1.4219999999999999</v>
      </c>
      <c r="G291" s="168">
        <v>1.45512</v>
      </c>
      <c r="H291" s="168">
        <v>1.4288399999999999</v>
      </c>
      <c r="I291" s="168">
        <v>1.38744</v>
      </c>
      <c r="J291" s="168">
        <v>1.3906800000000001</v>
      </c>
      <c r="K291" s="404">
        <v>1.4140480525099859</v>
      </c>
      <c r="L291" s="404">
        <v>1.4374161050199719</v>
      </c>
      <c r="M291" s="404">
        <v>1.4607841575299574</v>
      </c>
      <c r="N291" s="404">
        <v>1.8087554726716557</v>
      </c>
      <c r="O291" s="404">
        <v>1.8327533016295685</v>
      </c>
      <c r="P291" s="404">
        <v>1.9362247851752357</v>
      </c>
      <c r="Q291" s="404">
        <v>1.979059064491058</v>
      </c>
      <c r="R291" s="404">
        <v>2.0537704136433415</v>
      </c>
      <c r="S291" s="404">
        <v>2.0777682426012545</v>
      </c>
      <c r="T291" s="404">
        <v>2.1233606388574682</v>
      </c>
      <c r="U291" s="404">
        <v>2.4214551095986261</v>
      </c>
      <c r="V291" s="405">
        <v>2.6437231893773294</v>
      </c>
    </row>
    <row r="292" spans="1:22" x14ac:dyDescent="0.25">
      <c r="A292" s="152" t="s">
        <v>249</v>
      </c>
      <c r="B292" s="406">
        <v>4.4874842040000003</v>
      </c>
      <c r="C292" s="406">
        <v>4.4169025800000004</v>
      </c>
      <c r="D292" s="406">
        <v>4.3571375280000009</v>
      </c>
      <c r="E292" s="406">
        <v>4.5590047680000003</v>
      </c>
      <c r="F292" s="406">
        <v>4.5328316400000004</v>
      </c>
      <c r="G292" s="406">
        <v>4.7278956599999997</v>
      </c>
      <c r="H292" s="406">
        <v>4.7988538079999996</v>
      </c>
      <c r="I292" s="406">
        <v>4.7567005800000004</v>
      </c>
      <c r="J292" s="406">
        <v>4.7392088759999993</v>
      </c>
      <c r="K292" s="406">
        <v>4.745604873774365</v>
      </c>
      <c r="L292" s="406">
        <v>4.7520008715487307</v>
      </c>
      <c r="M292" s="406">
        <v>4.7583968693230965</v>
      </c>
      <c r="N292" s="406">
        <v>4.7766190346376813</v>
      </c>
      <c r="O292" s="406">
        <v>4.782932330558344</v>
      </c>
      <c r="P292" s="406">
        <v>4.8687192810667597</v>
      </c>
      <c r="Q292" s="406">
        <v>4.8938690273453318</v>
      </c>
      <c r="R292" s="406">
        <v>4.9508958434603647</v>
      </c>
      <c r="S292" s="406">
        <v>4.9572091393810274</v>
      </c>
      <c r="T292" s="406">
        <v>4.9851170025999902</v>
      </c>
      <c r="U292" s="406">
        <v>4.9554360970165181</v>
      </c>
      <c r="V292" s="407">
        <v>4.9357126662050019</v>
      </c>
    </row>
    <row r="305" spans="1:22" s="123" customFormat="1" ht="17.25" x14ac:dyDescent="0.3">
      <c r="A305" s="218" t="s">
        <v>181</v>
      </c>
      <c r="B305" s="218"/>
      <c r="C305" s="218"/>
      <c r="D305" s="218"/>
      <c r="E305" s="218"/>
    </row>
    <row r="306" spans="1:22" x14ac:dyDescent="0.25">
      <c r="A306" s="111"/>
    </row>
    <row r="308" spans="1:22" ht="17.25" x14ac:dyDescent="0.3">
      <c r="A308" s="167" t="s">
        <v>637</v>
      </c>
      <c r="B308" s="168"/>
      <c r="C308" s="168"/>
      <c r="D308" s="168"/>
      <c r="E308" s="168"/>
      <c r="F308" s="168"/>
      <c r="G308" s="169"/>
      <c r="H308" s="169"/>
      <c r="I308" s="169"/>
      <c r="J308" s="169"/>
      <c r="K308" s="169"/>
      <c r="L308" s="169"/>
      <c r="M308" s="169"/>
      <c r="N308" s="169"/>
      <c r="O308" s="169"/>
      <c r="P308" s="169"/>
      <c r="Q308" s="169"/>
      <c r="R308" s="169"/>
      <c r="S308" s="169"/>
      <c r="T308" s="169"/>
      <c r="U308" s="169"/>
      <c r="V308" s="169"/>
    </row>
    <row r="309" spans="1:22" x14ac:dyDescent="0.25">
      <c r="A309" s="142" t="s">
        <v>151</v>
      </c>
      <c r="B309" s="143">
        <v>2005</v>
      </c>
      <c r="C309" s="143">
        <v>2006</v>
      </c>
      <c r="D309" s="143">
        <v>2007</v>
      </c>
      <c r="E309" s="143">
        <v>2008</v>
      </c>
      <c r="F309" s="143">
        <v>2009</v>
      </c>
      <c r="G309" s="143">
        <v>2010</v>
      </c>
      <c r="H309" s="143">
        <v>2011</v>
      </c>
      <c r="I309" s="143">
        <v>2012</v>
      </c>
      <c r="J309" s="143">
        <v>2013</v>
      </c>
      <c r="K309" s="143">
        <v>2014</v>
      </c>
      <c r="L309" s="143">
        <v>2015</v>
      </c>
      <c r="M309" s="143">
        <v>2016</v>
      </c>
      <c r="N309" s="143">
        <v>2017</v>
      </c>
      <c r="O309" s="143">
        <v>2018</v>
      </c>
      <c r="P309" s="143">
        <v>2019</v>
      </c>
      <c r="Q309" s="143">
        <v>2020</v>
      </c>
      <c r="R309" s="143">
        <v>2021</v>
      </c>
      <c r="S309" s="143">
        <v>2022</v>
      </c>
      <c r="T309" s="143">
        <v>2023</v>
      </c>
      <c r="U309" s="143">
        <v>2024</v>
      </c>
      <c r="V309" s="144">
        <v>2025</v>
      </c>
    </row>
    <row r="310" spans="1:22" x14ac:dyDescent="0.25">
      <c r="A310" s="170" t="s">
        <v>648</v>
      </c>
      <c r="B310" s="168">
        <v>36.394920219206895</v>
      </c>
      <c r="C310" s="168">
        <v>36.591728117618452</v>
      </c>
      <c r="D310" s="168">
        <v>37.515087099884163</v>
      </c>
      <c r="E310" s="168">
        <v>37.512039366355509</v>
      </c>
      <c r="F310" s="168">
        <v>32.824562427112774</v>
      </c>
      <c r="G310" s="168">
        <v>34.234873408980597</v>
      </c>
      <c r="H310" s="168">
        <v>35.163330156516082</v>
      </c>
      <c r="I310" s="168">
        <v>35.389329328386218</v>
      </c>
      <c r="J310" s="168">
        <v>35.056239711479996</v>
      </c>
      <c r="K310" s="168">
        <v>37.744719909461317</v>
      </c>
      <c r="L310" s="408">
        <v>38.520313585156821</v>
      </c>
      <c r="M310" s="408">
        <v>38.968747869873518</v>
      </c>
      <c r="N310" s="408">
        <v>39.422402602945724</v>
      </c>
      <c r="O310" s="408">
        <v>39.881338558230304</v>
      </c>
      <c r="P310" s="408">
        <v>40.345617217083067</v>
      </c>
      <c r="Q310" s="408">
        <v>40.815300776595102</v>
      </c>
      <c r="R310" s="408">
        <v>41.136061606584079</v>
      </c>
      <c r="S310" s="408">
        <v>41.459343243919747</v>
      </c>
      <c r="T310" s="408">
        <v>41.785165499218266</v>
      </c>
      <c r="U310" s="408">
        <v>42.113548338784199</v>
      </c>
      <c r="V310" s="409">
        <v>42.444511885834068</v>
      </c>
    </row>
    <row r="311" spans="1:22" x14ac:dyDescent="0.25">
      <c r="A311" s="170" t="s">
        <v>649</v>
      </c>
      <c r="B311" s="168">
        <v>2.5375968000000006E-2</v>
      </c>
      <c r="C311" s="168">
        <v>1.6170960000000002E-3</v>
      </c>
      <c r="D311" s="168">
        <v>7.4635199999999982E-4</v>
      </c>
      <c r="E311" s="168">
        <v>8.3653619999999995E-3</v>
      </c>
      <c r="F311" s="168">
        <v>3.8561519999999998E-3</v>
      </c>
      <c r="G311" s="168">
        <v>3.856151999999999E-3</v>
      </c>
      <c r="H311" s="168">
        <v>3.8561519999999998E-3</v>
      </c>
      <c r="I311" s="168">
        <v>9.0184199999999992E-4</v>
      </c>
      <c r="J311" s="168">
        <v>1.8347819999999999E-3</v>
      </c>
      <c r="K311" s="168">
        <v>2.9854079999999993E-3</v>
      </c>
      <c r="L311" s="408">
        <v>3.0467533635296505E-3</v>
      </c>
      <c r="M311" s="408">
        <v>3.0822221470913993E-3</v>
      </c>
      <c r="N311" s="408">
        <v>3.1181038405468102E-3</v>
      </c>
      <c r="O311" s="408">
        <v>3.1544032507869906E-3</v>
      </c>
      <c r="P311" s="408">
        <v>3.1911252406624769E-3</v>
      </c>
      <c r="Q311" s="408">
        <v>3.2282747296346875E-3</v>
      </c>
      <c r="R311" s="408">
        <v>3.2536452172216329E-3</v>
      </c>
      <c r="S311" s="408">
        <v>3.2792150873563186E-3</v>
      </c>
      <c r="T311" s="408">
        <v>3.3049859069538543E-3</v>
      </c>
      <c r="U311" s="408">
        <v>3.3309592552434814E-3</v>
      </c>
      <c r="V311" s="409">
        <v>3.357136723865348E-3</v>
      </c>
    </row>
    <row r="312" spans="1:22" x14ac:dyDescent="0.25">
      <c r="A312" s="142" t="s">
        <v>650</v>
      </c>
      <c r="B312" s="410">
        <v>36.420296187206894</v>
      </c>
      <c r="C312" s="410">
        <v>36.593345213618448</v>
      </c>
      <c r="D312" s="410">
        <v>37.515833451884163</v>
      </c>
      <c r="E312" s="410">
        <v>37.520404728355508</v>
      </c>
      <c r="F312" s="410">
        <v>32.828418579112771</v>
      </c>
      <c r="G312" s="410">
        <v>34.238729560980595</v>
      </c>
      <c r="H312" s="410">
        <v>35.167186308516079</v>
      </c>
      <c r="I312" s="410">
        <v>35.390231170386215</v>
      </c>
      <c r="J312" s="410">
        <v>35.058074493479999</v>
      </c>
      <c r="K312" s="410">
        <v>37.747705317461318</v>
      </c>
      <c r="L312" s="410">
        <v>38.523360338520348</v>
      </c>
      <c r="M312" s="410">
        <v>38.97183009202061</v>
      </c>
      <c r="N312" s="410">
        <v>39.425520706786273</v>
      </c>
      <c r="O312" s="410">
        <v>39.884492961481094</v>
      </c>
      <c r="P312" s="410">
        <v>40.348808342323728</v>
      </c>
      <c r="Q312" s="410">
        <v>40.818529051324738</v>
      </c>
      <c r="R312" s="410">
        <v>41.1393152518013</v>
      </c>
      <c r="S312" s="410">
        <v>41.4626224590071</v>
      </c>
      <c r="T312" s="410">
        <v>41.788470485125217</v>
      </c>
      <c r="U312" s="410">
        <v>42.116879298039443</v>
      </c>
      <c r="V312" s="411">
        <v>42.447869022557931</v>
      </c>
    </row>
    <row r="322" spans="1:22" s="123" customFormat="1" ht="17.25" x14ac:dyDescent="0.3">
      <c r="A322" s="218" t="s">
        <v>182</v>
      </c>
      <c r="B322" s="218"/>
      <c r="C322" s="218"/>
      <c r="D322" s="218"/>
      <c r="E322" s="218"/>
    </row>
    <row r="323" spans="1:22" x14ac:dyDescent="0.25">
      <c r="A323" s="171"/>
    </row>
    <row r="325" spans="1:22" x14ac:dyDescent="0.25">
      <c r="A325" s="142" t="s">
        <v>151</v>
      </c>
      <c r="B325" s="143">
        <v>2005</v>
      </c>
      <c r="C325" s="143">
        <v>2006</v>
      </c>
      <c r="D325" s="143">
        <v>2007</v>
      </c>
      <c r="E325" s="143">
        <v>2008</v>
      </c>
      <c r="F325" s="143">
        <v>2009</v>
      </c>
      <c r="G325" s="143">
        <v>2010</v>
      </c>
      <c r="H325" s="143">
        <v>2011</v>
      </c>
      <c r="I325" s="143">
        <v>2012</v>
      </c>
      <c r="J325" s="143">
        <v>2013</v>
      </c>
      <c r="K325" s="143">
        <v>2014</v>
      </c>
      <c r="L325" s="143">
        <v>2015</v>
      </c>
      <c r="M325" s="143">
        <v>2016</v>
      </c>
      <c r="N325" s="143">
        <v>2017</v>
      </c>
      <c r="O325" s="143">
        <v>2018</v>
      </c>
      <c r="P325" s="143">
        <v>2019</v>
      </c>
      <c r="Q325" s="143">
        <v>2020</v>
      </c>
      <c r="R325" s="143">
        <v>2021</v>
      </c>
      <c r="S325" s="143">
        <v>2022</v>
      </c>
      <c r="T325" s="143">
        <v>2023</v>
      </c>
      <c r="U325" s="143">
        <v>2024</v>
      </c>
      <c r="V325" s="144">
        <v>2025</v>
      </c>
    </row>
    <row r="326" spans="1:22" x14ac:dyDescent="0.25">
      <c r="A326" s="145" t="s">
        <v>651</v>
      </c>
      <c r="B326" s="383">
        <v>4.4874842040000003</v>
      </c>
      <c r="C326" s="383">
        <v>4.4169025800000004</v>
      </c>
      <c r="D326" s="383">
        <v>4.3571375280000009</v>
      </c>
      <c r="E326" s="383">
        <v>4.5590047680000003</v>
      </c>
      <c r="F326" s="383">
        <v>4.5328316400000004</v>
      </c>
      <c r="G326" s="383">
        <v>4.7278956599999997</v>
      </c>
      <c r="H326" s="383">
        <v>4.7988538079999996</v>
      </c>
      <c r="I326" s="383">
        <v>4.7567005800000004</v>
      </c>
      <c r="J326" s="383">
        <v>4.7392088759999993</v>
      </c>
      <c r="K326" s="383">
        <v>4.745604873774365</v>
      </c>
      <c r="L326" s="383">
        <v>4.7520008715487307</v>
      </c>
      <c r="M326" s="383">
        <v>4.7583968693230965</v>
      </c>
      <c r="N326" s="383">
        <v>4.7766190346376813</v>
      </c>
      <c r="O326" s="383">
        <v>4.782932330558344</v>
      </c>
      <c r="P326" s="383">
        <v>4.8687192810667597</v>
      </c>
      <c r="Q326" s="383">
        <v>4.8938690273453318</v>
      </c>
      <c r="R326" s="383">
        <v>4.9508958434603647</v>
      </c>
      <c r="S326" s="383">
        <v>4.9572091393810274</v>
      </c>
      <c r="T326" s="383">
        <v>4.9851170025999902</v>
      </c>
      <c r="U326" s="383">
        <v>4.9554360970165181</v>
      </c>
      <c r="V326" s="384">
        <v>4.9357126662050019</v>
      </c>
    </row>
    <row r="327" spans="1:22" x14ac:dyDescent="0.25">
      <c r="A327" s="145" t="s">
        <v>636</v>
      </c>
      <c r="B327" s="383">
        <v>1.2065633487931078</v>
      </c>
      <c r="C327" s="383">
        <v>1.2460691523815499</v>
      </c>
      <c r="D327" s="383">
        <v>1.4857216221158278</v>
      </c>
      <c r="E327" s="383">
        <v>1.49848080564449</v>
      </c>
      <c r="F327" s="383">
        <v>1.4686020028872302</v>
      </c>
      <c r="G327" s="383">
        <v>1.5559109170194001</v>
      </c>
      <c r="H327" s="383">
        <v>1.4696110494839199</v>
      </c>
      <c r="I327" s="383">
        <v>1.3060889856137701</v>
      </c>
      <c r="J327" s="383">
        <v>1.24167521652</v>
      </c>
      <c r="K327" s="383">
        <v>1.377438540538686</v>
      </c>
      <c r="L327" s="383">
        <v>1.3084009142241519</v>
      </c>
      <c r="M327" s="383">
        <v>1.3084009142241519</v>
      </c>
      <c r="N327" s="383">
        <v>1.3084009142241519</v>
      </c>
      <c r="O327" s="383">
        <v>1.3084009142241519</v>
      </c>
      <c r="P327" s="383">
        <v>1.3084009142241519</v>
      </c>
      <c r="Q327" s="383">
        <v>1.3084009142241519</v>
      </c>
      <c r="R327" s="383">
        <v>1.3084009142241519</v>
      </c>
      <c r="S327" s="383">
        <v>1.3084009142241519</v>
      </c>
      <c r="T327" s="383">
        <v>1.3084009142241519</v>
      </c>
      <c r="U327" s="383">
        <v>1.3084009142241519</v>
      </c>
      <c r="V327" s="384">
        <v>1.3084009142241519</v>
      </c>
    </row>
    <row r="328" spans="1:22" x14ac:dyDescent="0.25">
      <c r="A328" s="145" t="s">
        <v>652</v>
      </c>
      <c r="B328" s="383">
        <v>8.0252457840000009</v>
      </c>
      <c r="C328" s="383">
        <v>7.2677839320000004</v>
      </c>
      <c r="D328" s="383">
        <v>6.3301053599999992</v>
      </c>
      <c r="E328" s="383">
        <v>8.1130408560000014</v>
      </c>
      <c r="F328" s="383">
        <v>7.5345078779999994</v>
      </c>
      <c r="G328" s="383">
        <v>6.5330511480000002</v>
      </c>
      <c r="H328" s="383">
        <v>6.3854747999999999</v>
      </c>
      <c r="I328" s="383">
        <v>6.2188498740000009</v>
      </c>
      <c r="J328" s="383">
        <v>6.2929637000000005</v>
      </c>
      <c r="K328" s="383">
        <v>5.6695427219218768</v>
      </c>
      <c r="L328" s="383">
        <v>6.0604520986406261</v>
      </c>
      <c r="M328" s="383">
        <v>6.0604520986406261</v>
      </c>
      <c r="N328" s="383">
        <v>6.0604520986406261</v>
      </c>
      <c r="O328" s="383">
        <v>6.0604520986406261</v>
      </c>
      <c r="P328" s="383">
        <v>6.0604520986406261</v>
      </c>
      <c r="Q328" s="383">
        <v>6.0604520986406261</v>
      </c>
      <c r="R328" s="383">
        <v>6.0604520986406261</v>
      </c>
      <c r="S328" s="383">
        <v>6.0604520986406261</v>
      </c>
      <c r="T328" s="383">
        <v>6.0604520986406261</v>
      </c>
      <c r="U328" s="383">
        <v>6.0604520986406261</v>
      </c>
      <c r="V328" s="384">
        <v>6.0604520986406261</v>
      </c>
    </row>
    <row r="329" spans="1:22" x14ac:dyDescent="0.25">
      <c r="A329" s="145" t="s">
        <v>653</v>
      </c>
      <c r="B329" s="383">
        <v>3.725578026</v>
      </c>
      <c r="C329" s="383">
        <v>1.73866626</v>
      </c>
      <c r="D329" s="383">
        <v>2.409707166</v>
      </c>
      <c r="E329" s="383">
        <v>1.4770175579999998</v>
      </c>
      <c r="F329" s="383">
        <v>2.1914275139999999</v>
      </c>
      <c r="G329" s="383">
        <v>1.4700349200000002</v>
      </c>
      <c r="H329" s="383">
        <v>2.6519476380000002</v>
      </c>
      <c r="I329" s="383">
        <v>1.5836423879999999</v>
      </c>
      <c r="J329" s="383">
        <v>1.9299038999999998</v>
      </c>
      <c r="K329" s="383">
        <v>1.8101846486929565</v>
      </c>
      <c r="L329" s="383">
        <v>1.7745769788976522</v>
      </c>
      <c r="M329" s="383">
        <v>1.7745769788976522</v>
      </c>
      <c r="N329" s="383">
        <v>1.7745769788976522</v>
      </c>
      <c r="O329" s="383">
        <v>1.7745769788976522</v>
      </c>
      <c r="P329" s="383">
        <v>1.7745769788976522</v>
      </c>
      <c r="Q329" s="383">
        <v>1.7745769788976522</v>
      </c>
      <c r="R329" s="383">
        <v>1.7745769788976522</v>
      </c>
      <c r="S329" s="383">
        <v>1.7745769788976522</v>
      </c>
      <c r="T329" s="383">
        <v>1.7745769788976522</v>
      </c>
      <c r="U329" s="383">
        <v>1.7745769788976522</v>
      </c>
      <c r="V329" s="384">
        <v>1.7745769788976522</v>
      </c>
    </row>
    <row r="330" spans="1:22" x14ac:dyDescent="0.25">
      <c r="A330" s="146" t="s">
        <v>249</v>
      </c>
      <c r="B330" s="385">
        <f t="shared" ref="B330:V330" si="1">SUM(B326:B329)</f>
        <v>17.444871362793108</v>
      </c>
      <c r="C330" s="385">
        <f t="shared" si="1"/>
        <v>14.669421924381551</v>
      </c>
      <c r="D330" s="385">
        <f t="shared" si="1"/>
        <v>14.582671676115829</v>
      </c>
      <c r="E330" s="385">
        <f t="shared" si="1"/>
        <v>15.647543987644491</v>
      </c>
      <c r="F330" s="385">
        <f t="shared" si="1"/>
        <v>15.727369034887229</v>
      </c>
      <c r="G330" s="385">
        <f t="shared" si="1"/>
        <v>14.2868926450194</v>
      </c>
      <c r="H330" s="385">
        <f t="shared" si="1"/>
        <v>15.30588729548392</v>
      </c>
      <c r="I330" s="385">
        <f t="shared" si="1"/>
        <v>13.865281827613771</v>
      </c>
      <c r="J330" s="385">
        <f t="shared" si="1"/>
        <v>14.203751692519999</v>
      </c>
      <c r="K330" s="385">
        <f t="shared" si="1"/>
        <v>13.602770784927884</v>
      </c>
      <c r="L330" s="385">
        <f t="shared" si="1"/>
        <v>13.895430863311162</v>
      </c>
      <c r="M330" s="385">
        <f t="shared" si="1"/>
        <v>13.901826861085528</v>
      </c>
      <c r="N330" s="385">
        <f t="shared" si="1"/>
        <v>13.920049026400111</v>
      </c>
      <c r="O330" s="385">
        <f t="shared" si="1"/>
        <v>13.926362322320774</v>
      </c>
      <c r="P330" s="385">
        <f t="shared" si="1"/>
        <v>14.012149272829191</v>
      </c>
      <c r="Q330" s="385">
        <f t="shared" si="1"/>
        <v>14.037299019107763</v>
      </c>
      <c r="R330" s="385">
        <f t="shared" si="1"/>
        <v>14.094325835222795</v>
      </c>
      <c r="S330" s="385">
        <f t="shared" si="1"/>
        <v>14.100639131143458</v>
      </c>
      <c r="T330" s="385">
        <f t="shared" si="1"/>
        <v>14.12854699436242</v>
      </c>
      <c r="U330" s="385">
        <f t="shared" si="1"/>
        <v>14.098866088778948</v>
      </c>
      <c r="V330" s="385">
        <f t="shared" si="1"/>
        <v>14.079142657967433</v>
      </c>
    </row>
    <row r="345" spans="1:8" s="123" customFormat="1" ht="17.25" x14ac:dyDescent="0.3">
      <c r="A345" s="218" t="s">
        <v>183</v>
      </c>
      <c r="B345" s="218"/>
      <c r="C345" s="218"/>
      <c r="D345" s="218"/>
      <c r="E345" s="218"/>
    </row>
    <row r="346" spans="1:8" s="29" customFormat="1" ht="17.25" x14ac:dyDescent="0.3">
      <c r="A346" s="109"/>
      <c r="B346" s="47"/>
      <c r="C346" s="47"/>
      <c r="D346" s="47"/>
      <c r="E346" s="47"/>
    </row>
    <row r="347" spans="1:8" ht="15.75" thickBot="1" x14ac:dyDescent="0.3"/>
    <row r="348" spans="1:8" x14ac:dyDescent="0.25">
      <c r="A348" s="535" t="s">
        <v>654</v>
      </c>
      <c r="B348" s="525" t="s">
        <v>655</v>
      </c>
      <c r="C348" s="526"/>
      <c r="D348" s="537" t="s">
        <v>581</v>
      </c>
      <c r="E348" s="526"/>
      <c r="F348" s="537" t="s">
        <v>656</v>
      </c>
      <c r="G348" s="538"/>
      <c r="H348" s="526"/>
    </row>
    <row r="349" spans="1:8" ht="15.75" thickBot="1" x14ac:dyDescent="0.3">
      <c r="A349" s="536"/>
      <c r="B349" s="237" t="s">
        <v>657</v>
      </c>
      <c r="C349" s="172" t="s">
        <v>658</v>
      </c>
      <c r="D349" s="237" t="s">
        <v>657</v>
      </c>
      <c r="E349" s="172" t="s">
        <v>658</v>
      </c>
      <c r="F349" s="539" t="s">
        <v>657</v>
      </c>
      <c r="G349" s="540"/>
      <c r="H349" s="172" t="s">
        <v>658</v>
      </c>
    </row>
    <row r="350" spans="1:8" x14ac:dyDescent="0.25">
      <c r="A350" s="162" t="s">
        <v>191</v>
      </c>
      <c r="B350" s="412">
        <v>1.46E-2</v>
      </c>
      <c r="C350" s="349">
        <v>1.46E-2</v>
      </c>
      <c r="D350" s="367">
        <v>1.9E-2</v>
      </c>
      <c r="E350" s="349">
        <v>1.6400000000000001E-2</v>
      </c>
      <c r="F350" s="367">
        <v>2.3400000000000001E-2</v>
      </c>
      <c r="G350" s="519">
        <v>2.3400000000000001E-2</v>
      </c>
      <c r="H350" s="520"/>
    </row>
    <row r="351" spans="1:8" x14ac:dyDescent="0.25">
      <c r="A351" s="162" t="s">
        <v>194</v>
      </c>
      <c r="B351" s="412">
        <v>1.06E-2</v>
      </c>
      <c r="C351" s="349">
        <v>1.06E-2</v>
      </c>
      <c r="D351" s="367">
        <v>1.52E-2</v>
      </c>
      <c r="E351" s="349">
        <v>1.24E-2</v>
      </c>
      <c r="F351" s="367">
        <v>1.9800000000000002E-2</v>
      </c>
      <c r="G351" s="544">
        <v>1.9800000000000002E-2</v>
      </c>
      <c r="H351" s="545"/>
    </row>
    <row r="352" spans="1:8" x14ac:dyDescent="0.25">
      <c r="A352" s="162" t="s">
        <v>195</v>
      </c>
      <c r="B352" s="412">
        <v>1.0999999999999999E-2</v>
      </c>
      <c r="C352" s="349">
        <v>1.0999999999999999E-2</v>
      </c>
      <c r="D352" s="367">
        <v>2.1000000000000001E-2</v>
      </c>
      <c r="E352" s="349">
        <v>1.4999999999999999E-2</v>
      </c>
      <c r="F352" s="367">
        <v>3.09E-2</v>
      </c>
      <c r="G352" s="544">
        <v>3.09E-2</v>
      </c>
      <c r="H352" s="545"/>
    </row>
    <row r="353" spans="1:8" x14ac:dyDescent="0.25">
      <c r="A353" s="162" t="s">
        <v>196</v>
      </c>
      <c r="B353" s="412">
        <v>4.7000000000000002E-3</v>
      </c>
      <c r="C353" s="349">
        <v>4.7000000000000002E-3</v>
      </c>
      <c r="D353" s="367">
        <v>4.7000000000000002E-3</v>
      </c>
      <c r="E353" s="349">
        <v>4.7000000000000002E-3</v>
      </c>
      <c r="F353" s="367">
        <v>4.7000000000000002E-3</v>
      </c>
      <c r="G353" s="544">
        <v>4.7000000000000002E-3</v>
      </c>
      <c r="H353" s="545"/>
    </row>
    <row r="354" spans="1:8" ht="15.75" thickBot="1" x14ac:dyDescent="0.3">
      <c r="A354" s="162" t="s">
        <v>644</v>
      </c>
      <c r="B354" s="412">
        <v>0</v>
      </c>
      <c r="C354" s="349">
        <v>0</v>
      </c>
      <c r="D354" s="367">
        <v>0</v>
      </c>
      <c r="E354" s="349">
        <v>0</v>
      </c>
      <c r="F354" s="367">
        <v>0</v>
      </c>
      <c r="G354" s="546">
        <v>0</v>
      </c>
      <c r="H354" s="547"/>
    </row>
    <row r="355" spans="1:8" ht="15.75" thickBot="1" x14ac:dyDescent="0.3">
      <c r="A355" s="156" t="s">
        <v>659</v>
      </c>
      <c r="B355" s="413">
        <v>1.3599999999999999E-2</v>
      </c>
      <c r="C355" s="414">
        <v>1.3599999999999999E-2</v>
      </c>
      <c r="D355" s="415">
        <v>1.8200000000000001E-2</v>
      </c>
      <c r="E355" s="414">
        <v>1.54E-2</v>
      </c>
      <c r="F355" s="415">
        <v>2.2700000000000001E-2</v>
      </c>
      <c r="G355" s="548">
        <v>2.2800000000000001E-2</v>
      </c>
      <c r="H355" s="549"/>
    </row>
    <row r="356" spans="1:8" ht="15.75" thickBot="1" x14ac:dyDescent="0.3">
      <c r="A356" s="173" t="s">
        <v>660</v>
      </c>
      <c r="B356" s="416">
        <v>0.01</v>
      </c>
      <c r="C356" s="352">
        <v>0.01</v>
      </c>
      <c r="D356" s="368">
        <v>0.02</v>
      </c>
      <c r="E356" s="352">
        <v>1.4E-2</v>
      </c>
      <c r="F356" s="368">
        <v>0.03</v>
      </c>
      <c r="G356" s="550">
        <v>0.03</v>
      </c>
      <c r="H356" s="551"/>
    </row>
    <row r="359" spans="1:8" s="123" customFormat="1" ht="17.25" x14ac:dyDescent="0.3">
      <c r="A359" s="218" t="s">
        <v>184</v>
      </c>
      <c r="B359" s="218"/>
      <c r="C359" s="218"/>
      <c r="D359" s="218"/>
      <c r="E359" s="218"/>
    </row>
    <row r="360" spans="1:8" x14ac:dyDescent="0.25">
      <c r="A360" s="109"/>
    </row>
    <row r="361" spans="1:8" ht="15.75" thickBot="1" x14ac:dyDescent="0.3"/>
    <row r="362" spans="1:8" ht="15.75" thickBot="1" x14ac:dyDescent="0.3">
      <c r="A362" s="164" t="s">
        <v>661</v>
      </c>
      <c r="B362" s="174"/>
      <c r="C362" s="175" t="s">
        <v>656</v>
      </c>
      <c r="D362" s="175" t="s">
        <v>581</v>
      </c>
      <c r="E362" s="176" t="s">
        <v>655</v>
      </c>
    </row>
    <row r="363" spans="1:8" x14ac:dyDescent="0.25">
      <c r="A363" s="521">
        <v>2020</v>
      </c>
      <c r="B363" s="177" t="s">
        <v>634</v>
      </c>
      <c r="C363" s="417">
        <v>162.5</v>
      </c>
      <c r="D363" s="417">
        <v>157.69999999999999</v>
      </c>
      <c r="E363" s="418">
        <v>153</v>
      </c>
    </row>
    <row r="364" spans="1:8" ht="15.75" thickBot="1" x14ac:dyDescent="0.3">
      <c r="A364" s="523"/>
      <c r="B364" s="136" t="s">
        <v>662</v>
      </c>
      <c r="C364" s="361">
        <v>217.4</v>
      </c>
      <c r="D364" s="361">
        <v>212.5</v>
      </c>
      <c r="E364" s="419">
        <v>207.9</v>
      </c>
    </row>
    <row r="365" spans="1:8" x14ac:dyDescent="0.25">
      <c r="A365" s="524">
        <v>2025</v>
      </c>
      <c r="B365" s="135" t="s">
        <v>634</v>
      </c>
      <c r="C365" s="365">
        <v>168.4</v>
      </c>
      <c r="D365" s="365">
        <v>156.69999999999999</v>
      </c>
      <c r="E365" s="366">
        <v>150.5</v>
      </c>
    </row>
    <row r="366" spans="1:8" ht="15.75" thickBot="1" x14ac:dyDescent="0.3">
      <c r="A366" s="552"/>
      <c r="B366" s="136" t="s">
        <v>662</v>
      </c>
      <c r="C366" s="361">
        <v>224.9</v>
      </c>
      <c r="D366" s="361">
        <v>213.2</v>
      </c>
      <c r="E366" s="419">
        <v>207</v>
      </c>
    </row>
    <row r="367" spans="1:8" ht="15.75" thickBot="1" x14ac:dyDescent="0.3">
      <c r="A367" s="553" t="s">
        <v>663</v>
      </c>
      <c r="B367" s="554"/>
      <c r="C367" s="420"/>
      <c r="D367" s="420"/>
      <c r="E367" s="421"/>
    </row>
    <row r="368" spans="1:8" x14ac:dyDescent="0.25">
      <c r="A368" s="521">
        <v>2020</v>
      </c>
      <c r="B368" s="135" t="s">
        <v>634</v>
      </c>
      <c r="C368" s="367">
        <v>3.1E-2</v>
      </c>
      <c r="D368" s="422"/>
      <c r="E368" s="349">
        <v>-0.03</v>
      </c>
    </row>
    <row r="369" spans="1:5" ht="15.75" thickBot="1" x14ac:dyDescent="0.3">
      <c r="A369" s="523"/>
      <c r="B369" s="136" t="s">
        <v>662</v>
      </c>
      <c r="C369" s="368">
        <v>2.3E-2</v>
      </c>
      <c r="D369" s="420"/>
      <c r="E369" s="352">
        <v>-2.1999999999999999E-2</v>
      </c>
    </row>
    <row r="370" spans="1:5" x14ac:dyDescent="0.25">
      <c r="A370" s="524">
        <v>2025</v>
      </c>
      <c r="B370" s="135" t="s">
        <v>634</v>
      </c>
      <c r="C370" s="367">
        <v>7.3999999999999996E-2</v>
      </c>
      <c r="D370" s="422"/>
      <c r="E370" s="349">
        <v>-0.04</v>
      </c>
    </row>
    <row r="371" spans="1:5" ht="15.75" thickBot="1" x14ac:dyDescent="0.3">
      <c r="A371" s="523"/>
      <c r="B371" s="136" t="s">
        <v>662</v>
      </c>
      <c r="C371" s="368">
        <v>5.5E-2</v>
      </c>
      <c r="D371" s="420"/>
      <c r="E371" s="352">
        <v>-2.9000000000000001E-2</v>
      </c>
    </row>
    <row r="374" spans="1:5" s="123" customFormat="1" ht="17.25" x14ac:dyDescent="0.3">
      <c r="A374" s="218" t="s">
        <v>185</v>
      </c>
      <c r="B374" s="218"/>
      <c r="C374" s="218"/>
      <c r="D374" s="218"/>
      <c r="E374" s="218"/>
    </row>
    <row r="375" spans="1:5" x14ac:dyDescent="0.25">
      <c r="A375" s="109"/>
    </row>
    <row r="376" spans="1:5" ht="15.75" thickBot="1" x14ac:dyDescent="0.3"/>
    <row r="377" spans="1:5" x14ac:dyDescent="0.25">
      <c r="A377" s="178"/>
      <c r="B377" s="541" t="s">
        <v>664</v>
      </c>
      <c r="C377" s="542"/>
      <c r="D377" s="543"/>
    </row>
    <row r="378" spans="1:5" ht="45.75" thickBot="1" x14ac:dyDescent="0.3">
      <c r="A378" s="179" t="s">
        <v>665</v>
      </c>
      <c r="B378" s="180" t="s">
        <v>666</v>
      </c>
      <c r="C378" s="180" t="s">
        <v>581</v>
      </c>
      <c r="D378" s="117" t="s">
        <v>667</v>
      </c>
    </row>
    <row r="379" spans="1:5" x14ac:dyDescent="0.25">
      <c r="A379" s="181">
        <v>2005</v>
      </c>
      <c r="B379" s="365">
        <v>192.4</v>
      </c>
      <c r="C379" s="365">
        <v>192.4</v>
      </c>
      <c r="D379" s="366">
        <v>192.4</v>
      </c>
    </row>
    <row r="380" spans="1:5" x14ac:dyDescent="0.25">
      <c r="A380" s="181">
        <v>2010</v>
      </c>
      <c r="B380" s="365">
        <v>186.3</v>
      </c>
      <c r="C380" s="365">
        <v>186.3</v>
      </c>
      <c r="D380" s="366">
        <v>186.3</v>
      </c>
    </row>
    <row r="381" spans="1:5" x14ac:dyDescent="0.25">
      <c r="A381" s="181">
        <v>2014</v>
      </c>
      <c r="B381" s="365">
        <v>173.5</v>
      </c>
      <c r="C381" s="365">
        <v>173.5</v>
      </c>
      <c r="D381" s="366">
        <v>173.5</v>
      </c>
    </row>
    <row r="382" spans="1:5" x14ac:dyDescent="0.25">
      <c r="A382" s="181">
        <v>2015</v>
      </c>
      <c r="B382" s="365">
        <v>169.1</v>
      </c>
      <c r="C382" s="365">
        <v>169</v>
      </c>
      <c r="D382" s="366">
        <v>168.9</v>
      </c>
    </row>
    <row r="383" spans="1:5" x14ac:dyDescent="0.25">
      <c r="A383" s="181">
        <v>2020</v>
      </c>
      <c r="B383" s="365">
        <v>153.4</v>
      </c>
      <c r="C383" s="365">
        <v>151.30000000000001</v>
      </c>
      <c r="D383" s="366">
        <v>149.4</v>
      </c>
    </row>
    <row r="384" spans="1:5" ht="15.75" thickBot="1" x14ac:dyDescent="0.3">
      <c r="A384" s="182">
        <v>2025</v>
      </c>
      <c r="B384" s="361">
        <v>140.69999999999999</v>
      </c>
      <c r="C384" s="361">
        <v>135.4</v>
      </c>
      <c r="D384" s="419">
        <v>128.1</v>
      </c>
    </row>
    <row r="387" spans="1:5" s="123" customFormat="1" ht="17.25" x14ac:dyDescent="0.3">
      <c r="A387" s="218" t="s">
        <v>186</v>
      </c>
      <c r="B387" s="218"/>
      <c r="C387" s="218"/>
      <c r="D387" s="218"/>
      <c r="E387" s="218"/>
    </row>
    <row r="388" spans="1:5" s="29" customFormat="1" ht="17.25" x14ac:dyDescent="0.3">
      <c r="A388" s="109"/>
      <c r="B388" s="47"/>
      <c r="C388" s="47"/>
      <c r="D388" s="47"/>
      <c r="E388" s="47"/>
    </row>
    <row r="389" spans="1:5" ht="15.75" thickBot="1" x14ac:dyDescent="0.3"/>
    <row r="390" spans="1:5" ht="45.75" thickBot="1" x14ac:dyDescent="0.3">
      <c r="A390" s="164" t="s">
        <v>151</v>
      </c>
      <c r="B390" s="174"/>
      <c r="C390" s="175" t="s">
        <v>668</v>
      </c>
      <c r="D390" s="175" t="s">
        <v>581</v>
      </c>
      <c r="E390" s="176" t="s">
        <v>669</v>
      </c>
    </row>
    <row r="391" spans="1:5" x14ac:dyDescent="0.25">
      <c r="A391" s="521">
        <v>2020</v>
      </c>
      <c r="B391" s="177" t="s">
        <v>634</v>
      </c>
      <c r="C391" s="417">
        <v>156.1</v>
      </c>
      <c r="D391" s="417">
        <v>157.69999999999999</v>
      </c>
      <c r="E391" s="418">
        <v>159.19999999999999</v>
      </c>
    </row>
    <row r="392" spans="1:5" ht="15.75" thickBot="1" x14ac:dyDescent="0.3">
      <c r="A392" s="523"/>
      <c r="B392" s="136" t="s">
        <v>662</v>
      </c>
      <c r="C392" s="361">
        <v>211.1</v>
      </c>
      <c r="D392" s="361">
        <v>212.5</v>
      </c>
      <c r="E392" s="419">
        <v>214</v>
      </c>
    </row>
    <row r="393" spans="1:5" x14ac:dyDescent="0.25">
      <c r="A393" s="524">
        <v>2025</v>
      </c>
      <c r="B393" s="135" t="s">
        <v>634</v>
      </c>
      <c r="C393" s="365">
        <v>150.6</v>
      </c>
      <c r="D393" s="365">
        <v>156.69999999999999</v>
      </c>
      <c r="E393" s="366">
        <v>160.9</v>
      </c>
    </row>
    <row r="394" spans="1:5" ht="15.75" thickBot="1" x14ac:dyDescent="0.3">
      <c r="A394" s="523"/>
      <c r="B394" s="136" t="s">
        <v>662</v>
      </c>
      <c r="C394" s="361">
        <v>207.5</v>
      </c>
      <c r="D394" s="361">
        <v>213.2</v>
      </c>
      <c r="E394" s="419">
        <v>217.4</v>
      </c>
    </row>
    <row r="395" spans="1:5" ht="15.75" thickBot="1" x14ac:dyDescent="0.3">
      <c r="A395" s="555" t="s">
        <v>663</v>
      </c>
      <c r="B395" s="556"/>
      <c r="C395" s="420"/>
      <c r="D395" s="420"/>
      <c r="E395" s="421"/>
    </row>
    <row r="396" spans="1:5" x14ac:dyDescent="0.25">
      <c r="A396" s="521">
        <v>2020</v>
      </c>
      <c r="B396" s="135" t="s">
        <v>634</v>
      </c>
      <c r="C396" s="367">
        <v>-0.01</v>
      </c>
      <c r="D396" s="422"/>
      <c r="E396" s="349">
        <v>8.9999999999999993E-3</v>
      </c>
    </row>
    <row r="397" spans="1:5" ht="15.75" thickBot="1" x14ac:dyDescent="0.3">
      <c r="A397" s="523"/>
      <c r="B397" s="136" t="s">
        <v>662</v>
      </c>
      <c r="C397" s="368">
        <v>-7.0000000000000001E-3</v>
      </c>
      <c r="D397" s="420"/>
      <c r="E397" s="352">
        <v>7.0000000000000001E-3</v>
      </c>
    </row>
    <row r="398" spans="1:5" x14ac:dyDescent="0.25">
      <c r="A398" s="524">
        <v>2025</v>
      </c>
      <c r="B398" s="135" t="s">
        <v>634</v>
      </c>
      <c r="C398" s="367">
        <v>-3.9E-2</v>
      </c>
      <c r="D398" s="422"/>
      <c r="E398" s="349">
        <v>2.7E-2</v>
      </c>
    </row>
    <row r="399" spans="1:5" ht="15.75" thickBot="1" x14ac:dyDescent="0.3">
      <c r="A399" s="523"/>
      <c r="B399" s="136" t="s">
        <v>662</v>
      </c>
      <c r="C399" s="368">
        <v>-2.7E-2</v>
      </c>
      <c r="D399" s="420"/>
      <c r="E399" s="352">
        <v>0.02</v>
      </c>
    </row>
    <row r="404" spans="1:5" s="123" customFormat="1" ht="17.25" x14ac:dyDescent="0.3">
      <c r="A404" s="218" t="s">
        <v>187</v>
      </c>
      <c r="B404" s="218"/>
      <c r="C404" s="218"/>
      <c r="D404" s="218"/>
      <c r="E404" s="218"/>
    </row>
    <row r="405" spans="1:5" x14ac:dyDescent="0.25">
      <c r="A405" s="109"/>
    </row>
    <row r="406" spans="1:5" ht="15.75" thickBot="1" x14ac:dyDescent="0.3">
      <c r="A406" s="183"/>
    </row>
    <row r="407" spans="1:5" ht="15.75" thickBot="1" x14ac:dyDescent="0.3">
      <c r="A407" s="184"/>
      <c r="B407" s="174"/>
      <c r="C407" s="175" t="s">
        <v>670</v>
      </c>
      <c r="D407" s="175" t="s">
        <v>581</v>
      </c>
      <c r="E407" s="176" t="s">
        <v>671</v>
      </c>
    </row>
    <row r="408" spans="1:5" ht="15.75" thickBot="1" x14ac:dyDescent="0.3">
      <c r="A408" s="164" t="s">
        <v>151</v>
      </c>
      <c r="B408" s="174"/>
      <c r="C408" s="185"/>
      <c r="D408" s="185"/>
      <c r="E408" s="186"/>
    </row>
    <row r="409" spans="1:5" x14ac:dyDescent="0.25">
      <c r="A409" s="521">
        <v>2020</v>
      </c>
      <c r="B409" s="177" t="s">
        <v>634</v>
      </c>
      <c r="C409" s="417">
        <v>164</v>
      </c>
      <c r="D409" s="417">
        <v>157.69999999999999</v>
      </c>
      <c r="E409" s="418">
        <v>156.5</v>
      </c>
    </row>
    <row r="410" spans="1:5" ht="15.75" thickBot="1" x14ac:dyDescent="0.3">
      <c r="A410" s="523"/>
      <c r="B410" s="136" t="s">
        <v>662</v>
      </c>
      <c r="C410" s="361">
        <v>218.9</v>
      </c>
      <c r="D410" s="361">
        <v>212.5</v>
      </c>
      <c r="E410" s="419">
        <v>211.4</v>
      </c>
    </row>
    <row r="411" spans="1:5" x14ac:dyDescent="0.25">
      <c r="A411" s="524">
        <v>2025</v>
      </c>
      <c r="B411" s="135" t="s">
        <v>634</v>
      </c>
      <c r="C411" s="365">
        <v>172.8</v>
      </c>
      <c r="D411" s="365">
        <v>156.69999999999999</v>
      </c>
      <c r="E411" s="366">
        <v>144.9</v>
      </c>
    </row>
    <row r="412" spans="1:5" ht="15.75" thickBot="1" x14ac:dyDescent="0.3">
      <c r="A412" s="523"/>
      <c r="B412" s="136" t="s">
        <v>662</v>
      </c>
      <c r="C412" s="361">
        <v>229.3</v>
      </c>
      <c r="D412" s="361">
        <v>213.2</v>
      </c>
      <c r="E412" s="419">
        <v>201.4</v>
      </c>
    </row>
    <row r="413" spans="1:5" ht="15.75" thickBot="1" x14ac:dyDescent="0.3">
      <c r="A413" s="555" t="s">
        <v>663</v>
      </c>
      <c r="B413" s="556"/>
      <c r="C413" s="420"/>
      <c r="D413" s="420"/>
      <c r="E413" s="421"/>
    </row>
    <row r="414" spans="1:5" x14ac:dyDescent="0.25">
      <c r="A414" s="521">
        <v>2020</v>
      </c>
      <c r="B414" s="135" t="s">
        <v>634</v>
      </c>
      <c r="C414" s="367">
        <v>0.04</v>
      </c>
      <c r="D414" s="422"/>
      <c r="E414" s="349">
        <v>-8.0000000000000002E-3</v>
      </c>
    </row>
    <row r="415" spans="1:5" ht="15.75" thickBot="1" x14ac:dyDescent="0.3">
      <c r="A415" s="523"/>
      <c r="B415" s="136" t="s">
        <v>662</v>
      </c>
      <c r="C415" s="368">
        <v>0.03</v>
      </c>
      <c r="D415" s="420"/>
      <c r="E415" s="352">
        <v>-6.0000000000000001E-3</v>
      </c>
    </row>
    <row r="416" spans="1:5" x14ac:dyDescent="0.25">
      <c r="A416" s="524">
        <v>2025</v>
      </c>
      <c r="B416" s="135" t="s">
        <v>634</v>
      </c>
      <c r="C416" s="367">
        <v>0.10299999999999999</v>
      </c>
      <c r="D416" s="422"/>
      <c r="E416" s="349">
        <v>-7.4999999999999997E-2</v>
      </c>
    </row>
    <row r="417" spans="1:6" ht="15.75" thickBot="1" x14ac:dyDescent="0.3">
      <c r="A417" s="523"/>
      <c r="B417" s="136" t="s">
        <v>662</v>
      </c>
      <c r="C417" s="368">
        <v>7.4999999999999997E-2</v>
      </c>
      <c r="D417" s="420"/>
      <c r="E417" s="352">
        <v>-5.5E-2</v>
      </c>
    </row>
    <row r="422" spans="1:6" s="123" customFormat="1" ht="17.25" x14ac:dyDescent="0.3">
      <c r="A422" s="218" t="s">
        <v>188</v>
      </c>
      <c r="B422" s="218"/>
      <c r="C422" s="218"/>
      <c r="D422" s="218"/>
      <c r="E422" s="218"/>
    </row>
    <row r="423" spans="1:6" x14ac:dyDescent="0.25">
      <c r="A423" s="109"/>
    </row>
    <row r="425" spans="1:6" ht="30" x14ac:dyDescent="0.25">
      <c r="A425" s="258" t="s">
        <v>674</v>
      </c>
      <c r="B425" s="189" t="s">
        <v>581</v>
      </c>
      <c r="C425" s="189" t="s">
        <v>672</v>
      </c>
      <c r="D425" s="190" t="s">
        <v>673</v>
      </c>
      <c r="E425" s="187"/>
      <c r="F425" s="187"/>
    </row>
    <row r="426" spans="1:6" x14ac:dyDescent="0.25">
      <c r="A426" s="151">
        <v>2005</v>
      </c>
      <c r="B426" s="423">
        <v>161.92299216949999</v>
      </c>
      <c r="C426" s="191"/>
      <c r="D426" s="192"/>
    </row>
    <row r="427" spans="1:6" x14ac:dyDescent="0.25">
      <c r="A427" s="151">
        <v>2006</v>
      </c>
      <c r="B427" s="423">
        <v>166.46185305149996</v>
      </c>
      <c r="C427" s="191"/>
      <c r="D427" s="192"/>
    </row>
    <row r="428" spans="1:6" x14ac:dyDescent="0.25">
      <c r="A428" s="151">
        <v>2007</v>
      </c>
      <c r="B428" s="423">
        <v>171.91498931417505</v>
      </c>
      <c r="C428" s="191"/>
      <c r="D428" s="192"/>
    </row>
    <row r="429" spans="1:6" x14ac:dyDescent="0.25">
      <c r="A429" s="151">
        <v>2008</v>
      </c>
      <c r="B429" s="423">
        <v>168.38579648218473</v>
      </c>
      <c r="C429" s="191"/>
      <c r="D429" s="192"/>
    </row>
    <row r="430" spans="1:6" x14ac:dyDescent="0.25">
      <c r="A430" s="151">
        <v>2009</v>
      </c>
      <c r="B430" s="423">
        <v>159.79489504725007</v>
      </c>
      <c r="C430" s="191"/>
      <c r="D430" s="192"/>
    </row>
    <row r="431" spans="1:6" x14ac:dyDescent="0.25">
      <c r="A431" s="151">
        <v>2010</v>
      </c>
      <c r="B431" s="423">
        <v>161.21523224525004</v>
      </c>
      <c r="C431" s="191"/>
      <c r="D431" s="192"/>
    </row>
    <row r="432" spans="1:6" x14ac:dyDescent="0.25">
      <c r="A432" s="151">
        <v>2011</v>
      </c>
      <c r="B432" s="423">
        <v>159.67856943075003</v>
      </c>
      <c r="C432" s="191"/>
      <c r="D432" s="192"/>
    </row>
    <row r="433" spans="1:6" x14ac:dyDescent="0.25">
      <c r="A433" s="151">
        <v>2012</v>
      </c>
      <c r="B433" s="423">
        <v>155.57928874327501</v>
      </c>
      <c r="C433" s="191"/>
      <c r="D433" s="192"/>
    </row>
    <row r="434" spans="1:6" x14ac:dyDescent="0.25">
      <c r="A434" s="151">
        <v>2013</v>
      </c>
      <c r="B434" s="423">
        <v>152.98843517204782</v>
      </c>
      <c r="C434" s="191"/>
      <c r="D434" s="192"/>
    </row>
    <row r="435" spans="1:6" x14ac:dyDescent="0.25">
      <c r="A435" s="151">
        <v>2014</v>
      </c>
      <c r="B435" s="423">
        <v>156.49493611369095</v>
      </c>
      <c r="C435" s="423">
        <v>156.49493611369095</v>
      </c>
      <c r="D435" s="424">
        <v>156.49493611369095</v>
      </c>
      <c r="E435" s="188"/>
      <c r="F435" s="188"/>
    </row>
    <row r="436" spans="1:6" x14ac:dyDescent="0.25">
      <c r="A436" s="151">
        <v>2015</v>
      </c>
      <c r="B436" s="423">
        <v>156.08359526082359</v>
      </c>
      <c r="C436" s="191"/>
      <c r="D436" s="192"/>
    </row>
    <row r="437" spans="1:6" x14ac:dyDescent="0.25">
      <c r="A437" s="151">
        <v>2016</v>
      </c>
      <c r="B437" s="423">
        <v>156.59567397516943</v>
      </c>
      <c r="C437" s="191"/>
      <c r="D437" s="192"/>
    </row>
    <row r="438" spans="1:6" x14ac:dyDescent="0.25">
      <c r="A438" s="151">
        <v>2017</v>
      </c>
      <c r="B438" s="423">
        <v>157.01238049355808</v>
      </c>
      <c r="C438" s="191"/>
      <c r="D438" s="192"/>
    </row>
    <row r="439" spans="1:6" x14ac:dyDescent="0.25">
      <c r="A439" s="151">
        <v>2018</v>
      </c>
      <c r="B439" s="423">
        <v>157.41066687281705</v>
      </c>
      <c r="C439" s="191"/>
      <c r="D439" s="192"/>
    </row>
    <row r="440" spans="1:6" x14ac:dyDescent="0.25">
      <c r="A440" s="151">
        <v>2019</v>
      </c>
      <c r="B440" s="423">
        <v>157.58613895925825</v>
      </c>
      <c r="C440" s="191"/>
      <c r="D440" s="192"/>
    </row>
    <row r="441" spans="1:6" x14ac:dyDescent="0.25">
      <c r="A441" s="151">
        <v>2020</v>
      </c>
      <c r="B441" s="423">
        <v>157.6892264815765</v>
      </c>
      <c r="C441" s="423">
        <v>164.01192095506968</v>
      </c>
      <c r="D441" s="424">
        <v>151.63512236700936</v>
      </c>
      <c r="E441" s="188"/>
      <c r="F441" s="188"/>
    </row>
    <row r="442" spans="1:6" x14ac:dyDescent="0.25">
      <c r="A442" s="151">
        <v>2021</v>
      </c>
      <c r="B442" s="423">
        <v>157.03597143575405</v>
      </c>
      <c r="C442" s="191"/>
      <c r="D442" s="192"/>
    </row>
    <row r="443" spans="1:6" x14ac:dyDescent="0.25">
      <c r="A443" s="151">
        <v>2022</v>
      </c>
      <c r="B443" s="423">
        <v>156.31339473467023</v>
      </c>
      <c r="C443" s="191"/>
      <c r="D443" s="192"/>
    </row>
    <row r="444" spans="1:6" x14ac:dyDescent="0.25">
      <c r="A444" s="151">
        <v>2023</v>
      </c>
      <c r="B444" s="423">
        <v>156.02802015380283</v>
      </c>
      <c r="C444" s="191"/>
      <c r="D444" s="192"/>
    </row>
    <row r="445" spans="1:6" x14ac:dyDescent="0.25">
      <c r="A445" s="151">
        <v>2024</v>
      </c>
      <c r="B445" s="423">
        <v>156.10318473839496</v>
      </c>
      <c r="C445" s="191"/>
      <c r="D445" s="192"/>
    </row>
    <row r="446" spans="1:6" x14ac:dyDescent="0.25">
      <c r="A446" s="213">
        <v>2025</v>
      </c>
      <c r="B446" s="425">
        <v>156.72035128888348</v>
      </c>
      <c r="C446" s="425">
        <v>172.81252062119856</v>
      </c>
      <c r="D446" s="426">
        <v>144.91631577771952</v>
      </c>
      <c r="E446" s="188"/>
      <c r="F446" s="188"/>
    </row>
  </sheetData>
  <mergeCells count="43">
    <mergeCell ref="A391:A392"/>
    <mergeCell ref="A393:A394"/>
    <mergeCell ref="A413:B413"/>
    <mergeCell ref="A414:A415"/>
    <mergeCell ref="A416:A417"/>
    <mergeCell ref="A395:B395"/>
    <mergeCell ref="A396:A397"/>
    <mergeCell ref="A398:A399"/>
    <mergeCell ref="A409:A410"/>
    <mergeCell ref="A411:A412"/>
    <mergeCell ref="A363:A364"/>
    <mergeCell ref="A365:A366"/>
    <mergeCell ref="A367:B367"/>
    <mergeCell ref="A368:A369"/>
    <mergeCell ref="A370:A371"/>
    <mergeCell ref="B377:D377"/>
    <mergeCell ref="G351:H351"/>
    <mergeCell ref="G352:H352"/>
    <mergeCell ref="G353:H353"/>
    <mergeCell ref="G354:H354"/>
    <mergeCell ref="G355:H355"/>
    <mergeCell ref="G356:H356"/>
    <mergeCell ref="G350:H350"/>
    <mergeCell ref="A114:A116"/>
    <mergeCell ref="A117:A119"/>
    <mergeCell ref="A120:A121"/>
    <mergeCell ref="E127:F127"/>
    <mergeCell ref="A128:A129"/>
    <mergeCell ref="B128:B129"/>
    <mergeCell ref="C128:C129"/>
    <mergeCell ref="D128:D129"/>
    <mergeCell ref="F128:F129"/>
    <mergeCell ref="A348:A349"/>
    <mergeCell ref="B348:C348"/>
    <mergeCell ref="D348:E348"/>
    <mergeCell ref="F348:H348"/>
    <mergeCell ref="F349:G349"/>
    <mergeCell ref="D28:E28"/>
    <mergeCell ref="A14:A15"/>
    <mergeCell ref="A12:A13"/>
    <mergeCell ref="A10:A11"/>
    <mergeCell ref="A8:A9"/>
    <mergeCell ref="B28:C28"/>
  </mergeCells>
  <hyperlinks>
    <hyperlink ref="C87" r:id="rId1"/>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M936"/>
  <sheetViews>
    <sheetView showGridLines="0" workbookViewId="0"/>
  </sheetViews>
  <sheetFormatPr defaultColWidth="10.7109375" defaultRowHeight="15" x14ac:dyDescent="0.25"/>
  <cols>
    <col min="1" max="1" width="20.7109375" customWidth="1"/>
  </cols>
  <sheetData>
    <row r="1" spans="1:3" s="8" customFormat="1" ht="19.5" x14ac:dyDescent="0.3">
      <c r="A1" s="8" t="s">
        <v>5</v>
      </c>
    </row>
    <row r="3" spans="1:3" s="9" customFormat="1" ht="17.25" x14ac:dyDescent="0.3">
      <c r="A3" s="9" t="s">
        <v>728</v>
      </c>
    </row>
    <row r="4" spans="1:3" x14ac:dyDescent="0.25">
      <c r="A4" s="15"/>
    </row>
    <row r="6" spans="1:3" ht="60" x14ac:dyDescent="0.25">
      <c r="A6" s="22"/>
      <c r="B6" s="82" t="s">
        <v>16</v>
      </c>
      <c r="C6" s="82" t="s">
        <v>12</v>
      </c>
    </row>
    <row r="7" spans="1:3" x14ac:dyDescent="0.25">
      <c r="A7" s="11">
        <v>2015</v>
      </c>
      <c r="B7" s="84">
        <v>0</v>
      </c>
      <c r="C7" s="86">
        <v>696</v>
      </c>
    </row>
    <row r="8" spans="1:3" x14ac:dyDescent="0.25">
      <c r="A8" s="11">
        <v>2016</v>
      </c>
      <c r="B8" s="84">
        <v>0</v>
      </c>
      <c r="C8" s="86">
        <v>696</v>
      </c>
    </row>
    <row r="9" spans="1:3" x14ac:dyDescent="0.25">
      <c r="A9" s="11">
        <v>2017</v>
      </c>
      <c r="B9" s="84">
        <v>0</v>
      </c>
      <c r="C9" s="86">
        <v>696</v>
      </c>
    </row>
    <row r="10" spans="1:3" x14ac:dyDescent="0.25">
      <c r="A10" s="11">
        <v>2018</v>
      </c>
      <c r="B10" s="84">
        <v>0.1</v>
      </c>
      <c r="C10" s="86">
        <v>627</v>
      </c>
    </row>
    <row r="11" spans="1:3" x14ac:dyDescent="0.25">
      <c r="A11" s="11">
        <v>2019</v>
      </c>
      <c r="B11" s="84">
        <v>0.15</v>
      </c>
      <c r="C11" s="86">
        <v>592</v>
      </c>
    </row>
    <row r="12" spans="1:3" x14ac:dyDescent="0.25">
      <c r="A12" s="11">
        <v>2020</v>
      </c>
      <c r="B12" s="84">
        <v>0.2</v>
      </c>
      <c r="C12" s="86">
        <v>557</v>
      </c>
    </row>
    <row r="13" spans="1:3" x14ac:dyDescent="0.25">
      <c r="A13" s="11">
        <v>2021</v>
      </c>
      <c r="B13" s="84">
        <v>0.26</v>
      </c>
      <c r="C13" s="86">
        <v>515</v>
      </c>
    </row>
    <row r="14" spans="1:3" x14ac:dyDescent="0.25">
      <c r="A14" s="11">
        <v>2022</v>
      </c>
      <c r="B14" s="84">
        <v>0.32</v>
      </c>
      <c r="C14" s="86">
        <v>474</v>
      </c>
    </row>
    <row r="15" spans="1:3" x14ac:dyDescent="0.25">
      <c r="A15" s="11">
        <v>2023</v>
      </c>
      <c r="B15" s="84">
        <v>0.38</v>
      </c>
      <c r="C15" s="86">
        <v>432</v>
      </c>
    </row>
    <row r="16" spans="1:3" x14ac:dyDescent="0.25">
      <c r="A16" s="11">
        <v>2024</v>
      </c>
      <c r="B16" s="84">
        <v>0.44</v>
      </c>
      <c r="C16" s="86">
        <v>390</v>
      </c>
    </row>
    <row r="17" spans="1:3" x14ac:dyDescent="0.25">
      <c r="A17" s="11" t="s">
        <v>13</v>
      </c>
      <c r="B17" s="84">
        <v>0.5</v>
      </c>
      <c r="C17" s="86">
        <v>348</v>
      </c>
    </row>
    <row r="18" spans="1:3" x14ac:dyDescent="0.25">
      <c r="A18" t="s">
        <v>14</v>
      </c>
    </row>
    <row r="19" spans="1:3" x14ac:dyDescent="0.25">
      <c r="A19" t="s">
        <v>15</v>
      </c>
    </row>
    <row r="21" spans="1:3" s="9" customFormat="1" ht="17.25" x14ac:dyDescent="0.3">
      <c r="A21" s="9" t="s">
        <v>729</v>
      </c>
    </row>
    <row r="22" spans="1:3" x14ac:dyDescent="0.25">
      <c r="A22" s="15"/>
    </row>
    <row r="24" spans="1:3" x14ac:dyDescent="0.25">
      <c r="A24" s="69"/>
      <c r="B24" s="21" t="s">
        <v>23</v>
      </c>
    </row>
    <row r="25" spans="1:3" x14ac:dyDescent="0.25">
      <c r="A25" s="13" t="s">
        <v>17</v>
      </c>
      <c r="B25" s="23">
        <v>160</v>
      </c>
    </row>
    <row r="26" spans="1:3" x14ac:dyDescent="0.25">
      <c r="A26" s="13" t="s">
        <v>18</v>
      </c>
      <c r="B26" s="23">
        <v>165.6</v>
      </c>
    </row>
    <row r="27" spans="1:3" x14ac:dyDescent="0.25">
      <c r="A27" s="13" t="s">
        <v>19</v>
      </c>
      <c r="B27" s="23">
        <v>209.3</v>
      </c>
    </row>
    <row r="28" spans="1:3" x14ac:dyDescent="0.25">
      <c r="A28" s="13" t="s">
        <v>20</v>
      </c>
      <c r="B28" s="23">
        <v>207</v>
      </c>
    </row>
    <row r="29" spans="1:3" x14ac:dyDescent="0.25">
      <c r="A29" s="13" t="s">
        <v>21</v>
      </c>
      <c r="B29" s="23">
        <v>399.59999999999997</v>
      </c>
    </row>
    <row r="30" spans="1:3" x14ac:dyDescent="0.25">
      <c r="A30" s="13" t="s">
        <v>22</v>
      </c>
      <c r="B30" s="23">
        <v>129.54999999999995</v>
      </c>
    </row>
    <row r="40" spans="1:9" s="9" customFormat="1" ht="17.25" x14ac:dyDescent="0.3">
      <c r="A40" s="9" t="s">
        <v>730</v>
      </c>
    </row>
    <row r="41" spans="1:9" x14ac:dyDescent="0.25">
      <c r="A41" s="15"/>
    </row>
    <row r="43" spans="1:9" x14ac:dyDescent="0.25">
      <c r="A43" s="69" t="s">
        <v>23</v>
      </c>
      <c r="B43" s="21">
        <v>2018</v>
      </c>
      <c r="C43" s="21">
        <v>2019</v>
      </c>
      <c r="D43" s="21">
        <v>2020</v>
      </c>
      <c r="E43" s="21">
        <v>2021</v>
      </c>
      <c r="F43" s="21">
        <v>2022</v>
      </c>
      <c r="G43" s="21">
        <v>2023</v>
      </c>
      <c r="H43" s="21">
        <v>2024</v>
      </c>
      <c r="I43" s="21">
        <v>2025</v>
      </c>
    </row>
    <row r="44" spans="1:9" x14ac:dyDescent="0.25">
      <c r="A44" s="13" t="s">
        <v>24</v>
      </c>
      <c r="B44" s="17">
        <v>0</v>
      </c>
      <c r="C44" s="17">
        <v>0</v>
      </c>
      <c r="D44" s="17">
        <v>20</v>
      </c>
      <c r="E44" s="17">
        <v>20</v>
      </c>
      <c r="F44" s="17">
        <v>20</v>
      </c>
      <c r="G44" s="17">
        <v>20</v>
      </c>
      <c r="H44" s="17">
        <v>20</v>
      </c>
      <c r="I44" s="17">
        <v>20</v>
      </c>
    </row>
    <row r="45" spans="1:9" x14ac:dyDescent="0.25">
      <c r="A45" s="13" t="s">
        <v>26</v>
      </c>
      <c r="B45" s="17">
        <v>0</v>
      </c>
      <c r="C45" s="17">
        <v>0</v>
      </c>
      <c r="D45" s="17">
        <v>150</v>
      </c>
      <c r="E45" s="17">
        <v>165</v>
      </c>
      <c r="F45" s="17">
        <v>180</v>
      </c>
      <c r="G45" s="17">
        <v>195</v>
      </c>
      <c r="H45" s="17">
        <v>210</v>
      </c>
      <c r="I45" s="17">
        <v>225</v>
      </c>
    </row>
    <row r="59" spans="1:12" s="9" customFormat="1" ht="17.25" x14ac:dyDescent="0.3">
      <c r="A59" s="9" t="s">
        <v>731</v>
      </c>
    </row>
    <row r="60" spans="1:12" x14ac:dyDescent="0.25">
      <c r="A60" s="15"/>
    </row>
    <row r="62" spans="1:12" x14ac:dyDescent="0.25">
      <c r="A62" s="69" t="s">
        <v>23</v>
      </c>
      <c r="B62" s="21">
        <v>2015</v>
      </c>
      <c r="C62" s="21">
        <v>2016</v>
      </c>
      <c r="D62" s="21">
        <v>2017</v>
      </c>
      <c r="E62" s="21">
        <v>2018</v>
      </c>
      <c r="F62" s="21">
        <v>2019</v>
      </c>
      <c r="G62" s="21">
        <v>2020</v>
      </c>
      <c r="H62" s="21">
        <v>2021</v>
      </c>
      <c r="I62" s="21">
        <v>2022</v>
      </c>
      <c r="J62" s="21">
        <v>2023</v>
      </c>
      <c r="K62" s="21">
        <v>2024</v>
      </c>
      <c r="L62" s="21">
        <v>2025</v>
      </c>
    </row>
    <row r="63" spans="1:12" x14ac:dyDescent="0.25">
      <c r="A63" s="13" t="s">
        <v>24</v>
      </c>
      <c r="B63" s="17">
        <v>1271.05</v>
      </c>
      <c r="C63" s="17">
        <v>1269.4165</v>
      </c>
      <c r="D63" s="17">
        <v>1266.0999999999999</v>
      </c>
      <c r="E63" s="17">
        <v>1316.1</v>
      </c>
      <c r="F63" s="17">
        <v>1816.1</v>
      </c>
      <c r="G63" s="17">
        <v>2373.15</v>
      </c>
      <c r="H63" s="17">
        <v>2581.1</v>
      </c>
      <c r="I63" s="17">
        <v>2681.1</v>
      </c>
      <c r="J63" s="17">
        <v>2681.1</v>
      </c>
      <c r="K63" s="17">
        <v>2681.1</v>
      </c>
      <c r="L63" s="17">
        <v>2680.7</v>
      </c>
    </row>
    <row r="64" spans="1:12" x14ac:dyDescent="0.25">
      <c r="A64" s="13" t="s">
        <v>26</v>
      </c>
      <c r="B64" s="17">
        <v>1271.05</v>
      </c>
      <c r="C64" s="17">
        <v>1269.4165</v>
      </c>
      <c r="D64" s="17">
        <v>1266.0999999999999</v>
      </c>
      <c r="E64" s="17">
        <v>1316.1</v>
      </c>
      <c r="F64" s="17">
        <v>1816.1</v>
      </c>
      <c r="G64" s="17">
        <v>2438.15</v>
      </c>
      <c r="H64" s="17">
        <v>2718.6</v>
      </c>
      <c r="I64" s="17">
        <v>2833.6</v>
      </c>
      <c r="J64" s="17">
        <v>2848.6</v>
      </c>
      <c r="K64" s="17">
        <v>2863.6</v>
      </c>
      <c r="L64" s="17">
        <v>2878.2</v>
      </c>
    </row>
    <row r="67" spans="1:12" x14ac:dyDescent="0.25">
      <c r="A67" s="69" t="s">
        <v>27</v>
      </c>
      <c r="B67" s="21">
        <v>2015</v>
      </c>
      <c r="C67" s="21">
        <v>2016</v>
      </c>
      <c r="D67" s="21">
        <v>2017</v>
      </c>
      <c r="E67" s="21">
        <v>2018</v>
      </c>
      <c r="F67" s="21">
        <v>2019</v>
      </c>
      <c r="G67" s="21">
        <v>2020</v>
      </c>
      <c r="H67" s="21">
        <v>2021</v>
      </c>
      <c r="I67" s="21">
        <v>2022</v>
      </c>
      <c r="J67" s="21">
        <v>2023</v>
      </c>
      <c r="K67" s="21">
        <v>2024</v>
      </c>
      <c r="L67" s="21">
        <v>2025</v>
      </c>
    </row>
    <row r="68" spans="1:12" x14ac:dyDescent="0.25">
      <c r="A68" s="13" t="s">
        <v>24</v>
      </c>
      <c r="B68" s="18">
        <v>5.1072350000000002</v>
      </c>
      <c r="C68" s="18">
        <v>5.1041313500000003</v>
      </c>
      <c r="D68" s="18">
        <v>5.0978300000000001</v>
      </c>
      <c r="E68" s="18">
        <v>5.3228299999999997</v>
      </c>
      <c r="F68" s="18">
        <v>7.4947049999999997</v>
      </c>
      <c r="G68" s="18">
        <v>9.8995699999999989</v>
      </c>
      <c r="H68" s="18">
        <v>10.785080000000001</v>
      </c>
      <c r="I68" s="18">
        <v>11.210080000000001</v>
      </c>
      <c r="J68" s="18">
        <v>11.210080000000001</v>
      </c>
      <c r="K68" s="18">
        <v>11.210080000000001</v>
      </c>
      <c r="L68" s="18">
        <v>11.209160000000001</v>
      </c>
    </row>
    <row r="69" spans="1:12" x14ac:dyDescent="0.25">
      <c r="A69" s="13" t="s">
        <v>26</v>
      </c>
      <c r="B69" s="18">
        <v>5.1072350000000002</v>
      </c>
      <c r="C69" s="18">
        <v>5.1041313500000003</v>
      </c>
      <c r="D69" s="18">
        <v>5.0978300000000001</v>
      </c>
      <c r="E69" s="18">
        <v>5.3228299999999997</v>
      </c>
      <c r="F69" s="18">
        <v>7.4947049999999997</v>
      </c>
      <c r="G69" s="18">
        <v>10.167694999999998</v>
      </c>
      <c r="H69" s="18">
        <v>11.352267500000002</v>
      </c>
      <c r="I69" s="18">
        <v>11.839142500000001</v>
      </c>
      <c r="J69" s="18">
        <v>11.901017500000002</v>
      </c>
      <c r="K69" s="18">
        <v>11.962892500000002</v>
      </c>
      <c r="L69" s="18">
        <v>12.0238475</v>
      </c>
    </row>
    <row r="78" spans="1:12" s="9" customFormat="1" ht="17.25" x14ac:dyDescent="0.3">
      <c r="A78" s="9" t="s">
        <v>175</v>
      </c>
    </row>
    <row r="79" spans="1:12" x14ac:dyDescent="0.25">
      <c r="A79" s="15"/>
    </row>
    <row r="81" spans="1:3" x14ac:dyDescent="0.25">
      <c r="A81" s="22" t="s">
        <v>23</v>
      </c>
      <c r="B81" s="21" t="s">
        <v>11</v>
      </c>
      <c r="C81" s="21" t="s">
        <v>10</v>
      </c>
    </row>
    <row r="82" spans="1:3" x14ac:dyDescent="0.25">
      <c r="A82" s="11">
        <v>1978</v>
      </c>
      <c r="B82" s="17">
        <v>0.4</v>
      </c>
      <c r="C82" s="17">
        <v>0</v>
      </c>
    </row>
    <row r="83" spans="1:3" x14ac:dyDescent="0.25">
      <c r="A83" s="11">
        <v>1979</v>
      </c>
      <c r="B83" s="17">
        <v>5.5E-2</v>
      </c>
      <c r="C83" s="17">
        <v>0</v>
      </c>
    </row>
    <row r="84" spans="1:3" x14ac:dyDescent="0.25">
      <c r="A84" s="11">
        <v>1980</v>
      </c>
      <c r="B84" s="17">
        <v>0.25</v>
      </c>
      <c r="C84" s="17">
        <v>0.14000000000000001</v>
      </c>
    </row>
    <row r="85" spans="1:3" x14ac:dyDescent="0.25">
      <c r="A85" s="11">
        <v>1981</v>
      </c>
      <c r="B85" s="17">
        <v>0.11</v>
      </c>
      <c r="C85" s="17">
        <v>5.5E-2</v>
      </c>
    </row>
    <row r="86" spans="1:3" x14ac:dyDescent="0.25">
      <c r="A86" s="11">
        <v>1982</v>
      </c>
      <c r="B86" s="17">
        <v>0.20899999999999999</v>
      </c>
      <c r="C86" s="17">
        <v>0.17499999999999999</v>
      </c>
    </row>
    <row r="87" spans="1:3" x14ac:dyDescent="0.25">
      <c r="A87" s="11">
        <v>1983</v>
      </c>
      <c r="B87" s="17">
        <v>0.22</v>
      </c>
      <c r="C87" s="17">
        <v>0.32500000000000001</v>
      </c>
    </row>
    <row r="88" spans="1:3" x14ac:dyDescent="0.25">
      <c r="A88" s="11">
        <v>1984</v>
      </c>
      <c r="B88" s="17">
        <v>0.25</v>
      </c>
      <c r="C88" s="17">
        <v>0.26</v>
      </c>
    </row>
    <row r="89" spans="1:3" x14ac:dyDescent="0.25">
      <c r="A89" s="11">
        <v>1985</v>
      </c>
      <c r="B89" s="17">
        <v>0.441</v>
      </c>
      <c r="C89" s="17">
        <v>0.4</v>
      </c>
    </row>
    <row r="90" spans="1:3" x14ac:dyDescent="0.25">
      <c r="A90" s="11">
        <v>1986</v>
      </c>
      <c r="B90" s="17">
        <v>0.375</v>
      </c>
      <c r="C90" s="17">
        <v>0.45400000000000001</v>
      </c>
    </row>
    <row r="91" spans="1:3" x14ac:dyDescent="0.25">
      <c r="A91" s="11">
        <v>1987</v>
      </c>
      <c r="B91" s="17">
        <v>2.1949999999999998</v>
      </c>
      <c r="C91" s="17">
        <v>0.68400000000000005</v>
      </c>
    </row>
    <row r="92" spans="1:3" x14ac:dyDescent="0.25">
      <c r="A92" s="11">
        <v>1988</v>
      </c>
      <c r="B92" s="17">
        <v>10.465</v>
      </c>
      <c r="C92" s="17">
        <v>7.05</v>
      </c>
    </row>
    <row r="93" spans="1:3" x14ac:dyDescent="0.25">
      <c r="A93" s="11">
        <v>1989</v>
      </c>
      <c r="B93" s="17">
        <v>15.298999999999999</v>
      </c>
      <c r="C93" s="17">
        <v>6.9</v>
      </c>
    </row>
    <row r="94" spans="1:3" x14ac:dyDescent="0.25">
      <c r="A94" s="11">
        <v>1990</v>
      </c>
      <c r="B94" s="17">
        <v>19.588999999999999</v>
      </c>
      <c r="C94" s="17">
        <v>3.7050000000000001</v>
      </c>
    </row>
    <row r="95" spans="1:3" x14ac:dyDescent="0.25">
      <c r="A95" s="11">
        <v>1991</v>
      </c>
      <c r="B95" s="17">
        <v>25.39</v>
      </c>
      <c r="C95" s="17">
        <v>6.0750000000000002</v>
      </c>
    </row>
    <row r="96" spans="1:3" x14ac:dyDescent="0.25">
      <c r="A96" s="11">
        <v>1992</v>
      </c>
      <c r="B96" s="17">
        <v>17.225000000000001</v>
      </c>
      <c r="C96" s="17">
        <v>5.125</v>
      </c>
    </row>
    <row r="97" spans="1:3" x14ac:dyDescent="0.25">
      <c r="A97" s="11">
        <v>1993</v>
      </c>
      <c r="B97" s="17">
        <v>12.975</v>
      </c>
      <c r="C97" s="17">
        <v>9.375</v>
      </c>
    </row>
    <row r="98" spans="1:3" x14ac:dyDescent="0.25">
      <c r="A98" s="11">
        <v>1994</v>
      </c>
      <c r="B98" s="17">
        <v>28.805</v>
      </c>
      <c r="C98" s="17">
        <v>17.850000000000001</v>
      </c>
    </row>
    <row r="99" spans="1:3" x14ac:dyDescent="0.25">
      <c r="A99" s="11">
        <v>1995</v>
      </c>
      <c r="B99" s="17">
        <v>58.95</v>
      </c>
      <c r="C99" s="17">
        <v>9.625</v>
      </c>
    </row>
    <row r="100" spans="1:3" x14ac:dyDescent="0.25">
      <c r="A100" s="11">
        <v>1996</v>
      </c>
      <c r="B100" s="17">
        <v>157.07499999999999</v>
      </c>
      <c r="C100" s="17">
        <v>41.3</v>
      </c>
    </row>
    <row r="101" spans="1:3" x14ac:dyDescent="0.25">
      <c r="A101" s="11">
        <v>1997</v>
      </c>
      <c r="B101" s="17">
        <v>216.17</v>
      </c>
      <c r="C101" s="17">
        <v>64.924999999999997</v>
      </c>
    </row>
    <row r="102" spans="1:3" x14ac:dyDescent="0.25">
      <c r="A102" s="11">
        <v>1998</v>
      </c>
      <c r="B102" s="17">
        <v>229.815</v>
      </c>
      <c r="C102" s="17">
        <v>78.918000000000006</v>
      </c>
    </row>
    <row r="103" spans="1:3" x14ac:dyDescent="0.25">
      <c r="A103" s="11">
        <v>1999</v>
      </c>
      <c r="B103" s="17">
        <v>267.14999999999998</v>
      </c>
      <c r="C103" s="17">
        <v>52.82</v>
      </c>
    </row>
    <row r="104" spans="1:3" x14ac:dyDescent="0.25">
      <c r="A104" s="11">
        <v>2000</v>
      </c>
      <c r="B104" s="17">
        <v>476.29</v>
      </c>
      <c r="C104" s="17">
        <v>119.889</v>
      </c>
    </row>
    <row r="105" spans="1:3" x14ac:dyDescent="0.25">
      <c r="A105" s="11">
        <v>2001</v>
      </c>
      <c r="B105" s="17">
        <v>96.694999999999993</v>
      </c>
      <c r="C105" s="17">
        <v>15.72</v>
      </c>
    </row>
    <row r="106" spans="1:3" x14ac:dyDescent="0.25">
      <c r="A106" s="11">
        <v>2002</v>
      </c>
      <c r="B106" s="17">
        <v>298.14999999999998</v>
      </c>
      <c r="C106" s="17">
        <v>28.4</v>
      </c>
    </row>
    <row r="107" spans="1:3" x14ac:dyDescent="0.25">
      <c r="A107" s="11">
        <v>2003</v>
      </c>
      <c r="B107" s="17">
        <v>14.7</v>
      </c>
      <c r="C107" s="17">
        <v>6.75</v>
      </c>
    </row>
    <row r="108" spans="1:3" x14ac:dyDescent="0.25">
      <c r="A108" s="11">
        <v>2004</v>
      </c>
      <c r="B108" s="17">
        <v>1.895</v>
      </c>
      <c r="C108" s="17">
        <v>0.22500000000000001</v>
      </c>
    </row>
    <row r="109" spans="1:3" x14ac:dyDescent="0.25">
      <c r="A109" s="11">
        <v>2005</v>
      </c>
      <c r="B109" s="17">
        <v>22.175000000000001</v>
      </c>
      <c r="C109" s="17">
        <v>0</v>
      </c>
    </row>
    <row r="110" spans="1:3" x14ac:dyDescent="0.25">
      <c r="A110" s="11">
        <v>2006</v>
      </c>
      <c r="B110" s="17">
        <v>0</v>
      </c>
      <c r="C110" s="17">
        <v>11.324999999999999</v>
      </c>
    </row>
    <row r="111" spans="1:3" x14ac:dyDescent="0.25">
      <c r="A111" s="11">
        <v>2007</v>
      </c>
      <c r="B111" s="17">
        <v>2.25</v>
      </c>
      <c r="C111" s="17">
        <v>0.255</v>
      </c>
    </row>
    <row r="112" spans="1:3" x14ac:dyDescent="0.25">
      <c r="A112" s="11">
        <v>2008</v>
      </c>
      <c r="B112" s="17">
        <v>64.204999999999998</v>
      </c>
      <c r="C112" s="17">
        <v>4.5999999999999996</v>
      </c>
    </row>
    <row r="113" spans="1:3" x14ac:dyDescent="0.25">
      <c r="A113" s="11">
        <v>2009</v>
      </c>
      <c r="B113" s="17">
        <v>96.155000000000001</v>
      </c>
      <c r="C113" s="17">
        <v>10.050000000000001</v>
      </c>
    </row>
    <row r="114" spans="1:3" x14ac:dyDescent="0.25">
      <c r="A114" s="11">
        <v>2010</v>
      </c>
      <c r="B114" s="17">
        <v>150.27500000000001</v>
      </c>
      <c r="C114" s="17">
        <v>6.6550000000000002</v>
      </c>
    </row>
    <row r="115" spans="1:3" x14ac:dyDescent="0.25">
      <c r="A115" s="11">
        <v>2011</v>
      </c>
      <c r="B115" s="17">
        <v>162.75</v>
      </c>
      <c r="C115" s="17">
        <v>23.85</v>
      </c>
    </row>
    <row r="116" spans="1:3" x14ac:dyDescent="0.25">
      <c r="A116" s="11">
        <v>2012</v>
      </c>
      <c r="B116" s="17">
        <v>135.32499999999999</v>
      </c>
      <c r="C116" s="17">
        <v>36</v>
      </c>
    </row>
    <row r="117" spans="1:3" x14ac:dyDescent="0.25">
      <c r="A117" s="11">
        <v>2013</v>
      </c>
      <c r="B117" s="17">
        <v>342.6</v>
      </c>
      <c r="C117" s="17">
        <v>10.6</v>
      </c>
    </row>
    <row r="118" spans="1:3" x14ac:dyDescent="0.25">
      <c r="A118" s="11">
        <v>2014</v>
      </c>
      <c r="B118" s="17">
        <v>77.55</v>
      </c>
      <c r="C118" s="17">
        <v>27.3</v>
      </c>
    </row>
    <row r="119" spans="1:3" x14ac:dyDescent="0.25">
      <c r="A119" s="10"/>
      <c r="B119" s="16"/>
      <c r="C119" s="16"/>
    </row>
    <row r="120" spans="1:3" s="9" customFormat="1" ht="17.25" x14ac:dyDescent="0.3">
      <c r="A120" s="9" t="s">
        <v>732</v>
      </c>
    </row>
    <row r="121" spans="1:3" x14ac:dyDescent="0.25">
      <c r="A121" s="15"/>
    </row>
    <row r="122" spans="1:3" x14ac:dyDescent="0.25">
      <c r="A122" s="10"/>
      <c r="B122" s="16"/>
      <c r="C122" s="16"/>
    </row>
    <row r="123" spans="1:3" x14ac:dyDescent="0.25">
      <c r="A123" s="22" t="s">
        <v>23</v>
      </c>
      <c r="B123" s="21" t="s">
        <v>24</v>
      </c>
      <c r="C123" s="21" t="s">
        <v>26</v>
      </c>
    </row>
    <row r="124" spans="1:3" x14ac:dyDescent="0.25">
      <c r="A124" s="11">
        <v>2015</v>
      </c>
      <c r="B124" s="17">
        <v>200</v>
      </c>
      <c r="C124" s="17">
        <v>200</v>
      </c>
    </row>
    <row r="125" spans="1:3" x14ac:dyDescent="0.25">
      <c r="A125" s="11">
        <v>2016</v>
      </c>
      <c r="B125" s="17">
        <v>250</v>
      </c>
      <c r="C125" s="17">
        <v>400</v>
      </c>
    </row>
    <row r="126" spans="1:3" x14ac:dyDescent="0.25">
      <c r="A126" s="11">
        <v>2017</v>
      </c>
      <c r="B126" s="17">
        <v>300</v>
      </c>
      <c r="C126" s="17">
        <v>600</v>
      </c>
    </row>
    <row r="139" spans="1:12" s="9" customFormat="1" ht="17.25" x14ac:dyDescent="0.3">
      <c r="A139" s="9" t="s">
        <v>733</v>
      </c>
    </row>
    <row r="140" spans="1:12" x14ac:dyDescent="0.25">
      <c r="A140" s="15"/>
    </row>
    <row r="142" spans="1:12" x14ac:dyDescent="0.25">
      <c r="A142" s="69" t="s">
        <v>23</v>
      </c>
      <c r="B142" s="21">
        <v>2015</v>
      </c>
      <c r="C142" s="21">
        <v>2016</v>
      </c>
      <c r="D142" s="21">
        <v>2017</v>
      </c>
      <c r="E142" s="21">
        <v>2018</v>
      </c>
      <c r="F142" s="21">
        <v>2019</v>
      </c>
      <c r="G142" s="21">
        <v>2020</v>
      </c>
      <c r="H142" s="21">
        <v>2021</v>
      </c>
      <c r="I142" s="21">
        <v>2022</v>
      </c>
      <c r="J142" s="21">
        <v>2023</v>
      </c>
      <c r="K142" s="21">
        <v>2024</v>
      </c>
      <c r="L142" s="21">
        <v>2025</v>
      </c>
    </row>
    <row r="143" spans="1:12" x14ac:dyDescent="0.25">
      <c r="A143" s="13" t="s">
        <v>24</v>
      </c>
      <c r="B143" s="17">
        <v>3712.2080020000003</v>
      </c>
      <c r="C143" s="17">
        <v>3786.4725020000005</v>
      </c>
      <c r="D143" s="17">
        <v>3774.5620020000001</v>
      </c>
      <c r="E143" s="17">
        <v>3788.3870020000004</v>
      </c>
      <c r="F143" s="17">
        <v>3788.3870019999999</v>
      </c>
      <c r="G143" s="17">
        <v>3788.3870019999995</v>
      </c>
      <c r="H143" s="17">
        <v>3738.7932519999995</v>
      </c>
      <c r="I143" s="17">
        <v>3618.9257520000001</v>
      </c>
      <c r="J143" s="17">
        <v>3471.4687520000002</v>
      </c>
      <c r="K143" s="17">
        <v>3314.2930020000003</v>
      </c>
      <c r="L143" s="17">
        <v>3085.2557519999996</v>
      </c>
    </row>
    <row r="144" spans="1:12" x14ac:dyDescent="0.25">
      <c r="A144" s="13" t="s">
        <v>26</v>
      </c>
      <c r="B144" s="17">
        <v>3712.2080020000003</v>
      </c>
      <c r="C144" s="17">
        <v>3861.4725020000005</v>
      </c>
      <c r="D144" s="17">
        <v>3999.5620020000001</v>
      </c>
      <c r="E144" s="17">
        <v>4138.3870020000004</v>
      </c>
      <c r="F144" s="17">
        <v>4238.3870020000004</v>
      </c>
      <c r="G144" s="17">
        <v>4338.3870019999995</v>
      </c>
      <c r="H144" s="17">
        <v>4388.3870019999995</v>
      </c>
      <c r="I144" s="17">
        <v>4388.3870019999995</v>
      </c>
      <c r="J144" s="17">
        <v>4388.3870019999995</v>
      </c>
      <c r="K144" s="17">
        <v>4388.3870020000004</v>
      </c>
      <c r="L144" s="17">
        <v>4388.3870019999995</v>
      </c>
    </row>
    <row r="147" spans="1:12" x14ac:dyDescent="0.25">
      <c r="A147" s="69" t="s">
        <v>27</v>
      </c>
      <c r="B147" s="21">
        <v>2015</v>
      </c>
      <c r="C147" s="21">
        <v>2016</v>
      </c>
      <c r="D147" s="21">
        <v>2017</v>
      </c>
      <c r="E147" s="21">
        <v>2018</v>
      </c>
      <c r="F147" s="21">
        <v>2019</v>
      </c>
      <c r="G147" s="21">
        <v>2020</v>
      </c>
      <c r="H147" s="21">
        <v>2021</v>
      </c>
      <c r="I147" s="21">
        <v>2022</v>
      </c>
      <c r="J147" s="21">
        <v>2023</v>
      </c>
      <c r="K147" s="21">
        <v>2024</v>
      </c>
      <c r="L147" s="21">
        <v>2025</v>
      </c>
    </row>
    <row r="148" spans="1:12" x14ac:dyDescent="0.25">
      <c r="A148" s="13" t="s">
        <v>24</v>
      </c>
      <c r="B148" s="18">
        <v>8.4974168538000008</v>
      </c>
      <c r="C148" s="18">
        <v>8.7960437788000014</v>
      </c>
      <c r="D148" s="18">
        <v>8.8353857038000019</v>
      </c>
      <c r="E148" s="18">
        <v>8.9068350788000004</v>
      </c>
      <c r="F148" s="18">
        <v>8.9492825788000001</v>
      </c>
      <c r="G148" s="18">
        <v>9.0257575787999986</v>
      </c>
      <c r="H148" s="18">
        <v>9.0467591413000008</v>
      </c>
      <c r="I148" s="18">
        <v>8.9821598288000004</v>
      </c>
      <c r="J148" s="18">
        <v>8.9028565163</v>
      </c>
      <c r="K148" s="18">
        <v>8.8180565788000003</v>
      </c>
      <c r="L148" s="18">
        <v>8.6942449538000002</v>
      </c>
    </row>
    <row r="149" spans="1:12" x14ac:dyDescent="0.25">
      <c r="A149" s="13" t="s">
        <v>26</v>
      </c>
      <c r="B149" s="18">
        <v>8.4974168538000008</v>
      </c>
      <c r="C149" s="18">
        <v>9.0337937788000016</v>
      </c>
      <c r="D149" s="18">
        <v>9.5486357038000023</v>
      </c>
      <c r="E149" s="18">
        <v>10.016335078800001</v>
      </c>
      <c r="F149" s="18">
        <v>10.375782578800001</v>
      </c>
      <c r="G149" s="18">
        <v>10.7767575788</v>
      </c>
      <c r="H149" s="18">
        <v>11.128349453799999</v>
      </c>
      <c r="I149" s="18">
        <v>11.4613228288</v>
      </c>
      <c r="J149" s="18">
        <v>11.8706063538</v>
      </c>
      <c r="K149" s="18">
        <v>12.3074050038</v>
      </c>
      <c r="L149" s="18">
        <v>12.944391578799999</v>
      </c>
    </row>
    <row r="158" spans="1:12" s="9" customFormat="1" ht="17.25" x14ac:dyDescent="0.3">
      <c r="A158" s="9" t="s">
        <v>734</v>
      </c>
    </row>
    <row r="159" spans="1:12" x14ac:dyDescent="0.25">
      <c r="A159" s="15"/>
    </row>
    <row r="161" spans="1:5" x14ac:dyDescent="0.25">
      <c r="A161" s="69" t="s">
        <v>305</v>
      </c>
      <c r="B161" s="21" t="s">
        <v>28</v>
      </c>
      <c r="C161" s="21" t="s">
        <v>29</v>
      </c>
      <c r="D161" s="21" t="s">
        <v>30</v>
      </c>
      <c r="E161" s="21" t="s">
        <v>31</v>
      </c>
    </row>
    <row r="162" spans="1:5" x14ac:dyDescent="0.25">
      <c r="A162" s="13" t="s">
        <v>32</v>
      </c>
      <c r="B162" s="17">
        <v>1850</v>
      </c>
      <c r="C162" s="17">
        <v>2600</v>
      </c>
      <c r="D162" s="17">
        <v>3050</v>
      </c>
      <c r="E162" s="17">
        <v>3200</v>
      </c>
    </row>
    <row r="163" spans="1:5" x14ac:dyDescent="0.25">
      <c r="A163" s="13" t="s">
        <v>33</v>
      </c>
      <c r="B163" s="17">
        <v>1950</v>
      </c>
      <c r="C163" s="17">
        <v>3000</v>
      </c>
      <c r="D163" s="17">
        <v>3200</v>
      </c>
      <c r="E163" s="17">
        <v>3350</v>
      </c>
    </row>
    <row r="165" spans="1:5" s="9" customFormat="1" ht="17.25" x14ac:dyDescent="0.3">
      <c r="A165" s="9" t="s">
        <v>180</v>
      </c>
    </row>
    <row r="166" spans="1:5" x14ac:dyDescent="0.25">
      <c r="A166" s="15"/>
    </row>
    <row r="168" spans="1:5" x14ac:dyDescent="0.25">
      <c r="A168" s="22" t="s">
        <v>23</v>
      </c>
      <c r="B168" s="21" t="s">
        <v>34</v>
      </c>
      <c r="C168" s="21" t="s">
        <v>35</v>
      </c>
    </row>
    <row r="169" spans="1:5" x14ac:dyDescent="0.25">
      <c r="A169" s="11">
        <v>2014</v>
      </c>
      <c r="B169" s="20">
        <v>1</v>
      </c>
      <c r="C169" s="20">
        <v>1.5</v>
      </c>
    </row>
    <row r="170" spans="1:5" x14ac:dyDescent="0.25">
      <c r="A170" s="11">
        <v>2015</v>
      </c>
      <c r="B170" s="20">
        <v>4</v>
      </c>
      <c r="C170" s="20">
        <v>3</v>
      </c>
    </row>
    <row r="171" spans="1:5" x14ac:dyDescent="0.25">
      <c r="A171" s="11">
        <v>2016</v>
      </c>
      <c r="B171" s="20">
        <v>4.5</v>
      </c>
      <c r="C171" s="20">
        <v>3.5</v>
      </c>
    </row>
    <row r="172" spans="1:5" x14ac:dyDescent="0.25">
      <c r="A172" s="11">
        <v>2017</v>
      </c>
      <c r="B172" s="20">
        <v>5</v>
      </c>
      <c r="C172" s="20">
        <v>4</v>
      </c>
    </row>
    <row r="173" spans="1:5" x14ac:dyDescent="0.25">
      <c r="A173" s="11">
        <v>2018</v>
      </c>
      <c r="B173" s="20">
        <v>5.2</v>
      </c>
      <c r="C173" s="20">
        <v>4.2</v>
      </c>
    </row>
    <row r="174" spans="1:5" x14ac:dyDescent="0.25">
      <c r="A174" s="11">
        <v>2019</v>
      </c>
      <c r="B174" s="20">
        <v>5.4</v>
      </c>
      <c r="C174" s="20">
        <v>4.4000000000000004</v>
      </c>
    </row>
    <row r="175" spans="1:5" x14ac:dyDescent="0.25">
      <c r="A175" s="11">
        <v>2020</v>
      </c>
      <c r="B175" s="20">
        <v>5.6</v>
      </c>
      <c r="C175" s="20">
        <v>4.5999999999999996</v>
      </c>
    </row>
    <row r="176" spans="1:5" x14ac:dyDescent="0.25">
      <c r="A176" s="11">
        <v>2021</v>
      </c>
      <c r="B176" s="20">
        <v>5.8</v>
      </c>
      <c r="C176" s="20">
        <v>4.8</v>
      </c>
    </row>
    <row r="177" spans="1:12" x14ac:dyDescent="0.25">
      <c r="A177" s="11">
        <v>2022</v>
      </c>
      <c r="B177" s="20">
        <v>6</v>
      </c>
      <c r="C177" s="20">
        <v>5</v>
      </c>
    </row>
    <row r="178" spans="1:12" x14ac:dyDescent="0.25">
      <c r="A178" s="11">
        <v>2023</v>
      </c>
      <c r="B178" s="20">
        <v>6.2</v>
      </c>
      <c r="C178" s="20">
        <v>5.2</v>
      </c>
    </row>
    <row r="179" spans="1:12" x14ac:dyDescent="0.25">
      <c r="A179" s="11">
        <v>2024</v>
      </c>
      <c r="B179" s="20">
        <v>6.4</v>
      </c>
      <c r="C179" s="20">
        <v>5.4</v>
      </c>
    </row>
    <row r="180" spans="1:12" x14ac:dyDescent="0.25">
      <c r="A180" s="11">
        <v>2025</v>
      </c>
      <c r="B180" s="20">
        <v>6.6</v>
      </c>
      <c r="C180" s="20">
        <v>5.6</v>
      </c>
    </row>
    <row r="184" spans="1:12" s="9" customFormat="1" ht="17.25" x14ac:dyDescent="0.3">
      <c r="A184" s="9" t="s">
        <v>181</v>
      </c>
    </row>
    <row r="185" spans="1:12" x14ac:dyDescent="0.25">
      <c r="A185" s="15"/>
    </row>
    <row r="187" spans="1:12" x14ac:dyDescent="0.25">
      <c r="A187" s="69" t="s">
        <v>23</v>
      </c>
      <c r="B187" s="21">
        <v>2015</v>
      </c>
      <c r="C187" s="21">
        <v>2016</v>
      </c>
      <c r="D187" s="21">
        <v>2017</v>
      </c>
      <c r="E187" s="21">
        <v>2018</v>
      </c>
      <c r="F187" s="21">
        <v>2019</v>
      </c>
      <c r="G187" s="21">
        <v>2020</v>
      </c>
      <c r="H187" s="21">
        <v>2021</v>
      </c>
      <c r="I187" s="21">
        <v>2022</v>
      </c>
      <c r="J187" s="21">
        <v>2023</v>
      </c>
      <c r="K187" s="21">
        <v>2024</v>
      </c>
      <c r="L187" s="21">
        <v>2025</v>
      </c>
    </row>
    <row r="188" spans="1:12" x14ac:dyDescent="0.25">
      <c r="A188" s="13" t="s">
        <v>25</v>
      </c>
      <c r="B188" s="17">
        <v>738.90000000000009</v>
      </c>
      <c r="C188" s="17">
        <v>915.09999999999968</v>
      </c>
      <c r="D188" s="17">
        <v>1173.0999999999999</v>
      </c>
      <c r="E188" s="17">
        <v>1394.1000000000001</v>
      </c>
      <c r="F188" s="17">
        <v>1605.1000000000004</v>
      </c>
      <c r="G188" s="17">
        <v>1816.1000000000008</v>
      </c>
      <c r="H188" s="17">
        <v>2049.6000000000008</v>
      </c>
      <c r="I188" s="17">
        <v>2305.6000000000004</v>
      </c>
      <c r="J188" s="17">
        <v>2561.6000000000004</v>
      </c>
      <c r="K188" s="17">
        <v>2817.6000000000004</v>
      </c>
      <c r="L188" s="17">
        <v>3073.6000000000008</v>
      </c>
    </row>
    <row r="203" spans="1:3" s="9" customFormat="1" ht="17.25" x14ac:dyDescent="0.3">
      <c r="A203" s="9" t="s">
        <v>110</v>
      </c>
    </row>
    <row r="204" spans="1:3" x14ac:dyDescent="0.25">
      <c r="A204" s="15"/>
    </row>
    <row r="206" spans="1:3" x14ac:dyDescent="0.25">
      <c r="A206" s="22" t="s">
        <v>27</v>
      </c>
      <c r="B206" s="21" t="s">
        <v>36</v>
      </c>
      <c r="C206" s="21" t="s">
        <v>37</v>
      </c>
    </row>
    <row r="207" spans="1:3" x14ac:dyDescent="0.25">
      <c r="A207" s="11">
        <v>2015</v>
      </c>
      <c r="B207" s="20">
        <v>33.382542833158354</v>
      </c>
      <c r="C207" s="20">
        <v>33.382542833158354</v>
      </c>
    </row>
    <row r="208" spans="1:3" x14ac:dyDescent="0.25">
      <c r="A208" s="11">
        <v>2016</v>
      </c>
      <c r="B208" s="20">
        <v>33.437406024081476</v>
      </c>
      <c r="C208" s="20">
        <v>33.423317528800752</v>
      </c>
    </row>
    <row r="209" spans="1:3" x14ac:dyDescent="0.25">
      <c r="A209" s="11">
        <v>2017</v>
      </c>
      <c r="B209" s="20">
        <v>34.027834213290362</v>
      </c>
      <c r="C209" s="20">
        <v>34.01390504527086</v>
      </c>
    </row>
    <row r="210" spans="1:3" x14ac:dyDescent="0.25">
      <c r="A210" s="11">
        <v>2018</v>
      </c>
      <c r="B210" s="20">
        <v>34.481574198105079</v>
      </c>
      <c r="C210" s="20">
        <v>34.460025189600316</v>
      </c>
    </row>
    <row r="211" spans="1:3" x14ac:dyDescent="0.25">
      <c r="A211" s="11">
        <v>2019</v>
      </c>
      <c r="B211" s="20">
        <v>34.953013456797379</v>
      </c>
      <c r="C211" s="20">
        <v>34.906578486058962</v>
      </c>
    </row>
    <row r="212" spans="1:3" x14ac:dyDescent="0.25">
      <c r="A212" s="11">
        <v>2020</v>
      </c>
      <c r="B212" s="20">
        <v>35.290217967561823</v>
      </c>
      <c r="C212" s="20">
        <v>35.198312205570019</v>
      </c>
    </row>
    <row r="213" spans="1:3" x14ac:dyDescent="0.25">
      <c r="A213" s="11">
        <v>2021</v>
      </c>
      <c r="B213" s="20">
        <v>35.743892763519604</v>
      </c>
      <c r="C213" s="20">
        <v>35.613249256290771</v>
      </c>
    </row>
    <row r="214" spans="1:3" x14ac:dyDescent="0.25">
      <c r="A214" s="11">
        <v>2022</v>
      </c>
      <c r="B214" s="20">
        <v>36.253479811184306</v>
      </c>
      <c r="C214" s="20">
        <v>36.055443230571882</v>
      </c>
    </row>
    <row r="215" spans="1:3" x14ac:dyDescent="0.25">
      <c r="A215" s="11">
        <v>2023</v>
      </c>
      <c r="B215" s="20">
        <v>36.721678704354623</v>
      </c>
      <c r="C215" s="20">
        <v>36.514671288892188</v>
      </c>
    </row>
    <row r="216" spans="1:3" x14ac:dyDescent="0.25">
      <c r="A216" s="11">
        <v>2024</v>
      </c>
      <c r="B216" s="20">
        <v>36.977683646184985</v>
      </c>
      <c r="C216" s="20">
        <v>36.765228311061541</v>
      </c>
    </row>
    <row r="217" spans="1:3" x14ac:dyDescent="0.25">
      <c r="A217" s="11">
        <v>2025</v>
      </c>
      <c r="B217" s="20">
        <v>37.241268619801772</v>
      </c>
      <c r="C217" s="20">
        <v>37.061741773866245</v>
      </c>
    </row>
    <row r="222" spans="1:3" s="9" customFormat="1" ht="17.25" x14ac:dyDescent="0.3">
      <c r="A222" s="9" t="s">
        <v>735</v>
      </c>
    </row>
    <row r="223" spans="1:3" x14ac:dyDescent="0.25">
      <c r="A223" s="15"/>
    </row>
    <row r="225" spans="1:3" x14ac:dyDescent="0.25">
      <c r="A225" s="22" t="s">
        <v>151</v>
      </c>
      <c r="B225" s="21" t="s">
        <v>36</v>
      </c>
      <c r="C225" s="21" t="s">
        <v>37</v>
      </c>
    </row>
    <row r="226" spans="1:3" x14ac:dyDescent="0.25">
      <c r="A226" s="11">
        <v>2015</v>
      </c>
      <c r="B226" s="23">
        <v>134.26051417892171</v>
      </c>
      <c r="C226" s="23">
        <v>134.26051417892171</v>
      </c>
    </row>
    <row r="227" spans="1:3" x14ac:dyDescent="0.25">
      <c r="A227" s="11">
        <v>2016</v>
      </c>
      <c r="B227" s="23">
        <v>133.73495973724943</v>
      </c>
      <c r="C227" s="23">
        <v>133.72764522493813</v>
      </c>
    </row>
    <row r="228" spans="1:3" x14ac:dyDescent="0.25">
      <c r="A228" s="11">
        <v>2017</v>
      </c>
      <c r="B228" s="23">
        <v>133.2156787163587</v>
      </c>
      <c r="C228" s="23">
        <v>133.20243143283187</v>
      </c>
    </row>
    <row r="229" spans="1:3" x14ac:dyDescent="0.25">
      <c r="A229" s="11">
        <v>2018</v>
      </c>
      <c r="B229" s="23">
        <v>132.38503384240053</v>
      </c>
      <c r="C229" s="23">
        <v>132.36168991197374</v>
      </c>
    </row>
    <row r="230" spans="1:3" x14ac:dyDescent="0.25">
      <c r="A230" s="11">
        <v>2019</v>
      </c>
      <c r="B230" s="23">
        <v>131.65030786002097</v>
      </c>
      <c r="C230" s="23">
        <v>131.608784661854</v>
      </c>
    </row>
    <row r="231" spans="1:3" x14ac:dyDescent="0.25">
      <c r="A231" s="11">
        <v>2020</v>
      </c>
      <c r="B231" s="23">
        <v>130.84937943702249</v>
      </c>
      <c r="C231" s="23">
        <v>130.77902295609709</v>
      </c>
    </row>
    <row r="232" spans="1:3" x14ac:dyDescent="0.25">
      <c r="A232" s="11">
        <v>2021</v>
      </c>
      <c r="B232" s="23">
        <v>131.38739141290642</v>
      </c>
      <c r="C232" s="23">
        <v>131.27533928793011</v>
      </c>
    </row>
    <row r="233" spans="1:3" x14ac:dyDescent="0.25">
      <c r="A233" s="11">
        <v>2022</v>
      </c>
      <c r="B233" s="23">
        <v>131.72000825128146</v>
      </c>
      <c r="C233" s="23">
        <v>131.56143009408078</v>
      </c>
    </row>
    <row r="234" spans="1:3" x14ac:dyDescent="0.25">
      <c r="A234" s="11">
        <v>2023</v>
      </c>
      <c r="B234" s="23">
        <v>131.96325944859888</v>
      </c>
      <c r="C234" s="23">
        <v>131.75924465510263</v>
      </c>
    </row>
    <row r="235" spans="1:3" x14ac:dyDescent="0.25">
      <c r="A235" s="11">
        <v>2024</v>
      </c>
      <c r="B235" s="23">
        <v>132.15627918037057</v>
      </c>
      <c r="C235" s="23">
        <v>131.91996618038115</v>
      </c>
    </row>
    <row r="236" spans="1:3" x14ac:dyDescent="0.25">
      <c r="A236" s="11">
        <v>2025</v>
      </c>
      <c r="B236" s="23">
        <v>132.23632316432253</v>
      </c>
      <c r="C236" s="23">
        <v>131.97230231354936</v>
      </c>
    </row>
    <row r="241" spans="1:12" s="9" customFormat="1" ht="17.25" x14ac:dyDescent="0.3">
      <c r="A241" s="9" t="s">
        <v>736</v>
      </c>
    </row>
    <row r="242" spans="1:12" x14ac:dyDescent="0.25">
      <c r="A242" s="15"/>
    </row>
    <row r="243" spans="1:12" x14ac:dyDescent="0.25">
      <c r="A243" s="15"/>
    </row>
    <row r="245" spans="1:12" x14ac:dyDescent="0.25">
      <c r="A245" s="24" t="s">
        <v>49</v>
      </c>
      <c r="B245" s="25"/>
      <c r="C245" s="25"/>
      <c r="D245" s="25"/>
      <c r="E245" s="25"/>
      <c r="F245" s="25"/>
      <c r="G245" s="25"/>
      <c r="H245" s="25"/>
      <c r="I245" s="25"/>
      <c r="J245" s="25"/>
      <c r="K245" s="25"/>
      <c r="L245" s="25"/>
    </row>
    <row r="246" spans="1:12" x14ac:dyDescent="0.25">
      <c r="A246" s="80" t="s">
        <v>23</v>
      </c>
      <c r="B246" s="81" t="s">
        <v>38</v>
      </c>
      <c r="C246" s="81" t="s">
        <v>39</v>
      </c>
      <c r="D246" s="81" t="s">
        <v>40</v>
      </c>
      <c r="E246" s="81" t="s">
        <v>41</v>
      </c>
      <c r="F246" s="81" t="s">
        <v>42</v>
      </c>
      <c r="G246" s="81" t="s">
        <v>43</v>
      </c>
      <c r="H246" s="81" t="s">
        <v>44</v>
      </c>
      <c r="I246" s="81" t="s">
        <v>45</v>
      </c>
      <c r="J246" s="81" t="s">
        <v>46</v>
      </c>
      <c r="K246" s="81" t="s">
        <v>47</v>
      </c>
      <c r="L246" s="81" t="s">
        <v>48</v>
      </c>
    </row>
    <row r="247" spans="1:12" x14ac:dyDescent="0.25">
      <c r="A247" s="26">
        <v>2015</v>
      </c>
      <c r="B247" s="27">
        <v>0</v>
      </c>
      <c r="C247" s="27">
        <v>0</v>
      </c>
      <c r="D247" s="27">
        <v>0</v>
      </c>
      <c r="E247" s="27">
        <v>1200</v>
      </c>
      <c r="F247" s="27">
        <v>0</v>
      </c>
      <c r="G247" s="27">
        <v>0</v>
      </c>
      <c r="H247" s="27">
        <v>0</v>
      </c>
      <c r="I247" s="27">
        <v>1000</v>
      </c>
      <c r="J247" s="27">
        <v>31800</v>
      </c>
      <c r="K247" s="27">
        <v>0</v>
      </c>
      <c r="L247" s="27">
        <v>0</v>
      </c>
    </row>
    <row r="248" spans="1:12" x14ac:dyDescent="0.25">
      <c r="A248" s="26">
        <v>2016</v>
      </c>
      <c r="B248" s="27">
        <v>0</v>
      </c>
      <c r="C248" s="27">
        <v>0</v>
      </c>
      <c r="D248" s="27">
        <v>0</v>
      </c>
      <c r="E248" s="27">
        <v>1200</v>
      </c>
      <c r="F248" s="27">
        <v>0</v>
      </c>
      <c r="G248" s="27">
        <v>0</v>
      </c>
      <c r="H248" s="27">
        <v>0</v>
      </c>
      <c r="I248" s="27">
        <v>1200</v>
      </c>
      <c r="J248" s="27">
        <v>32000</v>
      </c>
      <c r="K248" s="27">
        <v>0</v>
      </c>
      <c r="L248" s="27">
        <v>0</v>
      </c>
    </row>
    <row r="249" spans="1:12" x14ac:dyDescent="0.25">
      <c r="A249" s="26">
        <v>2017</v>
      </c>
      <c r="B249" s="27">
        <v>0</v>
      </c>
      <c r="C249" s="27">
        <v>0</v>
      </c>
      <c r="D249" s="27">
        <v>0</v>
      </c>
      <c r="E249" s="27">
        <v>1006.25</v>
      </c>
      <c r="F249" s="27">
        <v>0</v>
      </c>
      <c r="G249" s="27">
        <v>0</v>
      </c>
      <c r="H249" s="27">
        <v>0</v>
      </c>
      <c r="I249" s="27">
        <v>1420</v>
      </c>
      <c r="J249" s="27">
        <v>33725</v>
      </c>
      <c r="K249" s="27">
        <v>0</v>
      </c>
      <c r="L249" s="27">
        <v>0</v>
      </c>
    </row>
    <row r="250" spans="1:12" x14ac:dyDescent="0.25">
      <c r="A250" s="26">
        <v>2018</v>
      </c>
      <c r="B250" s="27">
        <v>0</v>
      </c>
      <c r="C250" s="27">
        <v>0</v>
      </c>
      <c r="D250" s="27">
        <v>0</v>
      </c>
      <c r="E250" s="27">
        <v>812.5</v>
      </c>
      <c r="F250" s="27">
        <v>0</v>
      </c>
      <c r="G250" s="27">
        <v>0</v>
      </c>
      <c r="H250" s="27">
        <v>0</v>
      </c>
      <c r="I250" s="27">
        <v>1640</v>
      </c>
      <c r="J250" s="27">
        <v>35450</v>
      </c>
      <c r="K250" s="27">
        <v>0</v>
      </c>
      <c r="L250" s="27">
        <v>0</v>
      </c>
    </row>
    <row r="251" spans="1:12" x14ac:dyDescent="0.25">
      <c r="A251" s="26">
        <v>2019</v>
      </c>
      <c r="B251" s="27">
        <v>0</v>
      </c>
      <c r="C251" s="27">
        <v>0</v>
      </c>
      <c r="D251" s="27">
        <v>0</v>
      </c>
      <c r="E251" s="27">
        <v>618.75</v>
      </c>
      <c r="F251" s="27">
        <v>0</v>
      </c>
      <c r="G251" s="27">
        <v>0</v>
      </c>
      <c r="H251" s="27">
        <v>0</v>
      </c>
      <c r="I251" s="27">
        <v>1860</v>
      </c>
      <c r="J251" s="27">
        <v>37175</v>
      </c>
      <c r="K251" s="27">
        <v>0</v>
      </c>
      <c r="L251" s="27">
        <v>0</v>
      </c>
    </row>
    <row r="252" spans="1:12" x14ac:dyDescent="0.25">
      <c r="A252" s="26">
        <v>2020</v>
      </c>
      <c r="B252" s="27">
        <v>0</v>
      </c>
      <c r="C252" s="27">
        <v>0</v>
      </c>
      <c r="D252" s="27">
        <v>0</v>
      </c>
      <c r="E252" s="27">
        <v>425</v>
      </c>
      <c r="F252" s="27">
        <v>0</v>
      </c>
      <c r="G252" s="27">
        <v>0</v>
      </c>
      <c r="H252" s="27">
        <v>0</v>
      </c>
      <c r="I252" s="27">
        <v>2080</v>
      </c>
      <c r="J252" s="27">
        <v>38900</v>
      </c>
      <c r="K252" s="27">
        <v>0</v>
      </c>
      <c r="L252" s="27">
        <v>0</v>
      </c>
    </row>
    <row r="253" spans="1:12" x14ac:dyDescent="0.25">
      <c r="A253" s="26">
        <v>2021</v>
      </c>
      <c r="B253" s="27">
        <v>0</v>
      </c>
      <c r="C253" s="27">
        <v>0</v>
      </c>
      <c r="D253" s="27">
        <v>0</v>
      </c>
      <c r="E253" s="27">
        <v>425</v>
      </c>
      <c r="F253" s="27">
        <v>0</v>
      </c>
      <c r="G253" s="27">
        <v>0</v>
      </c>
      <c r="H253" s="27">
        <v>0</v>
      </c>
      <c r="I253" s="27">
        <v>2080</v>
      </c>
      <c r="J253" s="27">
        <v>38900</v>
      </c>
      <c r="K253" s="27">
        <v>0</v>
      </c>
      <c r="L253" s="27">
        <v>0</v>
      </c>
    </row>
    <row r="254" spans="1:12" x14ac:dyDescent="0.25">
      <c r="A254" s="26">
        <v>2022</v>
      </c>
      <c r="B254" s="27">
        <v>0</v>
      </c>
      <c r="C254" s="27">
        <v>0</v>
      </c>
      <c r="D254" s="27">
        <v>0</v>
      </c>
      <c r="E254" s="27">
        <v>425</v>
      </c>
      <c r="F254" s="27">
        <v>0</v>
      </c>
      <c r="G254" s="27">
        <v>0</v>
      </c>
      <c r="H254" s="27">
        <v>0</v>
      </c>
      <c r="I254" s="27">
        <v>2080</v>
      </c>
      <c r="J254" s="27">
        <v>38900</v>
      </c>
      <c r="K254" s="27">
        <v>0</v>
      </c>
      <c r="L254" s="27">
        <v>0</v>
      </c>
    </row>
    <row r="255" spans="1:12" x14ac:dyDescent="0.25">
      <c r="A255" s="26">
        <v>2023</v>
      </c>
      <c r="B255" s="27">
        <v>0</v>
      </c>
      <c r="C255" s="27">
        <v>0</v>
      </c>
      <c r="D255" s="27">
        <v>0</v>
      </c>
      <c r="E255" s="27">
        <v>425</v>
      </c>
      <c r="F255" s="27">
        <v>0</v>
      </c>
      <c r="G255" s="27">
        <v>0</v>
      </c>
      <c r="H255" s="27">
        <v>0</v>
      </c>
      <c r="I255" s="27">
        <v>2080</v>
      </c>
      <c r="J255" s="27">
        <v>38900</v>
      </c>
      <c r="K255" s="27">
        <v>0</v>
      </c>
      <c r="L255" s="27">
        <v>0</v>
      </c>
    </row>
    <row r="256" spans="1:12" x14ac:dyDescent="0.25">
      <c r="A256" s="26">
        <v>2024</v>
      </c>
      <c r="B256" s="27">
        <v>0</v>
      </c>
      <c r="C256" s="27">
        <v>0</v>
      </c>
      <c r="D256" s="27">
        <v>0</v>
      </c>
      <c r="E256" s="27">
        <v>425</v>
      </c>
      <c r="F256" s="27">
        <v>0</v>
      </c>
      <c r="G256" s="27">
        <v>0</v>
      </c>
      <c r="H256" s="27">
        <v>0</v>
      </c>
      <c r="I256" s="27">
        <v>2080</v>
      </c>
      <c r="J256" s="27">
        <v>38900</v>
      </c>
      <c r="K256" s="27">
        <v>0</v>
      </c>
      <c r="L256" s="27">
        <v>0</v>
      </c>
    </row>
    <row r="257" spans="1:13" x14ac:dyDescent="0.25">
      <c r="A257" s="26">
        <v>2025</v>
      </c>
      <c r="B257" s="27">
        <v>0</v>
      </c>
      <c r="C257" s="27">
        <v>0</v>
      </c>
      <c r="D257" s="27">
        <v>0</v>
      </c>
      <c r="E257" s="27">
        <v>425</v>
      </c>
      <c r="F257" s="27">
        <v>0</v>
      </c>
      <c r="G257" s="27">
        <v>0</v>
      </c>
      <c r="H257" s="27">
        <v>0</v>
      </c>
      <c r="I257" s="27">
        <v>2080</v>
      </c>
      <c r="J257" s="27">
        <v>38900</v>
      </c>
      <c r="K257" s="27">
        <v>0</v>
      </c>
      <c r="L257" s="27">
        <v>0</v>
      </c>
    </row>
    <row r="259" spans="1:13" x14ac:dyDescent="0.25">
      <c r="A259" s="24" t="s">
        <v>50</v>
      </c>
      <c r="B259" s="25"/>
      <c r="C259" s="25"/>
      <c r="D259" s="25"/>
      <c r="E259" s="25"/>
      <c r="F259" s="25"/>
      <c r="G259" s="25"/>
      <c r="H259" s="25"/>
      <c r="I259" s="25"/>
      <c r="J259" s="25"/>
      <c r="K259" s="25"/>
      <c r="L259" s="25"/>
      <c r="M259" s="25"/>
    </row>
    <row r="260" spans="1:13" x14ac:dyDescent="0.25">
      <c r="A260" s="80" t="s">
        <v>23</v>
      </c>
      <c r="B260" s="81" t="s">
        <v>38</v>
      </c>
      <c r="C260" s="81" t="s">
        <v>39</v>
      </c>
      <c r="D260" s="81" t="s">
        <v>40</v>
      </c>
      <c r="E260" s="81" t="s">
        <v>41</v>
      </c>
      <c r="F260" s="81" t="s">
        <v>42</v>
      </c>
      <c r="G260" s="81" t="s">
        <v>43</v>
      </c>
      <c r="H260" s="81" t="s">
        <v>44</v>
      </c>
      <c r="I260" s="81" t="s">
        <v>45</v>
      </c>
      <c r="J260" s="81" t="s">
        <v>46</v>
      </c>
      <c r="K260" s="81" t="s">
        <v>47</v>
      </c>
      <c r="L260" s="81" t="s">
        <v>48</v>
      </c>
    </row>
    <row r="261" spans="1:13" x14ac:dyDescent="0.25">
      <c r="A261" s="26">
        <v>2015</v>
      </c>
      <c r="B261" s="27">
        <v>223.1</v>
      </c>
      <c r="C261" s="27">
        <v>0</v>
      </c>
      <c r="D261" s="27">
        <v>4206.8999999999996</v>
      </c>
      <c r="E261" s="27">
        <v>920</v>
      </c>
      <c r="F261" s="27">
        <v>4100</v>
      </c>
      <c r="G261" s="27">
        <v>267.85714285714289</v>
      </c>
      <c r="H261" s="27">
        <v>9192</v>
      </c>
      <c r="I261" s="27">
        <v>4800</v>
      </c>
      <c r="J261" s="27">
        <v>16200</v>
      </c>
      <c r="K261" s="27">
        <v>1.0000000000000001E-7</v>
      </c>
      <c r="L261" s="27">
        <v>267.85714285714289</v>
      </c>
    </row>
    <row r="262" spans="1:13" x14ac:dyDescent="0.25">
      <c r="A262" s="26">
        <v>2016</v>
      </c>
      <c r="B262" s="27">
        <v>223.1</v>
      </c>
      <c r="C262" s="27">
        <v>0</v>
      </c>
      <c r="D262" s="27">
        <v>3506.9</v>
      </c>
      <c r="E262" s="27">
        <v>920</v>
      </c>
      <c r="F262" s="27">
        <v>4150</v>
      </c>
      <c r="G262" s="27">
        <v>289.28571428571433</v>
      </c>
      <c r="H262" s="27">
        <v>9192</v>
      </c>
      <c r="I262" s="27">
        <v>7000</v>
      </c>
      <c r="J262" s="27">
        <v>16200</v>
      </c>
      <c r="K262" s="27">
        <v>1.0000000000000001E-7</v>
      </c>
      <c r="L262" s="27">
        <v>289.28571428571433</v>
      </c>
    </row>
    <row r="263" spans="1:13" x14ac:dyDescent="0.25">
      <c r="A263" s="26">
        <v>2017</v>
      </c>
      <c r="B263" s="27">
        <v>203.7</v>
      </c>
      <c r="C263" s="27">
        <v>0</v>
      </c>
      <c r="D263" s="27">
        <v>2796.3</v>
      </c>
      <c r="E263" s="27">
        <v>907.5</v>
      </c>
      <c r="F263" s="27">
        <v>4310</v>
      </c>
      <c r="G263" s="27">
        <v>310.71428571428578</v>
      </c>
      <c r="H263" s="27">
        <v>9192</v>
      </c>
      <c r="I263" s="27">
        <v>7210</v>
      </c>
      <c r="J263" s="27">
        <v>16200.75</v>
      </c>
      <c r="K263" s="27">
        <v>1.0000000000000001E-7</v>
      </c>
      <c r="L263" s="27">
        <v>310.71428571428578</v>
      </c>
    </row>
    <row r="264" spans="1:13" x14ac:dyDescent="0.25">
      <c r="A264" s="26">
        <v>2018</v>
      </c>
      <c r="B264" s="27">
        <v>184.29999999999998</v>
      </c>
      <c r="C264" s="27">
        <v>0</v>
      </c>
      <c r="D264" s="27">
        <v>2085.6999999999998</v>
      </c>
      <c r="E264" s="27">
        <v>895</v>
      </c>
      <c r="F264" s="27">
        <v>4470</v>
      </c>
      <c r="G264" s="27">
        <v>332.14285714285722</v>
      </c>
      <c r="H264" s="27">
        <v>8719</v>
      </c>
      <c r="I264" s="27">
        <v>7420</v>
      </c>
      <c r="J264" s="27">
        <v>16201.5</v>
      </c>
      <c r="K264" s="27">
        <v>1.0000000000000001E-7</v>
      </c>
      <c r="L264" s="27">
        <v>332.14285714285722</v>
      </c>
    </row>
    <row r="265" spans="1:13" x14ac:dyDescent="0.25">
      <c r="A265" s="26">
        <v>2019</v>
      </c>
      <c r="B265" s="27">
        <v>164.9</v>
      </c>
      <c r="C265" s="27">
        <v>0</v>
      </c>
      <c r="D265" s="27">
        <v>1375.1</v>
      </c>
      <c r="E265" s="27">
        <v>882.5</v>
      </c>
      <c r="F265" s="27">
        <v>4630</v>
      </c>
      <c r="G265" s="27">
        <v>353.57142857142867</v>
      </c>
      <c r="H265" s="27">
        <v>8719</v>
      </c>
      <c r="I265" s="27">
        <v>7630</v>
      </c>
      <c r="J265" s="27">
        <v>16202.25</v>
      </c>
      <c r="K265" s="27">
        <v>1.0000000000000001E-7</v>
      </c>
      <c r="L265" s="27">
        <v>353.57142857142867</v>
      </c>
    </row>
    <row r="266" spans="1:13" x14ac:dyDescent="0.25">
      <c r="A266" s="26">
        <v>2020</v>
      </c>
      <c r="B266" s="27">
        <v>145.5</v>
      </c>
      <c r="C266" s="27">
        <v>0</v>
      </c>
      <c r="D266" s="27">
        <v>664.5</v>
      </c>
      <c r="E266" s="27">
        <v>870</v>
      </c>
      <c r="F266" s="27">
        <v>4790</v>
      </c>
      <c r="G266" s="27">
        <v>375</v>
      </c>
      <c r="H266" s="27">
        <v>7912</v>
      </c>
      <c r="I266" s="27">
        <v>7840</v>
      </c>
      <c r="J266" s="27">
        <v>16203</v>
      </c>
      <c r="K266" s="27">
        <v>1.0000000000000001E-7</v>
      </c>
      <c r="L266" s="27">
        <v>375</v>
      </c>
    </row>
    <row r="267" spans="1:13" x14ac:dyDescent="0.25">
      <c r="A267" s="26">
        <v>2021</v>
      </c>
      <c r="B267" s="27">
        <v>130.95000000970001</v>
      </c>
      <c r="C267" s="27">
        <v>0</v>
      </c>
      <c r="D267" s="27">
        <v>598.05000001029998</v>
      </c>
      <c r="E267" s="27">
        <v>830</v>
      </c>
      <c r="F267" s="27">
        <v>4845</v>
      </c>
      <c r="G267" s="27">
        <v>378.75</v>
      </c>
      <c r="H267" s="27">
        <v>7034</v>
      </c>
      <c r="I267" s="27">
        <v>7840</v>
      </c>
      <c r="J267" s="27">
        <v>16203</v>
      </c>
      <c r="K267" s="27">
        <v>1.0000000000000001E-7</v>
      </c>
      <c r="L267" s="27">
        <v>378.75</v>
      </c>
    </row>
    <row r="268" spans="1:13" x14ac:dyDescent="0.25">
      <c r="A268" s="26">
        <v>2022</v>
      </c>
      <c r="B268" s="27">
        <v>116.4000000194</v>
      </c>
      <c r="C268" s="27">
        <v>0</v>
      </c>
      <c r="D268" s="27">
        <v>531.60000002059996</v>
      </c>
      <c r="E268" s="27">
        <v>790</v>
      </c>
      <c r="F268" s="27">
        <v>4900</v>
      </c>
      <c r="G268" s="27">
        <v>382.5</v>
      </c>
      <c r="H268" s="27">
        <v>7034</v>
      </c>
      <c r="I268" s="27">
        <v>7840</v>
      </c>
      <c r="J268" s="27">
        <v>16203</v>
      </c>
      <c r="K268" s="27">
        <v>1.0000000000000001E-7</v>
      </c>
      <c r="L268" s="27">
        <v>382.5</v>
      </c>
    </row>
    <row r="269" spans="1:13" x14ac:dyDescent="0.25">
      <c r="A269" s="26">
        <v>2023</v>
      </c>
      <c r="B269" s="27">
        <v>101.85000002909999</v>
      </c>
      <c r="C269" s="27">
        <v>0</v>
      </c>
      <c r="D269" s="27">
        <v>465.15000003090012</v>
      </c>
      <c r="E269" s="27">
        <v>750</v>
      </c>
      <c r="F269" s="27">
        <v>4955</v>
      </c>
      <c r="G269" s="27">
        <v>386.25</v>
      </c>
      <c r="H269" s="27">
        <v>7034</v>
      </c>
      <c r="I269" s="27">
        <v>7840</v>
      </c>
      <c r="J269" s="27">
        <v>16203</v>
      </c>
      <c r="K269" s="27">
        <v>1.0000000000000001E-7</v>
      </c>
      <c r="L269" s="27">
        <v>386.25</v>
      </c>
    </row>
    <row r="270" spans="1:13" x14ac:dyDescent="0.25">
      <c r="A270" s="26">
        <v>2024</v>
      </c>
      <c r="B270" s="27">
        <v>87.300000038799993</v>
      </c>
      <c r="C270" s="27">
        <v>0</v>
      </c>
      <c r="D270" s="27">
        <v>398.7000000412001</v>
      </c>
      <c r="E270" s="27">
        <v>710</v>
      </c>
      <c r="F270" s="27">
        <v>5010</v>
      </c>
      <c r="G270" s="27">
        <v>390</v>
      </c>
      <c r="H270" s="27">
        <v>7034</v>
      </c>
      <c r="I270" s="27">
        <v>7840</v>
      </c>
      <c r="J270" s="27">
        <v>16203</v>
      </c>
      <c r="K270" s="27">
        <v>1.0000000000000001E-7</v>
      </c>
      <c r="L270" s="27">
        <v>390</v>
      </c>
    </row>
    <row r="271" spans="1:13" x14ac:dyDescent="0.25">
      <c r="A271" s="26">
        <v>2025</v>
      </c>
      <c r="B271" s="27">
        <v>72.750000048499999</v>
      </c>
      <c r="C271" s="27">
        <v>0</v>
      </c>
      <c r="D271" s="27">
        <v>332.25000005150002</v>
      </c>
      <c r="E271" s="27">
        <v>670</v>
      </c>
      <c r="F271" s="27">
        <v>5065</v>
      </c>
      <c r="G271" s="27">
        <v>393.75</v>
      </c>
      <c r="H271" s="27">
        <v>7034</v>
      </c>
      <c r="I271" s="27">
        <v>7840</v>
      </c>
      <c r="J271" s="27">
        <v>16203</v>
      </c>
      <c r="K271" s="27">
        <v>1.0000000000000001E-7</v>
      </c>
      <c r="L271" s="27">
        <v>393.75</v>
      </c>
    </row>
    <row r="273" spans="1:12" x14ac:dyDescent="0.25">
      <c r="A273" s="24" t="s">
        <v>51</v>
      </c>
      <c r="B273" s="25"/>
      <c r="C273" s="25"/>
      <c r="D273" s="25"/>
      <c r="E273" s="25"/>
      <c r="F273" s="25"/>
      <c r="G273" s="25"/>
      <c r="H273" s="25"/>
      <c r="I273" s="25"/>
      <c r="J273" s="25"/>
      <c r="K273" s="25"/>
      <c r="L273" s="25"/>
    </row>
    <row r="274" spans="1:12" x14ac:dyDescent="0.25">
      <c r="A274" s="80" t="s">
        <v>23</v>
      </c>
      <c r="B274" s="81" t="s">
        <v>38</v>
      </c>
      <c r="C274" s="81" t="s">
        <v>39</v>
      </c>
      <c r="D274" s="81" t="s">
        <v>40</v>
      </c>
      <c r="E274" s="81" t="s">
        <v>41</v>
      </c>
      <c r="F274" s="81" t="s">
        <v>42</v>
      </c>
      <c r="G274" s="81" t="s">
        <v>43</v>
      </c>
      <c r="H274" s="81" t="s">
        <v>44</v>
      </c>
      <c r="I274" s="81" t="s">
        <v>45</v>
      </c>
      <c r="J274" s="81" t="s">
        <v>46</v>
      </c>
      <c r="K274" s="81" t="s">
        <v>47</v>
      </c>
      <c r="L274" s="81" t="s">
        <v>48</v>
      </c>
    </row>
    <row r="275" spans="1:12" x14ac:dyDescent="0.25">
      <c r="A275" s="26">
        <v>2015</v>
      </c>
      <c r="B275" s="27">
        <v>3462.8999999999996</v>
      </c>
      <c r="C275" s="27">
        <v>0</v>
      </c>
      <c r="D275" s="27">
        <v>1847.1</v>
      </c>
      <c r="E275" s="27">
        <v>1940</v>
      </c>
      <c r="F275" s="27">
        <v>2029.9999999999998</v>
      </c>
      <c r="G275" s="27">
        <v>0</v>
      </c>
      <c r="H275" s="27">
        <v>2752</v>
      </c>
      <c r="I275" s="27">
        <v>650</v>
      </c>
      <c r="J275" s="27">
        <v>3190</v>
      </c>
      <c r="K275" s="27">
        <v>1.0000000000000001E-7</v>
      </c>
      <c r="L275" s="27">
        <v>2140</v>
      </c>
    </row>
    <row r="276" spans="1:12" x14ac:dyDescent="0.25">
      <c r="A276" s="26">
        <v>2016</v>
      </c>
      <c r="B276" s="27">
        <v>3327.1</v>
      </c>
      <c r="C276" s="27">
        <v>0</v>
      </c>
      <c r="D276" s="27">
        <v>1392.9</v>
      </c>
      <c r="E276" s="27">
        <v>1870</v>
      </c>
      <c r="F276" s="27">
        <v>1990</v>
      </c>
      <c r="G276" s="27">
        <v>0</v>
      </c>
      <c r="H276" s="27">
        <v>2752</v>
      </c>
      <c r="I276" s="27">
        <v>1000</v>
      </c>
      <c r="J276" s="27">
        <v>3150</v>
      </c>
      <c r="K276" s="27">
        <v>100</v>
      </c>
      <c r="L276" s="27">
        <v>2120</v>
      </c>
    </row>
    <row r="277" spans="1:12" x14ac:dyDescent="0.25">
      <c r="A277" s="26">
        <v>2017</v>
      </c>
      <c r="B277" s="27">
        <v>2632.3374999999996</v>
      </c>
      <c r="C277" s="27">
        <v>0</v>
      </c>
      <c r="D277" s="27">
        <v>1388.9124999999999</v>
      </c>
      <c r="E277" s="27">
        <v>1402.500000025</v>
      </c>
      <c r="F277" s="27">
        <v>2472.5</v>
      </c>
      <c r="G277" s="27">
        <v>0</v>
      </c>
      <c r="H277" s="27">
        <v>2752</v>
      </c>
      <c r="I277" s="27">
        <v>1375</v>
      </c>
      <c r="J277" s="27">
        <v>3162.5</v>
      </c>
      <c r="K277" s="27">
        <v>100</v>
      </c>
      <c r="L277" s="27">
        <v>2167.5</v>
      </c>
    </row>
    <row r="278" spans="1:12" x14ac:dyDescent="0.25">
      <c r="A278" s="26">
        <v>2018</v>
      </c>
      <c r="B278" s="27">
        <v>1937.5749999999998</v>
      </c>
      <c r="C278" s="27">
        <v>0</v>
      </c>
      <c r="D278" s="27">
        <v>1384.925</v>
      </c>
      <c r="E278" s="27">
        <v>935.00000005000004</v>
      </c>
      <c r="F278" s="27">
        <v>2955</v>
      </c>
      <c r="G278" s="27">
        <v>0</v>
      </c>
      <c r="H278" s="27">
        <v>2752</v>
      </c>
      <c r="I278" s="27">
        <v>1750</v>
      </c>
      <c r="J278" s="27">
        <v>3175</v>
      </c>
      <c r="K278" s="27">
        <v>100</v>
      </c>
      <c r="L278" s="27">
        <v>2215</v>
      </c>
    </row>
    <row r="279" spans="1:12" x14ac:dyDescent="0.25">
      <c r="A279" s="26">
        <v>2019</v>
      </c>
      <c r="B279" s="27">
        <v>1242.8125</v>
      </c>
      <c r="C279" s="27">
        <v>0</v>
      </c>
      <c r="D279" s="27">
        <v>1380.9375</v>
      </c>
      <c r="E279" s="27">
        <v>467.50000007500006</v>
      </c>
      <c r="F279" s="27">
        <v>3437.5</v>
      </c>
      <c r="G279" s="27">
        <v>0</v>
      </c>
      <c r="H279" s="27">
        <v>4352</v>
      </c>
      <c r="I279" s="27">
        <v>2125</v>
      </c>
      <c r="J279" s="27">
        <v>3187.5</v>
      </c>
      <c r="K279" s="27">
        <v>100</v>
      </c>
      <c r="L279" s="27">
        <v>2262.5</v>
      </c>
    </row>
    <row r="280" spans="1:12" x14ac:dyDescent="0.25">
      <c r="A280" s="26">
        <v>2020</v>
      </c>
      <c r="B280" s="27">
        <v>548.04999999999995</v>
      </c>
      <c r="C280" s="27">
        <v>0</v>
      </c>
      <c r="D280" s="27">
        <v>1376.95</v>
      </c>
      <c r="E280" s="27">
        <v>9.9999999999999995E-8</v>
      </c>
      <c r="F280" s="27">
        <v>3920</v>
      </c>
      <c r="G280" s="27">
        <v>0</v>
      </c>
      <c r="H280" s="27">
        <v>4352</v>
      </c>
      <c r="I280" s="27">
        <v>2500</v>
      </c>
      <c r="J280" s="27">
        <v>3200</v>
      </c>
      <c r="K280" s="27">
        <v>100</v>
      </c>
      <c r="L280" s="27">
        <v>2310</v>
      </c>
    </row>
    <row r="281" spans="1:12" x14ac:dyDescent="0.25">
      <c r="A281" s="26">
        <v>2021</v>
      </c>
      <c r="B281" s="27">
        <v>571.32999999999993</v>
      </c>
      <c r="C281" s="27">
        <v>0</v>
      </c>
      <c r="D281" s="27">
        <v>1377.67</v>
      </c>
      <c r="E281" s="27">
        <v>9.9999999999999995E-8</v>
      </c>
      <c r="F281" s="27">
        <v>3962</v>
      </c>
      <c r="G281" s="27">
        <v>0</v>
      </c>
      <c r="H281" s="27">
        <v>4352</v>
      </c>
      <c r="I281" s="27">
        <v>2500</v>
      </c>
      <c r="J281" s="27">
        <v>3220</v>
      </c>
      <c r="K281" s="27">
        <v>100</v>
      </c>
      <c r="L281" s="27">
        <v>2256</v>
      </c>
    </row>
    <row r="282" spans="1:12" x14ac:dyDescent="0.25">
      <c r="A282" s="26">
        <v>2022</v>
      </c>
      <c r="B282" s="27">
        <v>594.61</v>
      </c>
      <c r="C282" s="27">
        <v>0</v>
      </c>
      <c r="D282" s="27">
        <v>1378.3899999999999</v>
      </c>
      <c r="E282" s="27">
        <v>9.9999999999999995E-8</v>
      </c>
      <c r="F282" s="27">
        <v>4004</v>
      </c>
      <c r="G282" s="27">
        <v>0</v>
      </c>
      <c r="H282" s="27">
        <v>4352</v>
      </c>
      <c r="I282" s="27">
        <v>2500</v>
      </c>
      <c r="J282" s="27">
        <v>3240</v>
      </c>
      <c r="K282" s="27">
        <v>100</v>
      </c>
      <c r="L282" s="27">
        <v>2202</v>
      </c>
    </row>
    <row r="283" spans="1:12" x14ac:dyDescent="0.25">
      <c r="A283" s="26">
        <v>2023</v>
      </c>
      <c r="B283" s="27">
        <v>617.89</v>
      </c>
      <c r="C283" s="27">
        <v>0</v>
      </c>
      <c r="D283" s="27">
        <v>1379.1100000000001</v>
      </c>
      <c r="E283" s="27">
        <v>9.9999999999999995E-8</v>
      </c>
      <c r="F283" s="27">
        <v>4046</v>
      </c>
      <c r="G283" s="27">
        <v>0</v>
      </c>
      <c r="H283" s="27">
        <v>5552</v>
      </c>
      <c r="I283" s="27">
        <v>2500</v>
      </c>
      <c r="J283" s="27">
        <v>3260</v>
      </c>
      <c r="K283" s="27">
        <v>100</v>
      </c>
      <c r="L283" s="27">
        <v>2148</v>
      </c>
    </row>
    <row r="284" spans="1:12" x14ac:dyDescent="0.25">
      <c r="A284" s="26">
        <v>2024</v>
      </c>
      <c r="B284" s="27">
        <v>641.16999999999985</v>
      </c>
      <c r="C284" s="27">
        <v>0</v>
      </c>
      <c r="D284" s="27">
        <v>1379.83</v>
      </c>
      <c r="E284" s="27">
        <v>9.9999999999999995E-8</v>
      </c>
      <c r="F284" s="27">
        <v>4088</v>
      </c>
      <c r="G284" s="27">
        <v>0</v>
      </c>
      <c r="H284" s="27">
        <v>5552</v>
      </c>
      <c r="I284" s="27">
        <v>2500</v>
      </c>
      <c r="J284" s="27">
        <v>3280</v>
      </c>
      <c r="K284" s="27">
        <v>100</v>
      </c>
      <c r="L284" s="27">
        <v>2094</v>
      </c>
    </row>
    <row r="285" spans="1:12" x14ac:dyDescent="0.25">
      <c r="A285" s="26">
        <v>2025</v>
      </c>
      <c r="B285" s="27">
        <v>664.44999999999993</v>
      </c>
      <c r="C285" s="27">
        <v>0</v>
      </c>
      <c r="D285" s="27">
        <v>1380.55</v>
      </c>
      <c r="E285" s="27">
        <v>9.9999999999999995E-8</v>
      </c>
      <c r="F285" s="27">
        <v>4130</v>
      </c>
      <c r="G285" s="27">
        <v>0</v>
      </c>
      <c r="H285" s="27">
        <v>5552</v>
      </c>
      <c r="I285" s="27">
        <v>2500</v>
      </c>
      <c r="J285" s="27">
        <v>3300</v>
      </c>
      <c r="K285" s="27">
        <v>100</v>
      </c>
      <c r="L285" s="27">
        <v>2040</v>
      </c>
    </row>
    <row r="287" spans="1:12" x14ac:dyDescent="0.25">
      <c r="A287" s="24" t="s">
        <v>52</v>
      </c>
      <c r="B287" s="25"/>
      <c r="C287" s="25"/>
      <c r="D287" s="25"/>
      <c r="E287" s="25"/>
      <c r="F287" s="25"/>
      <c r="G287" s="25"/>
      <c r="H287" s="25"/>
      <c r="I287" s="25"/>
      <c r="J287" s="25"/>
      <c r="K287" s="25"/>
      <c r="L287" s="25"/>
    </row>
    <row r="288" spans="1:12" x14ac:dyDescent="0.25">
      <c r="A288" s="80" t="s">
        <v>23</v>
      </c>
      <c r="B288" s="81" t="s">
        <v>38</v>
      </c>
      <c r="C288" s="81" t="s">
        <v>39</v>
      </c>
      <c r="D288" s="81" t="s">
        <v>40</v>
      </c>
      <c r="E288" s="81" t="s">
        <v>41</v>
      </c>
      <c r="F288" s="81" t="s">
        <v>42</v>
      </c>
      <c r="G288" s="81" t="s">
        <v>43</v>
      </c>
      <c r="H288" s="81" t="s">
        <v>44</v>
      </c>
      <c r="I288" s="81" t="s">
        <v>45</v>
      </c>
      <c r="J288" s="81" t="s">
        <v>46</v>
      </c>
      <c r="K288" s="81" t="s">
        <v>47</v>
      </c>
      <c r="L288" s="81" t="s">
        <v>48</v>
      </c>
    </row>
    <row r="289" spans="1:12" x14ac:dyDescent="0.25">
      <c r="A289" s="26">
        <v>2015</v>
      </c>
      <c r="B289" s="27">
        <v>27965.1</v>
      </c>
      <c r="C289" s="27">
        <v>20602.799999999996</v>
      </c>
      <c r="D289" s="27">
        <v>4952.1000000000004</v>
      </c>
      <c r="E289" s="27">
        <v>28460</v>
      </c>
      <c r="F289" s="27">
        <v>6090</v>
      </c>
      <c r="G289" s="27">
        <v>0</v>
      </c>
      <c r="H289" s="27">
        <v>12070</v>
      </c>
      <c r="I289" s="27">
        <v>39000</v>
      </c>
      <c r="J289" s="27">
        <v>10800</v>
      </c>
      <c r="K289" s="27">
        <v>40470</v>
      </c>
      <c r="L289" s="27">
        <v>5430</v>
      </c>
    </row>
    <row r="290" spans="1:12" x14ac:dyDescent="0.25">
      <c r="A290" s="26">
        <v>2016</v>
      </c>
      <c r="B290" s="27">
        <v>26190</v>
      </c>
      <c r="C290" s="27">
        <v>20176</v>
      </c>
      <c r="D290" s="27">
        <v>4884</v>
      </c>
      <c r="E290" s="27">
        <v>28460</v>
      </c>
      <c r="F290" s="27">
        <v>6532</v>
      </c>
      <c r="G290" s="27">
        <v>0</v>
      </c>
      <c r="H290" s="27">
        <v>10800</v>
      </c>
      <c r="I290" s="27">
        <v>44458.583333333328</v>
      </c>
      <c r="J290" s="27">
        <v>10800</v>
      </c>
      <c r="K290" s="27">
        <v>40470</v>
      </c>
      <c r="L290" s="27">
        <v>4700</v>
      </c>
    </row>
    <row r="291" spans="1:12" x14ac:dyDescent="0.25">
      <c r="A291" s="26">
        <v>2017</v>
      </c>
      <c r="B291" s="27">
        <v>26169.144999999997</v>
      </c>
      <c r="C291" s="27">
        <v>20429.654999999999</v>
      </c>
      <c r="D291" s="27">
        <v>4948.7000000000007</v>
      </c>
      <c r="E291" s="27">
        <v>28386.5</v>
      </c>
      <c r="F291" s="27">
        <v>6869</v>
      </c>
      <c r="G291" s="27">
        <v>0</v>
      </c>
      <c r="H291" s="27">
        <v>9450</v>
      </c>
      <c r="I291" s="27">
        <v>47361.437499999993</v>
      </c>
      <c r="J291" s="27">
        <v>10800</v>
      </c>
      <c r="K291" s="27">
        <v>42067.5</v>
      </c>
      <c r="L291" s="27">
        <v>5122.5</v>
      </c>
    </row>
    <row r="292" spans="1:12" x14ac:dyDescent="0.25">
      <c r="A292" s="26">
        <v>2018</v>
      </c>
      <c r="B292" s="27">
        <v>26148.289999999997</v>
      </c>
      <c r="C292" s="27">
        <v>20683.310000000001</v>
      </c>
      <c r="D292" s="27">
        <v>5013.3999999999996</v>
      </c>
      <c r="E292" s="27">
        <v>28313</v>
      </c>
      <c r="F292" s="27">
        <v>7206</v>
      </c>
      <c r="G292" s="27">
        <v>0</v>
      </c>
      <c r="H292" s="27">
        <v>8046.6666666666661</v>
      </c>
      <c r="I292" s="27">
        <v>50264.291666666657</v>
      </c>
      <c r="J292" s="27">
        <v>10800</v>
      </c>
      <c r="K292" s="27">
        <v>43665</v>
      </c>
      <c r="L292" s="27">
        <v>5545</v>
      </c>
    </row>
    <row r="293" spans="1:12" x14ac:dyDescent="0.25">
      <c r="A293" s="26">
        <v>2019</v>
      </c>
      <c r="B293" s="27">
        <v>26127.434999999998</v>
      </c>
      <c r="C293" s="27">
        <v>20936.965</v>
      </c>
      <c r="D293" s="27">
        <v>5078.1000000000004</v>
      </c>
      <c r="E293" s="27">
        <v>28239.500000000004</v>
      </c>
      <c r="F293" s="27">
        <v>7543</v>
      </c>
      <c r="G293" s="27">
        <v>0</v>
      </c>
      <c r="H293" s="27">
        <v>6705.5555555555557</v>
      </c>
      <c r="I293" s="27">
        <v>53167.145833333328</v>
      </c>
      <c r="J293" s="27">
        <v>10800</v>
      </c>
      <c r="K293" s="27">
        <v>45262.5</v>
      </c>
      <c r="L293" s="27">
        <v>5967.5</v>
      </c>
    </row>
    <row r="294" spans="1:12" x14ac:dyDescent="0.25">
      <c r="A294" s="26">
        <v>2020</v>
      </c>
      <c r="B294" s="27">
        <v>26106.579999999998</v>
      </c>
      <c r="C294" s="27">
        <v>21190.62</v>
      </c>
      <c r="D294" s="27">
        <v>5142.8</v>
      </c>
      <c r="E294" s="27">
        <v>28166</v>
      </c>
      <c r="F294" s="27">
        <v>7880</v>
      </c>
      <c r="G294" s="27">
        <v>0</v>
      </c>
      <c r="H294" s="27">
        <v>5364.4444444444443</v>
      </c>
      <c r="I294" s="27">
        <v>56070</v>
      </c>
      <c r="J294" s="27">
        <v>10800</v>
      </c>
      <c r="K294" s="27">
        <v>46860</v>
      </c>
      <c r="L294" s="27">
        <v>6390</v>
      </c>
    </row>
    <row r="295" spans="1:12" x14ac:dyDescent="0.25">
      <c r="A295" s="26">
        <v>2021</v>
      </c>
      <c r="B295" s="27">
        <v>25762.326999999997</v>
      </c>
      <c r="C295" s="27">
        <v>20294.727999999999</v>
      </c>
      <c r="D295" s="27">
        <v>4839.0450000000001</v>
      </c>
      <c r="E295" s="27">
        <v>27463.199999999997</v>
      </c>
      <c r="F295" s="27">
        <v>7788</v>
      </c>
      <c r="G295" s="27">
        <v>0</v>
      </c>
      <c r="H295" s="27">
        <v>4023.333333333333</v>
      </c>
      <c r="I295" s="27">
        <v>57868</v>
      </c>
      <c r="J295" s="27">
        <v>11045.7</v>
      </c>
      <c r="K295" s="27">
        <v>47898</v>
      </c>
      <c r="L295" s="27">
        <v>6616</v>
      </c>
    </row>
    <row r="296" spans="1:12" x14ac:dyDescent="0.25">
      <c r="A296" s="26">
        <v>2022</v>
      </c>
      <c r="B296" s="27">
        <v>25418.073999999997</v>
      </c>
      <c r="C296" s="27">
        <v>19398.835999999999</v>
      </c>
      <c r="D296" s="27">
        <v>4535.2899999999991</v>
      </c>
      <c r="E296" s="27">
        <v>26760.399999999994</v>
      </c>
      <c r="F296" s="27">
        <v>7696</v>
      </c>
      <c r="G296" s="27">
        <v>0</v>
      </c>
      <c r="H296" s="27">
        <v>2682.2222222222222</v>
      </c>
      <c r="I296" s="27">
        <v>59666</v>
      </c>
      <c r="J296" s="27">
        <v>11291.4</v>
      </c>
      <c r="K296" s="27">
        <v>48936</v>
      </c>
      <c r="L296" s="27">
        <v>6842</v>
      </c>
    </row>
    <row r="297" spans="1:12" x14ac:dyDescent="0.25">
      <c r="A297" s="26">
        <v>2023</v>
      </c>
      <c r="B297" s="27">
        <v>25073.820999999993</v>
      </c>
      <c r="C297" s="27">
        <v>18502.944</v>
      </c>
      <c r="D297" s="27">
        <v>4231.5349999999999</v>
      </c>
      <c r="E297" s="27">
        <v>26057.599999999991</v>
      </c>
      <c r="F297" s="27">
        <v>7604</v>
      </c>
      <c r="G297" s="27">
        <v>0</v>
      </c>
      <c r="H297" s="27">
        <v>0</v>
      </c>
      <c r="I297" s="27">
        <v>61464</v>
      </c>
      <c r="J297" s="27">
        <v>11537.099999999999</v>
      </c>
      <c r="K297" s="27">
        <v>49974</v>
      </c>
      <c r="L297" s="27">
        <v>7068</v>
      </c>
    </row>
    <row r="298" spans="1:12" x14ac:dyDescent="0.25">
      <c r="A298" s="26">
        <v>2024</v>
      </c>
      <c r="B298" s="27">
        <v>24729.567999999992</v>
      </c>
      <c r="C298" s="27">
        <v>17607.052</v>
      </c>
      <c r="D298" s="27">
        <v>3927.7799999999993</v>
      </c>
      <c r="E298" s="27">
        <v>25354.799999999992</v>
      </c>
      <c r="F298" s="27">
        <v>7512</v>
      </c>
      <c r="G298" s="27">
        <v>0</v>
      </c>
      <c r="H298" s="27">
        <v>0</v>
      </c>
      <c r="I298" s="27">
        <v>63262</v>
      </c>
      <c r="J298" s="27">
        <v>11782.8</v>
      </c>
      <c r="K298" s="27">
        <v>51012</v>
      </c>
      <c r="L298" s="27">
        <v>7294</v>
      </c>
    </row>
    <row r="299" spans="1:12" x14ac:dyDescent="0.25">
      <c r="A299" s="26">
        <v>2025</v>
      </c>
      <c r="B299" s="27">
        <v>24385.314999999995</v>
      </c>
      <c r="C299" s="27">
        <v>16711.16</v>
      </c>
      <c r="D299" s="27">
        <v>3624.0249999999996</v>
      </c>
      <c r="E299" s="27">
        <v>24652</v>
      </c>
      <c r="F299" s="27">
        <v>7420</v>
      </c>
      <c r="G299" s="27">
        <v>0</v>
      </c>
      <c r="H299" s="27">
        <v>0</v>
      </c>
      <c r="I299" s="27">
        <v>65060</v>
      </c>
      <c r="J299" s="27">
        <v>12028.5</v>
      </c>
      <c r="K299" s="27">
        <v>52050</v>
      </c>
      <c r="L299" s="27">
        <v>7520</v>
      </c>
    </row>
    <row r="301" spans="1:12" x14ac:dyDescent="0.25">
      <c r="A301" s="24" t="s">
        <v>53</v>
      </c>
      <c r="B301" s="25"/>
      <c r="C301" s="25"/>
      <c r="D301" s="25"/>
      <c r="E301" s="25"/>
      <c r="F301" s="25"/>
      <c r="G301" s="25"/>
      <c r="H301" s="25"/>
      <c r="I301" s="25"/>
      <c r="J301" s="25"/>
      <c r="K301" s="25"/>
      <c r="L301" s="25"/>
    </row>
    <row r="302" spans="1:12" x14ac:dyDescent="0.25">
      <c r="A302" s="80" t="s">
        <v>23</v>
      </c>
      <c r="B302" s="81" t="s">
        <v>38</v>
      </c>
      <c r="C302" s="81" t="s">
        <v>39</v>
      </c>
      <c r="D302" s="81" t="s">
        <v>40</v>
      </c>
      <c r="E302" s="81" t="s">
        <v>41</v>
      </c>
      <c r="F302" s="81" t="s">
        <v>42</v>
      </c>
      <c r="G302" s="81" t="s">
        <v>43</v>
      </c>
      <c r="H302" s="81" t="s">
        <v>44</v>
      </c>
      <c r="I302" s="81" t="s">
        <v>45</v>
      </c>
      <c r="J302" s="81" t="s">
        <v>46</v>
      </c>
      <c r="K302" s="81" t="s">
        <v>47</v>
      </c>
      <c r="L302" s="81" t="s">
        <v>48</v>
      </c>
    </row>
    <row r="303" spans="1:12" x14ac:dyDescent="0.25">
      <c r="A303" s="26">
        <v>2015</v>
      </c>
      <c r="B303" s="27">
        <v>5548.4000000000005</v>
      </c>
      <c r="C303" s="27">
        <v>0</v>
      </c>
      <c r="D303" s="27">
        <v>171.6</v>
      </c>
      <c r="E303" s="27">
        <v>20060</v>
      </c>
      <c r="F303" s="27">
        <v>397</v>
      </c>
      <c r="G303" s="27">
        <v>0</v>
      </c>
      <c r="H303" s="27">
        <v>482</v>
      </c>
      <c r="I303" s="27">
        <v>3150</v>
      </c>
      <c r="J303" s="27">
        <v>38</v>
      </c>
      <c r="K303" s="27">
        <v>1340</v>
      </c>
      <c r="L303" s="27">
        <v>1646</v>
      </c>
    </row>
    <row r="304" spans="1:12" x14ac:dyDescent="0.25">
      <c r="A304" s="26">
        <v>2016</v>
      </c>
      <c r="B304" s="27">
        <v>5490.2</v>
      </c>
      <c r="C304" s="27">
        <v>0</v>
      </c>
      <c r="D304" s="27">
        <v>169.8</v>
      </c>
      <c r="E304" s="27">
        <v>19640</v>
      </c>
      <c r="F304" s="27">
        <v>397</v>
      </c>
      <c r="G304" s="27">
        <v>0</v>
      </c>
      <c r="H304" s="27">
        <v>482</v>
      </c>
      <c r="I304" s="27">
        <v>3443</v>
      </c>
      <c r="J304" s="27">
        <v>38</v>
      </c>
      <c r="K304" s="27">
        <v>2009.9999999999998</v>
      </c>
      <c r="L304" s="27">
        <v>1545</v>
      </c>
    </row>
    <row r="305" spans="1:12" x14ac:dyDescent="0.25">
      <c r="A305" s="26">
        <v>2017</v>
      </c>
      <c r="B305" s="27">
        <v>4117.6499999999996</v>
      </c>
      <c r="C305" s="27">
        <v>0</v>
      </c>
      <c r="D305" s="27">
        <v>127.35</v>
      </c>
      <c r="E305" s="27">
        <v>17673</v>
      </c>
      <c r="F305" s="27">
        <v>1555.25</v>
      </c>
      <c r="G305" s="27">
        <v>0</v>
      </c>
      <c r="H305" s="27">
        <v>482</v>
      </c>
      <c r="I305" s="27">
        <v>4057.25</v>
      </c>
      <c r="J305" s="27">
        <v>38</v>
      </c>
      <c r="K305" s="27">
        <v>2782.5</v>
      </c>
      <c r="L305" s="27">
        <v>2466.25</v>
      </c>
    </row>
    <row r="306" spans="1:12" x14ac:dyDescent="0.25">
      <c r="A306" s="26">
        <v>2018</v>
      </c>
      <c r="B306" s="27">
        <v>2745.1</v>
      </c>
      <c r="C306" s="27">
        <v>0</v>
      </c>
      <c r="D306" s="27">
        <v>84.9</v>
      </c>
      <c r="E306" s="27">
        <v>15706</v>
      </c>
      <c r="F306" s="27">
        <v>2713.5</v>
      </c>
      <c r="G306" s="27">
        <v>0</v>
      </c>
      <c r="H306" s="27">
        <v>482</v>
      </c>
      <c r="I306" s="27">
        <v>4671.5</v>
      </c>
      <c r="J306" s="27">
        <v>38</v>
      </c>
      <c r="K306" s="27">
        <v>3555</v>
      </c>
      <c r="L306" s="27">
        <v>3387.5</v>
      </c>
    </row>
    <row r="307" spans="1:12" x14ac:dyDescent="0.25">
      <c r="A307" s="26">
        <v>2019</v>
      </c>
      <c r="B307" s="27">
        <v>1372.55</v>
      </c>
      <c r="C307" s="27">
        <v>0</v>
      </c>
      <c r="D307" s="27">
        <v>42.45</v>
      </c>
      <c r="E307" s="27">
        <v>13738.999999999996</v>
      </c>
      <c r="F307" s="27">
        <v>3871.75</v>
      </c>
      <c r="G307" s="27">
        <v>0</v>
      </c>
      <c r="H307" s="27">
        <v>482</v>
      </c>
      <c r="I307" s="27">
        <v>5285.75</v>
      </c>
      <c r="J307" s="27">
        <v>38</v>
      </c>
      <c r="K307" s="27">
        <v>4327.5</v>
      </c>
      <c r="L307" s="27">
        <v>4308.75</v>
      </c>
    </row>
    <row r="308" spans="1:12" x14ac:dyDescent="0.25">
      <c r="A308" s="26">
        <v>2020</v>
      </c>
      <c r="B308" s="27">
        <v>0</v>
      </c>
      <c r="C308" s="27">
        <v>0</v>
      </c>
      <c r="D308" s="27">
        <v>0</v>
      </c>
      <c r="E308" s="27">
        <v>11771.999999999998</v>
      </c>
      <c r="F308" s="27">
        <v>5030</v>
      </c>
      <c r="G308" s="27">
        <v>0</v>
      </c>
      <c r="H308" s="27">
        <v>482</v>
      </c>
      <c r="I308" s="27">
        <v>5900</v>
      </c>
      <c r="J308" s="27">
        <v>38</v>
      </c>
      <c r="K308" s="27">
        <v>5100</v>
      </c>
      <c r="L308" s="27">
        <v>5230</v>
      </c>
    </row>
    <row r="309" spans="1:12" x14ac:dyDescent="0.25">
      <c r="A309" s="26">
        <v>2021</v>
      </c>
      <c r="B309" s="27">
        <v>0</v>
      </c>
      <c r="C309" s="27">
        <v>0</v>
      </c>
      <c r="D309" s="27">
        <v>0</v>
      </c>
      <c r="E309" s="27">
        <v>10810.500000000002</v>
      </c>
      <c r="F309" s="27">
        <v>5018</v>
      </c>
      <c r="G309" s="27">
        <v>0</v>
      </c>
      <c r="H309" s="27">
        <v>482</v>
      </c>
      <c r="I309" s="27">
        <v>6010</v>
      </c>
      <c r="J309" s="27">
        <v>38</v>
      </c>
      <c r="K309" s="27">
        <v>4990</v>
      </c>
      <c r="L309" s="27">
        <v>5215</v>
      </c>
    </row>
    <row r="310" spans="1:12" x14ac:dyDescent="0.25">
      <c r="A310" s="26">
        <v>2022</v>
      </c>
      <c r="B310" s="27">
        <v>0</v>
      </c>
      <c r="C310" s="27">
        <v>0</v>
      </c>
      <c r="D310" s="27">
        <v>0</v>
      </c>
      <c r="E310" s="27">
        <v>9849</v>
      </c>
      <c r="F310" s="27">
        <v>5006</v>
      </c>
      <c r="G310" s="27">
        <v>0</v>
      </c>
      <c r="H310" s="27">
        <v>482</v>
      </c>
      <c r="I310" s="27">
        <v>6120</v>
      </c>
      <c r="J310" s="27">
        <v>38</v>
      </c>
      <c r="K310" s="27">
        <v>4880</v>
      </c>
      <c r="L310" s="27">
        <v>5200</v>
      </c>
    </row>
    <row r="311" spans="1:12" x14ac:dyDescent="0.25">
      <c r="A311" s="26">
        <v>2023</v>
      </c>
      <c r="B311" s="27">
        <v>0</v>
      </c>
      <c r="C311" s="27">
        <v>0</v>
      </c>
      <c r="D311" s="27">
        <v>0</v>
      </c>
      <c r="E311" s="27">
        <v>8887.5</v>
      </c>
      <c r="F311" s="27">
        <v>4994</v>
      </c>
      <c r="G311" s="27">
        <v>0</v>
      </c>
      <c r="H311" s="27">
        <v>482</v>
      </c>
      <c r="I311" s="27">
        <v>6230</v>
      </c>
      <c r="J311" s="27">
        <v>38</v>
      </c>
      <c r="K311" s="27">
        <v>4770</v>
      </c>
      <c r="L311" s="27">
        <v>5185</v>
      </c>
    </row>
    <row r="312" spans="1:12" x14ac:dyDescent="0.25">
      <c r="A312" s="26">
        <v>2024</v>
      </c>
      <c r="B312" s="27">
        <v>0</v>
      </c>
      <c r="C312" s="27">
        <v>0</v>
      </c>
      <c r="D312" s="27">
        <v>0</v>
      </c>
      <c r="E312" s="27">
        <v>7926.0000000000036</v>
      </c>
      <c r="F312" s="27">
        <v>4982</v>
      </c>
      <c r="G312" s="27">
        <v>0</v>
      </c>
      <c r="H312" s="27">
        <v>482</v>
      </c>
      <c r="I312" s="27">
        <v>6340</v>
      </c>
      <c r="J312" s="27">
        <v>38</v>
      </c>
      <c r="K312" s="27">
        <v>4660</v>
      </c>
      <c r="L312" s="27">
        <v>5170</v>
      </c>
    </row>
    <row r="313" spans="1:12" x14ac:dyDescent="0.25">
      <c r="A313" s="26">
        <v>2025</v>
      </c>
      <c r="B313" s="27">
        <v>0</v>
      </c>
      <c r="C313" s="27">
        <v>0</v>
      </c>
      <c r="D313" s="27">
        <v>0</v>
      </c>
      <c r="E313" s="27">
        <v>6964.4999999999991</v>
      </c>
      <c r="F313" s="27">
        <v>4970</v>
      </c>
      <c r="G313" s="27">
        <v>0</v>
      </c>
      <c r="H313" s="27">
        <v>482</v>
      </c>
      <c r="I313" s="27">
        <v>6450</v>
      </c>
      <c r="J313" s="27">
        <v>38</v>
      </c>
      <c r="K313" s="27">
        <v>4550</v>
      </c>
      <c r="L313" s="27">
        <v>5155</v>
      </c>
    </row>
    <row r="316" spans="1:12" x14ac:dyDescent="0.25">
      <c r="A316" s="24" t="s">
        <v>61</v>
      </c>
      <c r="B316" s="25"/>
      <c r="C316" s="25"/>
      <c r="D316" s="25"/>
      <c r="E316" s="25"/>
      <c r="F316" s="25"/>
      <c r="G316" s="25"/>
      <c r="H316" s="25"/>
      <c r="I316" s="25"/>
      <c r="J316" s="25"/>
      <c r="K316" s="25"/>
      <c r="L316" s="25"/>
    </row>
    <row r="317" spans="1:12" x14ac:dyDescent="0.25">
      <c r="A317" s="80" t="s">
        <v>23</v>
      </c>
      <c r="B317" s="81" t="s">
        <v>38</v>
      </c>
      <c r="C317" s="81" t="s">
        <v>39</v>
      </c>
      <c r="D317" s="81" t="s">
        <v>40</v>
      </c>
      <c r="E317" s="81" t="s">
        <v>41</v>
      </c>
      <c r="F317" s="81" t="s">
        <v>42</v>
      </c>
      <c r="G317" s="81" t="s">
        <v>43</v>
      </c>
      <c r="H317" s="81" t="s">
        <v>44</v>
      </c>
      <c r="I317" s="81" t="s">
        <v>45</v>
      </c>
      <c r="J317" s="81" t="s">
        <v>46</v>
      </c>
      <c r="K317" s="81" t="s">
        <v>47</v>
      </c>
      <c r="L317" s="81" t="s">
        <v>48</v>
      </c>
    </row>
    <row r="318" spans="1:12" x14ac:dyDescent="0.25">
      <c r="A318" s="26">
        <v>2015</v>
      </c>
      <c r="B318" s="27">
        <v>0</v>
      </c>
      <c r="C318" s="27">
        <v>0</v>
      </c>
      <c r="D318" s="27">
        <v>0</v>
      </c>
      <c r="E318" s="27">
        <v>1200</v>
      </c>
      <c r="F318" s="27">
        <v>0</v>
      </c>
      <c r="G318" s="27">
        <v>0</v>
      </c>
      <c r="H318" s="27">
        <v>0</v>
      </c>
      <c r="I318" s="27">
        <v>1000</v>
      </c>
      <c r="J318" s="27">
        <v>31800</v>
      </c>
      <c r="K318" s="27">
        <v>0</v>
      </c>
      <c r="L318" s="27">
        <v>0</v>
      </c>
    </row>
    <row r="319" spans="1:12" x14ac:dyDescent="0.25">
      <c r="A319" s="26">
        <v>2016</v>
      </c>
      <c r="B319" s="27">
        <v>0</v>
      </c>
      <c r="C319" s="27">
        <v>0</v>
      </c>
      <c r="D319" s="27">
        <v>0</v>
      </c>
      <c r="E319" s="27">
        <v>1200</v>
      </c>
      <c r="F319" s="27">
        <v>0</v>
      </c>
      <c r="G319" s="27">
        <v>0</v>
      </c>
      <c r="H319" s="27">
        <v>0</v>
      </c>
      <c r="I319" s="27">
        <v>1200</v>
      </c>
      <c r="J319" s="27">
        <v>32000</v>
      </c>
      <c r="K319" s="27">
        <v>0</v>
      </c>
      <c r="L319" s="27">
        <v>0</v>
      </c>
    </row>
    <row r="320" spans="1:12" x14ac:dyDescent="0.25">
      <c r="A320" s="26">
        <v>2017</v>
      </c>
      <c r="B320" s="27">
        <v>0</v>
      </c>
      <c r="C320" s="27">
        <v>0</v>
      </c>
      <c r="D320" s="27">
        <v>0</v>
      </c>
      <c r="E320" s="27">
        <v>1006.25</v>
      </c>
      <c r="F320" s="27">
        <v>0</v>
      </c>
      <c r="G320" s="27">
        <v>0</v>
      </c>
      <c r="H320" s="27">
        <v>0</v>
      </c>
      <c r="I320" s="27">
        <v>1420</v>
      </c>
      <c r="J320" s="27">
        <v>33725</v>
      </c>
      <c r="K320" s="27">
        <v>0</v>
      </c>
      <c r="L320" s="27">
        <v>0</v>
      </c>
    </row>
    <row r="321" spans="1:13" x14ac:dyDescent="0.25">
      <c r="A321" s="26">
        <v>2018</v>
      </c>
      <c r="B321" s="27">
        <v>0</v>
      </c>
      <c r="C321" s="27">
        <v>0</v>
      </c>
      <c r="D321" s="27">
        <v>0</v>
      </c>
      <c r="E321" s="27">
        <v>812.5</v>
      </c>
      <c r="F321" s="27">
        <v>0</v>
      </c>
      <c r="G321" s="27">
        <v>0</v>
      </c>
      <c r="H321" s="27">
        <v>0</v>
      </c>
      <c r="I321" s="27">
        <v>1640</v>
      </c>
      <c r="J321" s="27">
        <v>35450</v>
      </c>
      <c r="K321" s="27">
        <v>0</v>
      </c>
      <c r="L321" s="27">
        <v>0</v>
      </c>
    </row>
    <row r="322" spans="1:13" x14ac:dyDescent="0.25">
      <c r="A322" s="26">
        <v>2019</v>
      </c>
      <c r="B322" s="27">
        <v>0</v>
      </c>
      <c r="C322" s="27">
        <v>0</v>
      </c>
      <c r="D322" s="27">
        <v>0</v>
      </c>
      <c r="E322" s="27">
        <v>618.75</v>
      </c>
      <c r="F322" s="27">
        <v>0</v>
      </c>
      <c r="G322" s="27">
        <v>0</v>
      </c>
      <c r="H322" s="27">
        <v>0</v>
      </c>
      <c r="I322" s="27">
        <v>1860</v>
      </c>
      <c r="J322" s="27">
        <v>37175</v>
      </c>
      <c r="K322" s="27">
        <v>0</v>
      </c>
      <c r="L322" s="27">
        <v>0</v>
      </c>
    </row>
    <row r="323" spans="1:13" x14ac:dyDescent="0.25">
      <c r="A323" s="26">
        <v>2020</v>
      </c>
      <c r="B323" s="27">
        <v>0</v>
      </c>
      <c r="C323" s="27">
        <v>0</v>
      </c>
      <c r="D323" s="27">
        <v>0</v>
      </c>
      <c r="E323" s="27">
        <v>425</v>
      </c>
      <c r="F323" s="27">
        <v>0</v>
      </c>
      <c r="G323" s="27">
        <v>0</v>
      </c>
      <c r="H323" s="27">
        <v>0</v>
      </c>
      <c r="I323" s="27">
        <v>2080</v>
      </c>
      <c r="J323" s="27">
        <v>38900</v>
      </c>
      <c r="K323" s="27">
        <v>0</v>
      </c>
      <c r="L323" s="27">
        <v>0</v>
      </c>
    </row>
    <row r="324" spans="1:13" x14ac:dyDescent="0.25">
      <c r="A324" s="26">
        <v>2021</v>
      </c>
      <c r="B324" s="27">
        <v>0</v>
      </c>
      <c r="C324" s="27">
        <v>0</v>
      </c>
      <c r="D324" s="27">
        <v>0</v>
      </c>
      <c r="E324" s="27">
        <v>468</v>
      </c>
      <c r="F324" s="27">
        <v>0</v>
      </c>
      <c r="G324" s="27">
        <v>0</v>
      </c>
      <c r="H324" s="27">
        <v>0</v>
      </c>
      <c r="I324" s="27">
        <v>2163</v>
      </c>
      <c r="J324" s="27">
        <v>39090</v>
      </c>
      <c r="K324" s="27">
        <v>0</v>
      </c>
      <c r="L324" s="27">
        <v>0</v>
      </c>
    </row>
    <row r="325" spans="1:13" x14ac:dyDescent="0.25">
      <c r="A325" s="26">
        <v>2022</v>
      </c>
      <c r="B325" s="27">
        <v>0</v>
      </c>
      <c r="C325" s="27">
        <v>0</v>
      </c>
      <c r="D325" s="27">
        <v>0</v>
      </c>
      <c r="E325" s="27">
        <v>511</v>
      </c>
      <c r="F325" s="27">
        <v>0</v>
      </c>
      <c r="G325" s="27">
        <v>0</v>
      </c>
      <c r="H325" s="27">
        <v>0</v>
      </c>
      <c r="I325" s="27">
        <v>2246</v>
      </c>
      <c r="J325" s="27">
        <v>39280</v>
      </c>
      <c r="K325" s="27">
        <v>0</v>
      </c>
      <c r="L325" s="27">
        <v>0</v>
      </c>
    </row>
    <row r="326" spans="1:13" x14ac:dyDescent="0.25">
      <c r="A326" s="26">
        <v>2023</v>
      </c>
      <c r="B326" s="27">
        <v>0</v>
      </c>
      <c r="C326" s="27">
        <v>0</v>
      </c>
      <c r="D326" s="27">
        <v>0</v>
      </c>
      <c r="E326" s="27">
        <v>554</v>
      </c>
      <c r="F326" s="27">
        <v>0</v>
      </c>
      <c r="G326" s="27">
        <v>0</v>
      </c>
      <c r="H326" s="27">
        <v>0</v>
      </c>
      <c r="I326" s="27">
        <v>2329</v>
      </c>
      <c r="J326" s="27">
        <v>39470</v>
      </c>
      <c r="K326" s="27">
        <v>0</v>
      </c>
      <c r="L326" s="27">
        <v>0</v>
      </c>
    </row>
    <row r="327" spans="1:13" x14ac:dyDescent="0.25">
      <c r="A327" s="26">
        <v>2024</v>
      </c>
      <c r="B327" s="27">
        <v>0</v>
      </c>
      <c r="C327" s="27">
        <v>0</v>
      </c>
      <c r="D327" s="27">
        <v>0</v>
      </c>
      <c r="E327" s="27">
        <v>597</v>
      </c>
      <c r="F327" s="27">
        <v>0</v>
      </c>
      <c r="G327" s="27">
        <v>0</v>
      </c>
      <c r="H327" s="27">
        <v>0</v>
      </c>
      <c r="I327" s="27">
        <v>2412</v>
      </c>
      <c r="J327" s="27">
        <v>39660</v>
      </c>
      <c r="K327" s="27">
        <v>0</v>
      </c>
      <c r="L327" s="27">
        <v>0</v>
      </c>
    </row>
    <row r="328" spans="1:13" x14ac:dyDescent="0.25">
      <c r="A328" s="26">
        <v>2025</v>
      </c>
      <c r="B328" s="27">
        <v>0</v>
      </c>
      <c r="C328" s="27">
        <v>0</v>
      </c>
      <c r="D328" s="27">
        <v>0</v>
      </c>
      <c r="E328" s="27">
        <v>640</v>
      </c>
      <c r="F328" s="27">
        <v>0</v>
      </c>
      <c r="G328" s="27">
        <v>0</v>
      </c>
      <c r="H328" s="27">
        <v>0</v>
      </c>
      <c r="I328" s="27">
        <v>2495</v>
      </c>
      <c r="J328" s="27">
        <v>39850</v>
      </c>
      <c r="K328" s="27">
        <v>0</v>
      </c>
      <c r="L328" s="27">
        <v>0</v>
      </c>
    </row>
    <row r="330" spans="1:13" x14ac:dyDescent="0.25">
      <c r="A330" s="24" t="s">
        <v>62</v>
      </c>
      <c r="B330" s="25"/>
      <c r="C330" s="25"/>
      <c r="D330" s="25"/>
      <c r="E330" s="25"/>
      <c r="F330" s="25"/>
      <c r="G330" s="25"/>
      <c r="H330" s="25"/>
      <c r="I330" s="25"/>
      <c r="J330" s="25"/>
      <c r="K330" s="25"/>
      <c r="L330" s="25"/>
      <c r="M330" s="25"/>
    </row>
    <row r="331" spans="1:13" x14ac:dyDescent="0.25">
      <c r="A331" s="80" t="s">
        <v>23</v>
      </c>
      <c r="B331" s="81" t="s">
        <v>38</v>
      </c>
      <c r="C331" s="81" t="s">
        <v>39</v>
      </c>
      <c r="D331" s="81" t="s">
        <v>40</v>
      </c>
      <c r="E331" s="81" t="s">
        <v>41</v>
      </c>
      <c r="F331" s="81" t="s">
        <v>42</v>
      </c>
      <c r="G331" s="81" t="s">
        <v>43</v>
      </c>
      <c r="H331" s="81" t="s">
        <v>44</v>
      </c>
      <c r="I331" s="81" t="s">
        <v>45</v>
      </c>
      <c r="J331" s="81" t="s">
        <v>46</v>
      </c>
      <c r="K331" s="81" t="s">
        <v>47</v>
      </c>
      <c r="L331" s="81" t="s">
        <v>48</v>
      </c>
    </row>
    <row r="332" spans="1:13" x14ac:dyDescent="0.25">
      <c r="A332" s="26">
        <v>2015</v>
      </c>
      <c r="B332" s="27">
        <v>223.1</v>
      </c>
      <c r="C332" s="27">
        <v>0</v>
      </c>
      <c r="D332" s="27">
        <v>4206.8999999999996</v>
      </c>
      <c r="E332" s="27">
        <v>920</v>
      </c>
      <c r="F332" s="27">
        <v>4100</v>
      </c>
      <c r="G332" s="27">
        <v>267.85714285714289</v>
      </c>
      <c r="H332" s="27">
        <v>9192</v>
      </c>
      <c r="I332" s="27">
        <v>4800</v>
      </c>
      <c r="J332" s="27">
        <v>16200</v>
      </c>
      <c r="K332" s="27">
        <v>1.0000000000000001E-7</v>
      </c>
      <c r="L332" s="27">
        <v>267.85714285714289</v>
      </c>
    </row>
    <row r="333" spans="1:13" x14ac:dyDescent="0.25">
      <c r="A333" s="26">
        <v>2016</v>
      </c>
      <c r="B333" s="27">
        <v>223.1</v>
      </c>
      <c r="C333" s="27">
        <v>0</v>
      </c>
      <c r="D333" s="27">
        <v>3506.9</v>
      </c>
      <c r="E333" s="27">
        <v>920</v>
      </c>
      <c r="F333" s="27">
        <v>4150</v>
      </c>
      <c r="G333" s="27">
        <v>289.28571428571433</v>
      </c>
      <c r="H333" s="27">
        <v>9192</v>
      </c>
      <c r="I333" s="27">
        <v>7000</v>
      </c>
      <c r="J333" s="27">
        <v>16200</v>
      </c>
      <c r="K333" s="27">
        <v>1.0000000000000001E-7</v>
      </c>
      <c r="L333" s="27">
        <v>289.28571428571433</v>
      </c>
    </row>
    <row r="334" spans="1:13" x14ac:dyDescent="0.25">
      <c r="A334" s="26">
        <v>2017</v>
      </c>
      <c r="B334" s="27">
        <v>203.7</v>
      </c>
      <c r="C334" s="27">
        <v>0</v>
      </c>
      <c r="D334" s="27">
        <v>2796.3</v>
      </c>
      <c r="E334" s="27">
        <v>907.5</v>
      </c>
      <c r="F334" s="27">
        <v>4310</v>
      </c>
      <c r="G334" s="27">
        <v>310.71428571428578</v>
      </c>
      <c r="H334" s="27">
        <v>9192</v>
      </c>
      <c r="I334" s="27">
        <v>7210</v>
      </c>
      <c r="J334" s="27">
        <v>16200.75</v>
      </c>
      <c r="K334" s="27">
        <v>1.0000000000000001E-7</v>
      </c>
      <c r="L334" s="27">
        <v>310.71428571428578</v>
      </c>
    </row>
    <row r="335" spans="1:13" x14ac:dyDescent="0.25">
      <c r="A335" s="26">
        <v>2018</v>
      </c>
      <c r="B335" s="27">
        <v>184.29999999999998</v>
      </c>
      <c r="C335" s="27">
        <v>0</v>
      </c>
      <c r="D335" s="27">
        <v>2085.6999999999998</v>
      </c>
      <c r="E335" s="27">
        <v>895</v>
      </c>
      <c r="F335" s="27">
        <v>4470</v>
      </c>
      <c r="G335" s="27">
        <v>332.14285714285722</v>
      </c>
      <c r="H335" s="27">
        <v>8719</v>
      </c>
      <c r="I335" s="27">
        <v>7420</v>
      </c>
      <c r="J335" s="27">
        <v>16201.5</v>
      </c>
      <c r="K335" s="27">
        <v>1.0000000000000001E-7</v>
      </c>
      <c r="L335" s="27">
        <v>332.14285714285722</v>
      </c>
    </row>
    <row r="336" spans="1:13" x14ac:dyDescent="0.25">
      <c r="A336" s="26">
        <v>2019</v>
      </c>
      <c r="B336" s="27">
        <v>164.9</v>
      </c>
      <c r="C336" s="27">
        <v>0</v>
      </c>
      <c r="D336" s="27">
        <v>1375.1</v>
      </c>
      <c r="E336" s="27">
        <v>882.5</v>
      </c>
      <c r="F336" s="27">
        <v>4630</v>
      </c>
      <c r="G336" s="27">
        <v>353.57142857142867</v>
      </c>
      <c r="H336" s="27">
        <v>8719</v>
      </c>
      <c r="I336" s="27">
        <v>7630</v>
      </c>
      <c r="J336" s="27">
        <v>16202.25</v>
      </c>
      <c r="K336" s="27">
        <v>1.0000000000000001E-7</v>
      </c>
      <c r="L336" s="27">
        <v>353.57142857142867</v>
      </c>
    </row>
    <row r="337" spans="1:12" x14ac:dyDescent="0.25">
      <c r="A337" s="26">
        <v>2020</v>
      </c>
      <c r="B337" s="27">
        <v>145.5</v>
      </c>
      <c r="C337" s="27">
        <v>0</v>
      </c>
      <c r="D337" s="27">
        <v>664.5</v>
      </c>
      <c r="E337" s="27">
        <v>870</v>
      </c>
      <c r="F337" s="27">
        <v>4790</v>
      </c>
      <c r="G337" s="27">
        <v>375</v>
      </c>
      <c r="H337" s="27">
        <v>7912</v>
      </c>
      <c r="I337" s="27">
        <v>7840</v>
      </c>
      <c r="J337" s="27">
        <v>16203</v>
      </c>
      <c r="K337" s="27">
        <v>1.0000000000000001E-7</v>
      </c>
      <c r="L337" s="27">
        <v>375</v>
      </c>
    </row>
    <row r="338" spans="1:12" x14ac:dyDescent="0.25">
      <c r="A338" s="26">
        <v>2021</v>
      </c>
      <c r="B338" s="27">
        <v>130.95000000970001</v>
      </c>
      <c r="C338" s="27">
        <v>0</v>
      </c>
      <c r="D338" s="27">
        <v>664.05000000029997</v>
      </c>
      <c r="E338" s="27">
        <v>878</v>
      </c>
      <c r="F338" s="27">
        <v>4845</v>
      </c>
      <c r="G338" s="27">
        <v>378.75</v>
      </c>
      <c r="H338" s="27">
        <v>7034</v>
      </c>
      <c r="I338" s="27">
        <v>8196</v>
      </c>
      <c r="J338" s="27">
        <v>16203</v>
      </c>
      <c r="K338" s="27">
        <v>100.00000008999999</v>
      </c>
      <c r="L338" s="27">
        <v>378.75</v>
      </c>
    </row>
    <row r="339" spans="1:12" x14ac:dyDescent="0.25">
      <c r="A339" s="26">
        <v>2022</v>
      </c>
      <c r="B339" s="27">
        <v>116.4000000194</v>
      </c>
      <c r="C339" s="27">
        <v>0</v>
      </c>
      <c r="D339" s="27">
        <v>663.60000000059995</v>
      </c>
      <c r="E339" s="27">
        <v>886</v>
      </c>
      <c r="F339" s="27">
        <v>4900</v>
      </c>
      <c r="G339" s="27">
        <v>382.5</v>
      </c>
      <c r="H339" s="27">
        <v>7034</v>
      </c>
      <c r="I339" s="27">
        <v>8552</v>
      </c>
      <c r="J339" s="27">
        <v>16203</v>
      </c>
      <c r="K339" s="27">
        <v>200.00000007999998</v>
      </c>
      <c r="L339" s="27">
        <v>382.5</v>
      </c>
    </row>
    <row r="340" spans="1:12" x14ac:dyDescent="0.25">
      <c r="A340" s="26">
        <v>2023</v>
      </c>
      <c r="B340" s="27">
        <v>101.85000002909999</v>
      </c>
      <c r="C340" s="27">
        <v>0</v>
      </c>
      <c r="D340" s="27">
        <v>663.15000000090004</v>
      </c>
      <c r="E340" s="27">
        <v>894</v>
      </c>
      <c r="F340" s="27">
        <v>4955</v>
      </c>
      <c r="G340" s="27">
        <v>386.25</v>
      </c>
      <c r="H340" s="27">
        <v>7034</v>
      </c>
      <c r="I340" s="27">
        <v>8908</v>
      </c>
      <c r="J340" s="27">
        <v>16203</v>
      </c>
      <c r="K340" s="27">
        <v>300.00000006999994</v>
      </c>
      <c r="L340" s="27">
        <v>386.25</v>
      </c>
    </row>
    <row r="341" spans="1:12" x14ac:dyDescent="0.25">
      <c r="A341" s="26">
        <v>2024</v>
      </c>
      <c r="B341" s="27">
        <v>87.300000038799993</v>
      </c>
      <c r="C341" s="27">
        <v>0</v>
      </c>
      <c r="D341" s="27">
        <v>662.70000000120001</v>
      </c>
      <c r="E341" s="27">
        <v>902</v>
      </c>
      <c r="F341" s="27">
        <v>5010</v>
      </c>
      <c r="G341" s="27">
        <v>390</v>
      </c>
      <c r="H341" s="27">
        <v>7034</v>
      </c>
      <c r="I341" s="27">
        <v>9264</v>
      </c>
      <c r="J341" s="27">
        <v>16203</v>
      </c>
      <c r="K341" s="27">
        <v>400.00000005999993</v>
      </c>
      <c r="L341" s="27">
        <v>390</v>
      </c>
    </row>
    <row r="342" spans="1:12" x14ac:dyDescent="0.25">
      <c r="A342" s="26">
        <v>2025</v>
      </c>
      <c r="B342" s="27">
        <v>72.750000048499999</v>
      </c>
      <c r="C342" s="27">
        <v>0</v>
      </c>
      <c r="D342" s="27">
        <v>662.25000000149998</v>
      </c>
      <c r="E342" s="27">
        <v>910</v>
      </c>
      <c r="F342" s="27">
        <v>5065</v>
      </c>
      <c r="G342" s="27">
        <v>393.75</v>
      </c>
      <c r="H342" s="27">
        <v>7034</v>
      </c>
      <c r="I342" s="27">
        <v>9620</v>
      </c>
      <c r="J342" s="27">
        <v>16203</v>
      </c>
      <c r="K342" s="27">
        <v>500.00000004999998</v>
      </c>
      <c r="L342" s="27">
        <v>393.75</v>
      </c>
    </row>
    <row r="344" spans="1:12" x14ac:dyDescent="0.25">
      <c r="A344" s="24" t="s">
        <v>63</v>
      </c>
      <c r="B344" s="25"/>
      <c r="C344" s="25"/>
      <c r="D344" s="25"/>
      <c r="E344" s="25"/>
      <c r="F344" s="25"/>
      <c r="G344" s="25"/>
      <c r="H344" s="25"/>
      <c r="I344" s="25"/>
      <c r="J344" s="25"/>
      <c r="K344" s="25"/>
      <c r="L344" s="25"/>
    </row>
    <row r="345" spans="1:12" x14ac:dyDescent="0.25">
      <c r="A345" s="80" t="s">
        <v>23</v>
      </c>
      <c r="B345" s="81" t="s">
        <v>38</v>
      </c>
      <c r="C345" s="81" t="s">
        <v>39</v>
      </c>
      <c r="D345" s="81" t="s">
        <v>40</v>
      </c>
      <c r="E345" s="81" t="s">
        <v>41</v>
      </c>
      <c r="F345" s="81" t="s">
        <v>42</v>
      </c>
      <c r="G345" s="81" t="s">
        <v>43</v>
      </c>
      <c r="H345" s="81" t="s">
        <v>44</v>
      </c>
      <c r="I345" s="81" t="s">
        <v>45</v>
      </c>
      <c r="J345" s="81" t="s">
        <v>46</v>
      </c>
      <c r="K345" s="81" t="s">
        <v>47</v>
      </c>
      <c r="L345" s="81" t="s">
        <v>48</v>
      </c>
    </row>
    <row r="346" spans="1:12" x14ac:dyDescent="0.25">
      <c r="A346" s="26">
        <v>2015</v>
      </c>
      <c r="B346" s="27">
        <v>3462.8999999999996</v>
      </c>
      <c r="C346" s="27">
        <v>0</v>
      </c>
      <c r="D346" s="27">
        <v>1847.1</v>
      </c>
      <c r="E346" s="27">
        <v>1940</v>
      </c>
      <c r="F346" s="27">
        <v>2029.9999999999998</v>
      </c>
      <c r="G346" s="27">
        <v>0</v>
      </c>
      <c r="H346" s="27">
        <v>2752</v>
      </c>
      <c r="I346" s="27">
        <v>650</v>
      </c>
      <c r="J346" s="27">
        <v>3190</v>
      </c>
      <c r="K346" s="27">
        <v>1.0000000000000001E-7</v>
      </c>
      <c r="L346" s="27">
        <v>2140</v>
      </c>
    </row>
    <row r="347" spans="1:12" x14ac:dyDescent="0.25">
      <c r="A347" s="26">
        <v>2016</v>
      </c>
      <c r="B347" s="27">
        <v>3327.1</v>
      </c>
      <c r="C347" s="27">
        <v>0</v>
      </c>
      <c r="D347" s="27">
        <v>1392.9</v>
      </c>
      <c r="E347" s="27">
        <v>1870</v>
      </c>
      <c r="F347" s="27">
        <v>1990</v>
      </c>
      <c r="G347" s="27">
        <v>0</v>
      </c>
      <c r="H347" s="27">
        <v>2752</v>
      </c>
      <c r="I347" s="27">
        <v>1000</v>
      </c>
      <c r="J347" s="27">
        <v>3150</v>
      </c>
      <c r="K347" s="27">
        <v>100</v>
      </c>
      <c r="L347" s="27">
        <v>2120</v>
      </c>
    </row>
    <row r="348" spans="1:12" x14ac:dyDescent="0.25">
      <c r="A348" s="26">
        <v>2017</v>
      </c>
      <c r="B348" s="27">
        <v>2632.3374999999996</v>
      </c>
      <c r="C348" s="27">
        <v>0</v>
      </c>
      <c r="D348" s="27">
        <v>1388.9124999999999</v>
      </c>
      <c r="E348" s="27">
        <v>1402.500000025</v>
      </c>
      <c r="F348" s="27">
        <v>2472.5</v>
      </c>
      <c r="G348" s="27">
        <v>0</v>
      </c>
      <c r="H348" s="27">
        <v>2752</v>
      </c>
      <c r="I348" s="27">
        <v>1375</v>
      </c>
      <c r="J348" s="27">
        <v>3162.5</v>
      </c>
      <c r="K348" s="27">
        <v>100</v>
      </c>
      <c r="L348" s="27">
        <v>2167.5</v>
      </c>
    </row>
    <row r="349" spans="1:12" x14ac:dyDescent="0.25">
      <c r="A349" s="26">
        <v>2018</v>
      </c>
      <c r="B349" s="27">
        <v>1937.5749999999998</v>
      </c>
      <c r="C349" s="27">
        <v>0</v>
      </c>
      <c r="D349" s="27">
        <v>1384.925</v>
      </c>
      <c r="E349" s="27">
        <v>935.00000005000004</v>
      </c>
      <c r="F349" s="27">
        <v>2955</v>
      </c>
      <c r="G349" s="27">
        <v>0</v>
      </c>
      <c r="H349" s="27">
        <v>2752</v>
      </c>
      <c r="I349" s="27">
        <v>1750</v>
      </c>
      <c r="J349" s="27">
        <v>3175</v>
      </c>
      <c r="K349" s="27">
        <v>100</v>
      </c>
      <c r="L349" s="27">
        <v>2215</v>
      </c>
    </row>
    <row r="350" spans="1:12" x14ac:dyDescent="0.25">
      <c r="A350" s="26">
        <v>2019</v>
      </c>
      <c r="B350" s="27">
        <v>1242.8125</v>
      </c>
      <c r="C350" s="27">
        <v>0</v>
      </c>
      <c r="D350" s="27">
        <v>1380.9375</v>
      </c>
      <c r="E350" s="27">
        <v>467.50000007500006</v>
      </c>
      <c r="F350" s="27">
        <v>3437.5</v>
      </c>
      <c r="G350" s="27">
        <v>0</v>
      </c>
      <c r="H350" s="27">
        <v>4352</v>
      </c>
      <c r="I350" s="27">
        <v>2125</v>
      </c>
      <c r="J350" s="27">
        <v>3187.5</v>
      </c>
      <c r="K350" s="27">
        <v>100</v>
      </c>
      <c r="L350" s="27">
        <v>2262.5</v>
      </c>
    </row>
    <row r="351" spans="1:12" x14ac:dyDescent="0.25">
      <c r="A351" s="26">
        <v>2020</v>
      </c>
      <c r="B351" s="27">
        <v>548.04999999999995</v>
      </c>
      <c r="C351" s="27">
        <v>0</v>
      </c>
      <c r="D351" s="27">
        <v>1376.95</v>
      </c>
      <c r="E351" s="27">
        <v>9.9999999999999995E-8</v>
      </c>
      <c r="F351" s="27">
        <v>3920</v>
      </c>
      <c r="G351" s="27">
        <v>0</v>
      </c>
      <c r="H351" s="27">
        <v>4352</v>
      </c>
      <c r="I351" s="27">
        <v>2500</v>
      </c>
      <c r="J351" s="27">
        <v>3200</v>
      </c>
      <c r="K351" s="27">
        <v>100</v>
      </c>
      <c r="L351" s="27">
        <v>2310</v>
      </c>
    </row>
    <row r="352" spans="1:12" x14ac:dyDescent="0.25">
      <c r="A352" s="26">
        <v>2021</v>
      </c>
      <c r="B352" s="27">
        <v>493.24500000969999</v>
      </c>
      <c r="C352" s="27">
        <v>0</v>
      </c>
      <c r="D352" s="27">
        <v>1455.7550000003002</v>
      </c>
      <c r="E352" s="27">
        <v>97.00000009</v>
      </c>
      <c r="F352" s="27">
        <v>4053</v>
      </c>
      <c r="G352" s="27">
        <v>0</v>
      </c>
      <c r="H352" s="27">
        <v>4352</v>
      </c>
      <c r="I352" s="27">
        <v>2750</v>
      </c>
      <c r="J352" s="27">
        <v>3315</v>
      </c>
      <c r="K352" s="27">
        <v>199.99999998999999</v>
      </c>
      <c r="L352" s="27">
        <v>2218</v>
      </c>
    </row>
    <row r="353" spans="1:12" x14ac:dyDescent="0.25">
      <c r="A353" s="26">
        <v>2022</v>
      </c>
      <c r="B353" s="27">
        <v>438.44000001939997</v>
      </c>
      <c r="C353" s="27">
        <v>0</v>
      </c>
      <c r="D353" s="27">
        <v>1534.5600000006002</v>
      </c>
      <c r="E353" s="27">
        <v>194.00000008000001</v>
      </c>
      <c r="F353" s="27">
        <v>4186</v>
      </c>
      <c r="G353" s="27">
        <v>0</v>
      </c>
      <c r="H353" s="27">
        <v>4352</v>
      </c>
      <c r="I353" s="27">
        <v>3000</v>
      </c>
      <c r="J353" s="27">
        <v>3430</v>
      </c>
      <c r="K353" s="27">
        <v>299.99999997999998</v>
      </c>
      <c r="L353" s="27">
        <v>2126</v>
      </c>
    </row>
    <row r="354" spans="1:12" x14ac:dyDescent="0.25">
      <c r="A354" s="26">
        <v>2023</v>
      </c>
      <c r="B354" s="27">
        <v>383.63500002909996</v>
      </c>
      <c r="C354" s="27">
        <v>0</v>
      </c>
      <c r="D354" s="27">
        <v>1613.3650000009002</v>
      </c>
      <c r="E354" s="27">
        <v>291.00000007</v>
      </c>
      <c r="F354" s="27">
        <v>4319</v>
      </c>
      <c r="G354" s="27">
        <v>0</v>
      </c>
      <c r="H354" s="27">
        <v>4352</v>
      </c>
      <c r="I354" s="27">
        <v>3250</v>
      </c>
      <c r="J354" s="27">
        <v>3545</v>
      </c>
      <c r="K354" s="27">
        <v>399.99999996999998</v>
      </c>
      <c r="L354" s="27">
        <v>2034</v>
      </c>
    </row>
    <row r="355" spans="1:12" x14ac:dyDescent="0.25">
      <c r="A355" s="26">
        <v>2024</v>
      </c>
      <c r="B355" s="27">
        <v>328.83000003879994</v>
      </c>
      <c r="C355" s="27">
        <v>0</v>
      </c>
      <c r="D355" s="27">
        <v>1692.1700000012004</v>
      </c>
      <c r="E355" s="27">
        <v>388.00000005999999</v>
      </c>
      <c r="F355" s="27">
        <v>4452</v>
      </c>
      <c r="G355" s="27">
        <v>0</v>
      </c>
      <c r="H355" s="27">
        <v>4352</v>
      </c>
      <c r="I355" s="27">
        <v>3500</v>
      </c>
      <c r="J355" s="27">
        <v>3660</v>
      </c>
      <c r="K355" s="27">
        <v>499.99999995999997</v>
      </c>
      <c r="L355" s="27">
        <v>1942</v>
      </c>
    </row>
    <row r="356" spans="1:12" x14ac:dyDescent="0.25">
      <c r="A356" s="26">
        <v>2025</v>
      </c>
      <c r="B356" s="27">
        <v>274.02500004849998</v>
      </c>
      <c r="C356" s="27">
        <v>0</v>
      </c>
      <c r="D356" s="27">
        <v>1770.9750000015001</v>
      </c>
      <c r="E356" s="27">
        <v>485.00000004999998</v>
      </c>
      <c r="F356" s="27">
        <v>4585</v>
      </c>
      <c r="G356" s="27">
        <v>0</v>
      </c>
      <c r="H356" s="27">
        <v>4352</v>
      </c>
      <c r="I356" s="27">
        <v>3750</v>
      </c>
      <c r="J356" s="27">
        <v>3775</v>
      </c>
      <c r="K356" s="27">
        <v>1300</v>
      </c>
      <c r="L356" s="27">
        <v>1850</v>
      </c>
    </row>
    <row r="358" spans="1:12" x14ac:dyDescent="0.25">
      <c r="A358" s="24" t="s">
        <v>64</v>
      </c>
      <c r="B358" s="25"/>
      <c r="C358" s="25"/>
      <c r="D358" s="25"/>
      <c r="E358" s="25"/>
      <c r="F358" s="25"/>
      <c r="G358" s="25"/>
      <c r="H358" s="25"/>
      <c r="I358" s="25"/>
      <c r="J358" s="25"/>
      <c r="K358" s="25"/>
      <c r="L358" s="25"/>
    </row>
    <row r="359" spans="1:12" x14ac:dyDescent="0.25">
      <c r="A359" s="80" t="s">
        <v>23</v>
      </c>
      <c r="B359" s="81" t="s">
        <v>38</v>
      </c>
      <c r="C359" s="81" t="s">
        <v>39</v>
      </c>
      <c r="D359" s="81" t="s">
        <v>40</v>
      </c>
      <c r="E359" s="81" t="s">
        <v>41</v>
      </c>
      <c r="F359" s="81" t="s">
        <v>42</v>
      </c>
      <c r="G359" s="81" t="s">
        <v>43</v>
      </c>
      <c r="H359" s="81" t="s">
        <v>44</v>
      </c>
      <c r="I359" s="81" t="s">
        <v>45</v>
      </c>
      <c r="J359" s="81" t="s">
        <v>46</v>
      </c>
      <c r="K359" s="81" t="s">
        <v>47</v>
      </c>
      <c r="L359" s="81" t="s">
        <v>48</v>
      </c>
    </row>
    <row r="360" spans="1:12" x14ac:dyDescent="0.25">
      <c r="A360" s="26">
        <v>2015</v>
      </c>
      <c r="B360" s="27">
        <v>27965.1</v>
      </c>
      <c r="C360" s="27">
        <v>20602.799999999996</v>
      </c>
      <c r="D360" s="27">
        <v>4952.1000000000004</v>
      </c>
      <c r="E360" s="27">
        <v>28460</v>
      </c>
      <c r="F360" s="27">
        <v>6090</v>
      </c>
      <c r="G360" s="27">
        <v>0</v>
      </c>
      <c r="H360" s="27">
        <v>12070</v>
      </c>
      <c r="I360" s="27">
        <v>39000</v>
      </c>
      <c r="J360" s="27">
        <v>10800</v>
      </c>
      <c r="K360" s="27">
        <v>40470</v>
      </c>
      <c r="L360" s="27">
        <v>5430</v>
      </c>
    </row>
    <row r="361" spans="1:12" x14ac:dyDescent="0.25">
      <c r="A361" s="26">
        <v>2016</v>
      </c>
      <c r="B361" s="27">
        <v>26190</v>
      </c>
      <c r="C361" s="27">
        <v>20176</v>
      </c>
      <c r="D361" s="27">
        <v>4884</v>
      </c>
      <c r="E361" s="27">
        <v>28460</v>
      </c>
      <c r="F361" s="27">
        <v>6532</v>
      </c>
      <c r="G361" s="27">
        <v>0</v>
      </c>
      <c r="H361" s="27">
        <v>10800</v>
      </c>
      <c r="I361" s="27">
        <v>44458.583333333328</v>
      </c>
      <c r="J361" s="27">
        <v>10800</v>
      </c>
      <c r="K361" s="27">
        <v>40470</v>
      </c>
      <c r="L361" s="27">
        <v>4700</v>
      </c>
    </row>
    <row r="362" spans="1:12" x14ac:dyDescent="0.25">
      <c r="A362" s="26">
        <v>2017</v>
      </c>
      <c r="B362" s="27">
        <v>26169.144999999997</v>
      </c>
      <c r="C362" s="27">
        <v>20429.654999999999</v>
      </c>
      <c r="D362" s="27">
        <v>4948.7000000000007</v>
      </c>
      <c r="E362" s="27">
        <v>28386.5</v>
      </c>
      <c r="F362" s="27">
        <v>6869</v>
      </c>
      <c r="G362" s="27">
        <v>0</v>
      </c>
      <c r="H362" s="27">
        <v>9450</v>
      </c>
      <c r="I362" s="27">
        <v>47361.437499999993</v>
      </c>
      <c r="J362" s="27">
        <v>10800</v>
      </c>
      <c r="K362" s="27">
        <v>42067.5</v>
      </c>
      <c r="L362" s="27">
        <v>5122.5</v>
      </c>
    </row>
    <row r="363" spans="1:12" x14ac:dyDescent="0.25">
      <c r="A363" s="26">
        <v>2018</v>
      </c>
      <c r="B363" s="27">
        <v>26148.289999999997</v>
      </c>
      <c r="C363" s="27">
        <v>20683.310000000001</v>
      </c>
      <c r="D363" s="27">
        <v>5013.3999999999996</v>
      </c>
      <c r="E363" s="27">
        <v>28313</v>
      </c>
      <c r="F363" s="27">
        <v>7206</v>
      </c>
      <c r="G363" s="27">
        <v>0</v>
      </c>
      <c r="H363" s="27">
        <v>8046.6666666666661</v>
      </c>
      <c r="I363" s="27">
        <v>50264.291666666657</v>
      </c>
      <c r="J363" s="27">
        <v>10800</v>
      </c>
      <c r="K363" s="27">
        <v>43665</v>
      </c>
      <c r="L363" s="27">
        <v>5545</v>
      </c>
    </row>
    <row r="364" spans="1:12" x14ac:dyDescent="0.25">
      <c r="A364" s="26">
        <v>2019</v>
      </c>
      <c r="B364" s="27">
        <v>26127.434999999998</v>
      </c>
      <c r="C364" s="27">
        <v>20936.965</v>
      </c>
      <c r="D364" s="27">
        <v>5078.1000000000004</v>
      </c>
      <c r="E364" s="27">
        <v>28239.500000000004</v>
      </c>
      <c r="F364" s="27">
        <v>7543</v>
      </c>
      <c r="G364" s="27">
        <v>0</v>
      </c>
      <c r="H364" s="27">
        <v>6705.5555555555557</v>
      </c>
      <c r="I364" s="27">
        <v>53167.145833333328</v>
      </c>
      <c r="J364" s="27">
        <v>10800</v>
      </c>
      <c r="K364" s="27">
        <v>45262.5</v>
      </c>
      <c r="L364" s="27">
        <v>5967.5</v>
      </c>
    </row>
    <row r="365" spans="1:12" x14ac:dyDescent="0.25">
      <c r="A365" s="26">
        <v>2020</v>
      </c>
      <c r="B365" s="27">
        <v>26106.579999999998</v>
      </c>
      <c r="C365" s="27">
        <v>21190.62</v>
      </c>
      <c r="D365" s="27">
        <v>5142.8</v>
      </c>
      <c r="E365" s="27">
        <v>28166</v>
      </c>
      <c r="F365" s="27">
        <v>7880</v>
      </c>
      <c r="G365" s="27">
        <v>0</v>
      </c>
      <c r="H365" s="27">
        <v>5364.4444444444443</v>
      </c>
      <c r="I365" s="27">
        <v>56070</v>
      </c>
      <c r="J365" s="27">
        <v>10800</v>
      </c>
      <c r="K365" s="27">
        <v>46860</v>
      </c>
      <c r="L365" s="27">
        <v>6390</v>
      </c>
    </row>
    <row r="366" spans="1:12" x14ac:dyDescent="0.25">
      <c r="A366" s="26">
        <v>2021</v>
      </c>
      <c r="B366" s="27">
        <v>24945.101999999999</v>
      </c>
      <c r="C366" s="27">
        <v>20061.830999999998</v>
      </c>
      <c r="D366" s="27">
        <v>4791.067</v>
      </c>
      <c r="E366" s="27">
        <v>28792.3</v>
      </c>
      <c r="F366" s="27">
        <v>8026</v>
      </c>
      <c r="G366" s="27">
        <v>0</v>
      </c>
      <c r="H366" s="27">
        <v>4023.333333333333</v>
      </c>
      <c r="I366" s="27">
        <v>60538</v>
      </c>
      <c r="J366" s="27">
        <v>11483.7</v>
      </c>
      <c r="K366" s="27">
        <v>48248</v>
      </c>
      <c r="L366" s="27">
        <v>6814</v>
      </c>
    </row>
    <row r="367" spans="1:12" x14ac:dyDescent="0.25">
      <c r="A367" s="26">
        <v>2022</v>
      </c>
      <c r="B367" s="27">
        <v>23783.623999999996</v>
      </c>
      <c r="C367" s="27">
        <v>18933.042000000001</v>
      </c>
      <c r="D367" s="27">
        <v>4439.3339999999998</v>
      </c>
      <c r="E367" s="27">
        <v>29418.600000000002</v>
      </c>
      <c r="F367" s="27">
        <v>8172</v>
      </c>
      <c r="G367" s="27">
        <v>0</v>
      </c>
      <c r="H367" s="27">
        <v>2682.2222222222222</v>
      </c>
      <c r="I367" s="27">
        <v>65006</v>
      </c>
      <c r="J367" s="27">
        <v>12167.4</v>
      </c>
      <c r="K367" s="27">
        <v>49636</v>
      </c>
      <c r="L367" s="27">
        <v>7238</v>
      </c>
    </row>
    <row r="368" spans="1:12" x14ac:dyDescent="0.25">
      <c r="A368" s="26">
        <v>2023</v>
      </c>
      <c r="B368" s="27">
        <v>22622.145999999993</v>
      </c>
      <c r="C368" s="27">
        <v>17804.253000000001</v>
      </c>
      <c r="D368" s="27">
        <v>4087.6009999999997</v>
      </c>
      <c r="E368" s="27">
        <v>30044.9</v>
      </c>
      <c r="F368" s="27">
        <v>8318</v>
      </c>
      <c r="G368" s="27">
        <v>0</v>
      </c>
      <c r="H368" s="27">
        <v>0</v>
      </c>
      <c r="I368" s="27">
        <v>69474</v>
      </c>
      <c r="J368" s="27">
        <v>12851.099999999999</v>
      </c>
      <c r="K368" s="27">
        <v>51024</v>
      </c>
      <c r="L368" s="27">
        <v>7662</v>
      </c>
    </row>
    <row r="369" spans="1:12" x14ac:dyDescent="0.25">
      <c r="A369" s="26">
        <v>2024</v>
      </c>
      <c r="B369" s="27">
        <v>21460.667999999991</v>
      </c>
      <c r="C369" s="27">
        <v>16675.464</v>
      </c>
      <c r="D369" s="27">
        <v>3735.8679999999995</v>
      </c>
      <c r="E369" s="27">
        <v>30671.200000000004</v>
      </c>
      <c r="F369" s="27">
        <v>8464</v>
      </c>
      <c r="G369" s="27">
        <v>0</v>
      </c>
      <c r="H369" s="27">
        <v>0</v>
      </c>
      <c r="I369" s="27">
        <v>73942</v>
      </c>
      <c r="J369" s="27">
        <v>13534.8</v>
      </c>
      <c r="K369" s="27">
        <v>52412</v>
      </c>
      <c r="L369" s="27">
        <v>8086</v>
      </c>
    </row>
    <row r="370" spans="1:12" x14ac:dyDescent="0.25">
      <c r="A370" s="26">
        <v>2025</v>
      </c>
      <c r="B370" s="27">
        <v>20299.189999999999</v>
      </c>
      <c r="C370" s="27">
        <v>15546.674999999999</v>
      </c>
      <c r="D370" s="27">
        <v>3384.1350000000002</v>
      </c>
      <c r="E370" s="27">
        <v>31297.5</v>
      </c>
      <c r="F370" s="27">
        <v>8610</v>
      </c>
      <c r="G370" s="27">
        <v>0</v>
      </c>
      <c r="H370" s="27">
        <v>0</v>
      </c>
      <c r="I370" s="27">
        <v>78410</v>
      </c>
      <c r="J370" s="27">
        <v>14218.5</v>
      </c>
      <c r="K370" s="27">
        <v>53800</v>
      </c>
      <c r="L370" s="27">
        <v>8510</v>
      </c>
    </row>
    <row r="372" spans="1:12" x14ac:dyDescent="0.25">
      <c r="A372" s="24" t="s">
        <v>65</v>
      </c>
      <c r="B372" s="25"/>
      <c r="C372" s="25"/>
      <c r="D372" s="25"/>
      <c r="E372" s="25"/>
      <c r="F372" s="25"/>
      <c r="G372" s="25"/>
      <c r="H372" s="25"/>
      <c r="I372" s="25"/>
      <c r="J372" s="25"/>
      <c r="K372" s="25"/>
      <c r="L372" s="25"/>
    </row>
    <row r="373" spans="1:12" x14ac:dyDescent="0.25">
      <c r="A373" s="80" t="s">
        <v>23</v>
      </c>
      <c r="B373" s="81" t="s">
        <v>38</v>
      </c>
      <c r="C373" s="81" t="s">
        <v>39</v>
      </c>
      <c r="D373" s="81" t="s">
        <v>40</v>
      </c>
      <c r="E373" s="81" t="s">
        <v>41</v>
      </c>
      <c r="F373" s="81" t="s">
        <v>42</v>
      </c>
      <c r="G373" s="81" t="s">
        <v>43</v>
      </c>
      <c r="H373" s="81" t="s">
        <v>44</v>
      </c>
      <c r="I373" s="81" t="s">
        <v>45</v>
      </c>
      <c r="J373" s="81" t="s">
        <v>46</v>
      </c>
      <c r="K373" s="81" t="s">
        <v>47</v>
      </c>
      <c r="L373" s="81" t="s">
        <v>48</v>
      </c>
    </row>
    <row r="374" spans="1:12" x14ac:dyDescent="0.25">
      <c r="A374" s="26">
        <v>2015</v>
      </c>
      <c r="B374" s="27">
        <v>5548.4000000000005</v>
      </c>
      <c r="C374" s="27">
        <v>0</v>
      </c>
      <c r="D374" s="27">
        <v>171.6</v>
      </c>
      <c r="E374" s="27">
        <v>20060</v>
      </c>
      <c r="F374" s="27">
        <v>397</v>
      </c>
      <c r="G374" s="27">
        <v>0</v>
      </c>
      <c r="H374" s="27">
        <v>482</v>
      </c>
      <c r="I374" s="27">
        <v>3150</v>
      </c>
      <c r="J374" s="27">
        <v>38</v>
      </c>
      <c r="K374" s="27">
        <v>1340</v>
      </c>
      <c r="L374" s="27">
        <v>1646</v>
      </c>
    </row>
    <row r="375" spans="1:12" x14ac:dyDescent="0.25">
      <c r="A375" s="26">
        <v>2016</v>
      </c>
      <c r="B375" s="27">
        <v>5490.2</v>
      </c>
      <c r="C375" s="27">
        <v>0</v>
      </c>
      <c r="D375" s="27">
        <v>169.8</v>
      </c>
      <c r="E375" s="27">
        <v>19640</v>
      </c>
      <c r="F375" s="27">
        <v>397</v>
      </c>
      <c r="G375" s="27">
        <v>0</v>
      </c>
      <c r="H375" s="27">
        <v>482</v>
      </c>
      <c r="I375" s="27">
        <v>3443</v>
      </c>
      <c r="J375" s="27">
        <v>38</v>
      </c>
      <c r="K375" s="27">
        <v>2009.9999999999998</v>
      </c>
      <c r="L375" s="27">
        <v>1545</v>
      </c>
    </row>
    <row r="376" spans="1:12" x14ac:dyDescent="0.25">
      <c r="A376" s="26">
        <v>2017</v>
      </c>
      <c r="B376" s="27">
        <v>4117.6499999999996</v>
      </c>
      <c r="C376" s="27">
        <v>0</v>
      </c>
      <c r="D376" s="27">
        <v>127.35</v>
      </c>
      <c r="E376" s="27">
        <v>17673</v>
      </c>
      <c r="F376" s="27">
        <v>1555.25</v>
      </c>
      <c r="G376" s="27">
        <v>0</v>
      </c>
      <c r="H376" s="27">
        <v>482</v>
      </c>
      <c r="I376" s="27">
        <v>4057.25</v>
      </c>
      <c r="J376" s="27">
        <v>38</v>
      </c>
      <c r="K376" s="27">
        <v>2782.5</v>
      </c>
      <c r="L376" s="27">
        <v>2466.25</v>
      </c>
    </row>
    <row r="377" spans="1:12" x14ac:dyDescent="0.25">
      <c r="A377" s="26">
        <v>2018</v>
      </c>
      <c r="B377" s="27">
        <v>2745.1</v>
      </c>
      <c r="C377" s="27">
        <v>0</v>
      </c>
      <c r="D377" s="27">
        <v>84.9</v>
      </c>
      <c r="E377" s="27">
        <v>15706</v>
      </c>
      <c r="F377" s="27">
        <v>2713.5</v>
      </c>
      <c r="G377" s="27">
        <v>0</v>
      </c>
      <c r="H377" s="27">
        <v>482</v>
      </c>
      <c r="I377" s="27">
        <v>4671.5</v>
      </c>
      <c r="J377" s="27">
        <v>38</v>
      </c>
      <c r="K377" s="27">
        <v>3555</v>
      </c>
      <c r="L377" s="27">
        <v>3387.5</v>
      </c>
    </row>
    <row r="378" spans="1:12" x14ac:dyDescent="0.25">
      <c r="A378" s="26">
        <v>2019</v>
      </c>
      <c r="B378" s="27">
        <v>1372.55</v>
      </c>
      <c r="C378" s="27">
        <v>0</v>
      </c>
      <c r="D378" s="27">
        <v>42.45</v>
      </c>
      <c r="E378" s="27">
        <v>13738.999999999996</v>
      </c>
      <c r="F378" s="27">
        <v>3871.75</v>
      </c>
      <c r="G378" s="27">
        <v>0</v>
      </c>
      <c r="H378" s="27">
        <v>482</v>
      </c>
      <c r="I378" s="27">
        <v>5285.75</v>
      </c>
      <c r="J378" s="27">
        <v>38</v>
      </c>
      <c r="K378" s="27">
        <v>4327.5</v>
      </c>
      <c r="L378" s="27">
        <v>4308.75</v>
      </c>
    </row>
    <row r="379" spans="1:12" x14ac:dyDescent="0.25">
      <c r="A379" s="26">
        <v>2020</v>
      </c>
      <c r="B379" s="27">
        <v>0</v>
      </c>
      <c r="C379" s="27">
        <v>0</v>
      </c>
      <c r="D379" s="27">
        <v>0</v>
      </c>
      <c r="E379" s="27">
        <v>11771.999999999998</v>
      </c>
      <c r="F379" s="27">
        <v>5030</v>
      </c>
      <c r="G379" s="27">
        <v>0</v>
      </c>
      <c r="H379" s="27">
        <v>482</v>
      </c>
      <c r="I379" s="27">
        <v>5900</v>
      </c>
      <c r="J379" s="27">
        <v>38</v>
      </c>
      <c r="K379" s="27">
        <v>5100</v>
      </c>
      <c r="L379" s="27">
        <v>5230</v>
      </c>
    </row>
    <row r="380" spans="1:12" x14ac:dyDescent="0.25">
      <c r="A380" s="26">
        <v>2021</v>
      </c>
      <c r="B380" s="27">
        <v>9.6999999999999992E-9</v>
      </c>
      <c r="C380" s="27">
        <v>0</v>
      </c>
      <c r="D380" s="27">
        <v>3E-10</v>
      </c>
      <c r="E380" s="27">
        <v>10870.6</v>
      </c>
      <c r="F380" s="27">
        <v>5035</v>
      </c>
      <c r="G380" s="27">
        <v>0</v>
      </c>
      <c r="H380" s="27">
        <v>482</v>
      </c>
      <c r="I380" s="27">
        <v>6580</v>
      </c>
      <c r="J380" s="27">
        <v>38</v>
      </c>
      <c r="K380" s="27">
        <v>6130</v>
      </c>
      <c r="L380" s="27">
        <v>5215</v>
      </c>
    </row>
    <row r="381" spans="1:12" x14ac:dyDescent="0.25">
      <c r="A381" s="26">
        <v>2022</v>
      </c>
      <c r="B381" s="27">
        <v>1.9399999999999998E-8</v>
      </c>
      <c r="C381" s="27">
        <v>0</v>
      </c>
      <c r="D381" s="27">
        <v>6E-10</v>
      </c>
      <c r="E381" s="27">
        <v>9969.2000000000007</v>
      </c>
      <c r="F381" s="27">
        <v>5040</v>
      </c>
      <c r="G381" s="27">
        <v>0</v>
      </c>
      <c r="H381" s="27">
        <v>482</v>
      </c>
      <c r="I381" s="27">
        <v>7260</v>
      </c>
      <c r="J381" s="27">
        <v>38</v>
      </c>
      <c r="K381" s="27">
        <v>7160</v>
      </c>
      <c r="L381" s="27">
        <v>5200</v>
      </c>
    </row>
    <row r="382" spans="1:12" x14ac:dyDescent="0.25">
      <c r="A382" s="26">
        <v>2023</v>
      </c>
      <c r="B382" s="27">
        <v>2.9100000000000006E-8</v>
      </c>
      <c r="C382" s="27">
        <v>0</v>
      </c>
      <c r="D382" s="27">
        <v>9.000000000000001E-10</v>
      </c>
      <c r="E382" s="27">
        <v>9067.8000000000011</v>
      </c>
      <c r="F382" s="27">
        <v>5045</v>
      </c>
      <c r="G382" s="27">
        <v>0</v>
      </c>
      <c r="H382" s="27">
        <v>482</v>
      </c>
      <c r="I382" s="27">
        <v>7940</v>
      </c>
      <c r="J382" s="27">
        <v>38</v>
      </c>
      <c r="K382" s="27">
        <v>8190</v>
      </c>
      <c r="L382" s="27">
        <v>5185</v>
      </c>
    </row>
    <row r="383" spans="1:12" x14ac:dyDescent="0.25">
      <c r="A383" s="26">
        <v>2024</v>
      </c>
      <c r="B383" s="27">
        <v>3.8799999999999997E-8</v>
      </c>
      <c r="C383" s="27">
        <v>0</v>
      </c>
      <c r="D383" s="27">
        <v>1.2E-9</v>
      </c>
      <c r="E383" s="27">
        <v>8166.4000000000033</v>
      </c>
      <c r="F383" s="27">
        <v>5050</v>
      </c>
      <c r="G383" s="27">
        <v>0</v>
      </c>
      <c r="H383" s="27">
        <v>482</v>
      </c>
      <c r="I383" s="27">
        <v>8620</v>
      </c>
      <c r="J383" s="27">
        <v>38</v>
      </c>
      <c r="K383" s="27">
        <v>9220</v>
      </c>
      <c r="L383" s="27">
        <v>5170</v>
      </c>
    </row>
    <row r="384" spans="1:12" x14ac:dyDescent="0.25">
      <c r="A384" s="26">
        <v>2025</v>
      </c>
      <c r="B384" s="27">
        <v>4.8499999999999998E-8</v>
      </c>
      <c r="C384" s="27">
        <v>0</v>
      </c>
      <c r="D384" s="27">
        <v>1.5E-9</v>
      </c>
      <c r="E384" s="27">
        <v>7265</v>
      </c>
      <c r="F384" s="27">
        <v>5055</v>
      </c>
      <c r="G384" s="27">
        <v>0</v>
      </c>
      <c r="H384" s="27">
        <v>482</v>
      </c>
      <c r="I384" s="27">
        <v>9300</v>
      </c>
      <c r="J384" s="27">
        <v>38</v>
      </c>
      <c r="K384" s="27">
        <v>10250</v>
      </c>
      <c r="L384" s="27">
        <v>5155</v>
      </c>
    </row>
    <row r="386" spans="1:6" s="9" customFormat="1" ht="17.25" x14ac:dyDescent="0.3">
      <c r="A386" s="9" t="s">
        <v>737</v>
      </c>
    </row>
    <row r="387" spans="1:6" x14ac:dyDescent="0.25">
      <c r="A387" s="15"/>
    </row>
    <row r="388" spans="1:6" x14ac:dyDescent="0.25">
      <c r="A388" s="15"/>
    </row>
    <row r="390" spans="1:6" x14ac:dyDescent="0.25">
      <c r="A390" s="19" t="s">
        <v>59</v>
      </c>
    </row>
    <row r="391" spans="1:6" x14ac:dyDescent="0.25">
      <c r="A391" s="80" t="s">
        <v>27</v>
      </c>
      <c r="B391" s="81" t="s">
        <v>54</v>
      </c>
      <c r="C391" s="81" t="s">
        <v>55</v>
      </c>
      <c r="D391" s="81" t="s">
        <v>56</v>
      </c>
      <c r="E391" s="81" t="s">
        <v>57</v>
      </c>
      <c r="F391" s="81" t="s">
        <v>58</v>
      </c>
    </row>
    <row r="392" spans="1:6" x14ac:dyDescent="0.25">
      <c r="A392" s="26">
        <v>2015</v>
      </c>
      <c r="B392" s="28">
        <v>126.24266666666666</v>
      </c>
      <c r="C392" s="28">
        <v>137.328</v>
      </c>
      <c r="D392" s="28">
        <v>84.489499999999992</v>
      </c>
      <c r="E392" s="28">
        <v>543.6</v>
      </c>
      <c r="F392" s="28">
        <v>113.19283333333334</v>
      </c>
    </row>
    <row r="393" spans="1:6" x14ac:dyDescent="0.25">
      <c r="A393" s="26">
        <v>2016</v>
      </c>
      <c r="B393" s="28">
        <v>127.29533333333333</v>
      </c>
      <c r="C393" s="28">
        <v>139.126</v>
      </c>
      <c r="D393" s="28">
        <v>85.628999999999991</v>
      </c>
      <c r="E393" s="28">
        <v>541.79320000000007</v>
      </c>
      <c r="F393" s="28">
        <v>113.71126666666667</v>
      </c>
    </row>
    <row r="394" spans="1:6" x14ac:dyDescent="0.25">
      <c r="A394" s="26">
        <v>2017</v>
      </c>
      <c r="B394" s="28">
        <v>128.34800000000001</v>
      </c>
      <c r="C394" s="28">
        <v>140.92400000000001</v>
      </c>
      <c r="D394" s="28">
        <v>86.768499999999989</v>
      </c>
      <c r="E394" s="28">
        <v>539.98640000000012</v>
      </c>
      <c r="F394" s="28">
        <v>114.22970000000001</v>
      </c>
    </row>
    <row r="395" spans="1:6" x14ac:dyDescent="0.25">
      <c r="A395" s="26">
        <v>2018</v>
      </c>
      <c r="B395" s="28">
        <v>129.40066666666667</v>
      </c>
      <c r="C395" s="28">
        <v>142.72200000000001</v>
      </c>
      <c r="D395" s="28">
        <v>87.907999999999987</v>
      </c>
      <c r="E395" s="28">
        <v>538.17960000000016</v>
      </c>
      <c r="F395" s="28">
        <v>114.74813333333334</v>
      </c>
    </row>
    <row r="396" spans="1:6" x14ac:dyDescent="0.25">
      <c r="A396" s="26">
        <v>2019</v>
      </c>
      <c r="B396" s="28">
        <v>130.45333333333332</v>
      </c>
      <c r="C396" s="28">
        <v>144.52000000000001</v>
      </c>
      <c r="D396" s="28">
        <v>89.047499999999985</v>
      </c>
      <c r="E396" s="28">
        <v>536.37280000000021</v>
      </c>
      <c r="F396" s="28">
        <v>115.26656666666668</v>
      </c>
    </row>
    <row r="397" spans="1:6" x14ac:dyDescent="0.25">
      <c r="A397" s="26">
        <v>2020</v>
      </c>
      <c r="B397" s="28">
        <v>131.506</v>
      </c>
      <c r="C397" s="28">
        <v>146.31800000000001</v>
      </c>
      <c r="D397" s="28">
        <v>90.186999999999998</v>
      </c>
      <c r="E397" s="28">
        <v>534.56600000000003</v>
      </c>
      <c r="F397" s="28">
        <v>115.785</v>
      </c>
    </row>
    <row r="398" spans="1:6" x14ac:dyDescent="0.25">
      <c r="A398" s="26">
        <v>2021</v>
      </c>
      <c r="B398" s="28">
        <v>131.506</v>
      </c>
      <c r="C398" s="28">
        <v>146.36240000000001</v>
      </c>
      <c r="D398" s="28">
        <v>90.291899999999998</v>
      </c>
      <c r="E398" s="28">
        <v>535.78590000000008</v>
      </c>
      <c r="F398" s="28">
        <v>116.40769999999999</v>
      </c>
    </row>
    <row r="399" spans="1:6" x14ac:dyDescent="0.25">
      <c r="A399" s="26">
        <v>2022</v>
      </c>
      <c r="B399" s="28">
        <v>131.506</v>
      </c>
      <c r="C399" s="28">
        <v>146.4068</v>
      </c>
      <c r="D399" s="28">
        <v>90.396799999999999</v>
      </c>
      <c r="E399" s="28">
        <v>537.00580000000014</v>
      </c>
      <c r="F399" s="28">
        <v>117.03039999999999</v>
      </c>
    </row>
    <row r="400" spans="1:6" x14ac:dyDescent="0.25">
      <c r="A400" s="26">
        <v>2023</v>
      </c>
      <c r="B400" s="28">
        <v>131.506</v>
      </c>
      <c r="C400" s="28">
        <v>146.4512</v>
      </c>
      <c r="D400" s="28">
        <v>90.5017</v>
      </c>
      <c r="E400" s="28">
        <v>538.22570000000019</v>
      </c>
      <c r="F400" s="28">
        <v>117.65309999999998</v>
      </c>
    </row>
    <row r="401" spans="1:6" x14ac:dyDescent="0.25">
      <c r="A401" s="26">
        <v>2024</v>
      </c>
      <c r="B401" s="28">
        <v>131.506</v>
      </c>
      <c r="C401" s="28">
        <v>146.4956</v>
      </c>
      <c r="D401" s="28">
        <v>90.6066</v>
      </c>
      <c r="E401" s="28">
        <v>539.44560000000024</v>
      </c>
      <c r="F401" s="28">
        <v>118.27579999999998</v>
      </c>
    </row>
    <row r="402" spans="1:6" x14ac:dyDescent="0.25">
      <c r="A402" s="26">
        <v>2025</v>
      </c>
      <c r="B402" s="28">
        <v>131.506</v>
      </c>
      <c r="C402" s="28">
        <v>146.54</v>
      </c>
      <c r="D402" s="28">
        <v>90.711500000000001</v>
      </c>
      <c r="E402" s="28">
        <v>540.66550000000029</v>
      </c>
      <c r="F402" s="28">
        <v>118.89849999999997</v>
      </c>
    </row>
    <row r="404" spans="1:6" x14ac:dyDescent="0.25">
      <c r="A404" s="19" t="s">
        <v>60</v>
      </c>
    </row>
    <row r="405" spans="1:6" x14ac:dyDescent="0.25">
      <c r="A405" s="80" t="s">
        <v>27</v>
      </c>
      <c r="B405" s="81" t="s">
        <v>54</v>
      </c>
      <c r="C405" s="81" t="s">
        <v>55</v>
      </c>
      <c r="D405" s="81" t="s">
        <v>56</v>
      </c>
      <c r="E405" s="81" t="s">
        <v>57</v>
      </c>
      <c r="F405" s="81" t="s">
        <v>58</v>
      </c>
    </row>
    <row r="406" spans="1:6" x14ac:dyDescent="0.25">
      <c r="A406" s="26">
        <v>2015</v>
      </c>
      <c r="B406" s="28">
        <v>126.24266666666666</v>
      </c>
      <c r="C406" s="28">
        <v>137.328</v>
      </c>
      <c r="D406" s="28">
        <v>84.489499999999992</v>
      </c>
      <c r="E406" s="28">
        <v>543.6</v>
      </c>
      <c r="F406" s="28">
        <v>113.19283333333334</v>
      </c>
    </row>
    <row r="407" spans="1:6" x14ac:dyDescent="0.25">
      <c r="A407" s="26">
        <v>2016</v>
      </c>
      <c r="B407" s="28">
        <v>127.29533333333333</v>
      </c>
      <c r="C407" s="28">
        <v>139.126</v>
      </c>
      <c r="D407" s="28">
        <v>85.628999999999991</v>
      </c>
      <c r="E407" s="28">
        <v>541.79320000000007</v>
      </c>
      <c r="F407" s="28">
        <v>113.71126666666667</v>
      </c>
    </row>
    <row r="408" spans="1:6" x14ac:dyDescent="0.25">
      <c r="A408" s="26">
        <v>2017</v>
      </c>
      <c r="B408" s="28">
        <v>128.34800000000001</v>
      </c>
      <c r="C408" s="28">
        <v>140.92400000000001</v>
      </c>
      <c r="D408" s="28">
        <v>86.768499999999989</v>
      </c>
      <c r="E408" s="28">
        <v>539.98640000000012</v>
      </c>
      <c r="F408" s="28">
        <v>114.22970000000001</v>
      </c>
    </row>
    <row r="409" spans="1:6" x14ac:dyDescent="0.25">
      <c r="A409" s="26">
        <v>2018</v>
      </c>
      <c r="B409" s="28">
        <v>129.40066666666667</v>
      </c>
      <c r="C409" s="28">
        <v>142.72200000000001</v>
      </c>
      <c r="D409" s="28">
        <v>87.907999999999987</v>
      </c>
      <c r="E409" s="28">
        <v>538.17960000000016</v>
      </c>
      <c r="F409" s="28">
        <v>114.74813333333334</v>
      </c>
    </row>
    <row r="410" spans="1:6" x14ac:dyDescent="0.25">
      <c r="A410" s="26">
        <v>2019</v>
      </c>
      <c r="B410" s="28">
        <v>130.45333333333332</v>
      </c>
      <c r="C410" s="28">
        <v>144.52000000000001</v>
      </c>
      <c r="D410" s="28">
        <v>89.047499999999985</v>
      </c>
      <c r="E410" s="28">
        <v>536.37280000000021</v>
      </c>
      <c r="F410" s="28">
        <v>115.26656666666668</v>
      </c>
    </row>
    <row r="411" spans="1:6" x14ac:dyDescent="0.25">
      <c r="A411" s="26">
        <v>2020</v>
      </c>
      <c r="B411" s="28">
        <v>131.506</v>
      </c>
      <c r="C411" s="28">
        <v>146.31800000000001</v>
      </c>
      <c r="D411" s="28">
        <v>90.186999999999998</v>
      </c>
      <c r="E411" s="28">
        <v>534.56600000000003</v>
      </c>
      <c r="F411" s="28">
        <v>115.785</v>
      </c>
    </row>
    <row r="412" spans="1:6" x14ac:dyDescent="0.25">
      <c r="A412" s="26">
        <v>2021</v>
      </c>
      <c r="B412" s="28">
        <v>132.3938</v>
      </c>
      <c r="C412" s="28">
        <v>144.77000000000001</v>
      </c>
      <c r="D412" s="28">
        <v>89.6434</v>
      </c>
      <c r="E412" s="28">
        <v>531.98020000000008</v>
      </c>
      <c r="F412" s="28">
        <v>115.8464</v>
      </c>
    </row>
    <row r="413" spans="1:6" x14ac:dyDescent="0.25">
      <c r="A413" s="26">
        <v>2022</v>
      </c>
      <c r="B413" s="28">
        <v>133.2816</v>
      </c>
      <c r="C413" s="28">
        <v>143.22200000000001</v>
      </c>
      <c r="D413" s="28">
        <v>89.099800000000002</v>
      </c>
      <c r="E413" s="28">
        <v>529.39440000000013</v>
      </c>
      <c r="F413" s="28">
        <v>115.90780000000001</v>
      </c>
    </row>
    <row r="414" spans="1:6" x14ac:dyDescent="0.25">
      <c r="A414" s="26">
        <v>2023</v>
      </c>
      <c r="B414" s="28">
        <v>134.1694</v>
      </c>
      <c r="C414" s="28">
        <v>141.67400000000001</v>
      </c>
      <c r="D414" s="28">
        <v>88.556200000000004</v>
      </c>
      <c r="E414" s="28">
        <v>526.80860000000018</v>
      </c>
      <c r="F414" s="28">
        <v>115.96920000000001</v>
      </c>
    </row>
    <row r="415" spans="1:6" x14ac:dyDescent="0.25">
      <c r="A415" s="26">
        <v>2024</v>
      </c>
      <c r="B415" s="28">
        <v>135.05719999999999</v>
      </c>
      <c r="C415" s="28">
        <v>140.126</v>
      </c>
      <c r="D415" s="28">
        <v>88.012600000000006</v>
      </c>
      <c r="E415" s="28">
        <v>524.22280000000023</v>
      </c>
      <c r="F415" s="28">
        <v>116.03060000000002</v>
      </c>
    </row>
    <row r="416" spans="1:6" x14ac:dyDescent="0.25">
      <c r="A416" s="26">
        <v>2025</v>
      </c>
      <c r="B416" s="28">
        <v>135.94499999999999</v>
      </c>
      <c r="C416" s="28">
        <v>138.578</v>
      </c>
      <c r="D416" s="28">
        <v>87.469000000000008</v>
      </c>
      <c r="E416" s="28">
        <v>521.63700000000028</v>
      </c>
      <c r="F416" s="28">
        <v>116.09200000000003</v>
      </c>
    </row>
    <row r="418" spans="1:7" s="9" customFormat="1" ht="17.25" x14ac:dyDescent="0.3">
      <c r="A418" s="9" t="s">
        <v>738</v>
      </c>
    </row>
    <row r="419" spans="1:7" x14ac:dyDescent="0.25">
      <c r="A419" s="15"/>
    </row>
    <row r="421" spans="1:7" x14ac:dyDescent="0.25">
      <c r="A421" s="70" t="s">
        <v>260</v>
      </c>
      <c r="B421" s="71">
        <v>2000</v>
      </c>
      <c r="C421" s="71">
        <v>2005</v>
      </c>
      <c r="D421" s="71">
        <v>2010</v>
      </c>
      <c r="E421" s="71">
        <v>2014</v>
      </c>
      <c r="F421" s="71">
        <v>2020</v>
      </c>
      <c r="G421" s="71">
        <v>2025</v>
      </c>
    </row>
    <row r="422" spans="1:7" x14ac:dyDescent="0.25">
      <c r="A422" s="72" t="s">
        <v>288</v>
      </c>
      <c r="B422" s="74">
        <v>15.871068308855078</v>
      </c>
      <c r="C422" s="74">
        <v>27.427034314159354</v>
      </c>
      <c r="D422" s="74">
        <v>34.780259073410299</v>
      </c>
      <c r="E422" s="74">
        <v>53.411404450966195</v>
      </c>
      <c r="F422" s="75" t="s">
        <v>292</v>
      </c>
      <c r="G422" s="75" t="s">
        <v>293</v>
      </c>
    </row>
    <row r="423" spans="1:7" x14ac:dyDescent="0.25">
      <c r="A423" s="73" t="s">
        <v>289</v>
      </c>
      <c r="B423" s="74">
        <v>12.080023653184316</v>
      </c>
      <c r="C423" s="74">
        <v>18.486100021707799</v>
      </c>
      <c r="D423" s="74">
        <v>21.851188119958493</v>
      </c>
      <c r="E423" s="74">
        <v>38.844381023773209</v>
      </c>
      <c r="F423" s="75" t="s">
        <v>294</v>
      </c>
      <c r="G423" s="75" t="s">
        <v>295</v>
      </c>
    </row>
    <row r="424" spans="1:7" x14ac:dyDescent="0.25">
      <c r="A424" s="73" t="s">
        <v>290</v>
      </c>
      <c r="B424" s="74">
        <v>3.7910446556707611</v>
      </c>
      <c r="C424" s="74">
        <v>8.9409342924515549</v>
      </c>
      <c r="D424" s="74">
        <v>12.929070953451802</v>
      </c>
      <c r="E424" s="74">
        <v>14.567023427192979</v>
      </c>
      <c r="F424" s="75" t="s">
        <v>296</v>
      </c>
      <c r="G424" s="75" t="s">
        <v>297</v>
      </c>
    </row>
    <row r="425" spans="1:7" x14ac:dyDescent="0.25">
      <c r="A425" s="72" t="s">
        <v>291</v>
      </c>
      <c r="B425" s="74">
        <v>18.746350826115741</v>
      </c>
      <c r="C425" s="74">
        <v>27.12472881619447</v>
      </c>
      <c r="D425" s="74">
        <v>34.131023385396929</v>
      </c>
      <c r="E425" s="74">
        <v>47.656560610618165</v>
      </c>
      <c r="F425" s="75" t="s">
        <v>298</v>
      </c>
      <c r="G425" s="75" t="s">
        <v>299</v>
      </c>
    </row>
    <row r="427" spans="1:7" s="9" customFormat="1" ht="17.25" x14ac:dyDescent="0.3">
      <c r="A427" s="9" t="s">
        <v>739</v>
      </c>
    </row>
    <row r="428" spans="1:7" x14ac:dyDescent="0.25">
      <c r="A428" s="15"/>
    </row>
    <row r="430" spans="1:7" x14ac:dyDescent="0.25">
      <c r="A430" s="79" t="s">
        <v>27</v>
      </c>
      <c r="B430" s="77" t="s">
        <v>36</v>
      </c>
      <c r="C430" s="77" t="s">
        <v>37</v>
      </c>
    </row>
    <row r="431" spans="1:7" x14ac:dyDescent="0.25">
      <c r="A431" s="78">
        <v>2015</v>
      </c>
      <c r="B431" s="28">
        <v>7.4994299649422533</v>
      </c>
      <c r="C431" s="28">
        <v>7.4994299649422533</v>
      </c>
    </row>
    <row r="432" spans="1:7" x14ac:dyDescent="0.25">
      <c r="A432" s="78">
        <v>2016</v>
      </c>
      <c r="B432" s="28">
        <v>5.5845685632151492</v>
      </c>
      <c r="C432" s="28">
        <v>5.3412439315024001</v>
      </c>
    </row>
    <row r="433" spans="1:3" x14ac:dyDescent="0.25">
      <c r="A433" s="78">
        <v>2017</v>
      </c>
      <c r="B433" s="28">
        <v>5.0588487987250623</v>
      </c>
      <c r="C433" s="28">
        <v>4.2788940680623977</v>
      </c>
    </row>
    <row r="434" spans="1:3" x14ac:dyDescent="0.25">
      <c r="A434" s="78">
        <v>2018</v>
      </c>
      <c r="B434" s="28">
        <v>4.1675358821809958</v>
      </c>
      <c r="C434" s="28">
        <v>3.5587250019343371</v>
      </c>
    </row>
    <row r="435" spans="1:3" x14ac:dyDescent="0.25">
      <c r="A435" s="78">
        <v>2019</v>
      </c>
      <c r="B435" s="28">
        <v>2.4177968596801325</v>
      </c>
      <c r="C435" s="28">
        <v>0.87125215735795924</v>
      </c>
    </row>
    <row r="436" spans="1:3" x14ac:dyDescent="0.25">
      <c r="A436" s="78">
        <v>2020</v>
      </c>
      <c r="B436" s="28">
        <v>-8.5635499703441642E-2</v>
      </c>
      <c r="C436" s="28">
        <v>-2.862845793582995</v>
      </c>
    </row>
    <row r="437" spans="1:3" x14ac:dyDescent="0.25">
      <c r="A437" s="78">
        <v>2021</v>
      </c>
      <c r="B437" s="28">
        <v>-2.5187433241067909</v>
      </c>
      <c r="C437" s="28">
        <v>-5.1651759015211169</v>
      </c>
    </row>
    <row r="438" spans="1:3" x14ac:dyDescent="0.25">
      <c r="A438" s="78">
        <v>2022</v>
      </c>
      <c r="B438" s="28">
        <v>-3.0553191819494709</v>
      </c>
      <c r="C438" s="28">
        <v>-5.594705724059752</v>
      </c>
    </row>
    <row r="439" spans="1:3" x14ac:dyDescent="0.25">
      <c r="A439" s="78">
        <v>2023</v>
      </c>
      <c r="B439" s="28">
        <v>-3.3007972868551345</v>
      </c>
      <c r="C439" s="28">
        <v>-5.9378239878920072</v>
      </c>
    </row>
    <row r="440" spans="1:3" x14ac:dyDescent="0.25">
      <c r="A440" s="78">
        <v>2024</v>
      </c>
      <c r="B440" s="28">
        <v>-3.0659168866290418</v>
      </c>
      <c r="C440" s="28">
        <v>-6.0095328331106952</v>
      </c>
    </row>
    <row r="441" spans="1:3" x14ac:dyDescent="0.25">
      <c r="A441" s="78">
        <v>2025</v>
      </c>
      <c r="B441" s="28">
        <v>-2.9820847238091162</v>
      </c>
      <c r="C441" s="28">
        <v>-5.9163970037635307</v>
      </c>
    </row>
    <row r="446" spans="1:3" s="9" customFormat="1" ht="17.25" x14ac:dyDescent="0.3">
      <c r="A446" s="9" t="s">
        <v>740</v>
      </c>
    </row>
    <row r="447" spans="1:3" x14ac:dyDescent="0.25">
      <c r="A447" s="15"/>
    </row>
    <row r="449" spans="1:7" x14ac:dyDescent="0.25">
      <c r="A449" s="19" t="s">
        <v>36</v>
      </c>
    </row>
    <row r="450" spans="1:7" x14ac:dyDescent="0.25">
      <c r="A450" s="79" t="s">
        <v>27</v>
      </c>
      <c r="B450" s="71" t="s">
        <v>300</v>
      </c>
      <c r="C450" s="71" t="s">
        <v>301</v>
      </c>
      <c r="D450" s="71" t="s">
        <v>302</v>
      </c>
      <c r="E450" s="71" t="s">
        <v>230</v>
      </c>
      <c r="F450" s="71" t="s">
        <v>303</v>
      </c>
      <c r="G450" s="71" t="s">
        <v>304</v>
      </c>
    </row>
    <row r="451" spans="1:7" x14ac:dyDescent="0.25">
      <c r="A451" s="78">
        <v>2015</v>
      </c>
      <c r="B451" s="28">
        <v>9.5287516891367741</v>
      </c>
      <c r="C451" s="28">
        <v>1.8887545979244316</v>
      </c>
      <c r="D451" s="28">
        <v>14.409004844895152</v>
      </c>
      <c r="E451" s="28">
        <v>0.73432234230089488</v>
      </c>
      <c r="F451" s="28">
        <v>1.5077963613465742E-2</v>
      </c>
      <c r="G451" s="20">
        <v>33.382542833158354</v>
      </c>
    </row>
    <row r="452" spans="1:7" x14ac:dyDescent="0.25">
      <c r="A452" s="78">
        <v>2016</v>
      </c>
      <c r="B452" s="28">
        <v>10.842575594936955</v>
      </c>
      <c r="C452" s="28">
        <v>2.7276836966229325</v>
      </c>
      <c r="D452" s="28">
        <v>13.917428348822071</v>
      </c>
      <c r="E452" s="28">
        <v>0.89574342349399272</v>
      </c>
      <c r="F452" s="28">
        <v>1.3740269774055784E-2</v>
      </c>
      <c r="G452" s="20">
        <v>33.437406024081476</v>
      </c>
    </row>
    <row r="453" spans="1:7" x14ac:dyDescent="0.25">
      <c r="A453" s="78">
        <v>2017</v>
      </c>
      <c r="B453" s="28">
        <v>11.416112725430589</v>
      </c>
      <c r="C453" s="28">
        <v>3.183452726725164</v>
      </c>
      <c r="D453" s="28">
        <v>13.94376991252761</v>
      </c>
      <c r="E453" s="28">
        <v>1.1574109874170189</v>
      </c>
      <c r="F453" s="28">
        <v>1.3753887484436438E-2</v>
      </c>
      <c r="G453" s="20">
        <v>34.027834213290362</v>
      </c>
    </row>
    <row r="454" spans="1:7" x14ac:dyDescent="0.25">
      <c r="A454" s="78">
        <v>2018</v>
      </c>
      <c r="B454" s="28">
        <v>12.118435973598118</v>
      </c>
      <c r="C454" s="28">
        <v>2.8882319303131521</v>
      </c>
      <c r="D454" s="28">
        <v>14.230687517687681</v>
      </c>
      <c r="E454" s="28">
        <v>1.3797693448668973</v>
      </c>
      <c r="F454" s="28">
        <v>1.3767505194817056E-2</v>
      </c>
      <c r="G454" s="20">
        <v>34.481574198105079</v>
      </c>
    </row>
    <row r="455" spans="1:7" x14ac:dyDescent="0.25">
      <c r="A455" s="78">
        <v>2019</v>
      </c>
      <c r="B455" s="28">
        <v>11.683437414414119</v>
      </c>
      <c r="C455" s="28">
        <v>3.17108548095469</v>
      </c>
      <c r="D455" s="28">
        <v>16.368580607889172</v>
      </c>
      <c r="E455" s="28">
        <v>1.5907693460042918</v>
      </c>
      <c r="F455" s="28">
        <v>1.3781122905197651E-2</v>
      </c>
      <c r="G455" s="20">
        <v>34.953013456797379</v>
      </c>
    </row>
    <row r="456" spans="1:7" x14ac:dyDescent="0.25">
      <c r="A456" s="78">
        <v>2020</v>
      </c>
      <c r="B456" s="28">
        <v>11.759666552166015</v>
      </c>
      <c r="C456" s="28">
        <v>3.1448602855387149</v>
      </c>
      <c r="D456" s="28">
        <v>18.928033093613472</v>
      </c>
      <c r="E456" s="28">
        <v>1.8017693460042923</v>
      </c>
      <c r="F456" s="28">
        <v>1.3794740615578286E-2</v>
      </c>
      <c r="G456" s="20">
        <v>35.290217967561823</v>
      </c>
    </row>
    <row r="457" spans="1:7" x14ac:dyDescent="0.25">
      <c r="A457" s="78">
        <v>2021</v>
      </c>
      <c r="B457" s="28">
        <v>12.77052330038121</v>
      </c>
      <c r="C457" s="28">
        <v>3.793129553118713</v>
      </c>
      <c r="D457" s="28">
        <v>19.833998850361578</v>
      </c>
      <c r="E457" s="28">
        <v>2.0322130436829338</v>
      </c>
      <c r="F457" s="28">
        <v>1.3813805410111173E-2</v>
      </c>
      <c r="G457" s="20">
        <v>35.743892763519604</v>
      </c>
    </row>
    <row r="458" spans="1:7" x14ac:dyDescent="0.25">
      <c r="A458" s="78">
        <v>2022</v>
      </c>
      <c r="B458" s="28">
        <v>12.791364820552099</v>
      </c>
      <c r="C458" s="28">
        <v>4.2207671924276156</v>
      </c>
      <c r="D458" s="28">
        <v>20.210455786146138</v>
      </c>
      <c r="E458" s="28">
        <v>2.2882130436829349</v>
      </c>
      <c r="F458" s="28">
        <v>1.3832870204644077E-2</v>
      </c>
      <c r="G458" s="20">
        <v>36.253479811184306</v>
      </c>
    </row>
    <row r="459" spans="1:7" x14ac:dyDescent="0.25">
      <c r="A459" s="78">
        <v>2023</v>
      </c>
      <c r="B459" s="28">
        <v>12.664996686447841</v>
      </c>
      <c r="C459" s="28">
        <v>4.9460909965691586</v>
      </c>
      <c r="D459" s="28">
        <v>20.126965746920288</v>
      </c>
      <c r="E459" s="28">
        <v>2.5442130436829355</v>
      </c>
      <c r="F459" s="28">
        <v>1.3851934999176948E-2</v>
      </c>
      <c r="G459" s="20">
        <v>36.721678704354623</v>
      </c>
    </row>
    <row r="460" spans="1:7" x14ac:dyDescent="0.25">
      <c r="A460" s="78">
        <v>2024</v>
      </c>
      <c r="B460" s="28">
        <v>12.476230688072281</v>
      </c>
      <c r="C460" s="28">
        <v>5.0401549259016294</v>
      </c>
      <c r="D460" s="28">
        <v>20.031581993877655</v>
      </c>
      <c r="E460" s="28">
        <v>2.8002130436829367</v>
      </c>
      <c r="F460" s="28">
        <v>1.3870999793709801E-2</v>
      </c>
      <c r="G460" s="20">
        <v>36.977683646184985</v>
      </c>
    </row>
    <row r="461" spans="1:7" x14ac:dyDescent="0.25">
      <c r="A461" s="78">
        <v>2025</v>
      </c>
      <c r="B461" s="28">
        <v>12.382559190709188</v>
      </c>
      <c r="C461" s="28">
        <v>5.2268752955651188</v>
      </c>
      <c r="D461" s="28">
        <v>19.908754003306264</v>
      </c>
      <c r="E461" s="28">
        <v>3.0562130436829378</v>
      </c>
      <c r="F461" s="28">
        <v>1.3890064588242724E-2</v>
      </c>
      <c r="G461" s="20">
        <v>37.241268619801772</v>
      </c>
    </row>
    <row r="463" spans="1:7" x14ac:dyDescent="0.25">
      <c r="A463" s="19" t="s">
        <v>37</v>
      </c>
    </row>
    <row r="464" spans="1:7" x14ac:dyDescent="0.25">
      <c r="A464" s="79" t="s">
        <v>27</v>
      </c>
      <c r="B464" s="71" t="s">
        <v>300</v>
      </c>
      <c r="C464" s="71" t="s">
        <v>301</v>
      </c>
      <c r="D464" s="71" t="s">
        <v>302</v>
      </c>
      <c r="E464" s="71" t="s">
        <v>230</v>
      </c>
      <c r="F464" s="71" t="s">
        <v>303</v>
      </c>
      <c r="G464" s="71" t="s">
        <v>304</v>
      </c>
    </row>
    <row r="465" spans="1:7" x14ac:dyDescent="0.25">
      <c r="A465" s="78">
        <v>2015</v>
      </c>
      <c r="B465" s="28">
        <v>9.5287516891367741</v>
      </c>
      <c r="C465" s="28">
        <v>1.8887545979244316</v>
      </c>
      <c r="D465" s="28">
        <v>14.409004844895152</v>
      </c>
      <c r="E465" s="28">
        <v>0.73432234230089488</v>
      </c>
      <c r="F465" s="28">
        <v>1.5077963613465742E-2</v>
      </c>
      <c r="G465" s="20">
        <v>33.382542833158354</v>
      </c>
    </row>
    <row r="466" spans="1:7" x14ac:dyDescent="0.25">
      <c r="A466" s="78">
        <v>2016</v>
      </c>
      <c r="B466" s="28">
        <v>10.915354930896008</v>
      </c>
      <c r="C466" s="28">
        <v>2.6740551741896059</v>
      </c>
      <c r="D466" s="28">
        <v>14.138865056275232</v>
      </c>
      <c r="E466" s="28">
        <v>0.89574342349399272</v>
      </c>
      <c r="F466" s="28">
        <v>1.3740269774055784E-2</v>
      </c>
      <c r="G466" s="20">
        <v>33.423317528800752</v>
      </c>
    </row>
    <row r="467" spans="1:7" x14ac:dyDescent="0.25">
      <c r="A467" s="78">
        <v>2017</v>
      </c>
      <c r="B467" s="28">
        <v>11.629598461452701</v>
      </c>
      <c r="C467" s="28">
        <v>2.9907044494592196</v>
      </c>
      <c r="D467" s="28">
        <v>14.640706619980772</v>
      </c>
      <c r="E467" s="28">
        <v>1.1574109874170189</v>
      </c>
      <c r="F467" s="28">
        <v>1.3753887484436438E-2</v>
      </c>
      <c r="G467" s="20">
        <v>34.01390504527086</v>
      </c>
    </row>
    <row r="468" spans="1:7" x14ac:dyDescent="0.25">
      <c r="A468" s="78">
        <v>2018</v>
      </c>
      <c r="B468" s="28">
        <v>11.825628725226057</v>
      </c>
      <c r="C468" s="28">
        <v>2.625966358423776</v>
      </c>
      <c r="D468" s="28">
        <v>15.329311989323125</v>
      </c>
      <c r="E468" s="28">
        <v>1.3797693448668973</v>
      </c>
      <c r="F468" s="28">
        <v>1.3767505194817056E-2</v>
      </c>
      <c r="G468" s="20">
        <v>34.460025189600316</v>
      </c>
    </row>
    <row r="469" spans="1:7" x14ac:dyDescent="0.25">
      <c r="A469" s="78">
        <v>2019</v>
      </c>
      <c r="B469" s="28">
        <v>12.106921538656238</v>
      </c>
      <c r="C469" s="28">
        <v>2.766649338125045</v>
      </c>
      <c r="D469" s="28">
        <v>17.783391323891653</v>
      </c>
      <c r="E469" s="28">
        <v>1.5907693460042918</v>
      </c>
      <c r="F469" s="28">
        <v>1.3781122905197651E-2</v>
      </c>
      <c r="G469" s="20">
        <v>34.906578486058962</v>
      </c>
    </row>
    <row r="470" spans="1:7" x14ac:dyDescent="0.25">
      <c r="A470" s="78">
        <v>2020</v>
      </c>
      <c r="B470" s="28">
        <v>12.605008216580091</v>
      </c>
      <c r="C470" s="28">
        <v>2.9498135252312467</v>
      </c>
      <c r="D470" s="28">
        <v>20.929060231533814</v>
      </c>
      <c r="E470" s="28">
        <v>1.8017693460042923</v>
      </c>
      <c r="F470" s="28">
        <v>1.3794740615578286E-2</v>
      </c>
      <c r="G470" s="20">
        <v>35.198312205570019</v>
      </c>
    </row>
    <row r="471" spans="1:7" x14ac:dyDescent="0.25">
      <c r="A471" s="78">
        <v>2021</v>
      </c>
      <c r="B471" s="28">
        <v>13.413628813825527</v>
      </c>
      <c r="C471" s="28">
        <v>3.0283244429707605</v>
      </c>
      <c r="D471" s="28">
        <v>22.45061508401426</v>
      </c>
      <c r="E471" s="28">
        <v>2.0322130436829338</v>
      </c>
      <c r="F471" s="28">
        <v>1.3813805410111173E-2</v>
      </c>
      <c r="G471" s="20">
        <v>35.613249256290771</v>
      </c>
    </row>
    <row r="472" spans="1:7" x14ac:dyDescent="0.25">
      <c r="A472" s="78">
        <v>2022</v>
      </c>
      <c r="B472" s="28">
        <v>13.353223589011181</v>
      </c>
      <c r="C472" s="28">
        <v>3.0053064839581118</v>
      </c>
      <c r="D472" s="28">
        <v>23.167763746120855</v>
      </c>
      <c r="E472" s="28">
        <v>2.2882130436829349</v>
      </c>
      <c r="F472" s="28">
        <v>1.3832870204644077E-2</v>
      </c>
      <c r="G472" s="20">
        <v>36.055443230571882</v>
      </c>
    </row>
    <row r="473" spans="1:7" x14ac:dyDescent="0.25">
      <c r="A473" s="78">
        <v>2023</v>
      </c>
      <c r="B473" s="28">
        <v>13.042159976512814</v>
      </c>
      <c r="C473" s="28">
        <v>3.5120890868021148</v>
      </c>
      <c r="D473" s="28">
        <v>23.555131384963165</v>
      </c>
      <c r="E473" s="28">
        <v>2.5442130436829355</v>
      </c>
      <c r="F473" s="28">
        <v>1.3851934999176948E-2</v>
      </c>
      <c r="G473" s="20">
        <v>36.514671288892188</v>
      </c>
    </row>
    <row r="474" spans="1:7" x14ac:dyDescent="0.25">
      <c r="A474" s="78">
        <v>2024</v>
      </c>
      <c r="B474" s="28">
        <v>12.89884010899079</v>
      </c>
      <c r="C474" s="28">
        <v>3.3701752315662237</v>
      </c>
      <c r="D474" s="28">
        <v>23.9416820167264</v>
      </c>
      <c r="E474" s="28">
        <v>2.8002130436829367</v>
      </c>
      <c r="F474" s="28">
        <v>1.3870999793709801E-2</v>
      </c>
      <c r="G474" s="20">
        <v>36.765228311061541</v>
      </c>
    </row>
    <row r="475" spans="1:7" x14ac:dyDescent="0.25">
      <c r="A475" s="78">
        <v>2025</v>
      </c>
      <c r="B475" s="28">
        <v>12.552286655894852</v>
      </c>
      <c r="C475" s="28">
        <v>3.2208349435663131</v>
      </c>
      <c r="D475" s="28">
        <v>24.452056772599121</v>
      </c>
      <c r="E475" s="28">
        <v>3.0562130436829378</v>
      </c>
      <c r="F475" s="28">
        <v>1.3890064588242724E-2</v>
      </c>
      <c r="G475" s="20">
        <v>37.061741773866245</v>
      </c>
    </row>
    <row r="480" spans="1:7" s="9" customFormat="1" ht="17.25" x14ac:dyDescent="0.3">
      <c r="A480" s="9" t="s">
        <v>741</v>
      </c>
    </row>
    <row r="481" spans="1:6" x14ac:dyDescent="0.25">
      <c r="A481" s="15"/>
    </row>
    <row r="483" spans="1:6" x14ac:dyDescent="0.25">
      <c r="A483" s="19" t="s">
        <v>36</v>
      </c>
    </row>
    <row r="484" spans="1:6" x14ac:dyDescent="0.25">
      <c r="A484" s="79" t="s">
        <v>151</v>
      </c>
      <c r="B484" s="71" t="s">
        <v>300</v>
      </c>
      <c r="C484" s="71" t="s">
        <v>306</v>
      </c>
      <c r="D484" s="71" t="s">
        <v>307</v>
      </c>
      <c r="E484" s="71" t="s">
        <v>104</v>
      </c>
      <c r="F484" s="71" t="s">
        <v>308</v>
      </c>
    </row>
    <row r="485" spans="1:6" x14ac:dyDescent="0.25">
      <c r="A485" s="78">
        <v>2015</v>
      </c>
      <c r="B485" s="28">
        <v>72.13838951554996</v>
      </c>
      <c r="C485" s="28">
        <v>55.26524403467009</v>
      </c>
      <c r="D485" s="28">
        <v>2.6218056710529836</v>
      </c>
      <c r="E485" s="28">
        <v>0.93318046354406847</v>
      </c>
      <c r="F485" s="28">
        <v>3.3044381965884173</v>
      </c>
    </row>
    <row r="486" spans="1:6" x14ac:dyDescent="0.25">
      <c r="A486" s="78">
        <v>2016</v>
      </c>
      <c r="B486" s="28">
        <v>79.837006050707032</v>
      </c>
      <c r="C486" s="28">
        <v>46.941355290356697</v>
      </c>
      <c r="D486" s="28">
        <v>2.0764136873158758</v>
      </c>
      <c r="E486" s="28">
        <v>1.596527563039194</v>
      </c>
      <c r="F486" s="28">
        <v>3.2969572347064218</v>
      </c>
    </row>
    <row r="487" spans="1:6" x14ac:dyDescent="0.25">
      <c r="A487" s="78">
        <v>2017</v>
      </c>
      <c r="B487" s="28">
        <v>85.883004156592861</v>
      </c>
      <c r="C487" s="28">
        <v>39.728999346479299</v>
      </c>
      <c r="D487" s="28">
        <v>3.0460636886344608</v>
      </c>
      <c r="E487" s="28">
        <v>1.8310749413414902</v>
      </c>
      <c r="F487" s="28">
        <v>2.7522677540299729</v>
      </c>
    </row>
    <row r="488" spans="1:6" x14ac:dyDescent="0.25">
      <c r="A488" s="78">
        <v>2018</v>
      </c>
      <c r="B488" s="28">
        <v>90.025398659792586</v>
      </c>
      <c r="C488" s="28">
        <v>35.61473831571044</v>
      </c>
      <c r="D488" s="28">
        <v>1.730328955002904</v>
      </c>
      <c r="E488" s="28">
        <v>2.3311411704734089</v>
      </c>
      <c r="F488" s="28">
        <v>2.7416828765221228</v>
      </c>
    </row>
    <row r="489" spans="1:6" x14ac:dyDescent="0.25">
      <c r="A489" s="78">
        <v>2019</v>
      </c>
      <c r="B489" s="28">
        <v>88.062938511902473</v>
      </c>
      <c r="C489" s="28">
        <v>36.370202416232495</v>
      </c>
      <c r="D489" s="28">
        <v>1.847433876316888</v>
      </c>
      <c r="E489" s="28">
        <v>2.6479584515168701</v>
      </c>
      <c r="F489" s="28">
        <v>2.7704991665667609</v>
      </c>
    </row>
    <row r="490" spans="1:6" x14ac:dyDescent="0.25">
      <c r="A490" s="78">
        <v>2020</v>
      </c>
      <c r="B490" s="28">
        <v>88.555673202203437</v>
      </c>
      <c r="C490" s="28">
        <v>34.786784141210624</v>
      </c>
      <c r="D490" s="28">
        <v>1.8248162184909189</v>
      </c>
      <c r="E490" s="28">
        <v>2.9673623002889524</v>
      </c>
      <c r="F490" s="28">
        <v>2.768331935244384</v>
      </c>
    </row>
    <row r="491" spans="1:6" x14ac:dyDescent="0.25">
      <c r="A491" s="78">
        <v>2021</v>
      </c>
      <c r="B491" s="28">
        <v>95.313513188772461</v>
      </c>
      <c r="C491" s="28">
        <v>28.712211643268233</v>
      </c>
      <c r="D491" s="28">
        <v>1.4056905099507484</v>
      </c>
      <c r="E491" s="28">
        <v>3.2615530170562579</v>
      </c>
      <c r="F491" s="28">
        <v>2.7646291984425257</v>
      </c>
    </row>
    <row r="492" spans="1:6" x14ac:dyDescent="0.25">
      <c r="A492" s="78">
        <v>2022</v>
      </c>
      <c r="B492" s="28">
        <v>95.447510094159028</v>
      </c>
      <c r="C492" s="28">
        <v>28.366755240756948</v>
      </c>
      <c r="D492" s="28">
        <v>1.6369551398323738</v>
      </c>
      <c r="E492" s="28">
        <v>3.563241637803777</v>
      </c>
      <c r="F492" s="28">
        <v>2.7769456572974902</v>
      </c>
    </row>
    <row r="493" spans="1:6" x14ac:dyDescent="0.25">
      <c r="A493" s="78">
        <v>2023</v>
      </c>
      <c r="B493" s="28">
        <v>95.603342061172214</v>
      </c>
      <c r="C493" s="28">
        <v>27.661647292625009</v>
      </c>
      <c r="D493" s="28">
        <v>2.0979814439586613</v>
      </c>
      <c r="E493" s="28">
        <v>3.8846672091535925</v>
      </c>
      <c r="F493" s="28">
        <v>2.7891767813103554</v>
      </c>
    </row>
    <row r="494" spans="1:6" x14ac:dyDescent="0.25">
      <c r="A494" s="78">
        <v>2024</v>
      </c>
      <c r="B494" s="28">
        <v>94.478589413011207</v>
      </c>
      <c r="C494" s="28">
        <v>28.255619586755365</v>
      </c>
      <c r="D494" s="28">
        <v>2.4873067726679552</v>
      </c>
      <c r="E494" s="28">
        <v>4.2055816416499434</v>
      </c>
      <c r="F494" s="28">
        <v>2.8019995818946266</v>
      </c>
    </row>
    <row r="495" spans="1:6" x14ac:dyDescent="0.25">
      <c r="A495" s="78">
        <v>2025</v>
      </c>
      <c r="B495" s="28">
        <v>94.080810678449481</v>
      </c>
      <c r="C495" s="28">
        <v>27.959145920783527</v>
      </c>
      <c r="D495" s="28">
        <v>2.9420734605828129</v>
      </c>
      <c r="E495" s="28">
        <v>4.5239947463414065</v>
      </c>
      <c r="F495" s="28">
        <v>2.8034237695336195</v>
      </c>
    </row>
    <row r="497" spans="1:6" x14ac:dyDescent="0.25">
      <c r="A497" s="19" t="s">
        <v>37</v>
      </c>
    </row>
    <row r="498" spans="1:6" x14ac:dyDescent="0.25">
      <c r="A498" s="79" t="s">
        <v>151</v>
      </c>
      <c r="B498" s="71" t="s">
        <v>300</v>
      </c>
      <c r="C498" s="71" t="s">
        <v>306</v>
      </c>
      <c r="D498" s="71" t="s">
        <v>307</v>
      </c>
      <c r="E498" s="71" t="s">
        <v>104</v>
      </c>
      <c r="F498" s="71" t="s">
        <v>308</v>
      </c>
    </row>
    <row r="499" spans="1:6" x14ac:dyDescent="0.25">
      <c r="A499" s="78">
        <v>2015</v>
      </c>
      <c r="B499" s="28">
        <v>72.13838951554996</v>
      </c>
      <c r="C499" s="28">
        <v>55.26524403467009</v>
      </c>
      <c r="D499" s="28">
        <v>2.6218056710529836</v>
      </c>
      <c r="E499" s="28">
        <v>0.93318046354406847</v>
      </c>
      <c r="F499" s="28">
        <v>3.3044381965884173</v>
      </c>
    </row>
    <row r="500" spans="1:6" x14ac:dyDescent="0.25">
      <c r="A500" s="78">
        <v>2016</v>
      </c>
      <c r="B500" s="28">
        <v>80.169170803955822</v>
      </c>
      <c r="C500" s="28">
        <v>46.563633401072451</v>
      </c>
      <c r="D500" s="28">
        <v>2.1149492556776965</v>
      </c>
      <c r="E500" s="28">
        <v>1.5964934065447185</v>
      </c>
      <c r="F500" s="28">
        <v>3.2995745862250132</v>
      </c>
    </row>
    <row r="501" spans="1:6" x14ac:dyDescent="0.25">
      <c r="A501" s="78">
        <v>2017</v>
      </c>
      <c r="B501" s="28">
        <v>87.04637465009931</v>
      </c>
      <c r="C501" s="28">
        <v>38.740964720934009</v>
      </c>
      <c r="D501" s="28">
        <v>2.8611024652324066</v>
      </c>
      <c r="E501" s="28">
        <v>1.8310741233788996</v>
      </c>
      <c r="F501" s="28">
        <v>2.7528913845297796</v>
      </c>
    </row>
    <row r="502" spans="1:6" x14ac:dyDescent="0.25">
      <c r="A502" s="78">
        <v>2018</v>
      </c>
      <c r="B502" s="28">
        <v>88.589282118931052</v>
      </c>
      <c r="C502" s="28">
        <v>37.160183373192318</v>
      </c>
      <c r="D502" s="28">
        <v>1.5462969387924521</v>
      </c>
      <c r="E502" s="28">
        <v>2.3316688283309248</v>
      </c>
      <c r="F502" s="28">
        <v>2.7826488649551635</v>
      </c>
    </row>
    <row r="503" spans="1:6" x14ac:dyDescent="0.25">
      <c r="A503" s="78">
        <v>2019</v>
      </c>
      <c r="B503" s="28">
        <v>89.419160000610461</v>
      </c>
      <c r="C503" s="28">
        <v>35.324725137850862</v>
      </c>
      <c r="D503" s="28">
        <v>1.4819131582716008</v>
      </c>
      <c r="E503" s="28">
        <v>2.6472840383019673</v>
      </c>
      <c r="F503" s="28">
        <v>2.7754340671223541</v>
      </c>
    </row>
    <row r="504" spans="1:6" x14ac:dyDescent="0.25">
      <c r="A504" s="78">
        <v>2020</v>
      </c>
      <c r="B504" s="28">
        <v>92.660702585655571</v>
      </c>
      <c r="C504" s="28">
        <v>30.957582369410261</v>
      </c>
      <c r="D504" s="28">
        <v>1.4718158901512579</v>
      </c>
      <c r="E504" s="28">
        <v>2.9657507546090494</v>
      </c>
      <c r="F504" s="28">
        <v>2.7699892191009026</v>
      </c>
    </row>
    <row r="505" spans="1:6" x14ac:dyDescent="0.25">
      <c r="A505" s="78">
        <v>2021</v>
      </c>
      <c r="B505" s="28">
        <v>98.32661431101279</v>
      </c>
      <c r="C505" s="28">
        <v>25.850716817192065</v>
      </c>
      <c r="D505" s="28">
        <v>1.084615116133697</v>
      </c>
      <c r="E505" s="28">
        <v>3.2626129778602797</v>
      </c>
      <c r="F505" s="28">
        <v>2.806905005092367</v>
      </c>
    </row>
    <row r="506" spans="1:6" x14ac:dyDescent="0.25">
      <c r="A506" s="78">
        <v>2022</v>
      </c>
      <c r="B506" s="28">
        <v>97.939965217995663</v>
      </c>
      <c r="C506" s="28">
        <v>26.135975934059712</v>
      </c>
      <c r="D506" s="28">
        <v>1.0850086325250259</v>
      </c>
      <c r="E506" s="28">
        <v>3.565850556259313</v>
      </c>
      <c r="F506" s="28">
        <v>2.8891817426705098</v>
      </c>
    </row>
    <row r="507" spans="1:6" x14ac:dyDescent="0.25">
      <c r="A507" s="78">
        <v>2023</v>
      </c>
      <c r="B507" s="28">
        <v>97.169492384115145</v>
      </c>
      <c r="C507" s="28">
        <v>26.41869891395973</v>
      </c>
      <c r="D507" s="28">
        <v>1.3764791498416384</v>
      </c>
      <c r="E507" s="28">
        <v>3.8891657190083726</v>
      </c>
      <c r="F507" s="28">
        <v>2.9620343147769317</v>
      </c>
    </row>
    <row r="508" spans="1:6" x14ac:dyDescent="0.25">
      <c r="A508" s="78">
        <v>2024</v>
      </c>
      <c r="B508" s="28">
        <v>96.321922403140746</v>
      </c>
      <c r="C508" s="28">
        <v>26.763759465226428</v>
      </c>
      <c r="D508" s="28">
        <v>1.699117858523074</v>
      </c>
      <c r="E508" s="28">
        <v>4.2092671082460598</v>
      </c>
      <c r="F508" s="28">
        <v>2.9831540876886073</v>
      </c>
    </row>
    <row r="509" spans="1:6" x14ac:dyDescent="0.25">
      <c r="A509" s="78">
        <v>2025</v>
      </c>
      <c r="B509" s="28">
        <v>94.529578964604212</v>
      </c>
      <c r="C509" s="28">
        <v>27.683078047965132</v>
      </c>
      <c r="D509" s="28">
        <v>2.2576442628585269</v>
      </c>
      <c r="E509" s="28">
        <v>4.5296171025719341</v>
      </c>
      <c r="F509" s="28">
        <v>3.027519851534791</v>
      </c>
    </row>
    <row r="514" spans="1:11" s="9" customFormat="1" ht="17.25" x14ac:dyDescent="0.3">
      <c r="A514" s="9" t="s">
        <v>742</v>
      </c>
    </row>
    <row r="515" spans="1:11" x14ac:dyDescent="0.25">
      <c r="A515" s="15"/>
    </row>
    <row r="517" spans="1:11" x14ac:dyDescent="0.25">
      <c r="A517" s="19" t="s">
        <v>36</v>
      </c>
    </row>
    <row r="518" spans="1:11" x14ac:dyDescent="0.25">
      <c r="A518" s="79" t="s">
        <v>151</v>
      </c>
      <c r="B518" s="71" t="s">
        <v>38</v>
      </c>
      <c r="C518" s="71" t="s">
        <v>40</v>
      </c>
      <c r="D518" s="71" t="s">
        <v>41</v>
      </c>
      <c r="E518" s="71" t="s">
        <v>229</v>
      </c>
      <c r="F518" s="71" t="s">
        <v>231</v>
      </c>
      <c r="G518" s="71" t="s">
        <v>309</v>
      </c>
      <c r="H518" s="71" t="s">
        <v>310</v>
      </c>
      <c r="I518" s="71" t="s">
        <v>43</v>
      </c>
      <c r="J518" s="71" t="s">
        <v>227</v>
      </c>
      <c r="K518" s="71" t="s">
        <v>311</v>
      </c>
    </row>
    <row r="519" spans="1:11" x14ac:dyDescent="0.25">
      <c r="A519" s="78">
        <v>2015</v>
      </c>
      <c r="B519" s="28">
        <v>63.473550639038727</v>
      </c>
      <c r="C519" s="28">
        <v>11.789342087704529</v>
      </c>
      <c r="D519" s="28">
        <v>34.483812180796491</v>
      </c>
      <c r="E519" s="28">
        <v>15.960900497438853</v>
      </c>
      <c r="F519" s="28">
        <v>19.233854146125935</v>
      </c>
      <c r="G519" s="28">
        <v>25.700098249791321</v>
      </c>
      <c r="H519" s="28">
        <v>3.2708339210352109</v>
      </c>
      <c r="I519" s="28">
        <v>35.528940290714729</v>
      </c>
      <c r="J519" s="28">
        <v>4.3035062842052616</v>
      </c>
      <c r="K519" s="28">
        <v>0.71035836652982309</v>
      </c>
    </row>
    <row r="520" spans="1:11" x14ac:dyDescent="0.25">
      <c r="A520" s="78">
        <v>2016</v>
      </c>
      <c r="B520" s="28">
        <v>80.199570794282337</v>
      </c>
      <c r="C520" s="28">
        <v>8.1492881171724285</v>
      </c>
      <c r="D520" s="28">
        <v>33.424838297946842</v>
      </c>
      <c r="E520" s="28">
        <v>16.077572083535038</v>
      </c>
      <c r="F520" s="28">
        <v>18.837172439057081</v>
      </c>
      <c r="G520" s="28">
        <v>26.610103871610956</v>
      </c>
      <c r="H520" s="28">
        <v>3.3743246977498864</v>
      </c>
      <c r="I520" s="28">
        <v>35.20033507863409</v>
      </c>
      <c r="J520" s="28">
        <v>4.2636233377061528</v>
      </c>
      <c r="K520" s="28">
        <v>0.68343744756768332</v>
      </c>
    </row>
    <row r="521" spans="1:11" x14ac:dyDescent="0.25">
      <c r="A521" s="78">
        <v>2017</v>
      </c>
      <c r="B521" s="28">
        <v>71.702006207820389</v>
      </c>
      <c r="C521" s="28">
        <v>6.0091470936738709</v>
      </c>
      <c r="D521" s="28">
        <v>28.593161886447433</v>
      </c>
      <c r="E521" s="28">
        <v>17.235519367433113</v>
      </c>
      <c r="F521" s="28">
        <v>28.397613346939544</v>
      </c>
      <c r="G521" s="28">
        <v>36.189067295105943</v>
      </c>
      <c r="H521" s="28">
        <v>3.3383752875302033</v>
      </c>
      <c r="I521" s="28">
        <v>34.985385181940195</v>
      </c>
      <c r="J521" s="28">
        <v>4.2437979583556551</v>
      </c>
      <c r="K521" s="28">
        <v>0.66329658557569882</v>
      </c>
    </row>
    <row r="522" spans="1:11" x14ac:dyDescent="0.25">
      <c r="A522" s="78">
        <v>2018</v>
      </c>
      <c r="B522" s="28">
        <v>67.549403466630963</v>
      </c>
      <c r="C522" s="28">
        <v>4.9689527282172001</v>
      </c>
      <c r="D522" s="28">
        <v>26.989560268666683</v>
      </c>
      <c r="E522" s="28">
        <v>17.209437648914889</v>
      </c>
      <c r="F522" s="28">
        <v>29.398837678990063</v>
      </c>
      <c r="G522" s="28">
        <v>42.192402329439702</v>
      </c>
      <c r="H522" s="28">
        <v>3.3106729488075053</v>
      </c>
      <c r="I522" s="28">
        <v>34.797543901280633</v>
      </c>
      <c r="J522" s="28">
        <v>4.2139463733306064</v>
      </c>
      <c r="K522" s="28">
        <v>0.63403878001867298</v>
      </c>
    </row>
    <row r="523" spans="1:11" x14ac:dyDescent="0.25">
      <c r="A523" s="78">
        <v>2019</v>
      </c>
      <c r="B523" s="28">
        <v>64.149159296958658</v>
      </c>
      <c r="C523" s="28">
        <v>5.3357102201828894</v>
      </c>
      <c r="D523" s="28">
        <v>29.771415651924382</v>
      </c>
      <c r="E523" s="28">
        <v>16.270465737266356</v>
      </c>
      <c r="F523" s="28">
        <v>27.868594452438522</v>
      </c>
      <c r="G523" s="28">
        <v>42.813354388450797</v>
      </c>
      <c r="H523" s="28">
        <v>3.0783097960603643</v>
      </c>
      <c r="I523" s="28">
        <v>35.023500324842345</v>
      </c>
      <c r="J523" s="28">
        <v>4.1955955507840192</v>
      </c>
      <c r="K523" s="28">
        <v>0.6051062305051661</v>
      </c>
    </row>
    <row r="524" spans="1:11" x14ac:dyDescent="0.25">
      <c r="A524" s="78">
        <v>2020</v>
      </c>
      <c r="B524" s="28">
        <v>52.020322666374042</v>
      </c>
      <c r="C524" s="28">
        <v>5.1132979190386996</v>
      </c>
      <c r="D524" s="28">
        <v>27.674563096100105</v>
      </c>
      <c r="E524" s="28">
        <v>16.685322444064369</v>
      </c>
      <c r="F524" s="28">
        <v>33.389684925851142</v>
      </c>
      <c r="G524" s="28">
        <v>48.778306842055791</v>
      </c>
      <c r="H524" s="28">
        <v>2.9977995576483294</v>
      </c>
      <c r="I524" s="28">
        <v>34.606786341898307</v>
      </c>
      <c r="J524" s="28">
        <v>4.1951443352971278</v>
      </c>
      <c r="K524" s="28">
        <v>0.42286057001161037</v>
      </c>
    </row>
    <row r="525" spans="1:11" x14ac:dyDescent="0.25">
      <c r="A525" s="78">
        <v>2021</v>
      </c>
      <c r="B525" s="28">
        <v>56.155565948209315</v>
      </c>
      <c r="C525" s="28">
        <v>3.712036329025806</v>
      </c>
      <c r="D525" s="28">
        <v>29.345274845436016</v>
      </c>
      <c r="E525" s="28">
        <v>16.350682739132999</v>
      </c>
      <c r="F525" s="28">
        <v>31.719902349736952</v>
      </c>
      <c r="G525" s="28">
        <v>54.947106108369361</v>
      </c>
      <c r="H525" s="28">
        <v>2.9599847361325708</v>
      </c>
      <c r="I525" s="28">
        <v>34.170127154870592</v>
      </c>
      <c r="J525" s="28">
        <v>4.1415977415735687</v>
      </c>
      <c r="K525" s="28">
        <v>0.41639619096299291</v>
      </c>
    </row>
    <row r="526" spans="1:11" x14ac:dyDescent="0.25">
      <c r="A526" s="78">
        <v>2022</v>
      </c>
      <c r="B526" s="28">
        <v>58.977181036322932</v>
      </c>
      <c r="C526" s="28">
        <v>3.950882965754102</v>
      </c>
      <c r="D526" s="28">
        <v>29.786141634032944</v>
      </c>
      <c r="E526" s="28">
        <v>16.39271145268442</v>
      </c>
      <c r="F526" s="28">
        <v>31.909198763888373</v>
      </c>
      <c r="G526" s="28">
        <v>55.240438940522495</v>
      </c>
      <c r="H526" s="28">
        <v>2.9663892431011649</v>
      </c>
      <c r="I526" s="28">
        <v>33.97840178259456</v>
      </c>
      <c r="J526" s="28">
        <v>4.106056574398929</v>
      </c>
      <c r="K526" s="28">
        <v>0.4172261973328415</v>
      </c>
    </row>
    <row r="527" spans="1:11" x14ac:dyDescent="0.25">
      <c r="A527" s="78">
        <v>2023</v>
      </c>
      <c r="B527" s="28">
        <v>63.516692690602511</v>
      </c>
      <c r="C527" s="28">
        <v>4.2974680430964467</v>
      </c>
      <c r="D527" s="28">
        <v>30.001766951316817</v>
      </c>
      <c r="E527" s="28">
        <v>16.555625753388806</v>
      </c>
      <c r="F527" s="28">
        <v>32.452968282681894</v>
      </c>
      <c r="G527" s="28">
        <v>54.057522316099842</v>
      </c>
      <c r="H527" s="28">
        <v>2.9370730045129783</v>
      </c>
      <c r="I527" s="28">
        <v>34.020816398537377</v>
      </c>
      <c r="J527" s="28">
        <v>3.8462526082632058</v>
      </c>
      <c r="K527" s="28">
        <v>0.41703193890439733</v>
      </c>
    </row>
    <row r="528" spans="1:11" x14ac:dyDescent="0.25">
      <c r="A528" s="78">
        <v>2024</v>
      </c>
      <c r="B528" s="28">
        <v>64.043361124437581</v>
      </c>
      <c r="C528" s="28">
        <v>4.2066276125336799</v>
      </c>
      <c r="D528" s="28">
        <v>28.541220101004125</v>
      </c>
      <c r="E528" s="28">
        <v>16.599335647569326</v>
      </c>
      <c r="F528" s="28">
        <v>32.600759549312741</v>
      </c>
      <c r="G528" s="28">
        <v>54.180302424338876</v>
      </c>
      <c r="H528" s="28">
        <v>2.9323263281269902</v>
      </c>
      <c r="I528" s="28">
        <v>33.916292491394429</v>
      </c>
      <c r="J528" s="28">
        <v>3.8411522172963628</v>
      </c>
      <c r="K528" s="28">
        <v>0.53403772376361136</v>
      </c>
    </row>
    <row r="529" spans="1:11" x14ac:dyDescent="0.25">
      <c r="A529" s="78">
        <v>2025</v>
      </c>
      <c r="B529" s="28">
        <v>65.067794334197686</v>
      </c>
      <c r="C529" s="28">
        <v>4.5141271966675518</v>
      </c>
      <c r="D529" s="28">
        <v>28.201776899811843</v>
      </c>
      <c r="E529" s="28">
        <v>16.506893248221459</v>
      </c>
      <c r="F529" s="28">
        <v>32.453363167206518</v>
      </c>
      <c r="G529" s="28">
        <v>54.218857255511622</v>
      </c>
      <c r="H529" s="28">
        <v>2.9333556384275998</v>
      </c>
      <c r="I529" s="28">
        <v>33.923375386044732</v>
      </c>
      <c r="J529" s="28">
        <v>3.8304601587038882</v>
      </c>
      <c r="K529" s="28">
        <v>0.53931412463403117</v>
      </c>
    </row>
    <row r="531" spans="1:11" x14ac:dyDescent="0.25">
      <c r="A531" s="19" t="s">
        <v>37</v>
      </c>
    </row>
    <row r="532" spans="1:11" x14ac:dyDescent="0.25">
      <c r="A532" s="79" t="s">
        <v>151</v>
      </c>
      <c r="B532" s="71" t="s">
        <v>38</v>
      </c>
      <c r="C532" s="71" t="s">
        <v>40</v>
      </c>
      <c r="D532" s="71" t="s">
        <v>41</v>
      </c>
      <c r="E532" s="71" t="s">
        <v>229</v>
      </c>
      <c r="F532" s="71" t="s">
        <v>231</v>
      </c>
      <c r="G532" s="71" t="s">
        <v>309</v>
      </c>
      <c r="H532" s="71" t="s">
        <v>310</v>
      </c>
      <c r="I532" s="71" t="s">
        <v>43</v>
      </c>
      <c r="J532" s="71" t="s">
        <v>227</v>
      </c>
      <c r="K532" s="71" t="s">
        <v>311</v>
      </c>
    </row>
    <row r="533" spans="1:11" x14ac:dyDescent="0.25">
      <c r="A533" s="78">
        <v>2015</v>
      </c>
      <c r="B533" s="28">
        <v>63.473550639038727</v>
      </c>
      <c r="C533" s="28">
        <v>11.789342087704529</v>
      </c>
      <c r="D533" s="28">
        <v>34.483812180796491</v>
      </c>
      <c r="E533" s="28">
        <v>15.960900497438853</v>
      </c>
      <c r="F533" s="28">
        <v>19.233854146125935</v>
      </c>
      <c r="G533" s="28">
        <v>25.700098249791321</v>
      </c>
      <c r="H533" s="28">
        <v>3.2708339210352109</v>
      </c>
      <c r="I533" s="28">
        <v>35.528940290714729</v>
      </c>
      <c r="J533" s="28">
        <v>4.3035062842052616</v>
      </c>
      <c r="K533" s="28">
        <v>0.71035836652982309</v>
      </c>
    </row>
    <row r="534" spans="1:11" x14ac:dyDescent="0.25">
      <c r="A534" s="78">
        <v>2016</v>
      </c>
      <c r="B534" s="28">
        <v>78.814559229783114</v>
      </c>
      <c r="C534" s="28">
        <v>8.051844635310907</v>
      </c>
      <c r="D534" s="28">
        <v>33.850223614722246</v>
      </c>
      <c r="E534" s="28">
        <v>16.156519452347403</v>
      </c>
      <c r="F534" s="28">
        <v>19.50682613157154</v>
      </c>
      <c r="G534" s="28">
        <v>26.744340330180361</v>
      </c>
      <c r="H534" s="28">
        <v>3.3738742573207676</v>
      </c>
      <c r="I534" s="28">
        <v>35.212501434238064</v>
      </c>
      <c r="J534" s="28">
        <v>4.261714737848461</v>
      </c>
      <c r="K534" s="28">
        <v>0.68086746099440609</v>
      </c>
    </row>
    <row r="535" spans="1:11" x14ac:dyDescent="0.25">
      <c r="A535" s="78">
        <v>2017</v>
      </c>
      <c r="B535" s="28">
        <v>70.009940998944842</v>
      </c>
      <c r="C535" s="28">
        <v>5.6061958809185892</v>
      </c>
      <c r="D535" s="28">
        <v>28.492023322930351</v>
      </c>
      <c r="E535" s="28">
        <v>17.274571573754468</v>
      </c>
      <c r="F535" s="28">
        <v>29.876481356578516</v>
      </c>
      <c r="G535" s="28">
        <v>36.361232952656515</v>
      </c>
      <c r="H535" s="28">
        <v>3.3385673315420452</v>
      </c>
      <c r="I535" s="28">
        <v>35.002842815900983</v>
      </c>
      <c r="J535" s="28">
        <v>4.2255588687914498</v>
      </c>
      <c r="K535" s="28">
        <v>0.65462987998517996</v>
      </c>
    </row>
    <row r="536" spans="1:11" x14ac:dyDescent="0.25">
      <c r="A536" s="78">
        <v>2018</v>
      </c>
      <c r="B536" s="28">
        <v>59.106659448455908</v>
      </c>
      <c r="C536" s="28">
        <v>5.0575618011416132</v>
      </c>
      <c r="D536" s="28">
        <v>29.05484563728028</v>
      </c>
      <c r="E536" s="28">
        <v>17.329207533939009</v>
      </c>
      <c r="F536" s="28">
        <v>31.263428316160944</v>
      </c>
      <c r="G536" s="28">
        <v>42.23434158818629</v>
      </c>
      <c r="H536" s="28">
        <v>3.3186965736433724</v>
      </c>
      <c r="I536" s="28">
        <v>34.998458817548382</v>
      </c>
      <c r="J536" s="28">
        <v>4.2080192288023905</v>
      </c>
      <c r="K536" s="28">
        <v>0.62897829192029497</v>
      </c>
    </row>
    <row r="537" spans="1:11" x14ac:dyDescent="0.25">
      <c r="A537" s="78">
        <v>2019</v>
      </c>
      <c r="B537" s="28">
        <v>58.878619269728297</v>
      </c>
      <c r="C537" s="28">
        <v>5.3323765787369917</v>
      </c>
      <c r="D537" s="28">
        <v>28.678589560429405</v>
      </c>
      <c r="E537" s="28">
        <v>16.780469517167887</v>
      </c>
      <c r="F537" s="28">
        <v>32.738020851009033</v>
      </c>
      <c r="G537" s="28">
        <v>42.804666967647997</v>
      </c>
      <c r="H537" s="28">
        <v>3.0778967208921428</v>
      </c>
      <c r="I537" s="28">
        <v>35.215675510008865</v>
      </c>
      <c r="J537" s="28">
        <v>4.2015156882871549</v>
      </c>
      <c r="K537" s="28">
        <v>0.60650172138977754</v>
      </c>
    </row>
    <row r="538" spans="1:11" x14ac:dyDescent="0.25">
      <c r="A538" s="78">
        <v>2020</v>
      </c>
      <c r="B538" s="28">
        <v>47.130695729227767</v>
      </c>
      <c r="C538" s="28">
        <v>4.6142647265533814</v>
      </c>
      <c r="D538" s="28">
        <v>30.415774508227422</v>
      </c>
      <c r="E538" s="28">
        <v>17.17971136979741</v>
      </c>
      <c r="F538" s="28">
        <v>38.512473035308368</v>
      </c>
      <c r="G538" s="28">
        <v>48.963707294460782</v>
      </c>
      <c r="H538" s="28">
        <v>2.9972998936619062</v>
      </c>
      <c r="I538" s="28">
        <v>34.420651094669907</v>
      </c>
      <c r="J538" s="28">
        <v>4.1911038969777481</v>
      </c>
      <c r="K538" s="28">
        <v>0.42591730158877389</v>
      </c>
    </row>
    <row r="539" spans="1:11" x14ac:dyDescent="0.25">
      <c r="A539" s="78">
        <v>2021</v>
      </c>
      <c r="B539" s="28">
        <v>45.743043132019721</v>
      </c>
      <c r="C539" s="28">
        <v>3.5834126619191555</v>
      </c>
      <c r="D539" s="28">
        <v>33.342976019674886</v>
      </c>
      <c r="E539" s="28">
        <v>16.533453007641846</v>
      </c>
      <c r="F539" s="28">
        <v>32.443478211330017</v>
      </c>
      <c r="G539" s="28">
        <v>55.948771498520145</v>
      </c>
      <c r="H539" s="28">
        <v>2.9641643682557173</v>
      </c>
      <c r="I539" s="28">
        <v>33.954642417463504</v>
      </c>
      <c r="J539" s="28">
        <v>4.0990257393174296</v>
      </c>
      <c r="K539" s="28">
        <v>0.42978064563848234</v>
      </c>
    </row>
    <row r="540" spans="1:11" x14ac:dyDescent="0.25">
      <c r="A540" s="78">
        <v>2022</v>
      </c>
      <c r="B540" s="28">
        <v>37.324954657655802</v>
      </c>
      <c r="C540" s="28">
        <v>3.6167814452383311</v>
      </c>
      <c r="D540" s="28">
        <v>33.363722405184632</v>
      </c>
      <c r="E540" s="28">
        <v>15.994107130000449</v>
      </c>
      <c r="F540" s="28">
        <v>40.835776722123548</v>
      </c>
      <c r="G540" s="28">
        <v>56.424620514878065</v>
      </c>
      <c r="H540" s="28">
        <v>2.8810611602913418</v>
      </c>
      <c r="I540" s="28">
        <v>33.217542199866386</v>
      </c>
      <c r="J540" s="28">
        <v>4.0641320160655559</v>
      </c>
      <c r="K540" s="28">
        <v>0.45053553316117873</v>
      </c>
    </row>
    <row r="541" spans="1:11" x14ac:dyDescent="0.25">
      <c r="A541" s="78">
        <v>2023</v>
      </c>
      <c r="B541" s="28">
        <v>41.109088020292525</v>
      </c>
      <c r="C541" s="28">
        <v>3.8409267833823493</v>
      </c>
      <c r="D541" s="28">
        <v>32.968998911041211</v>
      </c>
      <c r="E541" s="28">
        <v>16.057568406756836</v>
      </c>
      <c r="F541" s="28">
        <v>40.045760782059837</v>
      </c>
      <c r="G541" s="28">
        <v>55.285504510780179</v>
      </c>
      <c r="H541" s="28">
        <v>2.8480022794044548</v>
      </c>
      <c r="I541" s="28">
        <v>33.26436041217606</v>
      </c>
      <c r="J541" s="28">
        <v>3.7725696391991983</v>
      </c>
      <c r="K541" s="28">
        <v>0.44626040579099624</v>
      </c>
    </row>
    <row r="542" spans="1:11" x14ac:dyDescent="0.25">
      <c r="A542" s="78">
        <v>2024</v>
      </c>
      <c r="B542" s="28">
        <v>40.858850484438989</v>
      </c>
      <c r="C542" s="28">
        <v>4.1748417613710167</v>
      </c>
      <c r="D542" s="28">
        <v>31.119109493754411</v>
      </c>
      <c r="E542" s="28">
        <v>15.98221806659911</v>
      </c>
      <c r="F542" s="28">
        <v>39.725535090192011</v>
      </c>
      <c r="G542" s="28">
        <v>55.286423395953484</v>
      </c>
      <c r="H542" s="28">
        <v>2.843530788549574</v>
      </c>
      <c r="I542" s="28">
        <v>33.079030749358211</v>
      </c>
      <c r="J542" s="28">
        <v>3.734864375844587</v>
      </c>
      <c r="K542" s="28">
        <v>0.52797088093649058</v>
      </c>
    </row>
    <row r="543" spans="1:11" x14ac:dyDescent="0.25">
      <c r="A543" s="78">
        <v>2025</v>
      </c>
      <c r="B543" s="28">
        <v>39.042157143393304</v>
      </c>
      <c r="C543" s="28">
        <v>4.425979614901312</v>
      </c>
      <c r="D543" s="28">
        <v>29.608923129026518</v>
      </c>
      <c r="E543" s="28">
        <v>15.860705700831332</v>
      </c>
      <c r="F543" s="28">
        <v>39.091515288285038</v>
      </c>
      <c r="G543" s="28">
        <v>55.264234944272104</v>
      </c>
      <c r="H543" s="28">
        <v>2.8410207651772423</v>
      </c>
      <c r="I543" s="28">
        <v>33.088730782140637</v>
      </c>
      <c r="J543" s="28">
        <v>3.6968167006115595</v>
      </c>
      <c r="K543" s="28">
        <v>0.56620804634959843</v>
      </c>
    </row>
    <row r="548" spans="1:3" s="9" customFormat="1" ht="17.25" x14ac:dyDescent="0.3">
      <c r="A548" s="9" t="s">
        <v>743</v>
      </c>
    </row>
    <row r="549" spans="1:3" x14ac:dyDescent="0.25">
      <c r="A549" s="15"/>
    </row>
    <row r="551" spans="1:3" x14ac:dyDescent="0.25">
      <c r="A551" s="19" t="s">
        <v>36</v>
      </c>
    </row>
    <row r="552" spans="1:3" x14ac:dyDescent="0.25">
      <c r="A552" s="69" t="s">
        <v>312</v>
      </c>
      <c r="B552" s="71" t="s">
        <v>119</v>
      </c>
      <c r="C552" s="71" t="s">
        <v>107</v>
      </c>
    </row>
    <row r="553" spans="1:3" x14ac:dyDescent="0.25">
      <c r="A553" s="11">
        <v>2015</v>
      </c>
      <c r="B553" s="74">
        <v>209.43597122805454</v>
      </c>
      <c r="C553" s="74">
        <v>130.29479872071346</v>
      </c>
    </row>
    <row r="554" spans="1:3" x14ac:dyDescent="0.25">
      <c r="A554" s="11">
        <v>2016</v>
      </c>
      <c r="B554" s="74">
        <v>245.84559989607956</v>
      </c>
      <c r="C554" s="74">
        <v>126.71326202980195</v>
      </c>
    </row>
    <row r="555" spans="1:3" x14ac:dyDescent="0.25">
      <c r="A555" s="11">
        <v>2017</v>
      </c>
      <c r="B555" s="74">
        <v>223.90997296686209</v>
      </c>
      <c r="C555" s="74">
        <v>100.94180550249835</v>
      </c>
    </row>
    <row r="556" spans="1:3" x14ac:dyDescent="0.25">
      <c r="A556" s="11">
        <v>2018</v>
      </c>
      <c r="B556" s="74">
        <v>206.6527567753175</v>
      </c>
      <c r="C556" s="74">
        <v>94.422664246469736</v>
      </c>
    </row>
    <row r="557" spans="1:3" x14ac:dyDescent="0.25">
      <c r="A557" s="11">
        <v>2019</v>
      </c>
      <c r="B557" s="74">
        <v>191.95357829073382</v>
      </c>
      <c r="C557" s="74">
        <v>91.950397174995132</v>
      </c>
    </row>
    <row r="558" spans="1:3" x14ac:dyDescent="0.25">
      <c r="A558" s="11">
        <v>2020</v>
      </c>
      <c r="B558" s="74">
        <v>154.81044843938753</v>
      </c>
      <c r="C558" s="74">
        <v>77.26339446312177</v>
      </c>
    </row>
    <row r="559" spans="1:3" x14ac:dyDescent="0.25">
      <c r="A559" s="11">
        <v>2021</v>
      </c>
      <c r="B559" s="74">
        <v>159.34354099640797</v>
      </c>
      <c r="C559" s="74">
        <v>70.301946396970038</v>
      </c>
    </row>
    <row r="560" spans="1:3" x14ac:dyDescent="0.25">
      <c r="A560" s="11">
        <v>2022</v>
      </c>
      <c r="B560" s="74">
        <v>163.24992036898337</v>
      </c>
      <c r="C560" s="74">
        <v>69.542707004548859</v>
      </c>
    </row>
    <row r="561" spans="1:3" x14ac:dyDescent="0.25">
      <c r="A561" s="11">
        <v>2023</v>
      </c>
      <c r="B561" s="74">
        <v>173.29599834416442</v>
      </c>
      <c r="C561" s="74">
        <v>67.904587613725681</v>
      </c>
    </row>
    <row r="562" spans="1:3" x14ac:dyDescent="0.25">
      <c r="A562" s="11">
        <v>2024</v>
      </c>
      <c r="B562" s="74">
        <v>172.5853459832081</v>
      </c>
      <c r="C562" s="74">
        <v>67.054077559544638</v>
      </c>
    </row>
    <row r="563" spans="1:3" x14ac:dyDescent="0.25">
      <c r="A563" s="11">
        <v>2025</v>
      </c>
      <c r="B563" s="74">
        <v>174.58733073009529</v>
      </c>
      <c r="C563" s="74">
        <v>66.508951570803916</v>
      </c>
    </row>
    <row r="565" spans="1:3" x14ac:dyDescent="0.25">
      <c r="A565" s="19" t="s">
        <v>37</v>
      </c>
    </row>
    <row r="566" spans="1:3" x14ac:dyDescent="0.25">
      <c r="A566" s="69" t="s">
        <v>312</v>
      </c>
      <c r="B566" s="71" t="s">
        <v>119</v>
      </c>
      <c r="C566" s="71" t="s">
        <v>107</v>
      </c>
    </row>
    <row r="567" spans="1:3" x14ac:dyDescent="0.25">
      <c r="A567" s="11">
        <v>2015</v>
      </c>
      <c r="B567" s="74">
        <v>209.43597122805454</v>
      </c>
      <c r="C567" s="74">
        <v>130.29479872071346</v>
      </c>
    </row>
    <row r="568" spans="1:3" x14ac:dyDescent="0.25">
      <c r="A568" s="11">
        <v>2016</v>
      </c>
      <c r="B568" s="74">
        <v>240.92400309623412</v>
      </c>
      <c r="C568" s="74">
        <v>125.74571517966926</v>
      </c>
    </row>
    <row r="569" spans="1:3" x14ac:dyDescent="0.25">
      <c r="A569" s="11">
        <v>2017</v>
      </c>
      <c r="B569" s="74">
        <v>213.50835657371741</v>
      </c>
      <c r="C569" s="74">
        <v>99.667326201699211</v>
      </c>
    </row>
    <row r="570" spans="1:3" x14ac:dyDescent="0.25">
      <c r="A570" s="11">
        <v>2018</v>
      </c>
      <c r="B570" s="74">
        <v>184.18033448778945</v>
      </c>
      <c r="C570" s="74">
        <v>91.82921756760156</v>
      </c>
    </row>
    <row r="571" spans="1:3" x14ac:dyDescent="0.25">
      <c r="A571" s="11">
        <v>2019</v>
      </c>
      <c r="B571" s="74">
        <v>171.09431477101722</v>
      </c>
      <c r="C571" s="74">
        <v>88.373697732044874</v>
      </c>
    </row>
    <row r="572" spans="1:3" x14ac:dyDescent="0.25">
      <c r="A572" s="11">
        <v>2020</v>
      </c>
      <c r="B572" s="74">
        <v>139.09388961337501</v>
      </c>
      <c r="C572" s="74">
        <v>72.52781481409788</v>
      </c>
    </row>
    <row r="573" spans="1:3" x14ac:dyDescent="0.25">
      <c r="A573" s="11">
        <v>2021</v>
      </c>
      <c r="B573" s="74">
        <v>131.8587270454687</v>
      </c>
      <c r="C573" s="74">
        <v>68.502695225176609</v>
      </c>
    </row>
    <row r="574" spans="1:3" x14ac:dyDescent="0.25">
      <c r="A574" s="11">
        <v>2022</v>
      </c>
      <c r="B574" s="74">
        <v>115.37523960297679</v>
      </c>
      <c r="C574" s="74">
        <v>61.13704180623936</v>
      </c>
    </row>
    <row r="575" spans="1:3" x14ac:dyDescent="0.25">
      <c r="A575" s="11">
        <v>2023</v>
      </c>
      <c r="B575" s="74">
        <v>121.33583922171368</v>
      </c>
      <c r="C575" s="74">
        <v>61.275169205842495</v>
      </c>
    </row>
    <row r="576" spans="1:3" x14ac:dyDescent="0.25">
      <c r="A576" s="11">
        <v>2024</v>
      </c>
      <c r="B576" s="74">
        <v>117.76167383159472</v>
      </c>
      <c r="C576" s="74">
        <v>61.120698666399505</v>
      </c>
    </row>
    <row r="577" spans="1:3" x14ac:dyDescent="0.25">
      <c r="A577" s="11">
        <v>2025</v>
      </c>
      <c r="B577" s="74">
        <v>111.35401340287095</v>
      </c>
      <c r="C577" s="74">
        <v>61.174302109204696</v>
      </c>
    </row>
    <row r="582" spans="1:3" s="9" customFormat="1" ht="17.25" x14ac:dyDescent="0.3">
      <c r="A582" s="9" t="s">
        <v>744</v>
      </c>
    </row>
    <row r="583" spans="1:3" x14ac:dyDescent="0.25">
      <c r="A583" s="15"/>
    </row>
    <row r="585" spans="1:3" x14ac:dyDescent="0.25">
      <c r="A585" s="21"/>
      <c r="B585" s="21" t="s">
        <v>313</v>
      </c>
    </row>
    <row r="586" spans="1:3" x14ac:dyDescent="0.25">
      <c r="A586" s="11">
        <v>2000</v>
      </c>
      <c r="B586" s="84">
        <v>1.2</v>
      </c>
    </row>
    <row r="587" spans="1:3" x14ac:dyDescent="0.25">
      <c r="A587" s="11">
        <v>2001</v>
      </c>
      <c r="B587" s="84">
        <v>1.0900000000000001</v>
      </c>
    </row>
    <row r="588" spans="1:3" x14ac:dyDescent="0.25">
      <c r="A588" s="11">
        <v>2002</v>
      </c>
      <c r="B588" s="84">
        <v>1.05</v>
      </c>
    </row>
    <row r="589" spans="1:3" x14ac:dyDescent="0.25">
      <c r="A589" s="11">
        <v>2003</v>
      </c>
      <c r="B589" s="84">
        <v>0.86</v>
      </c>
    </row>
    <row r="590" spans="1:3" x14ac:dyDescent="0.25">
      <c r="A590" s="11">
        <v>2004</v>
      </c>
      <c r="B590" s="84">
        <v>0.93</v>
      </c>
    </row>
    <row r="591" spans="1:3" x14ac:dyDescent="0.25">
      <c r="A591" s="11">
        <v>2005</v>
      </c>
      <c r="B591" s="84">
        <v>1.1233651663523809</v>
      </c>
    </row>
    <row r="592" spans="1:3" x14ac:dyDescent="0.25">
      <c r="A592" s="11">
        <v>2006</v>
      </c>
      <c r="B592" s="84">
        <v>0.97008982126475596</v>
      </c>
    </row>
    <row r="593" spans="1:4" x14ac:dyDescent="0.25">
      <c r="A593" s="11">
        <v>2007</v>
      </c>
      <c r="B593" s="84">
        <v>1.0735037347221597</v>
      </c>
    </row>
    <row r="594" spans="1:4" x14ac:dyDescent="0.25">
      <c r="A594" s="11">
        <v>2008</v>
      </c>
      <c r="B594" s="84">
        <v>1.1238587767279959</v>
      </c>
    </row>
    <row r="595" spans="1:4" x14ac:dyDescent="0.25">
      <c r="A595" s="11">
        <v>2009</v>
      </c>
      <c r="B595" s="84">
        <v>1.042772062804548</v>
      </c>
    </row>
    <row r="596" spans="1:4" x14ac:dyDescent="0.25">
      <c r="A596" s="11">
        <v>2010</v>
      </c>
      <c r="B596" s="84">
        <v>0.88961038961038974</v>
      </c>
    </row>
    <row r="597" spans="1:4" x14ac:dyDescent="0.25">
      <c r="A597" s="11">
        <v>2011</v>
      </c>
      <c r="B597" s="84">
        <v>1.2486457204767065</v>
      </c>
    </row>
    <row r="598" spans="1:4" x14ac:dyDescent="0.25">
      <c r="A598" s="11">
        <v>2012</v>
      </c>
      <c r="B598" s="84">
        <v>1.0994243851386709</v>
      </c>
    </row>
    <row r="599" spans="1:4" x14ac:dyDescent="0.25">
      <c r="A599" s="11">
        <v>2013</v>
      </c>
      <c r="B599" s="84">
        <v>0.97721387881926458</v>
      </c>
    </row>
    <row r="600" spans="1:4" x14ac:dyDescent="0.25">
      <c r="A600" s="11">
        <v>2014</v>
      </c>
      <c r="B600" s="84">
        <v>1.0357327809425168</v>
      </c>
    </row>
    <row r="601" spans="1:4" x14ac:dyDescent="0.25">
      <c r="A601" s="11">
        <v>2015</v>
      </c>
      <c r="B601" s="84">
        <v>1.1072319201995011</v>
      </c>
    </row>
    <row r="603" spans="1:4" s="9" customFormat="1" ht="17.25" x14ac:dyDescent="0.3">
      <c r="A603" s="9" t="s">
        <v>745</v>
      </c>
    </row>
    <row r="604" spans="1:4" x14ac:dyDescent="0.25">
      <c r="A604" s="15"/>
    </row>
    <row r="606" spans="1:4" x14ac:dyDescent="0.25">
      <c r="A606" s="19" t="s">
        <v>36</v>
      </c>
    </row>
    <row r="607" spans="1:4" x14ac:dyDescent="0.25">
      <c r="A607" s="557">
        <v>2020</v>
      </c>
      <c r="B607" s="21" t="s">
        <v>314</v>
      </c>
      <c r="C607" s="21" t="s">
        <v>198</v>
      </c>
      <c r="D607" s="21" t="s">
        <v>315</v>
      </c>
    </row>
    <row r="608" spans="1:4" x14ac:dyDescent="0.25">
      <c r="A608" s="558"/>
      <c r="B608" s="85">
        <v>-0.9</v>
      </c>
      <c r="C608" s="21" t="s">
        <v>36</v>
      </c>
      <c r="D608" s="85">
        <v>-1.1000000000000001</v>
      </c>
    </row>
    <row r="609" spans="1:4" x14ac:dyDescent="0.25">
      <c r="A609" s="13" t="s">
        <v>316</v>
      </c>
      <c r="B609" s="86">
        <v>26</v>
      </c>
      <c r="C609" s="86">
        <v>23</v>
      </c>
      <c r="D609" s="86">
        <v>21</v>
      </c>
    </row>
    <row r="610" spans="1:4" x14ac:dyDescent="0.25">
      <c r="A610" s="13" t="s">
        <v>317</v>
      </c>
      <c r="B610" s="86">
        <v>-1.7</v>
      </c>
      <c r="C610" s="86">
        <v>-0.1</v>
      </c>
      <c r="D610" s="86">
        <v>1</v>
      </c>
    </row>
    <row r="611" spans="1:4" x14ac:dyDescent="0.25">
      <c r="A611" s="13" t="s">
        <v>318</v>
      </c>
      <c r="B611" s="86">
        <v>12.4</v>
      </c>
      <c r="C611" s="86">
        <v>11.8</v>
      </c>
      <c r="D611" s="86">
        <v>11.3</v>
      </c>
    </row>
    <row r="612" spans="1:4" x14ac:dyDescent="0.25">
      <c r="A612" s="13" t="s">
        <v>319</v>
      </c>
      <c r="B612" s="86">
        <v>4.0999999999999996</v>
      </c>
      <c r="C612" s="86">
        <v>3.1</v>
      </c>
      <c r="D612" s="86">
        <v>2.7</v>
      </c>
    </row>
    <row r="613" spans="1:4" x14ac:dyDescent="0.25">
      <c r="A613" s="13" t="s">
        <v>320</v>
      </c>
      <c r="B613" s="86">
        <v>27.8</v>
      </c>
      <c r="C613" s="86">
        <v>27.6</v>
      </c>
      <c r="D613" s="86">
        <v>27.3</v>
      </c>
    </row>
    <row r="614" spans="1:4" x14ac:dyDescent="0.25">
      <c r="A614" s="13" t="s">
        <v>321</v>
      </c>
      <c r="B614" s="86">
        <v>85</v>
      </c>
      <c r="C614" s="86">
        <v>84</v>
      </c>
      <c r="D614" s="86">
        <v>83</v>
      </c>
    </row>
    <row r="615" spans="1:4" x14ac:dyDescent="0.25">
      <c r="A615" s="13" t="s">
        <v>322</v>
      </c>
      <c r="B615" s="86">
        <v>9.01</v>
      </c>
      <c r="C615" s="86">
        <v>8.16</v>
      </c>
      <c r="D615" s="86">
        <v>7.72</v>
      </c>
    </row>
    <row r="617" spans="1:4" x14ac:dyDescent="0.25">
      <c r="A617" s="19" t="s">
        <v>37</v>
      </c>
    </row>
    <row r="618" spans="1:4" x14ac:dyDescent="0.25">
      <c r="A618" s="557">
        <v>2020</v>
      </c>
      <c r="B618" s="21" t="s">
        <v>314</v>
      </c>
      <c r="C618" s="21" t="s">
        <v>198</v>
      </c>
      <c r="D618" s="21" t="s">
        <v>315</v>
      </c>
    </row>
    <row r="619" spans="1:4" x14ac:dyDescent="0.25">
      <c r="A619" s="558"/>
      <c r="B619" s="85">
        <v>-0.9</v>
      </c>
      <c r="C619" s="21" t="s">
        <v>37</v>
      </c>
      <c r="D619" s="85">
        <v>-1.1000000000000001</v>
      </c>
    </row>
    <row r="620" spans="1:4" x14ac:dyDescent="0.25">
      <c r="A620" s="13" t="s">
        <v>316</v>
      </c>
      <c r="B620" s="86">
        <v>28</v>
      </c>
      <c r="C620" s="86">
        <v>25</v>
      </c>
      <c r="D620" s="86">
        <v>23</v>
      </c>
    </row>
    <row r="621" spans="1:4" x14ac:dyDescent="0.25">
      <c r="A621" s="13" t="s">
        <v>317</v>
      </c>
      <c r="B621" s="86">
        <v>-4.5</v>
      </c>
      <c r="C621" s="86">
        <v>-2.9</v>
      </c>
      <c r="D621" s="86">
        <v>-1.6</v>
      </c>
    </row>
    <row r="622" spans="1:4" x14ac:dyDescent="0.25">
      <c r="A622" s="13" t="s">
        <v>318</v>
      </c>
      <c r="B622" s="86">
        <v>13.2</v>
      </c>
      <c r="C622" s="86">
        <v>12.6</v>
      </c>
      <c r="D622" s="86">
        <v>11.9</v>
      </c>
    </row>
    <row r="623" spans="1:4" x14ac:dyDescent="0.25">
      <c r="A623" s="13" t="s">
        <v>319</v>
      </c>
      <c r="B623" s="86">
        <v>3.9</v>
      </c>
      <c r="C623" s="86">
        <v>2.9</v>
      </c>
      <c r="D623" s="86">
        <v>2.5</v>
      </c>
    </row>
    <row r="624" spans="1:4" x14ac:dyDescent="0.25">
      <c r="A624" s="13" t="s">
        <v>320</v>
      </c>
      <c r="B624" s="86">
        <v>30.2</v>
      </c>
      <c r="C624" s="86">
        <v>30</v>
      </c>
      <c r="D624" s="86">
        <v>29.8</v>
      </c>
    </row>
    <row r="625" spans="1:4" x14ac:dyDescent="0.25">
      <c r="A625" s="13" t="s">
        <v>321</v>
      </c>
      <c r="B625" s="86">
        <v>87</v>
      </c>
      <c r="C625" s="86">
        <v>86</v>
      </c>
      <c r="D625" s="86">
        <v>85</v>
      </c>
    </row>
    <row r="626" spans="1:4" x14ac:dyDescent="0.25">
      <c r="A626" s="13" t="s">
        <v>322</v>
      </c>
      <c r="B626" s="86">
        <v>8.75</v>
      </c>
      <c r="C626" s="86">
        <v>7.81</v>
      </c>
      <c r="D626" s="86">
        <v>7.31</v>
      </c>
    </row>
    <row r="628" spans="1:4" s="9" customFormat="1" ht="17.25" x14ac:dyDescent="0.3">
      <c r="A628" s="9" t="s">
        <v>746</v>
      </c>
    </row>
    <row r="629" spans="1:4" x14ac:dyDescent="0.25">
      <c r="A629" s="15"/>
    </row>
    <row r="631" spans="1:4" x14ac:dyDescent="0.25">
      <c r="A631" s="21"/>
      <c r="B631" s="21" t="s">
        <v>323</v>
      </c>
    </row>
    <row r="632" spans="1:4" x14ac:dyDescent="0.25">
      <c r="A632" s="11">
        <v>2000</v>
      </c>
      <c r="B632" s="84">
        <v>1.0397026751041665</v>
      </c>
    </row>
    <row r="633" spans="1:4" x14ac:dyDescent="0.25">
      <c r="A633" s="11">
        <v>2001</v>
      </c>
      <c r="B633" s="84">
        <v>0.88035186864583281</v>
      </c>
    </row>
    <row r="634" spans="1:4" x14ac:dyDescent="0.25">
      <c r="A634" s="11">
        <v>2002</v>
      </c>
      <c r="B634" s="84">
        <v>0.97205713659099613</v>
      </c>
    </row>
    <row r="635" spans="1:4" x14ac:dyDescent="0.25">
      <c r="A635" s="11">
        <v>2003</v>
      </c>
      <c r="B635" s="84">
        <v>0.8732527267832495</v>
      </c>
    </row>
    <row r="636" spans="1:4" x14ac:dyDescent="0.25">
      <c r="A636" s="11">
        <v>2004</v>
      </c>
      <c r="B636" s="84">
        <v>1.0094875620170249</v>
      </c>
    </row>
    <row r="637" spans="1:4" x14ac:dyDescent="0.25">
      <c r="A637" s="11">
        <v>2005</v>
      </c>
      <c r="B637" s="84">
        <v>0.96321615358454415</v>
      </c>
    </row>
    <row r="638" spans="1:4" x14ac:dyDescent="0.25">
      <c r="A638" s="11">
        <v>2006</v>
      </c>
      <c r="B638" s="84">
        <v>0.88595797106203067</v>
      </c>
    </row>
    <row r="639" spans="1:4" x14ac:dyDescent="0.25">
      <c r="A639" s="11">
        <v>2007</v>
      </c>
      <c r="B639" s="84">
        <v>1.111985801925603</v>
      </c>
    </row>
    <row r="640" spans="1:4" x14ac:dyDescent="0.25">
      <c r="A640" s="11">
        <v>2008</v>
      </c>
      <c r="B640" s="84">
        <v>1.0486738792489672</v>
      </c>
    </row>
    <row r="641" spans="1:4" x14ac:dyDescent="0.25">
      <c r="A641" s="11">
        <v>2009</v>
      </c>
      <c r="B641" s="84">
        <v>0.92710606887231373</v>
      </c>
    </row>
    <row r="642" spans="1:4" x14ac:dyDescent="0.25">
      <c r="A642" s="11">
        <v>2010</v>
      </c>
      <c r="B642" s="84">
        <v>0.89567092257007452</v>
      </c>
    </row>
    <row r="643" spans="1:4" x14ac:dyDescent="0.25">
      <c r="A643" s="11">
        <v>2011</v>
      </c>
      <c r="B643" s="84">
        <v>1.0603202149536124</v>
      </c>
    </row>
    <row r="644" spans="1:4" x14ac:dyDescent="0.25">
      <c r="A644" s="11">
        <v>2012</v>
      </c>
      <c r="B644" s="84">
        <v>1.0165048526543312</v>
      </c>
    </row>
    <row r="645" spans="1:4" x14ac:dyDescent="0.25">
      <c r="A645" s="11">
        <v>2013</v>
      </c>
      <c r="B645" s="84">
        <v>0.93429859496012801</v>
      </c>
    </row>
    <row r="646" spans="1:4" x14ac:dyDescent="0.25">
      <c r="A646" s="11">
        <v>2014</v>
      </c>
      <c r="B646" s="84">
        <v>1</v>
      </c>
    </row>
    <row r="647" spans="1:4" x14ac:dyDescent="0.25">
      <c r="A647" s="11">
        <v>2015</v>
      </c>
      <c r="B647" s="84">
        <v>1.06</v>
      </c>
    </row>
    <row r="649" spans="1:4" s="9" customFormat="1" ht="17.25" x14ac:dyDescent="0.3">
      <c r="A649" s="9" t="s">
        <v>747</v>
      </c>
    </row>
    <row r="650" spans="1:4" x14ac:dyDescent="0.25">
      <c r="A650" s="15"/>
    </row>
    <row r="652" spans="1:4" x14ac:dyDescent="0.25">
      <c r="A652" s="19" t="s">
        <v>36</v>
      </c>
    </row>
    <row r="653" spans="1:4" x14ac:dyDescent="0.25">
      <c r="A653" s="557">
        <v>2020</v>
      </c>
      <c r="B653" s="21" t="s">
        <v>324</v>
      </c>
      <c r="C653" s="21" t="s">
        <v>198</v>
      </c>
      <c r="D653" s="21" t="s">
        <v>325</v>
      </c>
    </row>
    <row r="654" spans="1:4" x14ac:dyDescent="0.25">
      <c r="A654" s="558"/>
      <c r="B654" s="85">
        <v>-0.9</v>
      </c>
      <c r="C654" s="21" t="s">
        <v>36</v>
      </c>
      <c r="D654" s="85">
        <v>-1.1000000000000001</v>
      </c>
    </row>
    <row r="655" spans="1:4" x14ac:dyDescent="0.25">
      <c r="A655" s="13" t="s">
        <v>316</v>
      </c>
      <c r="B655" s="86">
        <v>24</v>
      </c>
      <c r="C655" s="86">
        <v>23</v>
      </c>
      <c r="D655" s="86">
        <v>22</v>
      </c>
    </row>
    <row r="656" spans="1:4" x14ac:dyDescent="0.25">
      <c r="A656" s="13" t="s">
        <v>317</v>
      </c>
      <c r="B656" s="86">
        <v>1</v>
      </c>
      <c r="C656" s="86">
        <v>-0.1</v>
      </c>
      <c r="D656" s="86">
        <v>-1.3</v>
      </c>
    </row>
    <row r="657" spans="1:4" x14ac:dyDescent="0.25">
      <c r="A657" s="13" t="s">
        <v>318</v>
      </c>
      <c r="B657" s="86">
        <v>12.1</v>
      </c>
      <c r="C657" s="86">
        <v>11.8</v>
      </c>
      <c r="D657" s="86">
        <v>11.5</v>
      </c>
    </row>
    <row r="658" spans="1:4" x14ac:dyDescent="0.25">
      <c r="A658" s="13" t="s">
        <v>319</v>
      </c>
      <c r="B658" s="86">
        <v>3.6</v>
      </c>
      <c r="C658" s="86">
        <v>3.1</v>
      </c>
      <c r="D658" s="86">
        <v>2.8</v>
      </c>
    </row>
    <row r="659" spans="1:4" x14ac:dyDescent="0.25">
      <c r="A659" s="13" t="s">
        <v>320</v>
      </c>
      <c r="B659" s="86">
        <v>25.8</v>
      </c>
      <c r="C659" s="86">
        <v>27.6</v>
      </c>
      <c r="D659" s="86">
        <v>29.4</v>
      </c>
    </row>
    <row r="660" spans="1:4" x14ac:dyDescent="0.25">
      <c r="A660" s="13" t="s">
        <v>326</v>
      </c>
      <c r="B660" s="86">
        <v>17</v>
      </c>
      <c r="C660" s="86">
        <v>18.899999999999999</v>
      </c>
      <c r="D660" s="86">
        <v>20.8</v>
      </c>
    </row>
    <row r="661" spans="1:4" x14ac:dyDescent="0.25">
      <c r="A661" s="13" t="s">
        <v>327</v>
      </c>
      <c r="B661" s="86">
        <v>0.48</v>
      </c>
      <c r="C661" s="86">
        <v>0.53</v>
      </c>
      <c r="D661" s="86">
        <v>0.57999999999999996</v>
      </c>
    </row>
    <row r="662" spans="1:4" x14ac:dyDescent="0.25">
      <c r="A662" s="13" t="s">
        <v>321</v>
      </c>
      <c r="B662" s="86">
        <v>85</v>
      </c>
      <c r="C662" s="86">
        <v>84</v>
      </c>
      <c r="D662" s="86">
        <v>83</v>
      </c>
    </row>
    <row r="663" spans="1:4" x14ac:dyDescent="0.25">
      <c r="A663" s="13" t="s">
        <v>322</v>
      </c>
      <c r="B663" s="86">
        <v>8.58</v>
      </c>
      <c r="C663" s="86">
        <v>8.16</v>
      </c>
      <c r="D663" s="86">
        <v>7.81</v>
      </c>
    </row>
    <row r="665" spans="1:4" x14ac:dyDescent="0.25">
      <c r="A665" s="19" t="s">
        <v>37</v>
      </c>
    </row>
    <row r="666" spans="1:4" x14ac:dyDescent="0.25">
      <c r="A666" s="557">
        <v>2020</v>
      </c>
      <c r="B666" s="21" t="s">
        <v>324</v>
      </c>
      <c r="C666" s="21" t="s">
        <v>328</v>
      </c>
      <c r="D666" s="21" t="s">
        <v>325</v>
      </c>
    </row>
    <row r="667" spans="1:4" x14ac:dyDescent="0.25">
      <c r="A667" s="558"/>
      <c r="B667" s="85">
        <v>-0.9</v>
      </c>
      <c r="C667" s="21" t="s">
        <v>37</v>
      </c>
      <c r="D667" s="85">
        <v>-1.1000000000000001</v>
      </c>
    </row>
    <row r="668" spans="1:4" x14ac:dyDescent="0.25">
      <c r="A668" s="13" t="s">
        <v>316</v>
      </c>
      <c r="B668" s="86">
        <v>26</v>
      </c>
      <c r="C668" s="86">
        <v>25</v>
      </c>
      <c r="D668" s="86">
        <v>24</v>
      </c>
    </row>
    <row r="669" spans="1:4" x14ac:dyDescent="0.25">
      <c r="A669" s="13" t="s">
        <v>317</v>
      </c>
      <c r="B669" s="86">
        <v>-1.6</v>
      </c>
      <c r="C669" s="86">
        <v>-2.9</v>
      </c>
      <c r="D669" s="86">
        <v>-4.2</v>
      </c>
    </row>
    <row r="670" spans="1:4" x14ac:dyDescent="0.25">
      <c r="A670" s="13" t="s">
        <v>318</v>
      </c>
      <c r="B670" s="86">
        <v>12.9</v>
      </c>
      <c r="C670" s="86">
        <v>12.6</v>
      </c>
      <c r="D670" s="86">
        <v>12.2</v>
      </c>
    </row>
    <row r="671" spans="1:4" x14ac:dyDescent="0.25">
      <c r="A671" s="13" t="s">
        <v>319</v>
      </c>
      <c r="B671" s="86">
        <v>3.4</v>
      </c>
      <c r="C671" s="86">
        <v>2.9</v>
      </c>
      <c r="D671" s="86">
        <v>2.6</v>
      </c>
    </row>
    <row r="672" spans="1:4" x14ac:dyDescent="0.25">
      <c r="A672" s="13" t="s">
        <v>320</v>
      </c>
      <c r="B672" s="86">
        <v>28.1</v>
      </c>
      <c r="C672" s="86">
        <v>30</v>
      </c>
      <c r="D672" s="86">
        <v>32</v>
      </c>
    </row>
    <row r="673" spans="1:4" x14ac:dyDescent="0.25">
      <c r="A673" s="13" t="s">
        <v>326</v>
      </c>
      <c r="B673" s="86">
        <v>18.8</v>
      </c>
      <c r="C673" s="86">
        <v>20.9</v>
      </c>
      <c r="D673" s="86">
        <v>20.9</v>
      </c>
    </row>
    <row r="674" spans="1:4" x14ac:dyDescent="0.25">
      <c r="A674" s="13" t="s">
        <v>327</v>
      </c>
      <c r="B674" s="86">
        <v>0.53</v>
      </c>
      <c r="C674" s="86">
        <v>0.59</v>
      </c>
      <c r="D674" s="86">
        <v>0.65</v>
      </c>
    </row>
    <row r="675" spans="1:4" x14ac:dyDescent="0.25">
      <c r="A675" s="13" t="s">
        <v>321</v>
      </c>
      <c r="B675" s="86">
        <v>87</v>
      </c>
      <c r="C675" s="86">
        <v>86</v>
      </c>
      <c r="D675" s="86">
        <v>86</v>
      </c>
    </row>
    <row r="676" spans="1:4" x14ac:dyDescent="0.25">
      <c r="A676" s="13" t="s">
        <v>322</v>
      </c>
      <c r="B676" s="86">
        <v>8.2799999999999994</v>
      </c>
      <c r="C676" s="86">
        <v>7.81</v>
      </c>
      <c r="D676" s="86">
        <v>7.44</v>
      </c>
    </row>
    <row r="678" spans="1:4" s="9" customFormat="1" ht="17.25" x14ac:dyDescent="0.3">
      <c r="A678" s="9" t="s">
        <v>748</v>
      </c>
    </row>
    <row r="679" spans="1:4" x14ac:dyDescent="0.25">
      <c r="A679" s="15"/>
    </row>
    <row r="681" spans="1:4" x14ac:dyDescent="0.25">
      <c r="A681" s="19" t="s">
        <v>36</v>
      </c>
    </row>
    <row r="682" spans="1:4" x14ac:dyDescent="0.25">
      <c r="A682" s="557">
        <v>2020</v>
      </c>
      <c r="B682" s="21" t="s">
        <v>329</v>
      </c>
      <c r="C682" s="21" t="s">
        <v>198</v>
      </c>
      <c r="D682" s="21" t="s">
        <v>329</v>
      </c>
    </row>
    <row r="683" spans="1:4" x14ac:dyDescent="0.25">
      <c r="A683" s="558"/>
      <c r="B683" s="85" t="s">
        <v>330</v>
      </c>
      <c r="C683" s="21" t="s">
        <v>36</v>
      </c>
      <c r="D683" s="85" t="s">
        <v>331</v>
      </c>
    </row>
    <row r="684" spans="1:4" x14ac:dyDescent="0.25">
      <c r="A684" s="13" t="s">
        <v>316</v>
      </c>
      <c r="B684" s="86">
        <v>22</v>
      </c>
      <c r="C684" s="86">
        <v>23</v>
      </c>
      <c r="D684" s="86">
        <v>23</v>
      </c>
    </row>
    <row r="685" spans="1:4" x14ac:dyDescent="0.25">
      <c r="A685" s="13" t="s">
        <v>317</v>
      </c>
      <c r="B685" s="86">
        <v>-1.2</v>
      </c>
      <c r="C685" s="86">
        <v>-0.1</v>
      </c>
      <c r="D685" s="86">
        <v>1.6</v>
      </c>
    </row>
    <row r="686" spans="1:4" x14ac:dyDescent="0.25">
      <c r="A686" s="13" t="s">
        <v>318</v>
      </c>
      <c r="B686" s="86">
        <v>12.7</v>
      </c>
      <c r="C686" s="86">
        <v>11.8</v>
      </c>
      <c r="D686" s="86">
        <v>9.6</v>
      </c>
    </row>
    <row r="687" spans="1:4" x14ac:dyDescent="0.25">
      <c r="A687" s="13" t="s">
        <v>319</v>
      </c>
      <c r="B687" s="86">
        <v>3.2</v>
      </c>
      <c r="C687" s="86">
        <v>3.1</v>
      </c>
      <c r="D687" s="86">
        <v>3.9</v>
      </c>
    </row>
    <row r="688" spans="1:4" x14ac:dyDescent="0.25">
      <c r="A688" s="13" t="s">
        <v>320</v>
      </c>
      <c r="B688" s="86">
        <v>29.3</v>
      </c>
      <c r="C688" s="86">
        <v>27.6</v>
      </c>
      <c r="D688" s="86">
        <v>25.4</v>
      </c>
    </row>
    <row r="689" spans="1:4" x14ac:dyDescent="0.25">
      <c r="A689" s="13" t="s">
        <v>321</v>
      </c>
      <c r="B689" s="86">
        <v>92</v>
      </c>
      <c r="C689" s="86">
        <v>84</v>
      </c>
      <c r="D689" s="86">
        <v>71</v>
      </c>
    </row>
    <row r="690" spans="1:4" x14ac:dyDescent="0.25">
      <c r="A690" s="13" t="s">
        <v>322</v>
      </c>
      <c r="B690" s="86">
        <v>6.98</v>
      </c>
      <c r="C690" s="86">
        <v>8.16</v>
      </c>
      <c r="D690" s="86">
        <v>9.7200000000000006</v>
      </c>
    </row>
    <row r="692" spans="1:4" x14ac:dyDescent="0.25">
      <c r="A692" s="19" t="s">
        <v>37</v>
      </c>
    </row>
    <row r="693" spans="1:4" x14ac:dyDescent="0.25">
      <c r="A693" s="557">
        <v>2020</v>
      </c>
      <c r="B693" s="21" t="s">
        <v>329</v>
      </c>
      <c r="C693" s="21" t="s">
        <v>198</v>
      </c>
      <c r="D693" s="21" t="s">
        <v>329</v>
      </c>
    </row>
    <row r="694" spans="1:4" x14ac:dyDescent="0.25">
      <c r="A694" s="558"/>
      <c r="B694" s="85" t="s">
        <v>330</v>
      </c>
      <c r="C694" s="21" t="s">
        <v>37</v>
      </c>
      <c r="D694" s="85" t="s">
        <v>331</v>
      </c>
    </row>
    <row r="695" spans="1:4" x14ac:dyDescent="0.25">
      <c r="A695" s="13" t="s">
        <v>316</v>
      </c>
      <c r="B695" s="86">
        <v>25</v>
      </c>
      <c r="C695" s="86">
        <v>25</v>
      </c>
      <c r="D695" s="86">
        <v>25</v>
      </c>
    </row>
    <row r="696" spans="1:4" x14ac:dyDescent="0.25">
      <c r="A696" s="13" t="s">
        <v>317</v>
      </c>
      <c r="B696" s="86">
        <v>-3.6</v>
      </c>
      <c r="C696" s="86">
        <v>-2.9</v>
      </c>
      <c r="D696" s="86">
        <v>-0.8</v>
      </c>
    </row>
    <row r="697" spans="1:4" x14ac:dyDescent="0.25">
      <c r="A697" s="13" t="s">
        <v>318</v>
      </c>
      <c r="B697" s="86">
        <v>13.1</v>
      </c>
      <c r="C697" s="86">
        <v>12.6</v>
      </c>
      <c r="D697" s="86">
        <v>10.3</v>
      </c>
    </row>
    <row r="698" spans="1:4" x14ac:dyDescent="0.25">
      <c r="A698" s="13" t="s">
        <v>319</v>
      </c>
      <c r="B698" s="86">
        <v>3</v>
      </c>
      <c r="C698" s="86">
        <v>2.9</v>
      </c>
      <c r="D698" s="86">
        <v>3.5</v>
      </c>
    </row>
    <row r="699" spans="1:4" x14ac:dyDescent="0.25">
      <c r="A699" s="13" t="s">
        <v>320</v>
      </c>
      <c r="B699" s="86">
        <v>31.3</v>
      </c>
      <c r="C699" s="86">
        <v>30</v>
      </c>
      <c r="D699" s="86">
        <v>27.6</v>
      </c>
    </row>
    <row r="700" spans="1:4" x14ac:dyDescent="0.25">
      <c r="A700" s="13" t="s">
        <v>321</v>
      </c>
      <c r="B700" s="86">
        <v>92</v>
      </c>
      <c r="C700" s="86">
        <v>86</v>
      </c>
      <c r="D700" s="86">
        <v>73</v>
      </c>
    </row>
    <row r="701" spans="1:4" x14ac:dyDescent="0.25">
      <c r="A701" s="13" t="s">
        <v>322</v>
      </c>
      <c r="B701" s="86">
        <v>6.86</v>
      </c>
      <c r="C701" s="86">
        <v>7.81</v>
      </c>
      <c r="D701" s="86">
        <v>9.32</v>
      </c>
    </row>
    <row r="703" spans="1:4" s="9" customFormat="1" ht="17.25" x14ac:dyDescent="0.3">
      <c r="A703" s="9" t="s">
        <v>749</v>
      </c>
    </row>
    <row r="704" spans="1:4" x14ac:dyDescent="0.25">
      <c r="A704" s="15"/>
    </row>
    <row r="706" spans="1:3" x14ac:dyDescent="0.25">
      <c r="A706" s="19" t="s">
        <v>36</v>
      </c>
    </row>
    <row r="707" spans="1:3" x14ac:dyDescent="0.25">
      <c r="A707" s="557">
        <v>2020</v>
      </c>
      <c r="B707" s="21" t="s">
        <v>332</v>
      </c>
      <c r="C707" s="21" t="s">
        <v>198</v>
      </c>
    </row>
    <row r="708" spans="1:3" x14ac:dyDescent="0.25">
      <c r="A708" s="558"/>
      <c r="B708" s="85"/>
      <c r="C708" s="21" t="s">
        <v>36</v>
      </c>
    </row>
    <row r="709" spans="1:3" x14ac:dyDescent="0.25">
      <c r="A709" s="13" t="s">
        <v>316</v>
      </c>
      <c r="B709" s="86">
        <v>23</v>
      </c>
      <c r="C709" s="86">
        <v>23</v>
      </c>
    </row>
    <row r="710" spans="1:3" x14ac:dyDescent="0.25">
      <c r="A710" s="13" t="s">
        <v>317</v>
      </c>
      <c r="B710" s="86">
        <v>0.5</v>
      </c>
      <c r="C710" s="86">
        <v>-0.1</v>
      </c>
    </row>
    <row r="711" spans="1:3" x14ac:dyDescent="0.25">
      <c r="A711" s="13" t="s">
        <v>318</v>
      </c>
      <c r="B711" s="86">
        <v>11.5</v>
      </c>
      <c r="C711" s="86">
        <v>11.8</v>
      </c>
    </row>
    <row r="712" spans="1:3" x14ac:dyDescent="0.25">
      <c r="A712" s="13" t="s">
        <v>319</v>
      </c>
      <c r="B712" s="86">
        <v>3.2</v>
      </c>
      <c r="C712" s="86">
        <v>3.1</v>
      </c>
    </row>
    <row r="713" spans="1:3" x14ac:dyDescent="0.25">
      <c r="A713" s="13" t="s">
        <v>320</v>
      </c>
      <c r="B713" s="86">
        <v>27.2</v>
      </c>
      <c r="C713" s="86">
        <v>27.6</v>
      </c>
    </row>
    <row r="714" spans="1:3" x14ac:dyDescent="0.25">
      <c r="A714" s="13" t="s">
        <v>321</v>
      </c>
      <c r="B714" s="86">
        <v>81</v>
      </c>
      <c r="C714" s="86">
        <v>84</v>
      </c>
    </row>
    <row r="715" spans="1:3" x14ac:dyDescent="0.25">
      <c r="A715" s="13" t="s">
        <v>322</v>
      </c>
      <c r="B715" s="86">
        <v>8.4</v>
      </c>
      <c r="C715" s="86">
        <v>8.16</v>
      </c>
    </row>
    <row r="717" spans="1:3" x14ac:dyDescent="0.25">
      <c r="A717" s="19" t="s">
        <v>37</v>
      </c>
    </row>
    <row r="718" spans="1:3" x14ac:dyDescent="0.25">
      <c r="A718" s="557">
        <v>2020</v>
      </c>
      <c r="B718" s="21" t="s">
        <v>332</v>
      </c>
      <c r="C718" s="21" t="s">
        <v>198</v>
      </c>
    </row>
    <row r="719" spans="1:3" x14ac:dyDescent="0.25">
      <c r="A719" s="558"/>
      <c r="B719" s="85"/>
      <c r="C719" s="21" t="s">
        <v>37</v>
      </c>
    </row>
    <row r="720" spans="1:3" x14ac:dyDescent="0.25">
      <c r="A720" s="13" t="s">
        <v>316</v>
      </c>
      <c r="B720" s="86">
        <v>25</v>
      </c>
      <c r="C720" s="86">
        <v>25</v>
      </c>
    </row>
    <row r="721" spans="1:4" x14ac:dyDescent="0.25">
      <c r="A721" s="13" t="s">
        <v>317</v>
      </c>
      <c r="B721" s="86">
        <v>-2.2999999999999998</v>
      </c>
      <c r="C721" s="86">
        <v>-2.9</v>
      </c>
    </row>
    <row r="722" spans="1:4" x14ac:dyDescent="0.25">
      <c r="A722" s="13" t="s">
        <v>318</v>
      </c>
      <c r="B722" s="86">
        <v>12.4</v>
      </c>
      <c r="C722" s="86">
        <v>12.6</v>
      </c>
    </row>
    <row r="723" spans="1:4" x14ac:dyDescent="0.25">
      <c r="A723" s="13" t="s">
        <v>319</v>
      </c>
      <c r="B723" s="86">
        <v>3</v>
      </c>
      <c r="C723" s="86">
        <v>2.9</v>
      </c>
    </row>
    <row r="724" spans="1:4" x14ac:dyDescent="0.25">
      <c r="A724" s="13" t="s">
        <v>320</v>
      </c>
      <c r="B724" s="86">
        <v>29.7</v>
      </c>
      <c r="C724" s="86">
        <v>30</v>
      </c>
    </row>
    <row r="725" spans="1:4" x14ac:dyDescent="0.25">
      <c r="A725" s="13" t="s">
        <v>321</v>
      </c>
      <c r="B725" s="86">
        <v>83</v>
      </c>
      <c r="C725" s="86">
        <v>86</v>
      </c>
    </row>
    <row r="726" spans="1:4" x14ac:dyDescent="0.25">
      <c r="A726" s="13" t="s">
        <v>322</v>
      </c>
      <c r="B726" s="86">
        <v>8.07</v>
      </c>
      <c r="C726" s="86">
        <v>7.81</v>
      </c>
    </row>
    <row r="728" spans="1:4" s="9" customFormat="1" ht="17.25" x14ac:dyDescent="0.3">
      <c r="A728" s="9" t="s">
        <v>750</v>
      </c>
    </row>
    <row r="729" spans="1:4" x14ac:dyDescent="0.25">
      <c r="A729" s="15"/>
    </row>
    <row r="731" spans="1:4" x14ac:dyDescent="0.25">
      <c r="A731" s="19" t="s">
        <v>36</v>
      </c>
    </row>
    <row r="732" spans="1:4" x14ac:dyDescent="0.25">
      <c r="A732" s="557">
        <v>2020</v>
      </c>
      <c r="B732" s="560" t="s">
        <v>333</v>
      </c>
      <c r="C732" s="562" t="s">
        <v>338</v>
      </c>
      <c r="D732" s="560" t="s">
        <v>336</v>
      </c>
    </row>
    <row r="733" spans="1:4" x14ac:dyDescent="0.25">
      <c r="A733" s="559"/>
      <c r="B733" s="561"/>
      <c r="C733" s="563"/>
      <c r="D733" s="561"/>
    </row>
    <row r="734" spans="1:4" x14ac:dyDescent="0.25">
      <c r="A734" s="558"/>
      <c r="B734" s="85" t="s">
        <v>334</v>
      </c>
      <c r="C734" s="21" t="s">
        <v>335</v>
      </c>
      <c r="D734" s="85" t="s">
        <v>337</v>
      </c>
    </row>
    <row r="735" spans="1:4" x14ac:dyDescent="0.25">
      <c r="A735" s="13" t="s">
        <v>316</v>
      </c>
      <c r="B735" s="86">
        <v>23</v>
      </c>
      <c r="C735" s="86">
        <v>23</v>
      </c>
      <c r="D735" s="86">
        <v>22</v>
      </c>
    </row>
    <row r="736" spans="1:4" x14ac:dyDescent="0.25">
      <c r="A736" s="13" t="s">
        <v>317</v>
      </c>
      <c r="B736" s="86">
        <v>0.5</v>
      </c>
      <c r="C736" s="86">
        <v>-0.1</v>
      </c>
      <c r="D736" s="86">
        <v>-1.9</v>
      </c>
    </row>
    <row r="737" spans="1:4" x14ac:dyDescent="0.25">
      <c r="A737" s="13" t="s">
        <v>318</v>
      </c>
      <c r="B737" s="86">
        <v>11.8</v>
      </c>
      <c r="C737" s="86">
        <v>11.8</v>
      </c>
      <c r="D737" s="86">
        <v>11.6</v>
      </c>
    </row>
    <row r="738" spans="1:4" x14ac:dyDescent="0.25">
      <c r="A738" s="13" t="s">
        <v>319</v>
      </c>
      <c r="B738" s="86">
        <v>3.2</v>
      </c>
      <c r="C738" s="86">
        <v>3.1</v>
      </c>
      <c r="D738" s="86">
        <v>2.9</v>
      </c>
    </row>
    <row r="739" spans="1:4" x14ac:dyDescent="0.25">
      <c r="A739" s="13" t="s">
        <v>320</v>
      </c>
      <c r="B739" s="86">
        <v>26.9</v>
      </c>
      <c r="C739" s="86">
        <v>27.6</v>
      </c>
      <c r="D739" s="86">
        <v>29.8</v>
      </c>
    </row>
    <row r="740" spans="1:4" x14ac:dyDescent="0.25">
      <c r="A740" s="13" t="s">
        <v>321</v>
      </c>
      <c r="B740" s="86">
        <v>84</v>
      </c>
      <c r="C740" s="86">
        <v>84</v>
      </c>
      <c r="D740" s="86">
        <v>84</v>
      </c>
    </row>
    <row r="741" spans="1:4" x14ac:dyDescent="0.25">
      <c r="A741" s="13" t="s">
        <v>322</v>
      </c>
      <c r="B741" s="86">
        <v>8.2200000000000006</v>
      </c>
      <c r="C741" s="86">
        <v>8.16</v>
      </c>
      <c r="D741" s="86">
        <v>7.93</v>
      </c>
    </row>
    <row r="744" spans="1:4" x14ac:dyDescent="0.25">
      <c r="A744" s="19" t="s">
        <v>37</v>
      </c>
    </row>
    <row r="745" spans="1:4" x14ac:dyDescent="0.25">
      <c r="A745" s="557">
        <v>2020</v>
      </c>
      <c r="B745" s="560" t="s">
        <v>333</v>
      </c>
      <c r="C745" s="562" t="s">
        <v>338</v>
      </c>
      <c r="D745" s="560" t="s">
        <v>336</v>
      </c>
    </row>
    <row r="746" spans="1:4" x14ac:dyDescent="0.25">
      <c r="A746" s="559"/>
      <c r="B746" s="561"/>
      <c r="C746" s="563"/>
      <c r="D746" s="561"/>
    </row>
    <row r="747" spans="1:4" x14ac:dyDescent="0.25">
      <c r="A747" s="558"/>
      <c r="B747" s="85" t="s">
        <v>334</v>
      </c>
      <c r="C747" s="21" t="s">
        <v>335</v>
      </c>
      <c r="D747" s="85" t="s">
        <v>337</v>
      </c>
    </row>
    <row r="748" spans="1:4" x14ac:dyDescent="0.25">
      <c r="A748" s="13" t="s">
        <v>316</v>
      </c>
      <c r="B748" s="86">
        <v>25</v>
      </c>
      <c r="C748" s="86">
        <v>25</v>
      </c>
      <c r="D748" s="86">
        <v>24</v>
      </c>
    </row>
    <row r="749" spans="1:4" x14ac:dyDescent="0.25">
      <c r="A749" s="13" t="s">
        <v>317</v>
      </c>
      <c r="B749" s="86">
        <v>-2.2999999999999998</v>
      </c>
      <c r="C749" s="86">
        <v>-2.9</v>
      </c>
      <c r="D749" s="86">
        <v>-4.7</v>
      </c>
    </row>
    <row r="750" spans="1:4" x14ac:dyDescent="0.25">
      <c r="A750" s="13" t="s">
        <v>318</v>
      </c>
      <c r="B750" s="86">
        <v>12.6</v>
      </c>
      <c r="C750" s="86">
        <v>12.6</v>
      </c>
      <c r="D750" s="86">
        <v>12.4</v>
      </c>
    </row>
    <row r="751" spans="1:4" x14ac:dyDescent="0.25">
      <c r="A751" s="13" t="s">
        <v>319</v>
      </c>
      <c r="B751" s="86">
        <v>3</v>
      </c>
      <c r="C751" s="86">
        <v>2.9</v>
      </c>
      <c r="D751" s="86">
        <v>2.7</v>
      </c>
    </row>
    <row r="752" spans="1:4" x14ac:dyDescent="0.25">
      <c r="A752" s="13" t="s">
        <v>320</v>
      </c>
      <c r="B752" s="86">
        <v>29.4</v>
      </c>
      <c r="C752" s="86">
        <v>30</v>
      </c>
      <c r="D752" s="86">
        <v>32.200000000000003</v>
      </c>
    </row>
    <row r="753" spans="1:4" x14ac:dyDescent="0.25">
      <c r="A753" s="13" t="s">
        <v>321</v>
      </c>
      <c r="B753" s="86">
        <v>86</v>
      </c>
      <c r="C753" s="86">
        <v>86</v>
      </c>
      <c r="D753" s="86">
        <v>86</v>
      </c>
    </row>
    <row r="754" spans="1:4" x14ac:dyDescent="0.25">
      <c r="A754" s="13" t="s">
        <v>322</v>
      </c>
      <c r="B754" s="86">
        <v>7.88</v>
      </c>
      <c r="C754" s="86">
        <v>7.81</v>
      </c>
      <c r="D754" s="86">
        <v>7.57</v>
      </c>
    </row>
    <row r="756" spans="1:4" s="9" customFormat="1" ht="17.25" x14ac:dyDescent="0.3">
      <c r="A756" s="9" t="s">
        <v>751</v>
      </c>
    </row>
    <row r="757" spans="1:4" x14ac:dyDescent="0.25">
      <c r="A757" s="15"/>
    </row>
    <row r="759" spans="1:4" x14ac:dyDescent="0.25">
      <c r="A759" s="19" t="s">
        <v>36</v>
      </c>
    </row>
    <row r="760" spans="1:4" x14ac:dyDescent="0.25">
      <c r="A760" s="557">
        <v>2020</v>
      </c>
      <c r="B760" s="21" t="s">
        <v>198</v>
      </c>
      <c r="C760" s="21" t="s">
        <v>339</v>
      </c>
    </row>
    <row r="761" spans="1:4" x14ac:dyDescent="0.25">
      <c r="A761" s="558"/>
      <c r="B761" s="85" t="s">
        <v>36</v>
      </c>
      <c r="C761" s="85" t="s">
        <v>340</v>
      </c>
    </row>
    <row r="762" spans="1:4" x14ac:dyDescent="0.25">
      <c r="A762" s="13" t="s">
        <v>316</v>
      </c>
      <c r="B762" s="86">
        <v>23</v>
      </c>
      <c r="C762" s="86">
        <v>23</v>
      </c>
    </row>
    <row r="763" spans="1:4" x14ac:dyDescent="0.25">
      <c r="A763" s="13" t="s">
        <v>317</v>
      </c>
      <c r="B763" s="86">
        <v>-0.1</v>
      </c>
      <c r="C763" s="86">
        <v>1.7</v>
      </c>
    </row>
    <row r="764" spans="1:4" x14ac:dyDescent="0.25">
      <c r="A764" s="13" t="s">
        <v>318</v>
      </c>
      <c r="B764" s="86">
        <v>11.8</v>
      </c>
      <c r="C764" s="86">
        <v>11.9</v>
      </c>
    </row>
    <row r="765" spans="1:4" x14ac:dyDescent="0.25">
      <c r="A765" s="13" t="s">
        <v>319</v>
      </c>
      <c r="B765" s="86">
        <v>3.1</v>
      </c>
      <c r="C765" s="86">
        <v>3.4</v>
      </c>
    </row>
    <row r="766" spans="1:4" x14ac:dyDescent="0.25">
      <c r="A766" s="13" t="s">
        <v>320</v>
      </c>
      <c r="B766" s="86">
        <v>27.6</v>
      </c>
      <c r="C766" s="86">
        <v>27.6</v>
      </c>
    </row>
    <row r="767" spans="1:4" x14ac:dyDescent="0.25">
      <c r="A767" s="13" t="s">
        <v>326</v>
      </c>
      <c r="B767" s="86">
        <v>18.899999999999999</v>
      </c>
      <c r="C767" s="86">
        <v>18.899999999999999</v>
      </c>
    </row>
    <row r="768" spans="1:4" x14ac:dyDescent="0.25">
      <c r="A768" s="13" t="s">
        <v>327</v>
      </c>
      <c r="B768" s="86">
        <v>0.53</v>
      </c>
      <c r="C768" s="86">
        <v>0.5</v>
      </c>
    </row>
    <row r="769" spans="1:3" x14ac:dyDescent="0.25">
      <c r="A769" s="13" t="s">
        <v>321</v>
      </c>
      <c r="B769" s="86">
        <v>84</v>
      </c>
      <c r="C769" s="86">
        <v>84</v>
      </c>
    </row>
    <row r="770" spans="1:3" x14ac:dyDescent="0.25">
      <c r="A770" s="13" t="s">
        <v>322</v>
      </c>
      <c r="B770" s="86">
        <v>8.16</v>
      </c>
      <c r="C770" s="86">
        <v>8.36</v>
      </c>
    </row>
    <row r="772" spans="1:3" x14ac:dyDescent="0.25">
      <c r="A772" s="19" t="s">
        <v>37</v>
      </c>
    </row>
    <row r="773" spans="1:3" x14ac:dyDescent="0.25">
      <c r="A773" s="557">
        <v>2020</v>
      </c>
      <c r="B773" s="21" t="s">
        <v>198</v>
      </c>
      <c r="C773" s="21" t="s">
        <v>339</v>
      </c>
    </row>
    <row r="774" spans="1:3" x14ac:dyDescent="0.25">
      <c r="A774" s="558"/>
      <c r="B774" s="85" t="s">
        <v>37</v>
      </c>
      <c r="C774" s="85" t="s">
        <v>340</v>
      </c>
    </row>
    <row r="775" spans="1:3" x14ac:dyDescent="0.25">
      <c r="A775" s="13" t="s">
        <v>316</v>
      </c>
      <c r="B775" s="86">
        <v>25</v>
      </c>
      <c r="C775" s="86">
        <v>25</v>
      </c>
    </row>
    <row r="776" spans="1:3" x14ac:dyDescent="0.25">
      <c r="A776" s="13" t="s">
        <v>317</v>
      </c>
      <c r="B776" s="86">
        <v>-2.9</v>
      </c>
      <c r="C776" s="86">
        <v>-1.1000000000000001</v>
      </c>
    </row>
    <row r="777" spans="1:3" x14ac:dyDescent="0.25">
      <c r="A777" s="13" t="s">
        <v>318</v>
      </c>
      <c r="B777" s="86">
        <v>12.6</v>
      </c>
      <c r="C777" s="86">
        <v>12.7</v>
      </c>
    </row>
    <row r="778" spans="1:3" x14ac:dyDescent="0.25">
      <c r="A778" s="13" t="s">
        <v>319</v>
      </c>
      <c r="B778" s="86">
        <v>2.9</v>
      </c>
      <c r="C778" s="86">
        <v>3.2</v>
      </c>
    </row>
    <row r="779" spans="1:3" x14ac:dyDescent="0.25">
      <c r="A779" s="13" t="s">
        <v>320</v>
      </c>
      <c r="B779" s="86">
        <v>30</v>
      </c>
      <c r="C779" s="86">
        <v>30.1</v>
      </c>
    </row>
    <row r="780" spans="1:3" x14ac:dyDescent="0.25">
      <c r="A780" s="13" t="s">
        <v>326</v>
      </c>
      <c r="B780" s="86">
        <v>20.9</v>
      </c>
      <c r="C780" s="86">
        <v>20.9</v>
      </c>
    </row>
    <row r="781" spans="1:3" x14ac:dyDescent="0.25">
      <c r="A781" s="13" t="s">
        <v>327</v>
      </c>
      <c r="B781" s="86">
        <v>0.59</v>
      </c>
      <c r="C781" s="86">
        <v>0.56000000000000005</v>
      </c>
    </row>
    <row r="782" spans="1:3" x14ac:dyDescent="0.25">
      <c r="A782" s="13" t="s">
        <v>321</v>
      </c>
      <c r="B782" s="86">
        <v>86</v>
      </c>
      <c r="C782" s="86">
        <v>87</v>
      </c>
    </row>
    <row r="783" spans="1:3" x14ac:dyDescent="0.25">
      <c r="A783" s="13" t="s">
        <v>322</v>
      </c>
      <c r="B783" s="86">
        <v>7.81</v>
      </c>
      <c r="C783" s="86">
        <v>8.0399999999999991</v>
      </c>
    </row>
    <row r="785" spans="1:8" s="9" customFormat="1" ht="17.25" x14ac:dyDescent="0.3">
      <c r="A785" s="9" t="s">
        <v>752</v>
      </c>
    </row>
    <row r="786" spans="1:8" x14ac:dyDescent="0.25">
      <c r="A786" s="15"/>
    </row>
    <row r="788" spans="1:8" x14ac:dyDescent="0.25">
      <c r="A788" s="22" t="s">
        <v>341</v>
      </c>
      <c r="B788" s="21" t="s">
        <v>342</v>
      </c>
      <c r="C788" s="21" t="s">
        <v>343</v>
      </c>
      <c r="D788" s="21" t="s">
        <v>344</v>
      </c>
      <c r="E788" s="21" t="s">
        <v>345</v>
      </c>
      <c r="F788" s="21" t="s">
        <v>346</v>
      </c>
      <c r="G788" s="21" t="s">
        <v>347</v>
      </c>
      <c r="H788" s="21" t="s">
        <v>348</v>
      </c>
    </row>
    <row r="789" spans="1:8" x14ac:dyDescent="0.25">
      <c r="A789" s="11" t="s">
        <v>349</v>
      </c>
      <c r="B789" s="12" t="s">
        <v>32</v>
      </c>
      <c r="C789" s="86">
        <v>1991</v>
      </c>
      <c r="D789" s="84">
        <v>0.33</v>
      </c>
      <c r="E789" s="86">
        <v>2016</v>
      </c>
      <c r="F789" s="84">
        <v>0.67</v>
      </c>
      <c r="G789" s="86">
        <v>5</v>
      </c>
      <c r="H789" s="17">
        <v>1900</v>
      </c>
    </row>
    <row r="790" spans="1:8" x14ac:dyDescent="0.25">
      <c r="A790" s="11" t="s">
        <v>350</v>
      </c>
      <c r="B790" s="12" t="s">
        <v>32</v>
      </c>
      <c r="C790" s="86">
        <v>2000</v>
      </c>
      <c r="D790" s="84">
        <v>0.01</v>
      </c>
      <c r="E790" s="86">
        <v>2025</v>
      </c>
      <c r="F790" s="84">
        <v>0.99</v>
      </c>
      <c r="G790" s="86">
        <v>40</v>
      </c>
      <c r="H790" s="17">
        <v>2300</v>
      </c>
    </row>
    <row r="791" spans="1:8" x14ac:dyDescent="0.25">
      <c r="A791" s="11" t="s">
        <v>18</v>
      </c>
      <c r="B791" s="12" t="s">
        <v>32</v>
      </c>
      <c r="C791" s="86">
        <v>2003</v>
      </c>
      <c r="D791" s="84">
        <v>0.54</v>
      </c>
      <c r="E791" s="86">
        <v>2028</v>
      </c>
      <c r="F791" s="84">
        <v>0.46</v>
      </c>
      <c r="G791" s="86">
        <v>165.6</v>
      </c>
      <c r="H791" s="17">
        <v>3450</v>
      </c>
    </row>
    <row r="792" spans="1:8" x14ac:dyDescent="0.25">
      <c r="A792" s="11" t="s">
        <v>351</v>
      </c>
      <c r="B792" s="12" t="s">
        <v>32</v>
      </c>
      <c r="C792" s="86">
        <v>2009</v>
      </c>
      <c r="D792" s="84">
        <v>0.1</v>
      </c>
      <c r="E792" s="86">
        <v>2034</v>
      </c>
      <c r="F792" s="84">
        <v>0.9</v>
      </c>
      <c r="G792" s="86">
        <v>7.2</v>
      </c>
      <c r="H792" s="17">
        <v>3050</v>
      </c>
    </row>
    <row r="793" spans="1:8" x14ac:dyDescent="0.25">
      <c r="A793" s="11" t="s">
        <v>352</v>
      </c>
      <c r="B793" s="12" t="s">
        <v>32</v>
      </c>
      <c r="C793" s="86">
        <v>2011</v>
      </c>
      <c r="D793" s="84">
        <v>0.26</v>
      </c>
      <c r="E793" s="86">
        <v>2036</v>
      </c>
      <c r="F793" s="84">
        <v>0.74</v>
      </c>
      <c r="G793" s="86">
        <v>3.6</v>
      </c>
      <c r="H793" s="17">
        <v>3050</v>
      </c>
    </row>
    <row r="794" spans="1:8" x14ac:dyDescent="0.25">
      <c r="A794" s="11" t="s">
        <v>353</v>
      </c>
      <c r="B794" s="12" t="s">
        <v>32</v>
      </c>
      <c r="C794" s="86">
        <v>2010</v>
      </c>
      <c r="D794" s="84">
        <v>0.54</v>
      </c>
      <c r="E794" s="86">
        <v>2035</v>
      </c>
      <c r="F794" s="84">
        <v>0.46</v>
      </c>
      <c r="G794" s="86">
        <v>207</v>
      </c>
      <c r="H794" s="17">
        <v>3900</v>
      </c>
    </row>
    <row r="795" spans="1:8" x14ac:dyDescent="0.25">
      <c r="A795" s="11" t="s">
        <v>354</v>
      </c>
      <c r="B795" s="12" t="s">
        <v>32</v>
      </c>
      <c r="C795" s="86">
        <v>2019</v>
      </c>
      <c r="D795" s="84">
        <v>0.5</v>
      </c>
      <c r="E795" s="86">
        <v>2044</v>
      </c>
      <c r="F795" s="84">
        <v>0.5</v>
      </c>
      <c r="G795" s="86">
        <v>200</v>
      </c>
      <c r="H795" s="17">
        <v>4250</v>
      </c>
    </row>
    <row r="796" spans="1:8" x14ac:dyDescent="0.25">
      <c r="A796" s="11" t="s">
        <v>355</v>
      </c>
      <c r="B796" s="12" t="s">
        <v>32</v>
      </c>
      <c r="C796" s="86">
        <v>2020</v>
      </c>
      <c r="D796" s="84">
        <v>0.5</v>
      </c>
      <c r="E796" s="86">
        <v>2045</v>
      </c>
      <c r="F796" s="84">
        <v>0.5</v>
      </c>
      <c r="G796" s="86">
        <v>200</v>
      </c>
      <c r="H796" s="17">
        <v>4250</v>
      </c>
    </row>
    <row r="797" spans="1:8" x14ac:dyDescent="0.25">
      <c r="A797" s="11" t="s">
        <v>356</v>
      </c>
      <c r="B797" s="12" t="s">
        <v>32</v>
      </c>
      <c r="C797" s="86">
        <v>2021</v>
      </c>
      <c r="D797" s="84">
        <v>0.5</v>
      </c>
      <c r="E797" s="86">
        <v>2046</v>
      </c>
      <c r="F797" s="84">
        <v>0.5</v>
      </c>
      <c r="G797" s="86">
        <v>200</v>
      </c>
      <c r="H797" s="17">
        <v>4250</v>
      </c>
    </row>
    <row r="798" spans="1:8" x14ac:dyDescent="0.25">
      <c r="A798" s="11" t="s">
        <v>357</v>
      </c>
      <c r="B798" s="12" t="s">
        <v>32</v>
      </c>
      <c r="C798" s="86">
        <v>2019</v>
      </c>
      <c r="D798" s="84">
        <v>0.5</v>
      </c>
      <c r="E798" s="86">
        <v>2044</v>
      </c>
      <c r="F798" s="84">
        <v>0.5</v>
      </c>
      <c r="G798" s="86">
        <v>175</v>
      </c>
      <c r="H798" s="17">
        <v>4000</v>
      </c>
    </row>
    <row r="799" spans="1:8" x14ac:dyDescent="0.25">
      <c r="A799" s="11" t="s">
        <v>358</v>
      </c>
      <c r="B799" s="12" t="s">
        <v>32</v>
      </c>
      <c r="C799" s="86">
        <v>2019</v>
      </c>
      <c r="D799" s="84">
        <v>0.5</v>
      </c>
      <c r="E799" s="86">
        <v>2044</v>
      </c>
      <c r="F799" s="84">
        <v>0.5</v>
      </c>
      <c r="G799" s="86">
        <v>25</v>
      </c>
      <c r="H799" s="17">
        <v>4000</v>
      </c>
    </row>
    <row r="800" spans="1:8" x14ac:dyDescent="0.25">
      <c r="A800" s="11" t="s">
        <v>359</v>
      </c>
      <c r="B800" s="12" t="s">
        <v>32</v>
      </c>
      <c r="C800" s="86">
        <v>2018</v>
      </c>
      <c r="D800" s="84">
        <v>0.5</v>
      </c>
      <c r="E800" s="86">
        <v>2043</v>
      </c>
      <c r="F800" s="84">
        <v>0.5</v>
      </c>
      <c r="G800" s="86">
        <v>0</v>
      </c>
      <c r="H800" s="17">
        <v>4000</v>
      </c>
    </row>
    <row r="801" spans="1:8" x14ac:dyDescent="0.25">
      <c r="A801" s="11" t="s">
        <v>360</v>
      </c>
      <c r="B801" s="12" t="s">
        <v>32</v>
      </c>
      <c r="C801" s="86">
        <v>2019</v>
      </c>
      <c r="D801" s="84">
        <v>0.5</v>
      </c>
      <c r="E801" s="86">
        <v>2044</v>
      </c>
      <c r="F801" s="84">
        <v>0.5</v>
      </c>
      <c r="G801" s="86">
        <v>0</v>
      </c>
      <c r="H801" s="17">
        <v>4000</v>
      </c>
    </row>
    <row r="802" spans="1:8" x14ac:dyDescent="0.25">
      <c r="A802" s="11" t="s">
        <v>361</v>
      </c>
      <c r="B802" s="12" t="s">
        <v>32</v>
      </c>
      <c r="C802" s="86">
        <v>2020</v>
      </c>
      <c r="D802" s="84">
        <v>0.5</v>
      </c>
      <c r="E802" s="86">
        <v>2045</v>
      </c>
      <c r="F802" s="84">
        <v>0.5</v>
      </c>
      <c r="G802" s="86">
        <v>75</v>
      </c>
      <c r="H802" s="17">
        <v>4000</v>
      </c>
    </row>
    <row r="803" spans="1:8" x14ac:dyDescent="0.25">
      <c r="A803" s="11" t="s">
        <v>362</v>
      </c>
      <c r="B803" s="12" t="s">
        <v>32</v>
      </c>
      <c r="C803" s="86">
        <v>2021</v>
      </c>
      <c r="D803" s="84">
        <v>0.5</v>
      </c>
      <c r="E803" s="86">
        <v>2046</v>
      </c>
      <c r="F803" s="84">
        <v>0.5</v>
      </c>
      <c r="G803" s="86">
        <v>7.5</v>
      </c>
      <c r="H803" s="17">
        <v>4000</v>
      </c>
    </row>
    <row r="804" spans="1:8" x14ac:dyDescent="0.25">
      <c r="A804" s="11" t="s">
        <v>363</v>
      </c>
      <c r="B804" s="12" t="s">
        <v>32</v>
      </c>
      <c r="C804" s="86">
        <v>2022</v>
      </c>
      <c r="D804" s="84">
        <v>0.5</v>
      </c>
      <c r="E804" s="86">
        <v>2047</v>
      </c>
      <c r="F804" s="84">
        <v>0.5</v>
      </c>
      <c r="G804" s="86">
        <v>7.5</v>
      </c>
      <c r="H804" s="17">
        <v>4000</v>
      </c>
    </row>
    <row r="805" spans="1:8" x14ac:dyDescent="0.25">
      <c r="A805" s="11" t="s">
        <v>364</v>
      </c>
      <c r="B805" s="12" t="s">
        <v>32</v>
      </c>
      <c r="C805" s="86">
        <v>2023</v>
      </c>
      <c r="D805" s="84">
        <v>0.5</v>
      </c>
      <c r="E805" s="86">
        <v>2048</v>
      </c>
      <c r="F805" s="84">
        <v>0.5</v>
      </c>
      <c r="G805" s="86">
        <v>7.5</v>
      </c>
      <c r="H805" s="17">
        <v>4000</v>
      </c>
    </row>
    <row r="806" spans="1:8" x14ac:dyDescent="0.25">
      <c r="A806" s="11" t="s">
        <v>365</v>
      </c>
      <c r="B806" s="12" t="s">
        <v>32</v>
      </c>
      <c r="C806" s="86">
        <v>2024</v>
      </c>
      <c r="D806" s="84">
        <v>0.5</v>
      </c>
      <c r="E806" s="86">
        <v>2049</v>
      </c>
      <c r="F806" s="84">
        <v>0.5</v>
      </c>
      <c r="G806" s="86">
        <v>7.5</v>
      </c>
      <c r="H806" s="17">
        <v>4000</v>
      </c>
    </row>
    <row r="807" spans="1:8" x14ac:dyDescent="0.25">
      <c r="A807" s="11" t="s">
        <v>366</v>
      </c>
      <c r="B807" s="12" t="s">
        <v>32</v>
      </c>
      <c r="C807" s="86">
        <v>2025</v>
      </c>
      <c r="D807" s="84">
        <v>0.5</v>
      </c>
      <c r="E807" s="86">
        <v>2050</v>
      </c>
      <c r="F807" s="84">
        <v>0.5</v>
      </c>
      <c r="G807" s="86">
        <v>7.5</v>
      </c>
      <c r="H807" s="17">
        <v>4000</v>
      </c>
    </row>
    <row r="808" spans="1:8" x14ac:dyDescent="0.25">
      <c r="A808" s="11" t="s">
        <v>367</v>
      </c>
      <c r="B808" s="12" t="s">
        <v>33</v>
      </c>
      <c r="C808" s="86">
        <v>1995</v>
      </c>
      <c r="D808" s="84">
        <v>0.59</v>
      </c>
      <c r="E808" s="86">
        <v>2020</v>
      </c>
      <c r="F808" s="84">
        <v>0.41</v>
      </c>
      <c r="G808" s="86">
        <v>5</v>
      </c>
      <c r="H808" s="17">
        <v>2800</v>
      </c>
    </row>
    <row r="809" spans="1:8" x14ac:dyDescent="0.25">
      <c r="A809" s="11" t="s">
        <v>368</v>
      </c>
      <c r="B809" s="12" t="s">
        <v>33</v>
      </c>
      <c r="C809" s="86">
        <v>2002</v>
      </c>
      <c r="D809" s="84">
        <v>0.18</v>
      </c>
      <c r="E809" s="86">
        <v>2027</v>
      </c>
      <c r="F809" s="84">
        <v>0.82</v>
      </c>
      <c r="G809" s="86">
        <v>160</v>
      </c>
      <c r="H809" s="17">
        <v>4000</v>
      </c>
    </row>
    <row r="810" spans="1:8" x14ac:dyDescent="0.25">
      <c r="A810" s="11" t="s">
        <v>369</v>
      </c>
      <c r="B810" s="12" t="s">
        <v>33</v>
      </c>
      <c r="C810" s="86">
        <v>2003</v>
      </c>
      <c r="D810" s="84">
        <v>0.96</v>
      </c>
      <c r="E810" s="86">
        <v>2028</v>
      </c>
      <c r="F810" s="84">
        <v>0.04</v>
      </c>
      <c r="G810" s="86">
        <v>17.2</v>
      </c>
      <c r="H810" s="17">
        <v>3950</v>
      </c>
    </row>
    <row r="811" spans="1:8" x14ac:dyDescent="0.25">
      <c r="A811" s="11" t="s">
        <v>370</v>
      </c>
      <c r="B811" s="12" t="s">
        <v>33</v>
      </c>
      <c r="C811" s="86">
        <v>2003</v>
      </c>
      <c r="D811" s="84">
        <v>0.89</v>
      </c>
      <c r="E811" s="86">
        <v>2028</v>
      </c>
      <c r="F811" s="84">
        <v>0.11</v>
      </c>
      <c r="G811" s="86">
        <v>23</v>
      </c>
      <c r="H811" s="17">
        <v>3650</v>
      </c>
    </row>
    <row r="812" spans="1:8" x14ac:dyDescent="0.25">
      <c r="A812" s="11" t="s">
        <v>371</v>
      </c>
      <c r="B812" s="12" t="s">
        <v>33</v>
      </c>
      <c r="C812" s="86">
        <v>2003</v>
      </c>
      <c r="D812" s="84">
        <v>0.61</v>
      </c>
      <c r="E812" s="86">
        <v>2028</v>
      </c>
      <c r="F812" s="84">
        <v>0.39</v>
      </c>
      <c r="G812" s="86">
        <v>7.6</v>
      </c>
      <c r="H812" s="17">
        <v>2900</v>
      </c>
    </row>
    <row r="813" spans="1:8" x14ac:dyDescent="0.25">
      <c r="A813" s="11" t="s">
        <v>372</v>
      </c>
      <c r="B813" s="12" t="s">
        <v>33</v>
      </c>
      <c r="C813" s="86">
        <v>2009</v>
      </c>
      <c r="D813" s="84">
        <v>0.33</v>
      </c>
      <c r="E813" s="86">
        <v>2034</v>
      </c>
      <c r="F813" s="84">
        <v>0.67</v>
      </c>
      <c r="G813" s="86">
        <v>209.3</v>
      </c>
      <c r="H813" s="17">
        <v>4400</v>
      </c>
    </row>
    <row r="814" spans="1:8" x14ac:dyDescent="0.25">
      <c r="A814" s="11" t="s">
        <v>373</v>
      </c>
      <c r="B814" s="12" t="s">
        <v>33</v>
      </c>
      <c r="C814" s="86">
        <v>2009</v>
      </c>
      <c r="D814" s="84">
        <v>0.18</v>
      </c>
      <c r="E814" s="86">
        <v>2034</v>
      </c>
      <c r="F814" s="84">
        <v>0.82</v>
      </c>
      <c r="G814" s="86">
        <v>21</v>
      </c>
      <c r="H814" s="17">
        <v>3200</v>
      </c>
    </row>
    <row r="815" spans="1:8" x14ac:dyDescent="0.25">
      <c r="A815" s="11" t="s">
        <v>374</v>
      </c>
      <c r="B815" s="12" t="s">
        <v>33</v>
      </c>
      <c r="C815" s="86">
        <v>2012</v>
      </c>
      <c r="D815" s="84">
        <v>0.13</v>
      </c>
      <c r="E815" s="86">
        <v>2037</v>
      </c>
      <c r="F815" s="84">
        <v>0.87</v>
      </c>
      <c r="G815" s="86">
        <v>50.4</v>
      </c>
      <c r="H815" s="17">
        <v>4450</v>
      </c>
    </row>
    <row r="816" spans="1:8" x14ac:dyDescent="0.25">
      <c r="A816" s="11" t="s">
        <v>375</v>
      </c>
      <c r="B816" s="12" t="s">
        <v>33</v>
      </c>
      <c r="C816" s="86">
        <v>2013</v>
      </c>
      <c r="D816" s="84">
        <v>0.69</v>
      </c>
      <c r="E816" s="86">
        <v>2038</v>
      </c>
      <c r="F816" s="84">
        <v>0.31</v>
      </c>
      <c r="G816" s="86">
        <v>349.2</v>
      </c>
      <c r="H816" s="17">
        <v>4450</v>
      </c>
    </row>
    <row r="817" spans="1:8" x14ac:dyDescent="0.25">
      <c r="A817" s="11" t="s">
        <v>376</v>
      </c>
      <c r="B817" s="12" t="s">
        <v>33</v>
      </c>
      <c r="C817" s="86">
        <v>2017</v>
      </c>
      <c r="D817" s="84">
        <v>0.5</v>
      </c>
      <c r="E817" s="86">
        <v>2042</v>
      </c>
      <c r="F817" s="84">
        <v>0.5</v>
      </c>
      <c r="G817" s="86">
        <v>0</v>
      </c>
      <c r="H817" s="17">
        <v>4500</v>
      </c>
    </row>
    <row r="818" spans="1:8" x14ac:dyDescent="0.25">
      <c r="A818" s="11" t="s">
        <v>377</v>
      </c>
      <c r="B818" s="12" t="s">
        <v>33</v>
      </c>
      <c r="C818" s="86">
        <v>2018</v>
      </c>
      <c r="D818" s="84">
        <v>0.5</v>
      </c>
      <c r="E818" s="86">
        <v>2043</v>
      </c>
      <c r="F818" s="84">
        <v>0.5</v>
      </c>
      <c r="G818" s="86">
        <v>100</v>
      </c>
      <c r="H818" s="17">
        <v>4500</v>
      </c>
    </row>
    <row r="819" spans="1:8" x14ac:dyDescent="0.25">
      <c r="A819" s="11" t="s">
        <v>378</v>
      </c>
      <c r="B819" s="12" t="s">
        <v>33</v>
      </c>
      <c r="C819" s="86">
        <v>2019</v>
      </c>
      <c r="D819" s="84">
        <v>0.5</v>
      </c>
      <c r="E819" s="86">
        <v>2044</v>
      </c>
      <c r="F819" s="84">
        <v>0.5</v>
      </c>
      <c r="G819" s="86">
        <v>300</v>
      </c>
      <c r="H819" s="17">
        <v>4500</v>
      </c>
    </row>
    <row r="820" spans="1:8" x14ac:dyDescent="0.25">
      <c r="A820" s="11" t="s">
        <v>379</v>
      </c>
      <c r="B820" s="12" t="s">
        <v>33</v>
      </c>
      <c r="C820" s="86">
        <v>2019</v>
      </c>
      <c r="D820" s="84">
        <v>0.5</v>
      </c>
      <c r="E820" s="86">
        <v>2044</v>
      </c>
      <c r="F820" s="84">
        <v>0.5</v>
      </c>
      <c r="G820" s="86">
        <v>175</v>
      </c>
      <c r="H820" s="17">
        <v>4500</v>
      </c>
    </row>
    <row r="821" spans="1:8" x14ac:dyDescent="0.25">
      <c r="A821" s="11" t="s">
        <v>380</v>
      </c>
      <c r="B821" s="12" t="s">
        <v>33</v>
      </c>
      <c r="C821" s="86">
        <v>2019</v>
      </c>
      <c r="D821" s="84">
        <v>0.5</v>
      </c>
      <c r="E821" s="86">
        <v>2044</v>
      </c>
      <c r="F821" s="84">
        <v>0.5</v>
      </c>
      <c r="G821" s="86">
        <v>25</v>
      </c>
      <c r="H821" s="17">
        <v>4250</v>
      </c>
    </row>
    <row r="822" spans="1:8" x14ac:dyDescent="0.25">
      <c r="A822" s="11" t="s">
        <v>381</v>
      </c>
      <c r="B822" s="12" t="s">
        <v>33</v>
      </c>
      <c r="C822" s="86">
        <v>2018</v>
      </c>
      <c r="D822" s="84">
        <v>0.5</v>
      </c>
      <c r="E822" s="86">
        <v>2043</v>
      </c>
      <c r="F822" s="84">
        <v>0.5</v>
      </c>
      <c r="G822" s="86">
        <v>0</v>
      </c>
      <c r="H822" s="17">
        <v>4250</v>
      </c>
    </row>
    <row r="823" spans="1:8" x14ac:dyDescent="0.25">
      <c r="A823" s="11" t="s">
        <v>382</v>
      </c>
      <c r="B823" s="12" t="s">
        <v>33</v>
      </c>
      <c r="C823" s="86">
        <v>2019</v>
      </c>
      <c r="D823" s="84">
        <v>0.5</v>
      </c>
      <c r="E823" s="86">
        <v>2044</v>
      </c>
      <c r="F823" s="84">
        <v>0.5</v>
      </c>
      <c r="G823" s="86">
        <v>0</v>
      </c>
      <c r="H823" s="17">
        <v>4250</v>
      </c>
    </row>
    <row r="824" spans="1:8" x14ac:dyDescent="0.25">
      <c r="A824" s="11" t="s">
        <v>383</v>
      </c>
      <c r="B824" s="12" t="s">
        <v>33</v>
      </c>
      <c r="C824" s="86">
        <v>2020</v>
      </c>
      <c r="D824" s="84">
        <v>0.5</v>
      </c>
      <c r="E824" s="86">
        <v>2045</v>
      </c>
      <c r="F824" s="84">
        <v>0.5</v>
      </c>
      <c r="G824" s="86">
        <v>75</v>
      </c>
      <c r="H824" s="17">
        <v>4250</v>
      </c>
    </row>
    <row r="825" spans="1:8" x14ac:dyDescent="0.25">
      <c r="A825" s="11" t="s">
        <v>384</v>
      </c>
      <c r="B825" s="12" t="s">
        <v>33</v>
      </c>
      <c r="C825" s="86">
        <v>2021</v>
      </c>
      <c r="D825" s="84">
        <v>0.5</v>
      </c>
      <c r="E825" s="86">
        <v>2046</v>
      </c>
      <c r="F825" s="84">
        <v>0.5</v>
      </c>
      <c r="G825" s="86">
        <v>7.5</v>
      </c>
      <c r="H825" s="17">
        <v>4250</v>
      </c>
    </row>
    <row r="826" spans="1:8" x14ac:dyDescent="0.25">
      <c r="A826" s="11" t="s">
        <v>385</v>
      </c>
      <c r="B826" s="12" t="s">
        <v>33</v>
      </c>
      <c r="C826" s="86">
        <v>2022</v>
      </c>
      <c r="D826" s="84">
        <v>0.5</v>
      </c>
      <c r="E826" s="86">
        <v>2047</v>
      </c>
      <c r="F826" s="84">
        <v>0.5</v>
      </c>
      <c r="G826" s="86">
        <v>7.5</v>
      </c>
      <c r="H826" s="17">
        <v>4250</v>
      </c>
    </row>
    <row r="827" spans="1:8" x14ac:dyDescent="0.25">
      <c r="A827" s="11" t="s">
        <v>386</v>
      </c>
      <c r="B827" s="12" t="s">
        <v>33</v>
      </c>
      <c r="C827" s="86">
        <v>2023</v>
      </c>
      <c r="D827" s="84">
        <v>0.5</v>
      </c>
      <c r="E827" s="86">
        <v>2048</v>
      </c>
      <c r="F827" s="84">
        <v>0.5</v>
      </c>
      <c r="G827" s="86">
        <v>7.5</v>
      </c>
      <c r="H827" s="17">
        <v>4250</v>
      </c>
    </row>
    <row r="828" spans="1:8" x14ac:dyDescent="0.25">
      <c r="A828" s="11" t="s">
        <v>387</v>
      </c>
      <c r="B828" s="12" t="s">
        <v>33</v>
      </c>
      <c r="C828" s="86">
        <v>2024</v>
      </c>
      <c r="D828" s="84">
        <v>0.5</v>
      </c>
      <c r="E828" s="86">
        <v>2049</v>
      </c>
      <c r="F828" s="84">
        <v>0.5</v>
      </c>
      <c r="G828" s="86">
        <v>7.5</v>
      </c>
      <c r="H828" s="17">
        <v>4250</v>
      </c>
    </row>
    <row r="829" spans="1:8" x14ac:dyDescent="0.25">
      <c r="A829" s="11" t="s">
        <v>388</v>
      </c>
      <c r="B829" s="12" t="s">
        <v>33</v>
      </c>
      <c r="C829" s="86">
        <v>2025</v>
      </c>
      <c r="D829" s="84">
        <v>0.5</v>
      </c>
      <c r="E829" s="86">
        <v>2050</v>
      </c>
      <c r="F829" s="84">
        <v>0.5</v>
      </c>
      <c r="G829" s="86">
        <v>7.5</v>
      </c>
      <c r="H829" s="17">
        <v>4250</v>
      </c>
    </row>
    <row r="831" spans="1:8" s="9" customFormat="1" ht="17.25" x14ac:dyDescent="0.3">
      <c r="A831" s="9" t="s">
        <v>753</v>
      </c>
    </row>
    <row r="832" spans="1:8" x14ac:dyDescent="0.25">
      <c r="A832" s="15"/>
    </row>
    <row r="834" spans="1:4" x14ac:dyDescent="0.25">
      <c r="A834" s="22" t="s">
        <v>389</v>
      </c>
      <c r="B834" s="22" t="s">
        <v>390</v>
      </c>
      <c r="C834" s="21" t="s">
        <v>391</v>
      </c>
      <c r="D834" s="21" t="s">
        <v>393</v>
      </c>
    </row>
    <row r="835" spans="1:4" x14ac:dyDescent="0.25">
      <c r="A835" s="22"/>
      <c r="B835" s="22"/>
      <c r="C835" s="21" t="s">
        <v>392</v>
      </c>
      <c r="D835" s="21" t="s">
        <v>394</v>
      </c>
    </row>
    <row r="836" spans="1:4" x14ac:dyDescent="0.25">
      <c r="A836" s="11" t="s">
        <v>395</v>
      </c>
      <c r="B836" s="11" t="s">
        <v>396</v>
      </c>
      <c r="C836" s="87">
        <v>0.5</v>
      </c>
      <c r="D836" s="86">
        <v>58</v>
      </c>
    </row>
    <row r="837" spans="1:4" x14ac:dyDescent="0.25">
      <c r="A837" s="11" t="s">
        <v>397</v>
      </c>
      <c r="B837" s="11" t="s">
        <v>398</v>
      </c>
      <c r="C837" s="87">
        <v>0</v>
      </c>
      <c r="D837" s="86">
        <v>71</v>
      </c>
    </row>
    <row r="838" spans="1:4" x14ac:dyDescent="0.25">
      <c r="A838" s="11" t="s">
        <v>399</v>
      </c>
      <c r="B838" s="11" t="s">
        <v>400</v>
      </c>
      <c r="C838" s="87">
        <v>0</v>
      </c>
      <c r="D838" s="86">
        <v>134</v>
      </c>
    </row>
    <row r="839" spans="1:4" x14ac:dyDescent="0.25">
      <c r="A839" s="11" t="s">
        <v>401</v>
      </c>
      <c r="B839" s="11" t="s">
        <v>402</v>
      </c>
      <c r="C839" s="87">
        <v>0.1</v>
      </c>
      <c r="D839" s="86">
        <v>0</v>
      </c>
    </row>
    <row r="840" spans="1:4" x14ac:dyDescent="0.25">
      <c r="A840" s="11" t="s">
        <v>403</v>
      </c>
      <c r="B840" s="11" t="s">
        <v>404</v>
      </c>
      <c r="C840" s="87">
        <v>0</v>
      </c>
      <c r="D840" s="86">
        <v>79</v>
      </c>
    </row>
    <row r="841" spans="1:4" x14ac:dyDescent="0.25">
      <c r="A841" s="11" t="s">
        <v>405</v>
      </c>
      <c r="B841" s="11" t="s">
        <v>406</v>
      </c>
      <c r="C841" s="87">
        <v>0</v>
      </c>
      <c r="D841" s="86">
        <v>73</v>
      </c>
    </row>
    <row r="842" spans="1:4" x14ac:dyDescent="0.25">
      <c r="A842" s="11" t="s">
        <v>407</v>
      </c>
      <c r="B842" s="11" t="s">
        <v>408</v>
      </c>
      <c r="C842" s="87">
        <v>0.49</v>
      </c>
      <c r="D842" s="86">
        <v>17</v>
      </c>
    </row>
    <row r="843" spans="1:4" x14ac:dyDescent="0.25">
      <c r="A843" s="11" t="s">
        <v>409</v>
      </c>
      <c r="B843" s="11" t="s">
        <v>410</v>
      </c>
      <c r="C843" s="87">
        <v>0</v>
      </c>
      <c r="D843" s="86">
        <v>67</v>
      </c>
    </row>
    <row r="844" spans="1:4" x14ac:dyDescent="0.25">
      <c r="A844" s="11" t="s">
        <v>411</v>
      </c>
      <c r="B844" s="11" t="s">
        <v>412</v>
      </c>
      <c r="C844" s="87">
        <v>0</v>
      </c>
      <c r="D844" s="86">
        <v>67</v>
      </c>
    </row>
    <row r="845" spans="1:4" x14ac:dyDescent="0.25">
      <c r="A845" s="11" t="s">
        <v>413</v>
      </c>
      <c r="B845" s="11" t="s">
        <v>414</v>
      </c>
      <c r="C845" s="87">
        <v>0</v>
      </c>
      <c r="D845" s="86">
        <v>67</v>
      </c>
    </row>
    <row r="846" spans="1:4" x14ac:dyDescent="0.25">
      <c r="A846" s="11" t="s">
        <v>415</v>
      </c>
      <c r="B846" s="11" t="s">
        <v>416</v>
      </c>
      <c r="C846" s="87">
        <v>0.49</v>
      </c>
      <c r="D846" s="86">
        <v>17</v>
      </c>
    </row>
    <row r="847" spans="1:4" x14ac:dyDescent="0.25">
      <c r="A847" s="11" t="s">
        <v>417</v>
      </c>
      <c r="B847" s="11" t="s">
        <v>416</v>
      </c>
      <c r="C847" s="87">
        <v>0.12</v>
      </c>
      <c r="D847" s="86">
        <v>-36</v>
      </c>
    </row>
    <row r="848" spans="1:4" x14ac:dyDescent="0.25">
      <c r="A848" s="11" t="s">
        <v>418</v>
      </c>
      <c r="B848" s="11" t="s">
        <v>419</v>
      </c>
      <c r="C848" s="87">
        <v>0.24</v>
      </c>
      <c r="D848" s="86">
        <v>20</v>
      </c>
    </row>
    <row r="849" spans="1:4" x14ac:dyDescent="0.25">
      <c r="A849" s="11" t="s">
        <v>420</v>
      </c>
      <c r="B849" s="11" t="s">
        <v>421</v>
      </c>
      <c r="C849" s="87">
        <v>0</v>
      </c>
      <c r="D849" s="86">
        <v>73</v>
      </c>
    </row>
    <row r="850" spans="1:4" x14ac:dyDescent="0.25">
      <c r="A850" s="11" t="s">
        <v>422</v>
      </c>
      <c r="B850" s="11" t="s">
        <v>423</v>
      </c>
      <c r="C850" s="87">
        <v>0.24</v>
      </c>
      <c r="D850" s="86">
        <v>20</v>
      </c>
    </row>
    <row r="851" spans="1:4" x14ac:dyDescent="0.25">
      <c r="A851" s="11" t="s">
        <v>424</v>
      </c>
      <c r="B851" s="11" t="s">
        <v>425</v>
      </c>
      <c r="C851" s="87">
        <v>0</v>
      </c>
      <c r="D851" s="86">
        <v>73</v>
      </c>
    </row>
    <row r="852" spans="1:4" x14ac:dyDescent="0.25">
      <c r="A852" s="11" t="s">
        <v>426</v>
      </c>
      <c r="B852" s="11" t="s">
        <v>427</v>
      </c>
      <c r="C852" s="87">
        <v>0.49</v>
      </c>
      <c r="D852" s="86">
        <v>17</v>
      </c>
    </row>
    <row r="853" spans="1:4" x14ac:dyDescent="0.25">
      <c r="A853" s="11" t="s">
        <v>428</v>
      </c>
      <c r="B853" s="11" t="s">
        <v>429</v>
      </c>
      <c r="C853" s="87">
        <v>0.49</v>
      </c>
      <c r="D853" s="86">
        <v>17</v>
      </c>
    </row>
    <row r="854" spans="1:4" x14ac:dyDescent="0.25">
      <c r="A854" s="11" t="s">
        <v>430</v>
      </c>
      <c r="B854" s="11" t="s">
        <v>429</v>
      </c>
      <c r="C854" s="87">
        <v>0.23</v>
      </c>
      <c r="D854" s="86">
        <v>31</v>
      </c>
    </row>
    <row r="855" spans="1:4" x14ac:dyDescent="0.25">
      <c r="A855" s="11" t="s">
        <v>431</v>
      </c>
      <c r="B855" s="11" t="s">
        <v>429</v>
      </c>
      <c r="C855" s="87">
        <v>0.32</v>
      </c>
      <c r="D855" s="86">
        <v>50</v>
      </c>
    </row>
    <row r="856" spans="1:4" x14ac:dyDescent="0.25">
      <c r="A856" s="11" t="s">
        <v>432</v>
      </c>
      <c r="B856" s="11" t="s">
        <v>429</v>
      </c>
      <c r="C856" s="87">
        <v>0</v>
      </c>
      <c r="D856" s="86">
        <v>-91</v>
      </c>
    </row>
    <row r="857" spans="1:4" x14ac:dyDescent="0.25">
      <c r="A857" s="11" t="s">
        <v>433</v>
      </c>
      <c r="B857" s="11" t="s">
        <v>434</v>
      </c>
      <c r="C857" s="87">
        <v>0</v>
      </c>
      <c r="D857" s="86">
        <v>27</v>
      </c>
    </row>
    <row r="858" spans="1:4" x14ac:dyDescent="0.25">
      <c r="A858" s="11" t="s">
        <v>435</v>
      </c>
      <c r="B858" s="11" t="s">
        <v>436</v>
      </c>
      <c r="C858" s="87">
        <v>0</v>
      </c>
      <c r="D858" s="86">
        <v>27</v>
      </c>
    </row>
    <row r="859" spans="1:4" x14ac:dyDescent="0.25">
      <c r="A859" s="11" t="s">
        <v>437</v>
      </c>
      <c r="B859" s="11" t="s">
        <v>438</v>
      </c>
      <c r="C859" s="87">
        <v>0</v>
      </c>
      <c r="D859" s="86">
        <v>27</v>
      </c>
    </row>
    <row r="860" spans="1:4" x14ac:dyDescent="0.25">
      <c r="A860" s="11" t="s">
        <v>439</v>
      </c>
      <c r="B860" s="11" t="s">
        <v>440</v>
      </c>
      <c r="C860" s="87">
        <v>0.49</v>
      </c>
      <c r="D860" s="86">
        <v>17</v>
      </c>
    </row>
    <row r="861" spans="1:4" x14ac:dyDescent="0.25">
      <c r="A861" s="11" t="s">
        <v>441</v>
      </c>
      <c r="B861" s="11" t="s">
        <v>442</v>
      </c>
      <c r="C861" s="87">
        <v>0</v>
      </c>
      <c r="D861" s="86">
        <v>27</v>
      </c>
    </row>
    <row r="862" spans="1:4" x14ac:dyDescent="0.25">
      <c r="A862" s="11" t="s">
        <v>443</v>
      </c>
      <c r="B862" s="11" t="s">
        <v>444</v>
      </c>
      <c r="C862" s="87">
        <v>0</v>
      </c>
      <c r="D862" s="86">
        <v>73</v>
      </c>
    </row>
    <row r="863" spans="1:4" x14ac:dyDescent="0.25">
      <c r="A863" s="11" t="s">
        <v>445</v>
      </c>
      <c r="B863" s="11" t="s">
        <v>446</v>
      </c>
      <c r="C863" s="87">
        <v>0</v>
      </c>
      <c r="D863" s="86">
        <v>0</v>
      </c>
    </row>
    <row r="864" spans="1:4" x14ac:dyDescent="0.25">
      <c r="A864" s="11" t="s">
        <v>447</v>
      </c>
      <c r="B864" s="11" t="s">
        <v>448</v>
      </c>
      <c r="C864" s="87">
        <v>0.42</v>
      </c>
      <c r="D864" s="86">
        <v>-162</v>
      </c>
    </row>
    <row r="865" spans="1:4" x14ac:dyDescent="0.25">
      <c r="A865" s="11" t="s">
        <v>449</v>
      </c>
      <c r="B865" s="11" t="s">
        <v>450</v>
      </c>
      <c r="C865" s="87">
        <v>0</v>
      </c>
      <c r="D865" s="86">
        <v>21</v>
      </c>
    </row>
    <row r="866" spans="1:4" x14ac:dyDescent="0.25">
      <c r="A866" s="11" t="s">
        <v>451</v>
      </c>
      <c r="B866" s="11" t="s">
        <v>452</v>
      </c>
      <c r="C866" s="87">
        <v>0</v>
      </c>
      <c r="D866" s="86">
        <v>21</v>
      </c>
    </row>
    <row r="867" spans="1:4" x14ac:dyDescent="0.25">
      <c r="A867" s="11" t="s">
        <v>453</v>
      </c>
      <c r="B867" s="11" t="s">
        <v>454</v>
      </c>
      <c r="C867" s="87">
        <v>0</v>
      </c>
      <c r="D867" s="86">
        <v>32</v>
      </c>
    </row>
    <row r="868" spans="1:4" x14ac:dyDescent="0.25">
      <c r="A868" s="11" t="s">
        <v>455</v>
      </c>
      <c r="B868" s="11" t="s">
        <v>456</v>
      </c>
      <c r="C868" s="87">
        <v>0</v>
      </c>
      <c r="D868" s="86">
        <v>43</v>
      </c>
    </row>
    <row r="869" spans="1:4" x14ac:dyDescent="0.25">
      <c r="A869" s="11" t="s">
        <v>457</v>
      </c>
      <c r="B869" s="11" t="s">
        <v>458</v>
      </c>
      <c r="C869" s="87">
        <v>0.03</v>
      </c>
      <c r="D869" s="86">
        <v>0</v>
      </c>
    </row>
    <row r="870" spans="1:4" x14ac:dyDescent="0.25">
      <c r="A870" s="11" t="s">
        <v>459</v>
      </c>
      <c r="B870" s="11" t="s">
        <v>460</v>
      </c>
      <c r="C870" s="87">
        <v>0.03</v>
      </c>
      <c r="D870" s="86">
        <v>0</v>
      </c>
    </row>
    <row r="871" spans="1:4" x14ac:dyDescent="0.25">
      <c r="A871" s="11" t="s">
        <v>461</v>
      </c>
      <c r="B871" s="11" t="s">
        <v>462</v>
      </c>
      <c r="C871" s="87">
        <v>0.04</v>
      </c>
      <c r="D871" s="86">
        <v>0</v>
      </c>
    </row>
    <row r="872" spans="1:4" x14ac:dyDescent="0.25">
      <c r="A872" s="11" t="s">
        <v>463</v>
      </c>
      <c r="B872" s="11" t="s">
        <v>464</v>
      </c>
      <c r="C872" s="87">
        <v>0.06</v>
      </c>
      <c r="D872" s="86">
        <v>0</v>
      </c>
    </row>
    <row r="873" spans="1:4" x14ac:dyDescent="0.25">
      <c r="A873" s="11" t="s">
        <v>465</v>
      </c>
      <c r="B873" s="11" t="s">
        <v>466</v>
      </c>
      <c r="C873" s="87">
        <v>0</v>
      </c>
      <c r="D873" s="86">
        <v>0</v>
      </c>
    </row>
    <row r="874" spans="1:4" x14ac:dyDescent="0.25">
      <c r="A874" s="11" t="s">
        <v>467</v>
      </c>
      <c r="B874" s="11" t="s">
        <v>468</v>
      </c>
      <c r="C874" s="87">
        <v>0</v>
      </c>
      <c r="D874" s="86">
        <v>0</v>
      </c>
    </row>
    <row r="875" spans="1:4" x14ac:dyDescent="0.25">
      <c r="A875" s="11" t="s">
        <v>469</v>
      </c>
      <c r="B875" s="11" t="s">
        <v>470</v>
      </c>
      <c r="C875" s="87">
        <v>0.27</v>
      </c>
      <c r="D875" s="86">
        <v>0</v>
      </c>
    </row>
    <row r="876" spans="1:4" x14ac:dyDescent="0.25">
      <c r="A876" s="11" t="s">
        <v>471</v>
      </c>
      <c r="B876" s="11" t="s">
        <v>472</v>
      </c>
      <c r="C876" s="87">
        <v>0.39</v>
      </c>
      <c r="D876" s="86">
        <v>0</v>
      </c>
    </row>
    <row r="877" spans="1:4" x14ac:dyDescent="0.25">
      <c r="A877" s="11" t="s">
        <v>473</v>
      </c>
      <c r="B877" s="11" t="s">
        <v>474</v>
      </c>
      <c r="C877" s="87">
        <v>0</v>
      </c>
      <c r="D877" s="86">
        <v>4</v>
      </c>
    </row>
    <row r="878" spans="1:4" x14ac:dyDescent="0.25">
      <c r="A878" s="11" t="s">
        <v>475</v>
      </c>
      <c r="B878" s="11" t="s">
        <v>476</v>
      </c>
      <c r="C878" s="87">
        <v>0</v>
      </c>
      <c r="D878" s="86">
        <v>4</v>
      </c>
    </row>
    <row r="879" spans="1:4" x14ac:dyDescent="0.25">
      <c r="A879" s="11" t="s">
        <v>477</v>
      </c>
      <c r="B879" s="11" t="s">
        <v>478</v>
      </c>
      <c r="C879" s="87">
        <v>0.03</v>
      </c>
      <c r="D879" s="86">
        <v>0</v>
      </c>
    </row>
    <row r="881" spans="1:7" s="9" customFormat="1" ht="17.25" x14ac:dyDescent="0.3">
      <c r="A881" s="9" t="s">
        <v>754</v>
      </c>
    </row>
    <row r="882" spans="1:7" x14ac:dyDescent="0.25">
      <c r="A882" s="15"/>
    </row>
    <row r="884" spans="1:7" x14ac:dyDescent="0.25">
      <c r="A884" s="69" t="s">
        <v>479</v>
      </c>
      <c r="B884" s="69" t="s">
        <v>480</v>
      </c>
      <c r="C884" s="69" t="s">
        <v>481</v>
      </c>
      <c r="D884" s="21" t="s">
        <v>482</v>
      </c>
      <c r="E884" s="21" t="s">
        <v>484</v>
      </c>
      <c r="F884" s="21" t="s">
        <v>485</v>
      </c>
      <c r="G884" s="21" t="s">
        <v>486</v>
      </c>
    </row>
    <row r="885" spans="1:7" x14ac:dyDescent="0.25">
      <c r="A885" s="69"/>
      <c r="B885" s="69"/>
      <c r="C885" s="69"/>
      <c r="D885" s="21" t="s">
        <v>483</v>
      </c>
      <c r="E885" s="21" t="s">
        <v>483</v>
      </c>
      <c r="F885" s="21"/>
      <c r="G885" s="21"/>
    </row>
    <row r="886" spans="1:7" x14ac:dyDescent="0.25">
      <c r="A886" s="13" t="s">
        <v>487</v>
      </c>
      <c r="B886" s="13" t="s">
        <v>32</v>
      </c>
      <c r="C886" s="13" t="s">
        <v>488</v>
      </c>
      <c r="D886" s="86">
        <v>1700</v>
      </c>
      <c r="E886" s="86">
        <v>1300</v>
      </c>
      <c r="F886" s="84">
        <v>0.05</v>
      </c>
      <c r="G886" s="12" t="s">
        <v>489</v>
      </c>
    </row>
    <row r="887" spans="1:7" x14ac:dyDescent="0.25">
      <c r="A887" s="13" t="s">
        <v>490</v>
      </c>
      <c r="B887" s="13" t="s">
        <v>32</v>
      </c>
      <c r="C887" s="13" t="s">
        <v>488</v>
      </c>
      <c r="D887" s="86">
        <v>60</v>
      </c>
      <c r="E887" s="86">
        <v>60</v>
      </c>
      <c r="F887" s="84">
        <v>0.05</v>
      </c>
      <c r="G887" s="12" t="s">
        <v>489</v>
      </c>
    </row>
    <row r="888" spans="1:7" x14ac:dyDescent="0.25">
      <c r="A888" s="13" t="s">
        <v>491</v>
      </c>
      <c r="B888" s="13" t="s">
        <v>33</v>
      </c>
      <c r="C888" s="13" t="s">
        <v>32</v>
      </c>
      <c r="D888" s="86">
        <v>590</v>
      </c>
      <c r="E888" s="86">
        <v>600</v>
      </c>
      <c r="F888" s="84">
        <v>0.08</v>
      </c>
      <c r="G888" s="12" t="s">
        <v>489</v>
      </c>
    </row>
    <row r="889" spans="1:7" x14ac:dyDescent="0.25">
      <c r="A889" s="13" t="s">
        <v>492</v>
      </c>
      <c r="B889" s="13" t="s">
        <v>33</v>
      </c>
      <c r="C889" s="13" t="s">
        <v>493</v>
      </c>
      <c r="D889" s="86">
        <v>1000</v>
      </c>
      <c r="E889" s="86">
        <v>1000</v>
      </c>
      <c r="F889" s="84">
        <v>0.08</v>
      </c>
      <c r="G889" s="12" t="s">
        <v>489</v>
      </c>
    </row>
    <row r="890" spans="1:7" x14ac:dyDescent="0.25">
      <c r="A890" s="13" t="s">
        <v>494</v>
      </c>
      <c r="B890" s="13" t="s">
        <v>33</v>
      </c>
      <c r="C890" s="13" t="s">
        <v>493</v>
      </c>
      <c r="D890" s="86">
        <v>600</v>
      </c>
      <c r="E890" s="86">
        <v>600</v>
      </c>
      <c r="F890" s="84">
        <v>0.08</v>
      </c>
      <c r="G890" s="12" t="s">
        <v>489</v>
      </c>
    </row>
    <row r="891" spans="1:7" x14ac:dyDescent="0.25">
      <c r="A891" s="13" t="s">
        <v>495</v>
      </c>
      <c r="B891" s="13" t="s">
        <v>33</v>
      </c>
      <c r="C891" s="13" t="s">
        <v>493</v>
      </c>
      <c r="D891" s="86">
        <v>700</v>
      </c>
      <c r="E891" s="86">
        <v>700</v>
      </c>
      <c r="F891" s="84">
        <v>0.08</v>
      </c>
      <c r="G891" s="12" t="s">
        <v>489</v>
      </c>
    </row>
    <row r="892" spans="1:7" x14ac:dyDescent="0.25">
      <c r="A892" s="13" t="s">
        <v>496</v>
      </c>
      <c r="B892" s="13" t="s">
        <v>33</v>
      </c>
      <c r="C892" s="13" t="s">
        <v>488</v>
      </c>
      <c r="D892" s="86">
        <v>740</v>
      </c>
      <c r="E892" s="86">
        <v>680</v>
      </c>
      <c r="F892" s="84">
        <v>0.08</v>
      </c>
      <c r="G892" s="12" t="s">
        <v>489</v>
      </c>
    </row>
    <row r="893" spans="1:7" x14ac:dyDescent="0.25">
      <c r="A893" s="13" t="s">
        <v>497</v>
      </c>
      <c r="B893" s="13" t="s">
        <v>493</v>
      </c>
      <c r="C893" s="13" t="s">
        <v>488</v>
      </c>
      <c r="D893" s="86">
        <v>3695</v>
      </c>
      <c r="E893" s="86">
        <v>3995</v>
      </c>
      <c r="F893" s="84">
        <v>0.05</v>
      </c>
      <c r="G893" s="12" t="s">
        <v>489</v>
      </c>
    </row>
    <row r="894" spans="1:7" x14ac:dyDescent="0.25">
      <c r="A894" s="13" t="s">
        <v>498</v>
      </c>
      <c r="B894" s="13" t="s">
        <v>493</v>
      </c>
      <c r="C894" s="13" t="s">
        <v>56</v>
      </c>
      <c r="D894" s="86">
        <v>100</v>
      </c>
      <c r="E894" s="86">
        <v>100</v>
      </c>
      <c r="F894" s="84">
        <v>0.05</v>
      </c>
      <c r="G894" s="12" t="s">
        <v>489</v>
      </c>
    </row>
    <row r="895" spans="1:7" x14ac:dyDescent="0.25">
      <c r="A895" s="13" t="s">
        <v>499</v>
      </c>
      <c r="B895" s="13" t="s">
        <v>493</v>
      </c>
      <c r="C895" s="13" t="s">
        <v>500</v>
      </c>
      <c r="D895" s="86">
        <v>1400</v>
      </c>
      <c r="E895" s="86">
        <v>1400</v>
      </c>
      <c r="F895" s="84">
        <v>0.08</v>
      </c>
      <c r="G895" s="12" t="s">
        <v>489</v>
      </c>
    </row>
    <row r="896" spans="1:7" x14ac:dyDescent="0.25">
      <c r="A896" s="13" t="s">
        <v>501</v>
      </c>
      <c r="B896" s="13" t="s">
        <v>493</v>
      </c>
      <c r="C896" s="13" t="s">
        <v>502</v>
      </c>
      <c r="D896" s="86">
        <v>1400</v>
      </c>
      <c r="E896" s="86">
        <v>1400</v>
      </c>
      <c r="F896" s="84">
        <v>0.08</v>
      </c>
      <c r="G896" s="12" t="s">
        <v>503</v>
      </c>
    </row>
    <row r="897" spans="1:7" x14ac:dyDescent="0.25">
      <c r="A897" s="13" t="s">
        <v>551</v>
      </c>
      <c r="B897" s="13" t="s">
        <v>493</v>
      </c>
      <c r="C897" s="13" t="s">
        <v>502</v>
      </c>
      <c r="D897" s="86">
        <v>1400</v>
      </c>
      <c r="E897" s="86">
        <v>1400</v>
      </c>
      <c r="F897" s="84">
        <v>0.08</v>
      </c>
      <c r="G897" s="12" t="s">
        <v>503</v>
      </c>
    </row>
    <row r="898" spans="1:7" x14ac:dyDescent="0.25">
      <c r="A898" s="13" t="s">
        <v>504</v>
      </c>
      <c r="B898" s="13" t="s">
        <v>488</v>
      </c>
      <c r="C898" s="13" t="s">
        <v>56</v>
      </c>
      <c r="D898" s="86">
        <v>2700</v>
      </c>
      <c r="E898" s="86">
        <v>2300</v>
      </c>
      <c r="F898" s="84">
        <v>0.05</v>
      </c>
      <c r="G898" s="12" t="s">
        <v>489</v>
      </c>
    </row>
    <row r="899" spans="1:7" x14ac:dyDescent="0.25">
      <c r="A899" s="13" t="s">
        <v>505</v>
      </c>
      <c r="B899" s="13" t="s">
        <v>500</v>
      </c>
      <c r="C899" s="13" t="s">
        <v>32</v>
      </c>
      <c r="D899" s="86">
        <v>600</v>
      </c>
      <c r="E899" s="86">
        <v>600</v>
      </c>
      <c r="F899" s="84">
        <v>0.08</v>
      </c>
      <c r="G899" s="12" t="s">
        <v>489</v>
      </c>
    </row>
    <row r="900" spans="1:7" x14ac:dyDescent="0.25">
      <c r="A900" s="13" t="s">
        <v>506</v>
      </c>
      <c r="B900" s="13" t="s">
        <v>500</v>
      </c>
      <c r="C900" s="13" t="s">
        <v>32</v>
      </c>
      <c r="D900" s="86">
        <v>400</v>
      </c>
      <c r="E900" s="86">
        <v>400</v>
      </c>
      <c r="F900" s="84">
        <v>0.08</v>
      </c>
      <c r="G900" s="12" t="s">
        <v>489</v>
      </c>
    </row>
    <row r="901" spans="1:7" x14ac:dyDescent="0.25">
      <c r="A901" s="13" t="s">
        <v>556</v>
      </c>
      <c r="B901" s="13" t="s">
        <v>500</v>
      </c>
      <c r="C901" s="13" t="s">
        <v>33</v>
      </c>
      <c r="D901" s="86">
        <v>900</v>
      </c>
      <c r="E901" s="86">
        <v>492</v>
      </c>
      <c r="F901" s="84">
        <v>0.05</v>
      </c>
      <c r="G901" s="12" t="s">
        <v>489</v>
      </c>
    </row>
    <row r="902" spans="1:7" x14ac:dyDescent="0.25">
      <c r="A902" s="13" t="s">
        <v>507</v>
      </c>
      <c r="B902" s="13" t="s">
        <v>500</v>
      </c>
      <c r="C902" s="13" t="s">
        <v>33</v>
      </c>
      <c r="D902" s="86">
        <v>1200</v>
      </c>
      <c r="E902" s="86">
        <v>1066</v>
      </c>
      <c r="F902" s="84">
        <v>0.05</v>
      </c>
      <c r="G902" s="12" t="s">
        <v>489</v>
      </c>
    </row>
    <row r="903" spans="1:7" x14ac:dyDescent="0.25">
      <c r="A903" s="13" t="s">
        <v>508</v>
      </c>
      <c r="B903" s="13" t="s">
        <v>500</v>
      </c>
      <c r="C903" s="13" t="s">
        <v>33</v>
      </c>
      <c r="D903" s="86">
        <v>2500</v>
      </c>
      <c r="E903" s="86">
        <v>2500</v>
      </c>
      <c r="F903" s="84">
        <v>0.05</v>
      </c>
      <c r="G903" s="12" t="s">
        <v>489</v>
      </c>
    </row>
    <row r="904" spans="1:7" x14ac:dyDescent="0.25">
      <c r="A904" s="13" t="s">
        <v>509</v>
      </c>
      <c r="B904" s="13" t="s">
        <v>500</v>
      </c>
      <c r="C904" s="13" t="s">
        <v>488</v>
      </c>
      <c r="D904" s="86">
        <v>600</v>
      </c>
      <c r="E904" s="86">
        <v>600</v>
      </c>
      <c r="F904" s="84">
        <v>0.08</v>
      </c>
      <c r="G904" s="12" t="s">
        <v>489</v>
      </c>
    </row>
    <row r="905" spans="1:7" x14ac:dyDescent="0.25">
      <c r="A905" s="13" t="s">
        <v>555</v>
      </c>
      <c r="B905" s="13" t="s">
        <v>500</v>
      </c>
      <c r="C905" s="13" t="s">
        <v>488</v>
      </c>
      <c r="D905" s="86">
        <v>700</v>
      </c>
      <c r="E905" s="86">
        <v>700</v>
      </c>
      <c r="F905" s="84">
        <v>0.08</v>
      </c>
      <c r="G905" s="12" t="s">
        <v>489</v>
      </c>
    </row>
    <row r="906" spans="1:7" x14ac:dyDescent="0.25">
      <c r="A906" s="13" t="s">
        <v>510</v>
      </c>
      <c r="B906" s="13" t="s">
        <v>500</v>
      </c>
      <c r="C906" s="13" t="s">
        <v>58</v>
      </c>
      <c r="D906" s="86">
        <v>3500</v>
      </c>
      <c r="E906" s="86">
        <v>3500</v>
      </c>
      <c r="F906" s="84">
        <v>0.05</v>
      </c>
      <c r="G906" s="12" t="s">
        <v>489</v>
      </c>
    </row>
    <row r="907" spans="1:7" x14ac:dyDescent="0.25">
      <c r="A907" s="13" t="s">
        <v>511</v>
      </c>
      <c r="B907" s="13" t="s">
        <v>500</v>
      </c>
      <c r="C907" s="13" t="s">
        <v>512</v>
      </c>
      <c r="D907" s="86">
        <v>1150</v>
      </c>
      <c r="E907" s="86">
        <v>1150</v>
      </c>
      <c r="F907" s="84">
        <v>0.05</v>
      </c>
      <c r="G907" s="12" t="s">
        <v>513</v>
      </c>
    </row>
    <row r="908" spans="1:7" x14ac:dyDescent="0.25">
      <c r="A908" s="13" t="s">
        <v>514</v>
      </c>
      <c r="B908" s="13" t="s">
        <v>500</v>
      </c>
      <c r="C908" s="13" t="s">
        <v>515</v>
      </c>
      <c r="D908" s="86">
        <v>2300</v>
      </c>
      <c r="E908" s="86">
        <v>2300</v>
      </c>
      <c r="F908" s="84">
        <v>0.05</v>
      </c>
      <c r="G908" s="12" t="s">
        <v>516</v>
      </c>
    </row>
    <row r="909" spans="1:7" x14ac:dyDescent="0.25">
      <c r="A909" s="13" t="s">
        <v>517</v>
      </c>
      <c r="B909" s="13" t="s">
        <v>500</v>
      </c>
      <c r="C909" s="13" t="s">
        <v>518</v>
      </c>
      <c r="D909" s="86">
        <v>3500</v>
      </c>
      <c r="E909" s="86">
        <v>3500</v>
      </c>
      <c r="F909" s="84">
        <v>0.05</v>
      </c>
      <c r="G909" s="12" t="s">
        <v>519</v>
      </c>
    </row>
    <row r="910" spans="1:7" x14ac:dyDescent="0.25">
      <c r="A910" s="13" t="s">
        <v>520</v>
      </c>
      <c r="B910" s="13" t="s">
        <v>500</v>
      </c>
      <c r="C910" s="13" t="s">
        <v>521</v>
      </c>
      <c r="D910" s="86">
        <v>1000</v>
      </c>
      <c r="E910" s="86">
        <v>1000</v>
      </c>
      <c r="F910" s="84">
        <v>0.05</v>
      </c>
      <c r="G910" s="12" t="s">
        <v>522</v>
      </c>
    </row>
    <row r="911" spans="1:7" x14ac:dyDescent="0.25">
      <c r="A911" s="13" t="s">
        <v>523</v>
      </c>
      <c r="B911" s="13" t="s">
        <v>500</v>
      </c>
      <c r="C911" s="13" t="s">
        <v>524</v>
      </c>
      <c r="D911" s="86">
        <v>7000</v>
      </c>
      <c r="E911" s="86">
        <v>7000</v>
      </c>
      <c r="F911" s="84">
        <v>0.05</v>
      </c>
      <c r="G911" s="12" t="s">
        <v>525</v>
      </c>
    </row>
    <row r="912" spans="1:7" x14ac:dyDescent="0.25">
      <c r="A912" s="13" t="s">
        <v>526</v>
      </c>
      <c r="B912" s="13" t="s">
        <v>500</v>
      </c>
      <c r="C912" s="13" t="s">
        <v>527</v>
      </c>
      <c r="D912" s="86">
        <v>980</v>
      </c>
      <c r="E912" s="86">
        <v>980</v>
      </c>
      <c r="F912" s="84">
        <v>0.05</v>
      </c>
      <c r="G912" s="12" t="s">
        <v>528</v>
      </c>
    </row>
    <row r="913" spans="1:7" x14ac:dyDescent="0.25">
      <c r="A913" s="13" t="s">
        <v>529</v>
      </c>
      <c r="B913" s="13" t="s">
        <v>500</v>
      </c>
      <c r="C913" s="13" t="s">
        <v>530</v>
      </c>
      <c r="D913" s="86">
        <v>2500</v>
      </c>
      <c r="E913" s="86">
        <v>2500</v>
      </c>
      <c r="F913" s="84">
        <v>0.05</v>
      </c>
      <c r="G913" s="12" t="s">
        <v>531</v>
      </c>
    </row>
    <row r="914" spans="1:7" x14ac:dyDescent="0.25">
      <c r="A914" s="13" t="s">
        <v>532</v>
      </c>
      <c r="B914" s="13" t="s">
        <v>58</v>
      </c>
      <c r="C914" s="13" t="s">
        <v>33</v>
      </c>
      <c r="D914" s="86">
        <v>700</v>
      </c>
      <c r="E914" s="86">
        <v>700</v>
      </c>
      <c r="F914" s="84">
        <v>0.08</v>
      </c>
      <c r="G914" s="12" t="s">
        <v>489</v>
      </c>
    </row>
    <row r="915" spans="1:7" x14ac:dyDescent="0.25">
      <c r="A915" s="13" t="s">
        <v>533</v>
      </c>
      <c r="B915" s="13" t="s">
        <v>58</v>
      </c>
      <c r="C915" s="13" t="s">
        <v>493</v>
      </c>
      <c r="D915" s="86">
        <v>700</v>
      </c>
      <c r="E915" s="86">
        <v>700</v>
      </c>
      <c r="F915" s="84">
        <v>0.08</v>
      </c>
      <c r="G915" s="12" t="s">
        <v>489</v>
      </c>
    </row>
    <row r="916" spans="1:7" x14ac:dyDescent="0.25">
      <c r="A916" s="13" t="s">
        <v>534</v>
      </c>
      <c r="B916" s="13" t="s">
        <v>58</v>
      </c>
      <c r="C916" s="13" t="s">
        <v>502</v>
      </c>
      <c r="D916" s="86">
        <v>1000</v>
      </c>
      <c r="E916" s="86">
        <v>1000</v>
      </c>
      <c r="F916" s="84">
        <v>0.08</v>
      </c>
      <c r="G916" s="12" t="s">
        <v>535</v>
      </c>
    </row>
    <row r="917" spans="1:7" x14ac:dyDescent="0.25">
      <c r="A917" s="13" t="s">
        <v>536</v>
      </c>
      <c r="B917" s="13" t="s">
        <v>58</v>
      </c>
      <c r="C917" s="13" t="s">
        <v>521</v>
      </c>
      <c r="D917" s="86">
        <v>1400</v>
      </c>
      <c r="E917" s="86">
        <v>1400</v>
      </c>
      <c r="F917" s="84">
        <v>0.05</v>
      </c>
      <c r="G917" s="12" t="s">
        <v>537</v>
      </c>
    </row>
    <row r="918" spans="1:7" x14ac:dyDescent="0.25">
      <c r="A918" s="13" t="s">
        <v>538</v>
      </c>
      <c r="B918" s="13" t="s">
        <v>539</v>
      </c>
      <c r="C918" s="13" t="s">
        <v>493</v>
      </c>
      <c r="D918" s="86">
        <v>50</v>
      </c>
      <c r="E918" s="86">
        <v>50</v>
      </c>
      <c r="F918" s="84">
        <v>0.05</v>
      </c>
      <c r="G918" s="12" t="s">
        <v>540</v>
      </c>
    </row>
    <row r="919" spans="1:7" x14ac:dyDescent="0.25">
      <c r="A919" s="13" t="s">
        <v>541</v>
      </c>
      <c r="B919" s="13" t="s">
        <v>539</v>
      </c>
      <c r="C919" s="13" t="s">
        <v>56</v>
      </c>
      <c r="D919" s="86">
        <v>1560</v>
      </c>
      <c r="E919" s="86">
        <v>1560</v>
      </c>
      <c r="F919" s="84">
        <v>0.08</v>
      </c>
      <c r="G919" s="12" t="s">
        <v>542</v>
      </c>
    </row>
    <row r="920" spans="1:7" x14ac:dyDescent="0.25">
      <c r="A920" s="13" t="s">
        <v>543</v>
      </c>
      <c r="B920" s="13" t="s">
        <v>544</v>
      </c>
      <c r="C920" s="13" t="s">
        <v>56</v>
      </c>
      <c r="D920" s="86">
        <v>1000</v>
      </c>
      <c r="E920" s="86">
        <v>1000</v>
      </c>
      <c r="F920" s="84">
        <v>0.08</v>
      </c>
      <c r="G920" s="12" t="s">
        <v>545</v>
      </c>
    </row>
    <row r="921" spans="1:7" x14ac:dyDescent="0.25">
      <c r="A921" s="13" t="s">
        <v>546</v>
      </c>
      <c r="B921" s="13" t="s">
        <v>547</v>
      </c>
      <c r="C921" s="13" t="s">
        <v>488</v>
      </c>
      <c r="D921" s="86">
        <v>700</v>
      </c>
      <c r="E921" s="86">
        <v>700</v>
      </c>
      <c r="F921" s="84">
        <v>0.08</v>
      </c>
      <c r="G921" s="12" t="s">
        <v>548</v>
      </c>
    </row>
    <row r="922" spans="1:7" x14ac:dyDescent="0.25">
      <c r="A922" s="13" t="s">
        <v>549</v>
      </c>
      <c r="B922" s="13" t="s">
        <v>512</v>
      </c>
      <c r="C922" s="13" t="s">
        <v>488</v>
      </c>
      <c r="D922" s="86">
        <v>600</v>
      </c>
      <c r="E922" s="86">
        <v>600</v>
      </c>
      <c r="F922" s="84">
        <v>0.08</v>
      </c>
      <c r="G922" s="12" t="s">
        <v>550</v>
      </c>
    </row>
    <row r="923" spans="1:7" s="88" customFormat="1" x14ac:dyDescent="0.25">
      <c r="A923" s="88" t="s">
        <v>552</v>
      </c>
    </row>
    <row r="924" spans="1:7" s="88" customFormat="1" x14ac:dyDescent="0.25">
      <c r="A924" s="88" t="s">
        <v>553</v>
      </c>
    </row>
    <row r="925" spans="1:7" s="88" customFormat="1" x14ac:dyDescent="0.25">
      <c r="A925" s="88" t="s">
        <v>554</v>
      </c>
    </row>
    <row r="927" spans="1:7" x14ac:dyDescent="0.25">
      <c r="A927" s="89" t="s">
        <v>557</v>
      </c>
    </row>
    <row r="928" spans="1:7" x14ac:dyDescent="0.25">
      <c r="A928" s="89" t="s">
        <v>558</v>
      </c>
    </row>
    <row r="929" spans="1:1" x14ac:dyDescent="0.25">
      <c r="A929" s="89" t="s">
        <v>559</v>
      </c>
    </row>
    <row r="930" spans="1:1" x14ac:dyDescent="0.25">
      <c r="A930" s="89" t="s">
        <v>560</v>
      </c>
    </row>
    <row r="931" spans="1:1" x14ac:dyDescent="0.25">
      <c r="A931" s="89" t="s">
        <v>561</v>
      </c>
    </row>
    <row r="932" spans="1:1" x14ac:dyDescent="0.25">
      <c r="A932" s="89" t="s">
        <v>562</v>
      </c>
    </row>
    <row r="933" spans="1:1" x14ac:dyDescent="0.25">
      <c r="A933" s="89" t="s">
        <v>563</v>
      </c>
    </row>
    <row r="934" spans="1:1" x14ac:dyDescent="0.25">
      <c r="A934" s="89" t="s">
        <v>564</v>
      </c>
    </row>
    <row r="936" spans="1:1" s="9" customFormat="1" ht="17.25" x14ac:dyDescent="0.3"/>
  </sheetData>
  <mergeCells count="18">
    <mergeCell ref="A682:A683"/>
    <mergeCell ref="A693:A694"/>
    <mergeCell ref="A707:A708"/>
    <mergeCell ref="A718:A719"/>
    <mergeCell ref="A607:A608"/>
    <mergeCell ref="A618:A619"/>
    <mergeCell ref="A653:A654"/>
    <mergeCell ref="A666:A667"/>
    <mergeCell ref="A760:A761"/>
    <mergeCell ref="A773:A774"/>
    <mergeCell ref="A732:A734"/>
    <mergeCell ref="B732:B733"/>
    <mergeCell ref="D732:D733"/>
    <mergeCell ref="C732:C733"/>
    <mergeCell ref="A745:A747"/>
    <mergeCell ref="B745:B746"/>
    <mergeCell ref="C745:C746"/>
    <mergeCell ref="D745:D746"/>
  </mergeCell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I96"/>
  <sheetViews>
    <sheetView showGridLines="0" workbookViewId="0"/>
  </sheetViews>
  <sheetFormatPr defaultColWidth="10.7109375" defaultRowHeight="15" x14ac:dyDescent="0.25"/>
  <sheetData>
    <row r="1" spans="1:8" s="8" customFormat="1" ht="19.5" x14ac:dyDescent="0.3">
      <c r="A1" s="8" t="s">
        <v>6</v>
      </c>
    </row>
    <row r="3" spans="1:8" s="9" customFormat="1" ht="17.25" x14ac:dyDescent="0.3">
      <c r="A3" s="9" t="s">
        <v>577</v>
      </c>
    </row>
    <row r="5" spans="1:8" x14ac:dyDescent="0.25">
      <c r="A5" s="19" t="s">
        <v>576</v>
      </c>
    </row>
    <row r="6" spans="1:8" x14ac:dyDescent="0.25">
      <c r="A6" t="s">
        <v>565</v>
      </c>
    </row>
    <row r="7" spans="1:8" x14ac:dyDescent="0.25">
      <c r="A7" t="s">
        <v>566</v>
      </c>
    </row>
    <row r="8" spans="1:8" x14ac:dyDescent="0.25">
      <c r="A8" t="s">
        <v>567</v>
      </c>
    </row>
    <row r="10" spans="1:8" x14ac:dyDescent="0.25">
      <c r="A10" s="19" t="s">
        <v>568</v>
      </c>
    </row>
    <row r="11" spans="1:8" x14ac:dyDescent="0.25">
      <c r="A11" s="13"/>
      <c r="B11" s="21" t="s">
        <v>569</v>
      </c>
      <c r="C11" s="21" t="s">
        <v>570</v>
      </c>
      <c r="D11" s="21" t="s">
        <v>54</v>
      </c>
      <c r="E11" s="21" t="s">
        <v>55</v>
      </c>
      <c r="F11" s="21" t="s">
        <v>56</v>
      </c>
      <c r="G11" s="21" t="s">
        <v>57</v>
      </c>
      <c r="H11" s="21" t="s">
        <v>58</v>
      </c>
    </row>
    <row r="12" spans="1:8" x14ac:dyDescent="0.25">
      <c r="A12" s="11">
        <v>2014</v>
      </c>
      <c r="B12" s="23">
        <v>228.6</v>
      </c>
      <c r="C12" s="23">
        <v>239.7</v>
      </c>
      <c r="D12" s="23">
        <v>218.9</v>
      </c>
      <c r="E12" s="23">
        <v>235.5</v>
      </c>
      <c r="F12" s="23">
        <v>268.5</v>
      </c>
      <c r="G12" s="23">
        <v>244.2</v>
      </c>
      <c r="H12" s="23">
        <v>306.89999999999998</v>
      </c>
    </row>
    <row r="13" spans="1:8" x14ac:dyDescent="0.25">
      <c r="A13" s="11">
        <v>2015</v>
      </c>
      <c r="B13" s="23">
        <v>172.7</v>
      </c>
      <c r="C13" s="23">
        <v>185.4</v>
      </c>
      <c r="D13" s="23">
        <v>152.19999999999999</v>
      </c>
      <c r="E13" s="23">
        <v>163.1</v>
      </c>
      <c r="F13" s="23">
        <v>222.6</v>
      </c>
      <c r="G13" s="23">
        <v>230.9</v>
      </c>
      <c r="H13" s="23">
        <v>305.39999999999998</v>
      </c>
    </row>
    <row r="14" spans="1:8" x14ac:dyDescent="0.25">
      <c r="A14" s="11">
        <v>2016</v>
      </c>
      <c r="B14" s="91">
        <v>185.75400000000002</v>
      </c>
      <c r="C14" s="91">
        <v>201.1962</v>
      </c>
      <c r="D14" s="91">
        <v>154.5712</v>
      </c>
      <c r="E14" s="91">
        <v>182.91920000000002</v>
      </c>
      <c r="F14" s="91">
        <v>227.53</v>
      </c>
      <c r="G14" s="23">
        <f>30.15*7.45</f>
        <v>224.61750000000001</v>
      </c>
      <c r="H14" s="23"/>
    </row>
    <row r="15" spans="1:8" x14ac:dyDescent="0.25">
      <c r="A15" s="11">
        <v>2017</v>
      </c>
      <c r="B15" s="91">
        <v>187.24599999999998</v>
      </c>
      <c r="C15" s="91">
        <v>202.46440000000001</v>
      </c>
      <c r="D15" s="91">
        <v>160.017</v>
      </c>
      <c r="E15" s="91">
        <v>187.09679999999997</v>
      </c>
      <c r="F15" s="91">
        <v>224.54600000000002</v>
      </c>
      <c r="G15" s="23">
        <f>(29.51+29.61)/2*7.45</f>
        <v>220.22200000000001</v>
      </c>
      <c r="H15" s="23"/>
    </row>
    <row r="16" spans="1:8" x14ac:dyDescent="0.25">
      <c r="A16" s="11">
        <v>2018</v>
      </c>
      <c r="B16" s="91">
        <v>191.4982</v>
      </c>
      <c r="C16" s="91">
        <v>206.04519999999999</v>
      </c>
      <c r="D16" s="91">
        <v>160.31539999999998</v>
      </c>
      <c r="E16" s="91">
        <v>187.54439999999997</v>
      </c>
      <c r="F16" s="91">
        <v>216.2654</v>
      </c>
      <c r="G16" s="14"/>
      <c r="H16" s="14"/>
    </row>
    <row r="17" spans="1:9" x14ac:dyDescent="0.25">
      <c r="A17" s="11">
        <v>2019</v>
      </c>
      <c r="B17" s="92">
        <v>192.69179999999997</v>
      </c>
      <c r="C17" s="92">
        <v>207.23879999999997</v>
      </c>
      <c r="D17" s="92">
        <v>161.50899999999999</v>
      </c>
      <c r="E17" s="92">
        <v>188.73799999999997</v>
      </c>
      <c r="F17" s="92">
        <v>217.45899999999997</v>
      </c>
      <c r="G17" s="14"/>
      <c r="H17" s="14"/>
    </row>
    <row r="18" spans="1:9" x14ac:dyDescent="0.25">
      <c r="A18" s="11">
        <v>2020</v>
      </c>
      <c r="B18" s="92">
        <v>200.15179999999998</v>
      </c>
      <c r="C18" s="92">
        <v>214.69879999999998</v>
      </c>
      <c r="D18" s="92">
        <v>168.96899999999999</v>
      </c>
      <c r="E18" s="92">
        <v>196.19799999999998</v>
      </c>
      <c r="F18" s="92">
        <v>224.91899999999998</v>
      </c>
      <c r="G18" s="14"/>
      <c r="H18" s="14"/>
    </row>
    <row r="19" spans="1:9" x14ac:dyDescent="0.25">
      <c r="A19" s="11">
        <v>2021</v>
      </c>
      <c r="B19" s="92">
        <v>212.08779999999999</v>
      </c>
      <c r="C19" s="92">
        <v>226.63479999999998</v>
      </c>
      <c r="D19" s="92">
        <v>180.905</v>
      </c>
      <c r="E19" s="92">
        <v>208.13399999999999</v>
      </c>
      <c r="F19" s="92">
        <v>236.85499999999999</v>
      </c>
      <c r="G19" s="14"/>
      <c r="H19" s="14"/>
    </row>
    <row r="20" spans="1:9" x14ac:dyDescent="0.25">
      <c r="A20" s="11">
        <v>2022</v>
      </c>
      <c r="B20" s="92">
        <v>224.02379999999999</v>
      </c>
      <c r="C20" s="92">
        <v>238.57079999999999</v>
      </c>
      <c r="D20" s="92">
        <v>192.84100000000001</v>
      </c>
      <c r="E20" s="92">
        <v>220.07</v>
      </c>
      <c r="F20" s="92">
        <v>248.791</v>
      </c>
      <c r="G20" s="14"/>
      <c r="H20" s="14"/>
    </row>
    <row r="21" spans="1:9" x14ac:dyDescent="0.25">
      <c r="A21" s="11">
        <v>2023</v>
      </c>
      <c r="B21" s="92">
        <v>232.6028</v>
      </c>
      <c r="C21" s="92">
        <v>247.14980000000003</v>
      </c>
      <c r="D21" s="92">
        <v>201.42</v>
      </c>
      <c r="E21" s="92">
        <v>228.649</v>
      </c>
      <c r="F21" s="92">
        <v>257.37</v>
      </c>
      <c r="G21" s="14"/>
      <c r="H21" s="14"/>
    </row>
    <row r="22" spans="1:9" x14ac:dyDescent="0.25">
      <c r="A22" s="11">
        <v>2024</v>
      </c>
      <c r="B22" s="92">
        <v>234.8408</v>
      </c>
      <c r="C22" s="92">
        <v>249.3878</v>
      </c>
      <c r="D22" s="92">
        <v>203.65800000000002</v>
      </c>
      <c r="E22" s="92">
        <v>230.887</v>
      </c>
      <c r="F22" s="92">
        <v>259.608</v>
      </c>
      <c r="G22" s="14"/>
      <c r="H22" s="14"/>
    </row>
    <row r="23" spans="1:9" x14ac:dyDescent="0.25">
      <c r="A23" s="11">
        <v>2025</v>
      </c>
      <c r="B23" s="92">
        <v>238.1978</v>
      </c>
      <c r="C23" s="92">
        <v>252.74480000000003</v>
      </c>
      <c r="D23" s="92">
        <v>207.01499999999999</v>
      </c>
      <c r="E23" s="92">
        <v>234.244</v>
      </c>
      <c r="F23" s="92">
        <v>262.96499999999997</v>
      </c>
      <c r="G23" s="14"/>
      <c r="H23" s="14"/>
    </row>
    <row r="25" spans="1:9" ht="17.25" x14ac:dyDescent="0.3">
      <c r="A25" s="90" t="s">
        <v>571</v>
      </c>
    </row>
    <row r="27" spans="1:9" x14ac:dyDescent="0.25">
      <c r="A27" s="19" t="s">
        <v>568</v>
      </c>
    </row>
    <row r="28" spans="1:9" x14ac:dyDescent="0.25">
      <c r="A28" s="13"/>
      <c r="B28" s="21" t="s">
        <v>569</v>
      </c>
      <c r="C28" s="21" t="s">
        <v>570</v>
      </c>
      <c r="D28" s="21" t="s">
        <v>54</v>
      </c>
      <c r="E28" s="21" t="s">
        <v>55</v>
      </c>
      <c r="F28" s="21" t="s">
        <v>56</v>
      </c>
      <c r="G28" s="21" t="s">
        <v>57</v>
      </c>
      <c r="H28" s="21" t="s">
        <v>58</v>
      </c>
      <c r="I28" s="21" t="s">
        <v>572</v>
      </c>
    </row>
    <row r="29" spans="1:9" x14ac:dyDescent="0.25">
      <c r="A29" s="11">
        <v>2014</v>
      </c>
      <c r="B29" s="23">
        <v>226.91158016586579</v>
      </c>
      <c r="C29" s="23">
        <v>237.19954796686247</v>
      </c>
      <c r="D29" s="23">
        <v>216.08697759427449</v>
      </c>
      <c r="E29" s="23">
        <v>216.4955409345103</v>
      </c>
      <c r="F29" s="23">
        <v>221.88059329380181</v>
      </c>
      <c r="G29" s="23">
        <v>255.98319588260895</v>
      </c>
      <c r="H29" s="23">
        <v>329.72963342646312</v>
      </c>
      <c r="I29" s="23">
        <v>240.47599962914254</v>
      </c>
    </row>
    <row r="30" spans="1:9" x14ac:dyDescent="0.25">
      <c r="A30" s="11">
        <v>2015</v>
      </c>
      <c r="B30" s="23">
        <v>173.22635932536335</v>
      </c>
      <c r="C30" s="23">
        <v>177.25196073869739</v>
      </c>
      <c r="D30" s="23">
        <v>164.10869816519661</v>
      </c>
      <c r="E30" s="23">
        <v>165.51195489645372</v>
      </c>
      <c r="F30" s="23">
        <v>183.93910213782632</v>
      </c>
      <c r="G30" s="23">
        <v>232.1864101095891</v>
      </c>
      <c r="H30" s="23">
        <v>320.99107683413519</v>
      </c>
      <c r="I30" s="23">
        <v>224.868335</v>
      </c>
    </row>
    <row r="31" spans="1:9" x14ac:dyDescent="0.25">
      <c r="A31" s="11">
        <v>2016</v>
      </c>
      <c r="B31" s="23">
        <v>184.21832129514149</v>
      </c>
      <c r="C31" s="23">
        <v>190.47246137271279</v>
      </c>
      <c r="D31" s="23">
        <v>186.01624395859025</v>
      </c>
      <c r="E31" s="23">
        <v>185.03675019452746</v>
      </c>
      <c r="F31" s="23">
        <v>191.87970423490225</v>
      </c>
      <c r="G31" s="23">
        <v>218.82289461572535</v>
      </c>
      <c r="H31" s="23">
        <v>277.82922342846507</v>
      </c>
      <c r="I31" s="23">
        <v>210.5679520093756</v>
      </c>
    </row>
    <row r="32" spans="1:9" x14ac:dyDescent="0.25">
      <c r="A32" s="11">
        <v>2017</v>
      </c>
      <c r="B32" s="23">
        <v>181.38084019226045</v>
      </c>
      <c r="C32" s="23">
        <v>190.11745676586739</v>
      </c>
      <c r="D32" s="23">
        <v>183.79157681547358</v>
      </c>
      <c r="E32" s="23">
        <v>183.08137872846899</v>
      </c>
      <c r="F32" s="23">
        <v>189.09032494718832</v>
      </c>
      <c r="G32" s="23">
        <v>214.06472421758437</v>
      </c>
      <c r="H32" s="23">
        <v>274.32987471366545</v>
      </c>
      <c r="I32" s="23">
        <v>205.0284833617024</v>
      </c>
    </row>
    <row r="33" spans="1:9" x14ac:dyDescent="0.25">
      <c r="A33" s="11">
        <v>2018</v>
      </c>
      <c r="B33" s="23">
        <v>184.55274265543693</v>
      </c>
      <c r="C33" s="23">
        <v>199.10026466041435</v>
      </c>
      <c r="D33" s="23">
        <v>192.84188065365581</v>
      </c>
      <c r="E33" s="23">
        <v>192.65491080962929</v>
      </c>
      <c r="F33" s="23">
        <v>200.30576520560706</v>
      </c>
      <c r="G33" s="23">
        <v>219.94387094876205</v>
      </c>
      <c r="H33" s="23">
        <v>270.80078263845905</v>
      </c>
      <c r="I33" s="23">
        <v>214.55903740901283</v>
      </c>
    </row>
    <row r="34" spans="1:9" x14ac:dyDescent="0.25">
      <c r="A34" s="11">
        <v>2019</v>
      </c>
      <c r="B34" s="23">
        <v>200.38563841182605</v>
      </c>
      <c r="C34" s="23">
        <v>221.80063439294088</v>
      </c>
      <c r="D34" s="23">
        <v>196.18568951051</v>
      </c>
      <c r="E34" s="23">
        <v>195.45503889891114</v>
      </c>
      <c r="F34" s="23">
        <v>214.25323837824845</v>
      </c>
      <c r="G34" s="23">
        <v>227.55381232259032</v>
      </c>
      <c r="H34" s="23">
        <v>265.52733497027089</v>
      </c>
      <c r="I34" s="23">
        <v>228.8409954560905</v>
      </c>
    </row>
    <row r="35" spans="1:9" x14ac:dyDescent="0.25">
      <c r="A35" s="11">
        <v>2020</v>
      </c>
      <c r="B35" s="23">
        <v>219.84598450123556</v>
      </c>
      <c r="C35" s="23">
        <v>233.73113575130776</v>
      </c>
      <c r="D35" s="23">
        <v>196.27581886279972</v>
      </c>
      <c r="E35" s="23">
        <v>201.64359179270124</v>
      </c>
      <c r="F35" s="23">
        <v>208.54298278193639</v>
      </c>
      <c r="G35" s="23">
        <v>237.38795737800066</v>
      </c>
      <c r="H35" s="23">
        <v>251.79134644073508</v>
      </c>
      <c r="I35" s="23">
        <v>247.44832075813048</v>
      </c>
    </row>
    <row r="36" spans="1:9" x14ac:dyDescent="0.25">
      <c r="A36" s="11">
        <v>2021</v>
      </c>
      <c r="B36" s="23">
        <v>259.60516010709699</v>
      </c>
      <c r="C36" s="23">
        <v>277.97097881798447</v>
      </c>
      <c r="D36" s="23">
        <v>270.92066608501204</v>
      </c>
      <c r="E36" s="23">
        <v>272.66406458013847</v>
      </c>
      <c r="F36" s="23">
        <v>275.09794397194099</v>
      </c>
      <c r="G36" s="23">
        <v>262.81875927454666</v>
      </c>
      <c r="H36" s="23">
        <v>275.71271454120961</v>
      </c>
      <c r="I36" s="23">
        <v>264.52446518102465</v>
      </c>
    </row>
    <row r="37" spans="1:9" x14ac:dyDescent="0.25">
      <c r="A37" s="11">
        <v>2022</v>
      </c>
      <c r="B37" s="23">
        <v>284.13342470364012</v>
      </c>
      <c r="C37" s="23">
        <v>299.56710011704956</v>
      </c>
      <c r="D37" s="23">
        <v>293.34787618239613</v>
      </c>
      <c r="E37" s="23">
        <v>295.21562361839381</v>
      </c>
      <c r="F37" s="23">
        <v>297.76780773329892</v>
      </c>
      <c r="G37" s="23">
        <v>288.37702871512971</v>
      </c>
      <c r="H37" s="23">
        <v>302.04259900866833</v>
      </c>
      <c r="I37" s="23">
        <v>282.0452027102524</v>
      </c>
    </row>
    <row r="38" spans="1:9" x14ac:dyDescent="0.25">
      <c r="A38" s="11">
        <v>2023</v>
      </c>
      <c r="B38" s="23">
        <v>300.17218058472656</v>
      </c>
      <c r="C38" s="23">
        <v>316.11909061272797</v>
      </c>
      <c r="D38" s="23">
        <v>300.08167274959396</v>
      </c>
      <c r="E38" s="23">
        <v>302.00736231189325</v>
      </c>
      <c r="F38" s="23">
        <v>306.0065179634334</v>
      </c>
      <c r="G38" s="23">
        <v>305.69606784334314</v>
      </c>
      <c r="H38" s="23">
        <v>321.1049739177036</v>
      </c>
      <c r="I38" s="23">
        <v>282.20843579759855</v>
      </c>
    </row>
    <row r="39" spans="1:9" x14ac:dyDescent="0.25">
      <c r="A39" s="11">
        <v>2024</v>
      </c>
      <c r="B39" s="23">
        <v>308.33120029831088</v>
      </c>
      <c r="C39" s="23">
        <v>316.87714901019831</v>
      </c>
      <c r="D39" s="23">
        <v>288.09445514485071</v>
      </c>
      <c r="E39" s="23">
        <v>283.55174672072894</v>
      </c>
      <c r="F39" s="23">
        <v>283.60624669164417</v>
      </c>
      <c r="G39" s="23">
        <v>313.97856258394768</v>
      </c>
      <c r="H39" s="23">
        <v>333.99589165611985</v>
      </c>
      <c r="I39" s="23">
        <v>282.26748570894603</v>
      </c>
    </row>
    <row r="40" spans="1:9" x14ac:dyDescent="0.25">
      <c r="A40" s="11">
        <v>2025</v>
      </c>
      <c r="B40" s="23">
        <v>320.1792800272612</v>
      </c>
      <c r="C40" s="23">
        <v>329.8684620935266</v>
      </c>
      <c r="D40" s="23">
        <v>298.27530146284289</v>
      </c>
      <c r="E40" s="23">
        <v>293.26959356931064</v>
      </c>
      <c r="F40" s="23">
        <v>293.33138476688879</v>
      </c>
      <c r="G40" s="23">
        <v>325.60194471120332</v>
      </c>
      <c r="H40" s="23">
        <v>353.28129610973309</v>
      </c>
      <c r="I40" s="23">
        <v>282.20268336876563</v>
      </c>
    </row>
    <row r="42" spans="1:9" ht="17.25" x14ac:dyDescent="0.3">
      <c r="A42" s="90" t="s">
        <v>573</v>
      </c>
    </row>
    <row r="44" spans="1:9" x14ac:dyDescent="0.25">
      <c r="A44" s="69" t="s">
        <v>568</v>
      </c>
      <c r="B44" s="13"/>
      <c r="C44" s="13"/>
      <c r="D44" s="13"/>
      <c r="E44" s="13"/>
      <c r="F44" s="13"/>
      <c r="G44" s="13"/>
      <c r="H44" s="13"/>
      <c r="I44" s="13"/>
    </row>
    <row r="45" spans="1:9" x14ac:dyDescent="0.25">
      <c r="A45" s="13"/>
      <c r="B45" s="21" t="s">
        <v>569</v>
      </c>
      <c r="C45" s="21" t="s">
        <v>570</v>
      </c>
      <c r="D45" s="21" t="s">
        <v>54</v>
      </c>
      <c r="E45" s="21" t="s">
        <v>55</v>
      </c>
      <c r="F45" s="21" t="s">
        <v>56</v>
      </c>
      <c r="G45" s="21" t="s">
        <v>57</v>
      </c>
      <c r="H45" s="21" t="s">
        <v>58</v>
      </c>
      <c r="I45" s="21" t="s">
        <v>572</v>
      </c>
    </row>
    <row r="46" spans="1:9" x14ac:dyDescent="0.25">
      <c r="A46" s="11">
        <v>2014</v>
      </c>
      <c r="B46" s="23">
        <v>226.91158016586579</v>
      </c>
      <c r="C46" s="23">
        <v>237.19954796686247</v>
      </c>
      <c r="D46" s="23">
        <v>216.08697759427449</v>
      </c>
      <c r="E46" s="23">
        <v>216.4955409345103</v>
      </c>
      <c r="F46" s="23">
        <v>221.88059329380181</v>
      </c>
      <c r="G46" s="23">
        <v>255.98319588260895</v>
      </c>
      <c r="H46" s="23">
        <v>329.72963342646312</v>
      </c>
      <c r="I46" s="23">
        <v>240.47599962914254</v>
      </c>
    </row>
    <row r="47" spans="1:9" x14ac:dyDescent="0.25">
      <c r="A47" s="11">
        <v>2015</v>
      </c>
      <c r="B47" s="23">
        <v>173.22635932536335</v>
      </c>
      <c r="C47" s="23">
        <v>177.25196073869739</v>
      </c>
      <c r="D47" s="23">
        <v>164.10869816519661</v>
      </c>
      <c r="E47" s="23">
        <v>165.51195489645372</v>
      </c>
      <c r="F47" s="23">
        <v>183.93910213782632</v>
      </c>
      <c r="G47" s="23">
        <v>232.1864101095891</v>
      </c>
      <c r="H47" s="23">
        <v>320.99107683413519</v>
      </c>
      <c r="I47" s="23">
        <v>224.868335</v>
      </c>
    </row>
    <row r="48" spans="1:9" x14ac:dyDescent="0.25">
      <c r="A48" s="11">
        <v>2016</v>
      </c>
      <c r="B48" s="23">
        <v>188.58254670370377</v>
      </c>
      <c r="C48" s="23">
        <v>194.85020703166379</v>
      </c>
      <c r="D48" s="23">
        <v>189.81754245575232</v>
      </c>
      <c r="E48" s="23">
        <v>188.90789878350225</v>
      </c>
      <c r="F48" s="23">
        <v>196.05511011843029</v>
      </c>
      <c r="G48" s="23">
        <v>225.80501493089773</v>
      </c>
      <c r="H48" s="23">
        <v>282.13814892549891</v>
      </c>
      <c r="I48" s="23">
        <v>217.58181756596579</v>
      </c>
    </row>
    <row r="49" spans="1:9" x14ac:dyDescent="0.25">
      <c r="A49" s="11">
        <v>2017</v>
      </c>
      <c r="B49" s="23">
        <v>183.50360098202523</v>
      </c>
      <c r="C49" s="23">
        <v>192.67061262201494</v>
      </c>
      <c r="D49" s="23">
        <v>186.47272077282628</v>
      </c>
      <c r="E49" s="23">
        <v>185.74956726529146</v>
      </c>
      <c r="F49" s="23">
        <v>192.2372713182732</v>
      </c>
      <c r="G49" s="23">
        <v>220.82963673906772</v>
      </c>
      <c r="H49" s="23">
        <v>277.99441325295243</v>
      </c>
      <c r="I49" s="23">
        <v>211.8464604146462</v>
      </c>
    </row>
    <row r="50" spans="1:9" x14ac:dyDescent="0.25">
      <c r="A50" s="11">
        <v>2018</v>
      </c>
      <c r="B50" s="23">
        <v>187.87554780097247</v>
      </c>
      <c r="C50" s="23">
        <v>203.21006884975918</v>
      </c>
      <c r="D50" s="23">
        <v>196.9941477636782</v>
      </c>
      <c r="E50" s="23">
        <v>196.90691652773896</v>
      </c>
      <c r="F50" s="23">
        <v>205.09692195126075</v>
      </c>
      <c r="G50" s="23">
        <v>232.61384199340972</v>
      </c>
      <c r="H50" s="23">
        <v>278.33458744786145</v>
      </c>
      <c r="I50" s="23">
        <v>227.14621645665315</v>
      </c>
    </row>
    <row r="51" spans="1:9" x14ac:dyDescent="0.25">
      <c r="A51" s="11">
        <v>2019</v>
      </c>
      <c r="B51" s="23">
        <v>211.9629578853569</v>
      </c>
      <c r="C51" s="23">
        <v>232.97553651271491</v>
      </c>
      <c r="D51" s="23">
        <v>205.17982359123084</v>
      </c>
      <c r="E51" s="23">
        <v>204.50204735933181</v>
      </c>
      <c r="F51" s="23">
        <v>224.04373849946802</v>
      </c>
      <c r="G51" s="23">
        <v>250.92768682393668</v>
      </c>
      <c r="H51" s="23">
        <v>280.8987745330279</v>
      </c>
      <c r="I51" s="23">
        <v>251.71929916529325</v>
      </c>
    </row>
    <row r="52" spans="1:9" x14ac:dyDescent="0.25">
      <c r="A52" s="11">
        <v>2020</v>
      </c>
      <c r="B52" s="23">
        <v>243.99489290255451</v>
      </c>
      <c r="C52" s="23">
        <v>255.90378507360467</v>
      </c>
      <c r="D52" s="23">
        <v>214.4896607139859</v>
      </c>
      <c r="E52" s="23">
        <v>219.55356968882489</v>
      </c>
      <c r="F52" s="23">
        <v>226.76727568668576</v>
      </c>
      <c r="G52" s="23">
        <v>274.54959336439606</v>
      </c>
      <c r="H52" s="23">
        <v>282.21646781931247</v>
      </c>
      <c r="I52" s="23">
        <v>284.17235470765564</v>
      </c>
    </row>
    <row r="53" spans="1:9" x14ac:dyDescent="0.25">
      <c r="A53" s="11">
        <v>2021</v>
      </c>
      <c r="B53" s="23">
        <v>298.90704625986012</v>
      </c>
      <c r="C53" s="23">
        <v>306.19121874858729</v>
      </c>
      <c r="D53" s="23">
        <v>290.02726388066657</v>
      </c>
      <c r="E53" s="23">
        <v>285.77907003397428</v>
      </c>
      <c r="F53" s="23">
        <v>287.53124406895461</v>
      </c>
      <c r="G53" s="23">
        <v>308.72162555032213</v>
      </c>
      <c r="H53" s="23">
        <v>314.6767055002183</v>
      </c>
      <c r="I53" s="23">
        <v>317.86284196936964</v>
      </c>
    </row>
    <row r="54" spans="1:9" x14ac:dyDescent="0.25">
      <c r="A54" s="11">
        <v>2022</v>
      </c>
      <c r="B54" s="23">
        <v>328.10909268505668</v>
      </c>
      <c r="C54" s="23">
        <v>329.2015573465892</v>
      </c>
      <c r="D54" s="23">
        <v>298.63633080060691</v>
      </c>
      <c r="E54" s="23">
        <v>289.02630586120654</v>
      </c>
      <c r="F54" s="23">
        <v>290.71578821085637</v>
      </c>
      <c r="G54" s="23">
        <v>343.0401359489677</v>
      </c>
      <c r="H54" s="23">
        <v>349.28678802428499</v>
      </c>
      <c r="I54" s="23">
        <v>354.7477348256387</v>
      </c>
    </row>
    <row r="55" spans="1:9" x14ac:dyDescent="0.25">
      <c r="A55" s="11">
        <v>2023</v>
      </c>
      <c r="B55" s="23">
        <v>341.50616780475633</v>
      </c>
      <c r="C55" s="23">
        <v>339.31362104644745</v>
      </c>
      <c r="D55" s="23">
        <v>298.75523692566759</v>
      </c>
      <c r="E55" s="23">
        <v>287.13797419699137</v>
      </c>
      <c r="F55" s="23">
        <v>289.54805871417869</v>
      </c>
      <c r="G55" s="23">
        <v>356.5507485671078</v>
      </c>
      <c r="H55" s="23">
        <v>363.39001522416237</v>
      </c>
      <c r="I55" s="23">
        <v>362.00620177723954</v>
      </c>
    </row>
    <row r="56" spans="1:9" x14ac:dyDescent="0.25">
      <c r="A56" s="11">
        <v>2024</v>
      </c>
      <c r="B56" s="23">
        <v>352.10654011952096</v>
      </c>
      <c r="C56" s="23">
        <v>351.23673909050603</v>
      </c>
      <c r="D56" s="23">
        <v>334.97679004815029</v>
      </c>
      <c r="E56" s="23">
        <v>308.67505954772668</v>
      </c>
      <c r="F56" s="23">
        <v>309.39663823238311</v>
      </c>
      <c r="G56" s="23">
        <v>363.27150601557537</v>
      </c>
      <c r="H56" s="23">
        <v>371.6193330936776</v>
      </c>
      <c r="I56" s="23">
        <v>368.75132183850565</v>
      </c>
    </row>
    <row r="57" spans="1:9" x14ac:dyDescent="0.25">
      <c r="A57" s="11">
        <v>2025</v>
      </c>
      <c r="B57" s="23">
        <v>350.20511954183826</v>
      </c>
      <c r="C57" s="23">
        <v>346.07568358776962</v>
      </c>
      <c r="D57" s="23">
        <v>320.72523372922865</v>
      </c>
      <c r="E57" s="23">
        <v>288.23848838548321</v>
      </c>
      <c r="F57" s="23">
        <v>287.09971844597698</v>
      </c>
      <c r="G57" s="23">
        <v>365.09203620399666</v>
      </c>
      <c r="H57" s="23">
        <v>375.5611943451666</v>
      </c>
      <c r="I57" s="23">
        <v>374.96584607878879</v>
      </c>
    </row>
    <row r="59" spans="1:9" ht="17.25" x14ac:dyDescent="0.3">
      <c r="A59" s="90" t="s">
        <v>574</v>
      </c>
    </row>
    <row r="61" spans="1:9" x14ac:dyDescent="0.25">
      <c r="A61" s="19" t="s">
        <v>568</v>
      </c>
    </row>
    <row r="62" spans="1:9" x14ac:dyDescent="0.25">
      <c r="A62" s="13"/>
      <c r="B62" s="21" t="s">
        <v>569</v>
      </c>
      <c r="C62" s="21" t="s">
        <v>570</v>
      </c>
      <c r="D62" s="21" t="s">
        <v>54</v>
      </c>
      <c r="E62" s="21" t="s">
        <v>55</v>
      </c>
      <c r="F62" s="21" t="s">
        <v>56</v>
      </c>
      <c r="G62" s="21" t="s">
        <v>57</v>
      </c>
      <c r="H62" s="21" t="s">
        <v>58</v>
      </c>
      <c r="I62" s="21" t="s">
        <v>572</v>
      </c>
    </row>
    <row r="63" spans="1:9" x14ac:dyDescent="0.25">
      <c r="A63" s="11">
        <v>2014</v>
      </c>
      <c r="B63" s="23">
        <v>226.91158016586579</v>
      </c>
      <c r="C63" s="23">
        <v>237.19954796686247</v>
      </c>
      <c r="D63" s="23">
        <v>216.08697759427449</v>
      </c>
      <c r="E63" s="23">
        <v>216.4955409345103</v>
      </c>
      <c r="F63" s="23">
        <v>221.88059329380181</v>
      </c>
      <c r="G63" s="23">
        <v>255.98319588260895</v>
      </c>
      <c r="H63" s="23">
        <v>329.72963342646312</v>
      </c>
      <c r="I63" s="23">
        <v>240.47599962914254</v>
      </c>
    </row>
    <row r="64" spans="1:9" x14ac:dyDescent="0.25">
      <c r="A64" s="11">
        <v>2015</v>
      </c>
      <c r="B64" s="23">
        <v>173.22635932536335</v>
      </c>
      <c r="C64" s="23">
        <v>177.25196073869739</v>
      </c>
      <c r="D64" s="23">
        <v>164.10869816519661</v>
      </c>
      <c r="E64" s="23">
        <v>165.51195489645372</v>
      </c>
      <c r="F64" s="23">
        <v>183.93910213782632</v>
      </c>
      <c r="G64" s="23">
        <v>232.1864101095891</v>
      </c>
      <c r="H64" s="23">
        <v>320.99107683413519</v>
      </c>
      <c r="I64" s="23">
        <v>224.868335</v>
      </c>
    </row>
    <row r="65" spans="1:9" x14ac:dyDescent="0.25">
      <c r="A65" s="11">
        <v>2016</v>
      </c>
      <c r="B65" s="23">
        <v>184.66950443679423</v>
      </c>
      <c r="C65" s="23">
        <v>190.80151217526873</v>
      </c>
      <c r="D65" s="23">
        <v>186.28942049400388</v>
      </c>
      <c r="E65" s="23">
        <v>185.3027608557253</v>
      </c>
      <c r="F65" s="23">
        <v>192.22373202540416</v>
      </c>
      <c r="G65" s="23">
        <v>219.34282386064217</v>
      </c>
      <c r="H65" s="23">
        <v>278.02378629796937</v>
      </c>
      <c r="I65" s="23">
        <v>210.71000920785011</v>
      </c>
    </row>
    <row r="66" spans="1:9" x14ac:dyDescent="0.25">
      <c r="A66" s="11">
        <v>2017</v>
      </c>
      <c r="B66" s="23">
        <v>182.80861786513543</v>
      </c>
      <c r="C66" s="23">
        <v>192.08577764132747</v>
      </c>
      <c r="D66" s="23">
        <v>185.67454691392155</v>
      </c>
      <c r="E66" s="23">
        <v>184.97499566163225</v>
      </c>
      <c r="F66" s="23">
        <v>191.47457204839037</v>
      </c>
      <c r="G66" s="23">
        <v>217.44953698568236</v>
      </c>
      <c r="H66" s="23">
        <v>275.64359483693096</v>
      </c>
      <c r="I66" s="23">
        <v>206.87701720058431</v>
      </c>
    </row>
    <row r="67" spans="1:9" x14ac:dyDescent="0.25">
      <c r="A67" s="11">
        <v>2018</v>
      </c>
      <c r="B67" s="23">
        <v>186.92494640188326</v>
      </c>
      <c r="C67" s="23">
        <v>202.19970838533817</v>
      </c>
      <c r="D67" s="23">
        <v>196.17271122880044</v>
      </c>
      <c r="E67" s="23">
        <v>196.02520867110914</v>
      </c>
      <c r="F67" s="23">
        <v>204.5061220843445</v>
      </c>
      <c r="G67" s="23">
        <v>225.16603109632595</v>
      </c>
      <c r="H67" s="23">
        <v>273.45610096517083</v>
      </c>
      <c r="I67" s="23">
        <v>218.19879519916407</v>
      </c>
    </row>
    <row r="68" spans="1:9" x14ac:dyDescent="0.25">
      <c r="A68" s="11">
        <v>2019</v>
      </c>
      <c r="B68" s="23">
        <v>204.17289888295568</v>
      </c>
      <c r="C68" s="23">
        <v>226.09211648062325</v>
      </c>
      <c r="D68" s="23">
        <v>200.23976778523684</v>
      </c>
      <c r="E68" s="23">
        <v>199.52943309054666</v>
      </c>
      <c r="F68" s="23">
        <v>220.2144982052977</v>
      </c>
      <c r="G68" s="23">
        <v>234.43893517960367</v>
      </c>
      <c r="H68" s="23">
        <v>269.78117942245814</v>
      </c>
      <c r="I68" s="23">
        <v>234.57520933679487</v>
      </c>
    </row>
    <row r="69" spans="1:9" x14ac:dyDescent="0.25">
      <c r="A69" s="11">
        <v>2020</v>
      </c>
      <c r="B69" s="23">
        <v>226.02297829490269</v>
      </c>
      <c r="C69" s="23">
        <v>240.23455746681853</v>
      </c>
      <c r="D69" s="23">
        <v>201.48590019221541</v>
      </c>
      <c r="E69" s="23">
        <v>207.19055067859082</v>
      </c>
      <c r="F69" s="23">
        <v>214.72246599475406</v>
      </c>
      <c r="G69" s="23">
        <v>246.26996262175339</v>
      </c>
      <c r="H69" s="23">
        <v>258.72847596579186</v>
      </c>
      <c r="I69" s="23">
        <v>255.44148091630478</v>
      </c>
    </row>
    <row r="70" spans="1:9" x14ac:dyDescent="0.25">
      <c r="A70" s="11">
        <v>2021</v>
      </c>
      <c r="B70" s="23">
        <v>269.57488152236141</v>
      </c>
      <c r="C70" s="23">
        <v>287.41035757582881</v>
      </c>
      <c r="D70" s="23">
        <v>280.09297798698873</v>
      </c>
      <c r="E70" s="23">
        <v>281.78331814114159</v>
      </c>
      <c r="F70" s="23">
        <v>284.34133688427664</v>
      </c>
      <c r="G70" s="23">
        <v>273.6313652449432</v>
      </c>
      <c r="H70" s="23">
        <v>284.50515721468662</v>
      </c>
      <c r="I70" s="23">
        <v>275.15307396305877</v>
      </c>
    </row>
    <row r="71" spans="1:9" x14ac:dyDescent="0.25">
      <c r="A71" s="11">
        <v>2022</v>
      </c>
      <c r="B71" s="23">
        <v>295.42314932955122</v>
      </c>
      <c r="C71" s="23">
        <v>309.47463156853877</v>
      </c>
      <c r="D71" s="23">
        <v>300.35709797277428</v>
      </c>
      <c r="E71" s="23">
        <v>301.86976892665831</v>
      </c>
      <c r="F71" s="23">
        <v>304.30329958546599</v>
      </c>
      <c r="G71" s="23">
        <v>300.79545259931581</v>
      </c>
      <c r="H71" s="23">
        <v>312.5365523797463</v>
      </c>
      <c r="I71" s="23">
        <v>295.57465537028918</v>
      </c>
    </row>
    <row r="72" spans="1:9" x14ac:dyDescent="0.25">
      <c r="A72" s="11">
        <v>2023</v>
      </c>
      <c r="B72" s="23">
        <v>312.69187622678402</v>
      </c>
      <c r="C72" s="23">
        <v>326.72122951305477</v>
      </c>
      <c r="D72" s="23">
        <v>307.52362186399978</v>
      </c>
      <c r="E72" s="23">
        <v>308.84806409936289</v>
      </c>
      <c r="F72" s="23">
        <v>312.5869418027865</v>
      </c>
      <c r="G72" s="23">
        <v>320.37231097839589</v>
      </c>
      <c r="H72" s="23">
        <v>333.48997480174631</v>
      </c>
      <c r="I72" s="23">
        <v>298.87284584271384</v>
      </c>
    </row>
    <row r="73" spans="1:9" x14ac:dyDescent="0.25">
      <c r="A73" s="11">
        <v>2024</v>
      </c>
      <c r="B73" s="23">
        <v>323.12613402404031</v>
      </c>
      <c r="C73" s="23">
        <v>330.1642771126921</v>
      </c>
      <c r="D73" s="23">
        <v>297.81334474771131</v>
      </c>
      <c r="E73" s="23">
        <v>292.60049325456441</v>
      </c>
      <c r="F73" s="23">
        <v>292.59908800324581</v>
      </c>
      <c r="G73" s="23">
        <v>331.57627586433648</v>
      </c>
      <c r="H73" s="23">
        <v>348.62823619843721</v>
      </c>
      <c r="I73" s="23">
        <v>302.34137614022552</v>
      </c>
    </row>
    <row r="74" spans="1:9" x14ac:dyDescent="0.25">
      <c r="A74" s="11">
        <v>2025</v>
      </c>
      <c r="B74" s="23">
        <v>336.48640477810454</v>
      </c>
      <c r="C74" s="23">
        <v>343.80741994163549</v>
      </c>
      <c r="D74" s="23">
        <v>308.94945863391666</v>
      </c>
      <c r="E74" s="23">
        <v>303.34767857278649</v>
      </c>
      <c r="F74" s="23">
        <v>303.34708526447815</v>
      </c>
      <c r="G74" s="23">
        <v>345.87962044314088</v>
      </c>
      <c r="H74" s="23">
        <v>369.96301781433868</v>
      </c>
      <c r="I74" s="23">
        <v>305.93973234423675</v>
      </c>
    </row>
    <row r="77" spans="1:9" x14ac:dyDescent="0.25">
      <c r="A77" s="19" t="s">
        <v>568</v>
      </c>
    </row>
    <row r="78" spans="1:9" x14ac:dyDescent="0.25">
      <c r="A78" s="13"/>
      <c r="B78" s="21" t="s">
        <v>36</v>
      </c>
      <c r="C78" s="21" t="s">
        <v>37</v>
      </c>
      <c r="D78" s="21" t="s">
        <v>91</v>
      </c>
      <c r="E78" s="21" t="s">
        <v>575</v>
      </c>
    </row>
    <row r="79" spans="1:9" x14ac:dyDescent="0.25">
      <c r="A79" s="11">
        <v>2014</v>
      </c>
      <c r="B79" s="14">
        <f t="shared" ref="B79:B90" si="0">B29*$B$92+C29*$B$93</f>
        <v>231.02676728626449</v>
      </c>
      <c r="C79" s="14">
        <f t="shared" ref="C79:C90" si="1">B46*$B$92+C46*$B$93</f>
        <v>231.02676728626449</v>
      </c>
      <c r="D79" s="14">
        <f t="shared" ref="D79:D90" si="2">B63*$B$92+C63*$B$93</f>
        <v>231.02676728626449</v>
      </c>
      <c r="E79" s="14">
        <f t="shared" ref="E79:E90" si="3">B12*$B$92+C12*$B$93</f>
        <v>233.04</v>
      </c>
    </row>
    <row r="80" spans="1:9" x14ac:dyDescent="0.25">
      <c r="A80" s="11">
        <v>2015</v>
      </c>
      <c r="B80" s="14">
        <f t="shared" si="0"/>
        <v>174.83659989069696</v>
      </c>
      <c r="C80" s="14">
        <f t="shared" si="1"/>
        <v>174.83659989069696</v>
      </c>
      <c r="D80" s="14">
        <f t="shared" si="2"/>
        <v>174.83659989069696</v>
      </c>
      <c r="E80" s="14">
        <f t="shared" si="3"/>
        <v>177.78</v>
      </c>
    </row>
    <row r="81" spans="1:5" x14ac:dyDescent="0.25">
      <c r="A81" s="11">
        <v>2016</v>
      </c>
      <c r="B81" s="14">
        <f t="shared" si="0"/>
        <v>186.71997732617001</v>
      </c>
      <c r="C81" s="14">
        <f t="shared" si="1"/>
        <v>191.08961083488776</v>
      </c>
      <c r="D81" s="14">
        <f t="shared" si="2"/>
        <v>187.12230753218404</v>
      </c>
      <c r="E81" s="14">
        <f t="shared" si="3"/>
        <v>191.93088</v>
      </c>
    </row>
    <row r="82" spans="1:5" x14ac:dyDescent="0.25">
      <c r="A82" s="11">
        <v>2017</v>
      </c>
      <c r="B82" s="14">
        <f t="shared" si="0"/>
        <v>184.87548682170322</v>
      </c>
      <c r="C82" s="14">
        <f t="shared" si="1"/>
        <v>187.17040563802112</v>
      </c>
      <c r="D82" s="14">
        <f t="shared" si="2"/>
        <v>186.51948177561223</v>
      </c>
      <c r="E82" s="14">
        <f t="shared" si="3"/>
        <v>193.33336</v>
      </c>
    </row>
    <row r="83" spans="1:5" x14ac:dyDescent="0.25">
      <c r="A83" s="11">
        <v>2018</v>
      </c>
      <c r="B83" s="14">
        <f t="shared" si="0"/>
        <v>190.37175145742791</v>
      </c>
      <c r="C83" s="14">
        <f t="shared" si="1"/>
        <v>194.00935622048715</v>
      </c>
      <c r="D83" s="14">
        <f t="shared" si="2"/>
        <v>193.03485119526522</v>
      </c>
      <c r="E83" s="14">
        <f t="shared" si="3"/>
        <v>197.31700000000001</v>
      </c>
    </row>
    <row r="84" spans="1:5" x14ac:dyDescent="0.25">
      <c r="A84" s="11">
        <v>2019</v>
      </c>
      <c r="B84" s="14">
        <f t="shared" si="0"/>
        <v>208.95163680427197</v>
      </c>
      <c r="C84" s="14">
        <f t="shared" si="1"/>
        <v>220.3679893363001</v>
      </c>
      <c r="D84" s="14">
        <f t="shared" si="2"/>
        <v>212.94058592202271</v>
      </c>
      <c r="E84" s="14">
        <f t="shared" si="3"/>
        <v>198.51059999999995</v>
      </c>
    </row>
    <row r="85" spans="1:5" x14ac:dyDescent="0.25">
      <c r="A85" s="11">
        <v>2020</v>
      </c>
      <c r="B85" s="14">
        <f t="shared" si="0"/>
        <v>225.40004500126446</v>
      </c>
      <c r="C85" s="14">
        <f t="shared" si="1"/>
        <v>248.75844977097458</v>
      </c>
      <c r="D85" s="14">
        <f t="shared" si="2"/>
        <v>231.70760996366903</v>
      </c>
      <c r="E85" s="14">
        <f t="shared" si="3"/>
        <v>205.97059999999999</v>
      </c>
    </row>
    <row r="86" spans="1:5" x14ac:dyDescent="0.25">
      <c r="A86" s="11">
        <v>2021</v>
      </c>
      <c r="B86" s="14">
        <f t="shared" si="0"/>
        <v>266.95148759145195</v>
      </c>
      <c r="C86" s="14">
        <f t="shared" si="1"/>
        <v>301.82071525535099</v>
      </c>
      <c r="D86" s="14">
        <f t="shared" si="2"/>
        <v>276.70907194374837</v>
      </c>
      <c r="E86" s="14">
        <f t="shared" si="3"/>
        <v>217.90659999999997</v>
      </c>
    </row>
    <row r="87" spans="1:5" x14ac:dyDescent="0.25">
      <c r="A87" s="11">
        <v>2022</v>
      </c>
      <c r="B87" s="14">
        <f t="shared" si="0"/>
        <v>290.30689486900388</v>
      </c>
      <c r="C87" s="14">
        <f t="shared" si="1"/>
        <v>328.54607854966969</v>
      </c>
      <c r="D87" s="14">
        <f t="shared" si="2"/>
        <v>301.04374222514627</v>
      </c>
      <c r="E87" s="14">
        <f t="shared" si="3"/>
        <v>229.8426</v>
      </c>
    </row>
    <row r="88" spans="1:5" x14ac:dyDescent="0.25">
      <c r="A88" s="11">
        <v>2023</v>
      </c>
      <c r="B88" s="14">
        <f t="shared" si="0"/>
        <v>306.55094459592715</v>
      </c>
      <c r="C88" s="14">
        <f t="shared" si="1"/>
        <v>340.62914910143274</v>
      </c>
      <c r="D88" s="14">
        <f t="shared" si="2"/>
        <v>318.30361754129228</v>
      </c>
      <c r="E88" s="14">
        <f t="shared" si="3"/>
        <v>238.42160000000001</v>
      </c>
    </row>
    <row r="89" spans="1:5" x14ac:dyDescent="0.25">
      <c r="A89" s="11">
        <v>2024</v>
      </c>
      <c r="B89" s="14">
        <f t="shared" si="0"/>
        <v>311.74957978306588</v>
      </c>
      <c r="C89" s="14">
        <f t="shared" si="1"/>
        <v>351.75861970791499</v>
      </c>
      <c r="D89" s="14">
        <f t="shared" si="2"/>
        <v>325.94139125950102</v>
      </c>
      <c r="E89" s="14">
        <f t="shared" si="3"/>
        <v>240.65960000000001</v>
      </c>
    </row>
    <row r="90" spans="1:5" x14ac:dyDescent="0.25">
      <c r="A90" s="11">
        <v>2025</v>
      </c>
      <c r="B90" s="14">
        <f t="shared" si="0"/>
        <v>324.05495285376736</v>
      </c>
      <c r="C90" s="14">
        <f t="shared" si="1"/>
        <v>348.55334516021082</v>
      </c>
      <c r="D90" s="14">
        <f t="shared" si="2"/>
        <v>339.41481084351693</v>
      </c>
      <c r="E90" s="14">
        <f t="shared" si="3"/>
        <v>244.01660000000001</v>
      </c>
    </row>
    <row r="92" spans="1:5" x14ac:dyDescent="0.25">
      <c r="A92" s="13" t="s">
        <v>569</v>
      </c>
      <c r="B92" s="84">
        <v>0.6</v>
      </c>
    </row>
    <row r="93" spans="1:5" x14ac:dyDescent="0.25">
      <c r="A93" s="13" t="s">
        <v>570</v>
      </c>
      <c r="B93" s="93">
        <f>1-B92</f>
        <v>0.4</v>
      </c>
    </row>
    <row r="96" spans="1:5" s="9" customFormat="1" ht="17.25" x14ac:dyDescent="0.3"/>
  </sheetData>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O210"/>
  <sheetViews>
    <sheetView showGridLines="0" zoomScaleNormal="100" workbookViewId="0"/>
  </sheetViews>
  <sheetFormatPr defaultColWidth="10.7109375" defaultRowHeight="15" x14ac:dyDescent="0.25"/>
  <cols>
    <col min="1" max="1" width="10.7109375" style="216"/>
    <col min="2" max="2" width="16.140625" style="216" customWidth="1"/>
    <col min="3" max="5" width="10.7109375" style="216"/>
    <col min="6" max="6" width="11.5703125" style="216" bestFit="1" customWidth="1"/>
    <col min="7" max="7" width="12.140625" style="216" customWidth="1"/>
    <col min="8" max="9" width="10.7109375" style="216"/>
    <col min="10" max="10" width="19.42578125" style="216" customWidth="1"/>
    <col min="11" max="16384" width="10.7109375" style="216"/>
  </cols>
  <sheetData>
    <row r="1" spans="1:9" s="217" customFormat="1" ht="19.5" x14ac:dyDescent="0.3">
      <c r="A1" s="217" t="s">
        <v>7</v>
      </c>
    </row>
    <row r="2" spans="1:9" s="447" customFormat="1" x14ac:dyDescent="0.25"/>
    <row r="3" spans="1:9" s="218" customFormat="1" ht="17.25" x14ac:dyDescent="0.3">
      <c r="A3" s="218" t="s">
        <v>761</v>
      </c>
    </row>
    <row r="4" spans="1:9" s="447" customFormat="1" x14ac:dyDescent="0.25">
      <c r="A4" s="44"/>
    </row>
    <row r="5" spans="1:9" s="447" customFormat="1" x14ac:dyDescent="0.25">
      <c r="A5" s="44"/>
    </row>
    <row r="6" spans="1:9" s="448" customFormat="1" x14ac:dyDescent="0.25">
      <c r="B6" s="244" t="s">
        <v>217</v>
      </c>
      <c r="C6" s="244" t="s">
        <v>762</v>
      </c>
    </row>
    <row r="7" spans="1:9" s="448" customFormat="1" x14ac:dyDescent="0.25">
      <c r="B7" s="468" t="s">
        <v>763</v>
      </c>
      <c r="C7" s="483">
        <v>25</v>
      </c>
    </row>
    <row r="8" spans="1:9" s="448" customFormat="1" x14ac:dyDescent="0.25">
      <c r="B8" s="468" t="s">
        <v>764</v>
      </c>
      <c r="C8" s="483">
        <v>298</v>
      </c>
    </row>
    <row r="9" spans="1:9" s="448" customFormat="1" x14ac:dyDescent="0.25"/>
    <row r="10" spans="1:9" s="449" customFormat="1" ht="17.25" x14ac:dyDescent="0.3">
      <c r="A10" s="474" t="s">
        <v>765</v>
      </c>
    </row>
    <row r="11" spans="1:9" s="448" customFormat="1" x14ac:dyDescent="0.25">
      <c r="A11" s="44"/>
    </row>
    <row r="12" spans="1:9" s="448" customFormat="1" x14ac:dyDescent="0.25"/>
    <row r="13" spans="1:9" s="448" customFormat="1" x14ac:dyDescent="0.25">
      <c r="B13" s="245"/>
      <c r="C13" s="245"/>
      <c r="D13" s="244">
        <v>2014</v>
      </c>
      <c r="E13" s="244">
        <v>2015</v>
      </c>
      <c r="F13" s="244">
        <v>2016</v>
      </c>
      <c r="G13" s="244">
        <v>2020</v>
      </c>
      <c r="H13" s="244">
        <v>2025</v>
      </c>
      <c r="I13" s="244">
        <v>2030</v>
      </c>
    </row>
    <row r="14" spans="1:9" s="448" customFormat="1" x14ac:dyDescent="0.25">
      <c r="B14" s="468" t="s">
        <v>766</v>
      </c>
      <c r="C14" s="468" t="s">
        <v>767</v>
      </c>
      <c r="D14" s="483">
        <v>563</v>
      </c>
      <c r="E14" s="483">
        <v>575</v>
      </c>
      <c r="F14" s="483">
        <v>576</v>
      </c>
      <c r="G14" s="483">
        <v>582</v>
      </c>
      <c r="H14" s="483">
        <v>594</v>
      </c>
      <c r="I14" s="483">
        <v>607</v>
      </c>
    </row>
    <row r="15" spans="1:9" s="448" customFormat="1" x14ac:dyDescent="0.25">
      <c r="B15" s="468" t="s">
        <v>768</v>
      </c>
      <c r="C15" s="468"/>
      <c r="D15" s="483"/>
      <c r="E15" s="483"/>
      <c r="F15" s="483"/>
      <c r="G15" s="483"/>
      <c r="H15" s="483"/>
      <c r="I15" s="483"/>
    </row>
    <row r="16" spans="1:9" s="448" customFormat="1" x14ac:dyDescent="0.25">
      <c r="B16" s="469" t="s">
        <v>769</v>
      </c>
      <c r="C16" s="468" t="s">
        <v>770</v>
      </c>
      <c r="D16" s="312">
        <v>1</v>
      </c>
      <c r="E16" s="312">
        <v>1</v>
      </c>
      <c r="F16" s="312">
        <v>1</v>
      </c>
      <c r="G16" s="312">
        <v>1</v>
      </c>
      <c r="H16" s="312">
        <v>1</v>
      </c>
      <c r="I16" s="312">
        <v>1</v>
      </c>
    </row>
    <row r="17" spans="1:9" s="448" customFormat="1" x14ac:dyDescent="0.25">
      <c r="B17" s="469" t="s">
        <v>771</v>
      </c>
      <c r="C17" s="468" t="s">
        <v>770</v>
      </c>
      <c r="D17" s="483">
        <v>30.5</v>
      </c>
      <c r="E17" s="483">
        <v>30.3</v>
      </c>
      <c r="F17" s="483">
        <v>30.8</v>
      </c>
      <c r="G17" s="483">
        <v>32.799999999999997</v>
      </c>
      <c r="H17" s="483">
        <v>34.799999999999997</v>
      </c>
      <c r="I17" s="483">
        <v>36.799999999999997</v>
      </c>
    </row>
    <row r="18" spans="1:9" s="448" customFormat="1" x14ac:dyDescent="0.25">
      <c r="B18" s="469" t="s">
        <v>772</v>
      </c>
      <c r="C18" s="468" t="s">
        <v>770</v>
      </c>
      <c r="D18" s="483">
        <v>19.8</v>
      </c>
      <c r="E18" s="483">
        <v>19</v>
      </c>
      <c r="F18" s="483">
        <v>19.3</v>
      </c>
      <c r="G18" s="483">
        <v>20.8</v>
      </c>
      <c r="H18" s="483">
        <v>21.8</v>
      </c>
      <c r="I18" s="483">
        <v>23.3</v>
      </c>
    </row>
    <row r="19" spans="1:9" s="448" customFormat="1" x14ac:dyDescent="0.25"/>
    <row r="20" spans="1:9" s="450" customFormat="1" ht="17.25" x14ac:dyDescent="0.3">
      <c r="A20" s="474" t="s">
        <v>773</v>
      </c>
    </row>
    <row r="21" spans="1:9" s="448" customFormat="1" x14ac:dyDescent="0.25">
      <c r="A21" s="44"/>
    </row>
    <row r="22" spans="1:9" s="448" customFormat="1" x14ac:dyDescent="0.25"/>
    <row r="23" spans="1:9" s="448" customFormat="1" x14ac:dyDescent="0.25">
      <c r="B23" s="448" t="s">
        <v>774</v>
      </c>
    </row>
    <row r="24" spans="1:9" s="451" customFormat="1" x14ac:dyDescent="0.25">
      <c r="B24" s="245"/>
      <c r="C24" s="471"/>
      <c r="D24" s="244">
        <v>2013</v>
      </c>
      <c r="E24" s="244">
        <v>2020</v>
      </c>
      <c r="F24" s="244">
        <v>2025</v>
      </c>
      <c r="G24" s="244">
        <v>2030</v>
      </c>
    </row>
    <row r="25" spans="1:9" s="451" customFormat="1" x14ac:dyDescent="0.25">
      <c r="B25" s="472" t="s">
        <v>775</v>
      </c>
      <c r="C25" s="473" t="s">
        <v>776</v>
      </c>
      <c r="D25" s="286">
        <v>9114</v>
      </c>
      <c r="E25" s="286">
        <v>10086</v>
      </c>
      <c r="F25" s="286">
        <v>10711</v>
      </c>
      <c r="G25" s="286">
        <v>11336</v>
      </c>
    </row>
    <row r="26" spans="1:9" s="451" customFormat="1" x14ac:dyDescent="0.25"/>
    <row r="27" spans="1:9" s="450" customFormat="1" ht="17.25" x14ac:dyDescent="0.3">
      <c r="A27" s="474" t="s">
        <v>777</v>
      </c>
    </row>
    <row r="28" spans="1:9" s="448" customFormat="1" x14ac:dyDescent="0.25">
      <c r="A28" s="44"/>
    </row>
    <row r="29" spans="1:9" s="448" customFormat="1" x14ac:dyDescent="0.25">
      <c r="A29" s="44"/>
    </row>
    <row r="30" spans="1:9" s="448" customFormat="1" x14ac:dyDescent="0.25">
      <c r="B30" s="448" t="s">
        <v>778</v>
      </c>
    </row>
    <row r="31" spans="1:9" s="448" customFormat="1" x14ac:dyDescent="0.25">
      <c r="B31" s="244"/>
      <c r="C31" s="244">
        <v>2020</v>
      </c>
      <c r="D31" s="244">
        <v>2030</v>
      </c>
    </row>
    <row r="32" spans="1:9" s="448" customFormat="1" x14ac:dyDescent="0.25">
      <c r="B32" s="468" t="s">
        <v>779</v>
      </c>
      <c r="C32" s="476"/>
      <c r="D32" s="476"/>
    </row>
    <row r="33" spans="1:4" s="448" customFormat="1" x14ac:dyDescent="0.25">
      <c r="B33" s="469" t="s">
        <v>780</v>
      </c>
      <c r="C33" s="476"/>
      <c r="D33" s="476"/>
    </row>
    <row r="34" spans="1:4" s="448" customFormat="1" x14ac:dyDescent="0.25">
      <c r="B34" s="469" t="s">
        <v>781</v>
      </c>
      <c r="C34" s="483">
        <v>5</v>
      </c>
      <c r="D34" s="483">
        <v>6</v>
      </c>
    </row>
    <row r="35" spans="1:4" s="448" customFormat="1" x14ac:dyDescent="0.25">
      <c r="B35" s="469" t="s">
        <v>782</v>
      </c>
      <c r="C35" s="483">
        <v>4</v>
      </c>
      <c r="D35" s="483">
        <v>4</v>
      </c>
    </row>
    <row r="36" spans="1:4" s="448" customFormat="1" x14ac:dyDescent="0.25">
      <c r="B36" s="468" t="s">
        <v>783</v>
      </c>
      <c r="C36" s="483">
        <v>4</v>
      </c>
      <c r="D36" s="483">
        <v>5</v>
      </c>
    </row>
    <row r="37" spans="1:4" s="448" customFormat="1" x14ac:dyDescent="0.25">
      <c r="B37" s="468"/>
      <c r="C37" s="483"/>
      <c r="D37" s="483"/>
    </row>
    <row r="38" spans="1:4" s="448" customFormat="1" x14ac:dyDescent="0.25">
      <c r="B38" s="468" t="s">
        <v>784</v>
      </c>
      <c r="C38" s="483"/>
      <c r="D38" s="483"/>
    </row>
    <row r="39" spans="1:4" s="448" customFormat="1" x14ac:dyDescent="0.25">
      <c r="B39" s="469" t="s">
        <v>780</v>
      </c>
      <c r="C39" s="483"/>
      <c r="D39" s="483"/>
    </row>
    <row r="40" spans="1:4" s="448" customFormat="1" x14ac:dyDescent="0.25">
      <c r="B40" s="469" t="s">
        <v>781</v>
      </c>
      <c r="C40" s="483">
        <v>6</v>
      </c>
      <c r="D40" s="483">
        <v>8</v>
      </c>
    </row>
    <row r="41" spans="1:4" s="448" customFormat="1" x14ac:dyDescent="0.25">
      <c r="B41" s="469" t="s">
        <v>782</v>
      </c>
      <c r="C41" s="483">
        <v>4</v>
      </c>
      <c r="D41" s="483">
        <v>6</v>
      </c>
    </row>
    <row r="42" spans="1:4" s="448" customFormat="1" x14ac:dyDescent="0.25">
      <c r="B42" s="468" t="s">
        <v>783</v>
      </c>
      <c r="C42" s="483">
        <v>6</v>
      </c>
      <c r="D42" s="483">
        <v>7</v>
      </c>
    </row>
    <row r="43" spans="1:4" s="448" customFormat="1" x14ac:dyDescent="0.25">
      <c r="B43" s="468"/>
      <c r="C43" s="483"/>
      <c r="D43" s="483"/>
    </row>
    <row r="44" spans="1:4" s="448" customFormat="1" x14ac:dyDescent="0.25">
      <c r="B44" s="468" t="s">
        <v>785</v>
      </c>
      <c r="C44" s="483"/>
      <c r="D44" s="483"/>
    </row>
    <row r="45" spans="1:4" s="448" customFormat="1" x14ac:dyDescent="0.25">
      <c r="B45" s="468" t="s">
        <v>783</v>
      </c>
      <c r="C45" s="483">
        <v>0.5</v>
      </c>
      <c r="D45" s="483">
        <v>0.5</v>
      </c>
    </row>
    <row r="46" spans="1:4" s="448" customFormat="1" x14ac:dyDescent="0.25">
      <c r="B46" s="448" t="s">
        <v>786</v>
      </c>
    </row>
    <row r="47" spans="1:4" s="448" customFormat="1" x14ac:dyDescent="0.25"/>
    <row r="48" spans="1:4" s="450" customFormat="1" ht="17.25" x14ac:dyDescent="0.3">
      <c r="A48" s="474" t="s">
        <v>171</v>
      </c>
    </row>
    <row r="49" spans="1:10" s="448" customFormat="1" x14ac:dyDescent="0.25">
      <c r="A49" s="44"/>
    </row>
    <row r="50" spans="1:10" s="448" customFormat="1" x14ac:dyDescent="0.25"/>
    <row r="51" spans="1:10" s="448" customFormat="1" x14ac:dyDescent="0.25">
      <c r="B51" s="448" t="s">
        <v>787</v>
      </c>
    </row>
    <row r="52" spans="1:10" s="448" customFormat="1" x14ac:dyDescent="0.25">
      <c r="B52" s="13"/>
      <c r="C52" s="13"/>
      <c r="D52" s="13">
        <v>1990</v>
      </c>
      <c r="E52" s="13">
        <v>2005</v>
      </c>
      <c r="F52" s="13">
        <v>2013</v>
      </c>
      <c r="G52" s="13">
        <v>2020</v>
      </c>
      <c r="H52" s="13" t="s">
        <v>788</v>
      </c>
      <c r="I52" s="468" t="s">
        <v>789</v>
      </c>
      <c r="J52" s="216"/>
    </row>
    <row r="53" spans="1:10" s="448" customFormat="1" x14ac:dyDescent="0.25">
      <c r="B53" s="13" t="s">
        <v>76</v>
      </c>
      <c r="C53" s="13" t="s">
        <v>73</v>
      </c>
      <c r="D53" s="311">
        <v>69.601301240619136</v>
      </c>
      <c r="E53" s="311">
        <v>66.612673609904704</v>
      </c>
      <c r="F53" s="311">
        <v>55.454814627409192</v>
      </c>
      <c r="G53" s="311">
        <v>43.600540682360965</v>
      </c>
      <c r="H53" s="484">
        <v>47.067617456912828</v>
      </c>
      <c r="I53" s="312"/>
      <c r="J53" s="32"/>
    </row>
    <row r="54" spans="1:10" s="448" customFormat="1" x14ac:dyDescent="0.25">
      <c r="B54" s="13"/>
      <c r="C54" s="13" t="s">
        <v>74</v>
      </c>
      <c r="D54" s="311">
        <v>69.601301240619136</v>
      </c>
      <c r="E54" s="311">
        <v>66.612673609904704</v>
      </c>
      <c r="F54" s="311">
        <v>55.454814627409192</v>
      </c>
      <c r="G54" s="311">
        <v>42.866502885092842</v>
      </c>
      <c r="H54" s="484"/>
      <c r="I54" s="312">
        <v>40.562835473379941</v>
      </c>
      <c r="J54" s="32"/>
    </row>
    <row r="55" spans="1:10" s="448" customFormat="1" x14ac:dyDescent="0.25">
      <c r="B55" s="13"/>
      <c r="C55" s="13" t="s">
        <v>790</v>
      </c>
      <c r="D55" s="311">
        <v>69.601301240619136</v>
      </c>
      <c r="E55" s="311">
        <v>66.612673609904704</v>
      </c>
      <c r="F55" s="311">
        <v>55.454814627409192</v>
      </c>
      <c r="G55" s="311">
        <v>43.458745064889769</v>
      </c>
      <c r="H55" s="484"/>
      <c r="I55" s="312"/>
      <c r="J55" s="32"/>
    </row>
    <row r="56" spans="1:10" s="448" customFormat="1" x14ac:dyDescent="0.25">
      <c r="B56" s="13" t="s">
        <v>75</v>
      </c>
      <c r="C56" s="13" t="s">
        <v>73</v>
      </c>
      <c r="D56" s="311">
        <v>33.025324995301403</v>
      </c>
      <c r="E56" s="311">
        <v>25.159392356353582</v>
      </c>
      <c r="F56" s="311">
        <v>20.263873565079994</v>
      </c>
      <c r="G56" s="311">
        <v>10.80057084515262</v>
      </c>
      <c r="H56" s="484">
        <v>13.541921300274161</v>
      </c>
      <c r="I56" s="312"/>
      <c r="J56" s="32"/>
    </row>
    <row r="57" spans="1:10" s="448" customFormat="1" x14ac:dyDescent="0.25">
      <c r="B57" s="13"/>
      <c r="C57" s="13" t="s">
        <v>74</v>
      </c>
      <c r="D57" s="311">
        <v>33.025324995301403</v>
      </c>
      <c r="E57" s="311">
        <v>25.159392356353582</v>
      </c>
      <c r="F57" s="311">
        <v>20.263873565079994</v>
      </c>
      <c r="G57" s="311">
        <v>10.075496875172563</v>
      </c>
      <c r="H57" s="483"/>
      <c r="I57" s="484">
        <v>8.4790829300513924</v>
      </c>
      <c r="J57" s="32"/>
    </row>
    <row r="58" spans="1:10" s="448" customFormat="1" x14ac:dyDescent="0.25">
      <c r="B58" s="13"/>
      <c r="C58" s="13" t="s">
        <v>790</v>
      </c>
      <c r="D58" s="311">
        <v>33.025324995301403</v>
      </c>
      <c r="E58" s="311">
        <v>25.159392356353582</v>
      </c>
      <c r="F58" s="311">
        <v>20.263873565079994</v>
      </c>
      <c r="G58" s="311">
        <v>10.656733365701381</v>
      </c>
      <c r="H58" s="483"/>
      <c r="I58" s="484"/>
      <c r="J58" s="32"/>
    </row>
    <row r="59" spans="1:10" s="448" customFormat="1" x14ac:dyDescent="0.25">
      <c r="B59" s="13"/>
      <c r="C59" s="13" t="s">
        <v>68</v>
      </c>
      <c r="D59" s="311">
        <v>10.919230404651566</v>
      </c>
      <c r="E59" s="311">
        <v>13.62339345492626</v>
      </c>
      <c r="F59" s="311">
        <v>12.180907089253271</v>
      </c>
      <c r="G59" s="311">
        <v>12.704146739872924</v>
      </c>
      <c r="H59" s="484">
        <v>13.139008240935778</v>
      </c>
      <c r="I59" s="312">
        <v>12.287758091648664</v>
      </c>
      <c r="J59" s="453"/>
    </row>
    <row r="60" spans="1:10" s="448" customFormat="1" x14ac:dyDescent="0.25">
      <c r="B60" s="13"/>
      <c r="C60" s="13" t="s">
        <v>69</v>
      </c>
      <c r="D60" s="311">
        <v>15.033487477066487</v>
      </c>
      <c r="E60" s="311">
        <v>12.837880906016604</v>
      </c>
      <c r="F60" s="311">
        <v>12.085259389156992</v>
      </c>
      <c r="G60" s="311">
        <v>11.79278238665089</v>
      </c>
      <c r="H60" s="484">
        <v>12.083647205018361</v>
      </c>
      <c r="I60" s="312">
        <v>11.501917568283419</v>
      </c>
      <c r="J60" s="32"/>
    </row>
    <row r="61" spans="1:10" s="448" customFormat="1" x14ac:dyDescent="0.25">
      <c r="B61" s="13"/>
      <c r="C61" s="13" t="s">
        <v>70</v>
      </c>
      <c r="D61" s="311">
        <v>16.551408670691664</v>
      </c>
      <c r="E61" s="311">
        <v>14.913326892608254</v>
      </c>
      <c r="F61" s="311">
        <v>10.88444158391893</v>
      </c>
      <c r="G61" s="311">
        <v>8.3030407106845381</v>
      </c>
      <c r="H61" s="311">
        <v>8.3030407106845381</v>
      </c>
      <c r="I61" s="311">
        <v>8.3030407106845381</v>
      </c>
      <c r="J61" s="32"/>
    </row>
    <row r="62" spans="1:10" s="448" customFormat="1" x14ac:dyDescent="0.25"/>
    <row r="63" spans="1:10" s="448" customFormat="1" x14ac:dyDescent="0.25"/>
    <row r="64" spans="1:10" s="448" customFormat="1" x14ac:dyDescent="0.25">
      <c r="B64" s="69" t="s">
        <v>828</v>
      </c>
      <c r="C64" s="69">
        <v>1990</v>
      </c>
      <c r="D64" s="69">
        <v>2005</v>
      </c>
      <c r="E64" s="69">
        <v>2013</v>
      </c>
      <c r="F64" s="69">
        <v>2020</v>
      </c>
      <c r="G64" s="69" t="s">
        <v>822</v>
      </c>
    </row>
    <row r="65" spans="1:14" s="448" customFormat="1" x14ac:dyDescent="0.25">
      <c r="B65" s="69" t="s">
        <v>76</v>
      </c>
      <c r="C65" s="242">
        <f>D53</f>
        <v>69.601301240619136</v>
      </c>
      <c r="D65" s="242">
        <f>E53</f>
        <v>66.612673609904704</v>
      </c>
      <c r="E65" s="242">
        <f>F53</f>
        <v>55.454814627409192</v>
      </c>
      <c r="F65" s="248" t="str">
        <f>ROUND(G54,1)&amp;"-"&amp;ROUND(G53,1)</f>
        <v>42,9-43,6</v>
      </c>
      <c r="G65" s="248" t="str">
        <f>ROUND(I54,1)&amp;"-"&amp;ROUND(H53,1)</f>
        <v>40,6-47,1</v>
      </c>
    </row>
    <row r="66" spans="1:14" s="448" customFormat="1" x14ac:dyDescent="0.25">
      <c r="B66" s="69" t="s">
        <v>812</v>
      </c>
      <c r="C66" s="242">
        <f>D56</f>
        <v>33.025324995301403</v>
      </c>
      <c r="D66" s="242">
        <f>E56</f>
        <v>25.159392356353582</v>
      </c>
      <c r="E66" s="242">
        <f>F56</f>
        <v>20.263873565079994</v>
      </c>
      <c r="F66" s="248" t="str">
        <f>ROUND(G57,1)&amp;"-"&amp;ROUND(G56,1)</f>
        <v>10,1-10,8</v>
      </c>
      <c r="G66" s="248" t="str">
        <f>ROUND(I57,1)&amp;"-"&amp;ROUND(H56,1)</f>
        <v>8,5-13,5</v>
      </c>
    </row>
    <row r="67" spans="1:14" s="448" customFormat="1" x14ac:dyDescent="0.25">
      <c r="B67" s="69" t="s">
        <v>68</v>
      </c>
      <c r="C67" s="242">
        <f t="shared" ref="C67:F69" si="0">D59</f>
        <v>10.919230404651566</v>
      </c>
      <c r="D67" s="242">
        <f t="shared" si="0"/>
        <v>13.62339345492626</v>
      </c>
      <c r="E67" s="242">
        <f t="shared" si="0"/>
        <v>12.180907089253271</v>
      </c>
      <c r="F67" s="242">
        <f t="shared" si="0"/>
        <v>12.704146739872924</v>
      </c>
      <c r="G67" s="248" t="str">
        <f>ROUND(I59,1)&amp;"-"&amp;ROUND(H59,1)</f>
        <v>12,3-13,1</v>
      </c>
    </row>
    <row r="68" spans="1:14" s="448" customFormat="1" x14ac:dyDescent="0.25">
      <c r="B68" s="69" t="s">
        <v>69</v>
      </c>
      <c r="C68" s="242">
        <f t="shared" si="0"/>
        <v>15.033487477066487</v>
      </c>
      <c r="D68" s="242">
        <f t="shared" si="0"/>
        <v>12.837880906016604</v>
      </c>
      <c r="E68" s="242">
        <f t="shared" si="0"/>
        <v>12.085259389156992</v>
      </c>
      <c r="F68" s="242">
        <f t="shared" si="0"/>
        <v>11.79278238665089</v>
      </c>
      <c r="G68" s="248" t="str">
        <f>ROUND(I60,1)&amp;"-"&amp;ROUND(H60,1)</f>
        <v>11,5-12,1</v>
      </c>
    </row>
    <row r="69" spans="1:14" s="448" customFormat="1" x14ac:dyDescent="0.25">
      <c r="B69" s="69" t="s">
        <v>70</v>
      </c>
      <c r="C69" s="242">
        <f t="shared" si="0"/>
        <v>16.551408670691664</v>
      </c>
      <c r="D69" s="242">
        <f t="shared" si="0"/>
        <v>14.913326892608254</v>
      </c>
      <c r="E69" s="242">
        <f t="shared" si="0"/>
        <v>10.88444158391893</v>
      </c>
      <c r="F69" s="242">
        <f t="shared" si="0"/>
        <v>8.3030407106845381</v>
      </c>
      <c r="G69" s="248">
        <f>H61</f>
        <v>8.3030407106845381</v>
      </c>
    </row>
    <row r="70" spans="1:14" s="448" customFormat="1" x14ac:dyDescent="0.25">
      <c r="C70" s="88"/>
      <c r="D70" s="475"/>
      <c r="E70" s="475"/>
      <c r="F70" s="475"/>
      <c r="G70" s="475"/>
      <c r="H70" s="475"/>
      <c r="I70" s="475"/>
    </row>
    <row r="71" spans="1:14" s="450" customFormat="1" ht="17.25" x14ac:dyDescent="0.3">
      <c r="A71" s="474" t="s">
        <v>791</v>
      </c>
      <c r="G71" s="566"/>
      <c r="H71" s="566"/>
    </row>
    <row r="72" spans="1:14" s="448" customFormat="1" x14ac:dyDescent="0.25">
      <c r="A72" s="44"/>
      <c r="G72" s="452"/>
      <c r="H72" s="452"/>
    </row>
    <row r="73" spans="1:14" s="448" customFormat="1" x14ac:dyDescent="0.25">
      <c r="J73" s="448" t="s">
        <v>792</v>
      </c>
    </row>
    <row r="74" spans="1:14" s="448" customFormat="1" x14ac:dyDescent="0.25">
      <c r="B74" s="472"/>
      <c r="C74" s="472"/>
      <c r="D74" s="472">
        <v>2005</v>
      </c>
      <c r="E74" s="472">
        <v>2020</v>
      </c>
      <c r="F74" s="472" t="s">
        <v>793</v>
      </c>
      <c r="G74" s="472" t="s">
        <v>794</v>
      </c>
      <c r="J74" s="472"/>
      <c r="K74" s="472">
        <v>2005</v>
      </c>
      <c r="L74" s="472">
        <v>2020</v>
      </c>
      <c r="M74" s="472" t="s">
        <v>793</v>
      </c>
      <c r="N74" s="472" t="s">
        <v>823</v>
      </c>
    </row>
    <row r="75" spans="1:14" s="448" customFormat="1" x14ac:dyDescent="0.25">
      <c r="B75" s="477" t="s">
        <v>67</v>
      </c>
      <c r="C75" s="470"/>
      <c r="D75" s="312">
        <v>0.34275558497087477</v>
      </c>
      <c r="E75" s="312">
        <v>0.13471954772233818</v>
      </c>
      <c r="F75" s="312">
        <v>0.20803603724853659</v>
      </c>
      <c r="G75" s="485">
        <v>0.60695156073449308</v>
      </c>
      <c r="J75" s="477" t="s">
        <v>67</v>
      </c>
      <c r="K75" s="470">
        <f>D75</f>
        <v>0.34275558497087477</v>
      </c>
      <c r="L75" s="470">
        <f>E75</f>
        <v>0.13471954772233818</v>
      </c>
      <c r="M75" s="470">
        <f>F75</f>
        <v>0.20803603724853659</v>
      </c>
      <c r="N75" s="478">
        <f>G75</f>
        <v>0.60695156073449308</v>
      </c>
    </row>
    <row r="76" spans="1:14" s="448" customFormat="1" x14ac:dyDescent="0.25">
      <c r="B76" s="477" t="s">
        <v>795</v>
      </c>
      <c r="C76" s="470" t="s">
        <v>36</v>
      </c>
      <c r="D76" s="312">
        <v>2.3459134108380013</v>
      </c>
      <c r="E76" s="312">
        <v>1.2406967763022383</v>
      </c>
      <c r="F76" s="312">
        <v>1.105216634535763</v>
      </c>
      <c r="G76" s="485">
        <v>0.47112422369458229</v>
      </c>
      <c r="J76" s="477" t="s">
        <v>795</v>
      </c>
      <c r="K76" s="470">
        <v>2.3459134108380013</v>
      </c>
      <c r="L76" s="248" t="str">
        <f>ROUND(E76,1)&amp;"-"&amp;ROUND(E77,1)</f>
        <v>1,2-1,4</v>
      </c>
      <c r="M76" s="248" t="str">
        <f>ROUND(F77,1)&amp;"-"&amp;ROUND(F76,1)</f>
        <v>1-1,1</v>
      </c>
      <c r="N76" s="248" t="str">
        <f>ROUND(G77,2)*100&amp;"-"&amp;ROUND(G76,2)*100&amp;"%"</f>
        <v>42-47%</v>
      </c>
    </row>
    <row r="77" spans="1:14" s="448" customFormat="1" x14ac:dyDescent="0.25">
      <c r="B77" s="477"/>
      <c r="C77" s="470" t="s">
        <v>37</v>
      </c>
      <c r="D77" s="312">
        <v>2.3459134108380013</v>
      </c>
      <c r="E77" s="312">
        <v>1.3586660736703244</v>
      </c>
      <c r="F77" s="312">
        <v>0.98724733716767687</v>
      </c>
      <c r="G77" s="485">
        <v>0.42083707463653353</v>
      </c>
      <c r="J77" s="477" t="s">
        <v>68</v>
      </c>
      <c r="K77" s="470">
        <f t="shared" ref="K77:N82" si="1">D78</f>
        <v>13.62339345492626</v>
      </c>
      <c r="L77" s="470">
        <f t="shared" si="1"/>
        <v>12.568421245331413</v>
      </c>
      <c r="M77" s="470">
        <f t="shared" si="1"/>
        <v>1.0549722095948475</v>
      </c>
      <c r="N77" s="478">
        <f t="shared" si="1"/>
        <v>7.7438283867032137E-2</v>
      </c>
    </row>
    <row r="78" spans="1:14" s="448" customFormat="1" x14ac:dyDescent="0.25">
      <c r="B78" s="477" t="s">
        <v>796</v>
      </c>
      <c r="C78" s="470"/>
      <c r="D78" s="312">
        <v>13.62339345492626</v>
      </c>
      <c r="E78" s="312">
        <v>12.568421245331413</v>
      </c>
      <c r="F78" s="312">
        <v>1.0549722095948475</v>
      </c>
      <c r="G78" s="485">
        <v>7.7438283867032137E-2</v>
      </c>
      <c r="J78" s="477" t="s">
        <v>69</v>
      </c>
      <c r="K78" s="470">
        <f t="shared" si="1"/>
        <v>12.837880906016604</v>
      </c>
      <c r="L78" s="470">
        <f t="shared" si="1"/>
        <v>11.712378160263826</v>
      </c>
      <c r="M78" s="470">
        <f t="shared" si="1"/>
        <v>1.1255027457527778</v>
      </c>
      <c r="N78" s="478">
        <f t="shared" si="1"/>
        <v>8.767044608003019E-2</v>
      </c>
    </row>
    <row r="79" spans="1:14" s="448" customFormat="1" x14ac:dyDescent="0.25">
      <c r="B79" s="477" t="s">
        <v>69</v>
      </c>
      <c r="C79" s="470"/>
      <c r="D79" s="312">
        <v>12.837880906016604</v>
      </c>
      <c r="E79" s="312">
        <v>11.712378160263826</v>
      </c>
      <c r="F79" s="312">
        <v>1.1255027457527778</v>
      </c>
      <c r="G79" s="485">
        <v>8.767044608003019E-2</v>
      </c>
      <c r="J79" s="477" t="s">
        <v>797</v>
      </c>
      <c r="K79" s="470">
        <f t="shared" si="1"/>
        <v>3.3681775331713029</v>
      </c>
      <c r="L79" s="470">
        <f t="shared" si="1"/>
        <v>1.9297086715318847</v>
      </c>
      <c r="M79" s="470">
        <f t="shared" si="1"/>
        <v>1.4384688616394181</v>
      </c>
      <c r="N79" s="478">
        <f t="shared" si="1"/>
        <v>0.42707631871323298</v>
      </c>
    </row>
    <row r="80" spans="1:14" s="448" customFormat="1" x14ac:dyDescent="0.25">
      <c r="B80" s="477" t="s">
        <v>797</v>
      </c>
      <c r="C80" s="470"/>
      <c r="D80" s="312">
        <v>3.3681775331713029</v>
      </c>
      <c r="E80" s="312">
        <v>1.9297086715318847</v>
      </c>
      <c r="F80" s="312">
        <v>1.4384688616394181</v>
      </c>
      <c r="G80" s="485">
        <v>0.42707631871323298</v>
      </c>
      <c r="J80" s="477" t="s">
        <v>824</v>
      </c>
      <c r="K80" s="470">
        <f t="shared" si="1"/>
        <v>1.1432173195264295</v>
      </c>
      <c r="L80" s="470">
        <f t="shared" si="1"/>
        <v>0.52079851499021457</v>
      </c>
      <c r="M80" s="470">
        <f t="shared" si="1"/>
        <v>0.6224188045362149</v>
      </c>
      <c r="N80" s="478">
        <f t="shared" si="1"/>
        <v>0.54444486967189054</v>
      </c>
    </row>
    <row r="81" spans="1:15" s="448" customFormat="1" x14ac:dyDescent="0.25">
      <c r="B81" s="477" t="s">
        <v>798</v>
      </c>
      <c r="C81" s="470"/>
      <c r="D81" s="312">
        <v>1.1432173195264295</v>
      </c>
      <c r="E81" s="312">
        <v>0.52079851499021457</v>
      </c>
      <c r="F81" s="312">
        <v>0.6224188045362149</v>
      </c>
      <c r="G81" s="485">
        <v>0.54444486967189054</v>
      </c>
      <c r="J81" s="477" t="s">
        <v>253</v>
      </c>
      <c r="K81" s="470">
        <f t="shared" si="1"/>
        <v>3.8859513805825334</v>
      </c>
      <c r="L81" s="470">
        <f t="shared" si="1"/>
        <v>1.9097275514521643</v>
      </c>
      <c r="M81" s="470">
        <f t="shared" si="1"/>
        <v>1.9762238291303691</v>
      </c>
      <c r="N81" s="478">
        <f t="shared" si="1"/>
        <v>0.50855598425786741</v>
      </c>
    </row>
    <row r="82" spans="1:15" s="448" customFormat="1" x14ac:dyDescent="0.25">
      <c r="B82" s="477" t="s">
        <v>253</v>
      </c>
      <c r="C82" s="470"/>
      <c r="D82" s="312">
        <v>3.8859513805825334</v>
      </c>
      <c r="E82" s="312">
        <v>1.9097275514521643</v>
      </c>
      <c r="F82" s="312">
        <v>1.9762238291303691</v>
      </c>
      <c r="G82" s="485">
        <v>0.50855598425786741</v>
      </c>
      <c r="J82" s="477" t="s">
        <v>799</v>
      </c>
      <c r="K82" s="470">
        <f t="shared" si="1"/>
        <v>1.4543454326448468</v>
      </c>
      <c r="L82" s="470">
        <f t="shared" si="1"/>
        <v>0.79701656347044558</v>
      </c>
      <c r="M82" s="470">
        <f t="shared" si="1"/>
        <v>0.65732886917440125</v>
      </c>
      <c r="N82" s="478">
        <f t="shared" si="1"/>
        <v>0.45197575102841603</v>
      </c>
    </row>
    <row r="83" spans="1:15" s="448" customFormat="1" x14ac:dyDescent="0.25">
      <c r="B83" s="477" t="s">
        <v>799</v>
      </c>
      <c r="C83" s="479"/>
      <c r="D83" s="312">
        <v>1.4543454326448468</v>
      </c>
      <c r="E83" s="312">
        <v>0.79701656347044558</v>
      </c>
      <c r="F83" s="312">
        <v>0.65732886917440125</v>
      </c>
      <c r="G83" s="485">
        <v>0.45197575102841603</v>
      </c>
      <c r="J83" s="468" t="s">
        <v>249</v>
      </c>
      <c r="K83" s="470">
        <f>AVERAGE(D84:D85)</f>
        <v>39.001635022676858</v>
      </c>
      <c r="L83" s="470">
        <f>AVERAGE(E84:E85)</f>
        <v>30.872435464559572</v>
      </c>
      <c r="M83" s="470">
        <f>AVERAGE(F84:F85)</f>
        <v>8.1291995581172856</v>
      </c>
      <c r="N83" s="478">
        <f>AVERAGE(G84:G85)</f>
        <v>0.20843227606716222</v>
      </c>
    </row>
    <row r="84" spans="1:15" s="448" customFormat="1" x14ac:dyDescent="0.25">
      <c r="B84" s="468" t="s">
        <v>249</v>
      </c>
      <c r="C84" s="468" t="s">
        <v>36</v>
      </c>
      <c r="D84" s="312">
        <v>39.001635022676858</v>
      </c>
      <c r="E84" s="312">
        <v>30.813467031064526</v>
      </c>
      <c r="F84" s="312">
        <v>8.1881679916123318</v>
      </c>
      <c r="G84" s="485">
        <v>0.20994422379603975</v>
      </c>
      <c r="J84" s="480"/>
      <c r="K84" s="481"/>
      <c r="L84" s="481"/>
      <c r="M84" s="481"/>
      <c r="N84" s="482"/>
      <c r="O84" s="451"/>
    </row>
    <row r="85" spans="1:15" s="448" customFormat="1" x14ac:dyDescent="0.25">
      <c r="B85" s="468"/>
      <c r="C85" s="468" t="s">
        <v>37</v>
      </c>
      <c r="D85" s="312">
        <v>39.001635022676858</v>
      </c>
      <c r="E85" s="312">
        <v>30.931403898054619</v>
      </c>
      <c r="F85" s="312">
        <v>8.0702311246222393</v>
      </c>
      <c r="G85" s="485">
        <v>0.20692032833828469</v>
      </c>
    </row>
    <row r="86" spans="1:15" s="448" customFormat="1" x14ac:dyDescent="0.25">
      <c r="D86" s="452"/>
      <c r="E86" s="452"/>
      <c r="F86" s="452"/>
      <c r="G86" s="455"/>
    </row>
    <row r="87" spans="1:15" s="474" customFormat="1" ht="17.25" x14ac:dyDescent="0.3">
      <c r="A87" s="474" t="s">
        <v>800</v>
      </c>
    </row>
    <row r="88" spans="1:15" s="448" customFormat="1" x14ac:dyDescent="0.25">
      <c r="A88" s="44"/>
      <c r="D88" s="452"/>
      <c r="E88" s="452"/>
      <c r="F88" s="452"/>
      <c r="G88" s="455"/>
    </row>
    <row r="89" spans="1:15" s="448" customFormat="1" x14ac:dyDescent="0.25">
      <c r="D89" s="452"/>
      <c r="E89" s="452"/>
      <c r="F89" s="452"/>
      <c r="G89" s="455"/>
    </row>
    <row r="90" spans="1:15" s="448" customFormat="1" x14ac:dyDescent="0.25">
      <c r="B90" s="216" t="s">
        <v>801</v>
      </c>
      <c r="D90" s="452"/>
      <c r="E90" s="452"/>
      <c r="F90" s="452"/>
      <c r="G90" s="455"/>
    </row>
    <row r="91" spans="1:15" s="448" customFormat="1" x14ac:dyDescent="0.25">
      <c r="A91" s="451"/>
      <c r="B91" s="214"/>
      <c r="C91" s="214"/>
      <c r="D91" s="214"/>
      <c r="E91" s="214"/>
      <c r="F91" s="454"/>
      <c r="G91" s="456"/>
    </row>
    <row r="92" spans="1:15" s="448" customFormat="1" x14ac:dyDescent="0.25">
      <c r="A92" s="451"/>
      <c r="B92" s="69" t="s">
        <v>584</v>
      </c>
      <c r="C92" s="487">
        <v>2013</v>
      </c>
      <c r="D92" s="487">
        <v>2015</v>
      </c>
      <c r="E92" s="487">
        <v>2020</v>
      </c>
      <c r="F92" s="488">
        <v>2025</v>
      </c>
      <c r="G92" s="456"/>
    </row>
    <row r="93" spans="1:15" s="448" customFormat="1" x14ac:dyDescent="0.25">
      <c r="A93" s="451"/>
      <c r="B93" s="13" t="s">
        <v>802</v>
      </c>
      <c r="C93" s="311">
        <v>4.6425394529312616</v>
      </c>
      <c r="D93" s="311">
        <v>4.096897331139103</v>
      </c>
      <c r="E93" s="311">
        <v>3.6189684288861894</v>
      </c>
      <c r="F93" s="312">
        <v>3.2222173013790112</v>
      </c>
      <c r="G93" s="456"/>
    </row>
    <row r="94" spans="1:15" s="448" customFormat="1" x14ac:dyDescent="0.25">
      <c r="A94" s="451"/>
      <c r="B94" s="468" t="s">
        <v>803</v>
      </c>
      <c r="C94" s="486">
        <v>-1.6120363671923135</v>
      </c>
      <c r="D94" s="312">
        <v>-2.1576784889844727</v>
      </c>
      <c r="E94" s="312">
        <v>-2.6356073912373859</v>
      </c>
      <c r="F94" s="312">
        <v>-3.0323585187445641</v>
      </c>
      <c r="G94" s="456"/>
    </row>
    <row r="95" spans="1:15" s="448" customFormat="1" x14ac:dyDescent="0.25">
      <c r="A95" s="451"/>
      <c r="B95" s="451"/>
      <c r="C95" s="451"/>
      <c r="D95" s="454"/>
      <c r="E95" s="454"/>
      <c r="F95" s="454"/>
      <c r="G95" s="456"/>
    </row>
    <row r="96" spans="1:15" s="474" customFormat="1" ht="17.25" x14ac:dyDescent="0.3">
      <c r="A96" s="474" t="s">
        <v>804</v>
      </c>
    </row>
    <row r="97" spans="1:14" s="448" customFormat="1" x14ac:dyDescent="0.25">
      <c r="A97" s="44"/>
      <c r="D97" s="452"/>
      <c r="E97" s="452"/>
      <c r="F97" s="452"/>
      <c r="G97" s="455"/>
    </row>
    <row r="98" spans="1:14" s="448" customFormat="1" x14ac:dyDescent="0.25">
      <c r="E98" s="452"/>
      <c r="F98" s="452"/>
      <c r="G98" s="452"/>
      <c r="H98" s="455"/>
      <c r="J98" s="457" t="s">
        <v>825</v>
      </c>
    </row>
    <row r="99" spans="1:14" s="448" customFormat="1" x14ac:dyDescent="0.25">
      <c r="A99" s="457"/>
      <c r="D99" s="452"/>
      <c r="E99" s="452"/>
      <c r="F99" s="452"/>
      <c r="G99" s="455"/>
      <c r="J99" s="448" t="s">
        <v>826</v>
      </c>
    </row>
    <row r="100" spans="1:14" s="448" customFormat="1" x14ac:dyDescent="0.25">
      <c r="B100" s="489"/>
      <c r="C100" s="468"/>
      <c r="D100" s="472" t="s">
        <v>805</v>
      </c>
      <c r="E100" s="490" t="s">
        <v>806</v>
      </c>
      <c r="F100" s="490" t="s">
        <v>807</v>
      </c>
      <c r="G100" s="490" t="s">
        <v>808</v>
      </c>
      <c r="J100" s="489"/>
      <c r="K100" s="472" t="s">
        <v>805</v>
      </c>
      <c r="L100" s="490" t="s">
        <v>806</v>
      </c>
      <c r="M100" s="490" t="s">
        <v>807</v>
      </c>
      <c r="N100" s="490" t="s">
        <v>808</v>
      </c>
    </row>
    <row r="101" spans="1:14" s="448" customFormat="1" x14ac:dyDescent="0.25">
      <c r="B101" s="468" t="s">
        <v>67</v>
      </c>
      <c r="C101" s="468"/>
      <c r="D101" s="312">
        <v>2.6930633674350251</v>
      </c>
      <c r="E101" s="312">
        <v>2.531153706685024</v>
      </c>
      <c r="F101" s="312">
        <v>-0.16190966075000102</v>
      </c>
      <c r="G101" s="485">
        <v>-6.0120999270882318E-2</v>
      </c>
      <c r="J101" s="468" t="s">
        <v>67</v>
      </c>
      <c r="K101" s="470">
        <f>D101</f>
        <v>2.6930633674350251</v>
      </c>
      <c r="L101" s="470">
        <f t="shared" ref="L101:N101" si="2">E101</f>
        <v>2.531153706685024</v>
      </c>
      <c r="M101" s="470">
        <f t="shared" si="2"/>
        <v>-0.16190966075000102</v>
      </c>
      <c r="N101" s="478">
        <f t="shared" si="2"/>
        <v>-6.0120999270882318E-2</v>
      </c>
    </row>
    <row r="102" spans="1:14" s="448" customFormat="1" x14ac:dyDescent="0.25">
      <c r="B102" s="468" t="s">
        <v>795</v>
      </c>
      <c r="C102" s="468" t="s">
        <v>36</v>
      </c>
      <c r="D102" s="312">
        <v>9.3239932352119119</v>
      </c>
      <c r="E102" s="312">
        <v>7.5443434980953468</v>
      </c>
      <c r="F102" s="312">
        <v>-1.7796497371165652</v>
      </c>
      <c r="G102" s="485">
        <v>-0.19086776365256747</v>
      </c>
      <c r="J102" s="468" t="s">
        <v>827</v>
      </c>
      <c r="K102" s="248" t="str">
        <f>ROUND(D102,1)&amp;"-"&amp;ROUND(D103,1)</f>
        <v>9,3-10,8</v>
      </c>
      <c r="L102" s="248" t="str">
        <f>ROUND(E102,1)&amp;"-"&amp;ROUND(E103,1)</f>
        <v>7,5-8,3</v>
      </c>
      <c r="M102" s="248" t="str">
        <f>ROUND(F102,1)&amp;" til "&amp;ROUND(F103,1)</f>
        <v>-1,8 til -2,5</v>
      </c>
      <c r="N102" s="248" t="str">
        <f>ROUND(G102,2)*100&amp;" til "&amp;ROUND(G103,2)*100&amp;"%"</f>
        <v>-19 til -24%</v>
      </c>
    </row>
    <row r="103" spans="1:14" s="448" customFormat="1" x14ac:dyDescent="0.25">
      <c r="B103" s="468"/>
      <c r="C103" s="468" t="s">
        <v>37</v>
      </c>
      <c r="D103" s="312">
        <v>10.811422845238159</v>
      </c>
      <c r="E103" s="312">
        <v>8.2694171384675954</v>
      </c>
      <c r="F103" s="312">
        <v>-2.5420057067705635</v>
      </c>
      <c r="G103" s="485">
        <v>-0.23512221685882706</v>
      </c>
      <c r="J103" s="468" t="s">
        <v>68</v>
      </c>
      <c r="K103" s="470">
        <f>D104</f>
        <v>11.696285520188537</v>
      </c>
      <c r="L103" s="470">
        <f t="shared" ref="L103:N103" si="3">E104</f>
        <v>12.704146739872925</v>
      </c>
      <c r="M103" s="470">
        <f t="shared" si="3"/>
        <v>1.0078612196843881</v>
      </c>
      <c r="N103" s="478">
        <f t="shared" si="3"/>
        <v>8.6169341364380619E-2</v>
      </c>
    </row>
    <row r="104" spans="1:14" s="448" customFormat="1" x14ac:dyDescent="0.25">
      <c r="B104" s="468" t="s">
        <v>68</v>
      </c>
      <c r="C104" s="468"/>
      <c r="D104" s="312">
        <v>11.696285520188537</v>
      </c>
      <c r="E104" s="312">
        <v>12.704146739872925</v>
      </c>
      <c r="F104" s="312">
        <v>1.0078612196843881</v>
      </c>
      <c r="G104" s="485">
        <v>8.6169341364380619E-2</v>
      </c>
      <c r="J104" s="468" t="s">
        <v>69</v>
      </c>
      <c r="K104" s="470">
        <f>D105</f>
        <v>11.983190107515007</v>
      </c>
      <c r="L104" s="470">
        <f t="shared" ref="L104:L107" si="4">E105</f>
        <v>11.79278238665089</v>
      </c>
      <c r="M104" s="470">
        <f t="shared" ref="M104:M107" si="5">F105</f>
        <v>-0.19040772086411728</v>
      </c>
      <c r="N104" s="478">
        <f t="shared" ref="N104:N107" si="6">G105</f>
        <v>-1.5889568566946715E-2</v>
      </c>
    </row>
    <row r="105" spans="1:14" s="448" customFormat="1" x14ac:dyDescent="0.25">
      <c r="B105" s="468" t="s">
        <v>69</v>
      </c>
      <c r="C105" s="468"/>
      <c r="D105" s="312">
        <v>11.983190107515007</v>
      </c>
      <c r="E105" s="312">
        <v>11.79278238665089</v>
      </c>
      <c r="F105" s="312">
        <v>-0.19040772086411728</v>
      </c>
      <c r="G105" s="485">
        <v>-1.5889568566946715E-2</v>
      </c>
      <c r="J105" s="468" t="s">
        <v>797</v>
      </c>
      <c r="K105" s="470">
        <f>D106</f>
        <v>4.7278434905983264</v>
      </c>
      <c r="L105" s="470">
        <f t="shared" si="4"/>
        <v>5.0706955096929747</v>
      </c>
      <c r="M105" s="470">
        <f t="shared" si="5"/>
        <v>0.34285201909464824</v>
      </c>
      <c r="N105" s="478">
        <f t="shared" si="6"/>
        <v>7.2517632991962483E-2</v>
      </c>
    </row>
    <row r="106" spans="1:14" s="448" customFormat="1" x14ac:dyDescent="0.25">
      <c r="B106" s="468" t="s">
        <v>797</v>
      </c>
      <c r="C106" s="468"/>
      <c r="D106" s="312">
        <v>4.7278434905983264</v>
      </c>
      <c r="E106" s="312">
        <v>5.0706955096929747</v>
      </c>
      <c r="F106" s="312">
        <v>0.34285201909464824</v>
      </c>
      <c r="G106" s="485">
        <v>7.2517632991962483E-2</v>
      </c>
      <c r="J106" s="468" t="s">
        <v>824</v>
      </c>
      <c r="K106" s="470">
        <f>D107</f>
        <v>0.75403814089572674</v>
      </c>
      <c r="L106" s="470">
        <f t="shared" si="4"/>
        <v>0.52560108606895362</v>
      </c>
      <c r="M106" s="470">
        <f t="shared" si="5"/>
        <v>-0.22843705482677312</v>
      </c>
      <c r="N106" s="478">
        <f t="shared" si="6"/>
        <v>-0.30295159148768164</v>
      </c>
    </row>
    <row r="107" spans="1:14" s="448" customFormat="1" x14ac:dyDescent="0.25">
      <c r="B107" s="468" t="s">
        <v>798</v>
      </c>
      <c r="C107" s="468"/>
      <c r="D107" s="312">
        <v>0.75403814089572674</v>
      </c>
      <c r="E107" s="312">
        <v>0.52560108606895362</v>
      </c>
      <c r="F107" s="312">
        <v>-0.22843705482677312</v>
      </c>
      <c r="G107" s="485">
        <v>-0.30295159148768164</v>
      </c>
      <c r="J107" s="468" t="s">
        <v>253</v>
      </c>
      <c r="K107" s="470">
        <f>D108</f>
        <v>2.1018797673673144</v>
      </c>
      <c r="L107" s="470">
        <f t="shared" si="4"/>
        <v>1.9097275514521643</v>
      </c>
      <c r="M107" s="470">
        <f t="shared" si="5"/>
        <v>-0.19215221591515008</v>
      </c>
      <c r="N107" s="478">
        <f t="shared" si="6"/>
        <v>-9.14192233534976E-2</v>
      </c>
    </row>
    <row r="108" spans="1:14" s="448" customFormat="1" x14ac:dyDescent="0.25">
      <c r="B108" s="468" t="s">
        <v>253</v>
      </c>
      <c r="C108" s="468"/>
      <c r="D108" s="312">
        <v>2.1018797673673144</v>
      </c>
      <c r="E108" s="312">
        <v>1.9097275514521643</v>
      </c>
      <c r="F108" s="312">
        <v>-0.19215221591515008</v>
      </c>
      <c r="G108" s="485">
        <v>-9.14192233534976E-2</v>
      </c>
      <c r="J108" s="468" t="s">
        <v>799</v>
      </c>
      <c r="K108" s="470">
        <v>0.76466614595028815</v>
      </c>
      <c r="L108" s="470">
        <v>0.79701656347044558</v>
      </c>
      <c r="M108" s="470">
        <v>3.2350417520157437E-2</v>
      </c>
      <c r="N108" s="478">
        <v>4.2306590518603367E-2</v>
      </c>
    </row>
    <row r="109" spans="1:14" s="448" customFormat="1" x14ac:dyDescent="0.25">
      <c r="B109" s="468" t="s">
        <v>799</v>
      </c>
      <c r="C109" s="468"/>
      <c r="D109" s="312">
        <v>0.76466614595028815</v>
      </c>
      <c r="E109" s="312">
        <v>0.79701656347044558</v>
      </c>
      <c r="F109" s="312">
        <v>3.2350417520157437E-2</v>
      </c>
      <c r="G109" s="485">
        <v>4.2306590518603367E-2</v>
      </c>
      <c r="J109" s="468" t="s">
        <v>76</v>
      </c>
      <c r="K109" s="248" t="str">
        <f>ROUND(D110,1)&amp;"-"&amp;ROUND(D111,1)</f>
        <v>44-45,5</v>
      </c>
      <c r="L109" s="248" t="str">
        <f>ROUND(E110,1)&amp;"-"&amp;ROUND(E111,1)</f>
        <v>42,9-43,6</v>
      </c>
      <c r="M109" s="248" t="str">
        <f>ROUND(F110,1)&amp;" til "&amp;ROUND(F111,1)</f>
        <v>-1,1 til -1,9</v>
      </c>
      <c r="N109" s="248" t="str">
        <f>ROUND(G110,2)*100&amp;" til "&amp;ROUND(G111,2)*100&amp;"%"</f>
        <v>-3 til -4%</v>
      </c>
    </row>
    <row r="110" spans="1:14" s="448" customFormat="1" x14ac:dyDescent="0.25">
      <c r="B110" s="468" t="s">
        <v>76</v>
      </c>
      <c r="C110" s="468" t="s">
        <v>36</v>
      </c>
      <c r="D110" s="312">
        <v>44.029036996735421</v>
      </c>
      <c r="E110" s="312">
        <v>42.885983229470135</v>
      </c>
      <c r="F110" s="312">
        <v>-1.1430537672652861</v>
      </c>
      <c r="G110" s="485">
        <v>-2.5961361983684518E-2</v>
      </c>
      <c r="J110" s="468"/>
      <c r="K110" s="470"/>
      <c r="L110" s="470"/>
      <c r="M110" s="470"/>
      <c r="N110" s="478"/>
    </row>
    <row r="111" spans="1:14" s="448" customFormat="1" x14ac:dyDescent="0.25">
      <c r="B111" s="468"/>
      <c r="C111" s="468" t="s">
        <v>37</v>
      </c>
      <c r="D111" s="312">
        <v>45.532389385188381</v>
      </c>
      <c r="E111" s="312">
        <v>43.600540682360972</v>
      </c>
      <c r="F111" s="312">
        <v>-1.9318487028274092</v>
      </c>
      <c r="G111" s="485">
        <v>-4.2428010673558822E-2</v>
      </c>
      <c r="J111" s="468" t="s">
        <v>809</v>
      </c>
      <c r="K111" s="248" t="str">
        <f>ROUND(D114,1)&amp;"-"&amp;ROUND(D115,1)</f>
        <v>14,1-15,6</v>
      </c>
      <c r="L111" s="248" t="str">
        <f>ROUND(E114,1)&amp;"-"&amp;ROUND(E115,1)</f>
        <v>11,9-12,8</v>
      </c>
      <c r="M111" s="248" t="str">
        <f>ROUND(F114,1)&amp;" til "&amp;ROUND(F115,1)</f>
        <v>-2,2 til -2,8</v>
      </c>
      <c r="N111" s="248" t="str">
        <f>ROUND(G114,2)*100&amp;" til "&amp;ROUND(G115,2)*100&amp;"%"</f>
        <v>-15 til -18%</v>
      </c>
    </row>
    <row r="112" spans="1:14" s="448" customFormat="1" x14ac:dyDescent="0.25">
      <c r="B112" s="468"/>
      <c r="C112" s="468"/>
      <c r="D112" s="312"/>
      <c r="E112" s="312"/>
      <c r="F112" s="312"/>
      <c r="G112" s="483"/>
      <c r="J112" s="468" t="s">
        <v>810</v>
      </c>
      <c r="K112" s="248">
        <f>D116</f>
        <v>29.91958362144825</v>
      </c>
      <c r="L112" s="248" t="str">
        <f>ROUND(E116,1)&amp;"-"&amp;ROUND(E117,1)</f>
        <v>30,8-31</v>
      </c>
      <c r="M112" s="248" t="str">
        <f>ROUND(F116,1)&amp;" til "&amp;ROUND(F117,1)</f>
        <v>0,9 til 1</v>
      </c>
      <c r="N112" s="478">
        <f>G116</f>
        <v>3.0550855712558528E-2</v>
      </c>
    </row>
    <row r="113" spans="1:14" s="448" customFormat="1" x14ac:dyDescent="0.25">
      <c r="B113" s="468"/>
      <c r="C113" s="468"/>
      <c r="D113" s="483"/>
      <c r="E113" s="483"/>
      <c r="F113" s="483"/>
      <c r="G113" s="483"/>
      <c r="J113" s="480"/>
      <c r="K113" s="481"/>
      <c r="L113" s="481"/>
      <c r="M113" s="481"/>
      <c r="N113" s="482"/>
    </row>
    <row r="114" spans="1:14" s="448" customFormat="1" x14ac:dyDescent="0.25">
      <c r="B114" s="468" t="s">
        <v>809</v>
      </c>
      <c r="C114" s="468" t="s">
        <v>36</v>
      </c>
      <c r="D114" s="312">
        <v>14.114342333255175</v>
      </c>
      <c r="E114" s="312">
        <v>11.934393858833095</v>
      </c>
      <c r="F114" s="312">
        <v>-2.1799484744220798</v>
      </c>
      <c r="G114" s="485">
        <v>-0.15444917113040724</v>
      </c>
    </row>
    <row r="115" spans="1:14" s="448" customFormat="1" x14ac:dyDescent="0.25">
      <c r="B115" s="468"/>
      <c r="C115" s="468" t="s">
        <v>37</v>
      </c>
      <c r="D115" s="312">
        <v>15.612805763740134</v>
      </c>
      <c r="E115" s="312">
        <v>12.786368523091321</v>
      </c>
      <c r="F115" s="312">
        <v>-2.8264372406488132</v>
      </c>
      <c r="G115" s="485">
        <v>-0.18103326739727046</v>
      </c>
    </row>
    <row r="116" spans="1:14" s="448" customFormat="1" x14ac:dyDescent="0.25">
      <c r="B116" s="468" t="s">
        <v>810</v>
      </c>
      <c r="C116" s="468" t="s">
        <v>36</v>
      </c>
      <c r="D116" s="312">
        <v>29.91958362144825</v>
      </c>
      <c r="E116" s="312">
        <v>30.833652503646945</v>
      </c>
      <c r="F116" s="312">
        <v>0.91406888219869487</v>
      </c>
      <c r="G116" s="485">
        <v>3.0550855712558528E-2</v>
      </c>
    </row>
    <row r="117" spans="1:14" s="448" customFormat="1" x14ac:dyDescent="0.25">
      <c r="B117" s="468"/>
      <c r="C117" s="468" t="s">
        <v>37</v>
      </c>
      <c r="D117" s="312">
        <v>29.91469466348024</v>
      </c>
      <c r="E117" s="312">
        <v>30.951589370637041</v>
      </c>
      <c r="F117" s="312">
        <v>1.0368947071568009</v>
      </c>
      <c r="G117" s="485">
        <v>3.4661717888855421E-2</v>
      </c>
    </row>
    <row r="118" spans="1:14" s="448" customFormat="1" x14ac:dyDescent="0.25"/>
    <row r="119" spans="1:14" s="37" customFormat="1" x14ac:dyDescent="0.25"/>
    <row r="120" spans="1:14" s="218" customFormat="1" ht="17.25" x14ac:dyDescent="0.3">
      <c r="A120" s="218" t="s">
        <v>111</v>
      </c>
    </row>
    <row r="121" spans="1:14" x14ac:dyDescent="0.25">
      <c r="A121" s="44"/>
    </row>
    <row r="122" spans="1:14" x14ac:dyDescent="0.25">
      <c r="B122" s="457" t="s">
        <v>811</v>
      </c>
    </row>
    <row r="123" spans="1:14" s="19" customFormat="1" x14ac:dyDescent="0.25">
      <c r="A123" s="458"/>
    </row>
    <row r="124" spans="1:14" x14ac:dyDescent="0.25">
      <c r="A124" s="457"/>
      <c r="M124" s="88"/>
    </row>
    <row r="125" spans="1:14" x14ac:dyDescent="0.25">
      <c r="A125" s="457"/>
      <c r="M125" s="88"/>
    </row>
    <row r="126" spans="1:14" x14ac:dyDescent="0.25">
      <c r="A126" s="457"/>
      <c r="B126" s="69" t="s">
        <v>812</v>
      </c>
      <c r="C126" s="13"/>
      <c r="D126" s="69"/>
      <c r="F126" s="69" t="s">
        <v>68</v>
      </c>
      <c r="G126" s="69"/>
      <c r="H126" s="13"/>
      <c r="J126" s="69" t="s">
        <v>69</v>
      </c>
      <c r="K126" s="13"/>
      <c r="L126" s="49"/>
      <c r="M126" s="204"/>
    </row>
    <row r="127" spans="1:14" x14ac:dyDescent="0.25">
      <c r="A127" s="457"/>
      <c r="B127" s="244">
        <v>2020</v>
      </c>
      <c r="C127" s="13"/>
      <c r="D127" s="13">
        <v>2020</v>
      </c>
      <c r="F127" s="13"/>
      <c r="G127" s="244">
        <v>2020</v>
      </c>
      <c r="H127" s="244">
        <v>2025</v>
      </c>
      <c r="J127" s="13"/>
      <c r="K127" s="244">
        <v>2020</v>
      </c>
      <c r="L127" s="142">
        <v>2025</v>
      </c>
      <c r="M127" s="204"/>
    </row>
    <row r="128" spans="1:14" x14ac:dyDescent="0.25">
      <c r="B128" s="244" t="s">
        <v>98</v>
      </c>
      <c r="C128" s="13" t="s">
        <v>814</v>
      </c>
      <c r="D128" s="242">
        <v>2.7413504551215411</v>
      </c>
      <c r="E128" s="33"/>
      <c r="F128" s="244" t="s">
        <v>813</v>
      </c>
      <c r="G128" s="242">
        <v>12.287758091648664</v>
      </c>
      <c r="H128" s="242">
        <v>12.595324994673808</v>
      </c>
      <c r="I128" s="33"/>
      <c r="J128" s="244" t="s">
        <v>813</v>
      </c>
      <c r="K128" s="242">
        <v>11.79278238665089</v>
      </c>
      <c r="L128" s="493">
        <v>11.934960624810241</v>
      </c>
      <c r="M128" s="170"/>
    </row>
    <row r="129" spans="1:14" x14ac:dyDescent="0.25">
      <c r="B129" s="244" t="s">
        <v>813</v>
      </c>
      <c r="C129" s="13" t="s">
        <v>815</v>
      </c>
      <c r="D129" s="242">
        <v>0.72507396998005724</v>
      </c>
      <c r="E129" s="33"/>
      <c r="F129" s="244" t="s">
        <v>817</v>
      </c>
      <c r="G129" s="491">
        <v>11.871369443424404</v>
      </c>
      <c r="H129" s="491">
        <v>11.784021241446842</v>
      </c>
      <c r="I129" s="33"/>
      <c r="J129" s="244" t="s">
        <v>817</v>
      </c>
      <c r="K129" s="491">
        <v>11.501917568283419</v>
      </c>
      <c r="L129" s="494">
        <v>11.358347426055467</v>
      </c>
      <c r="M129" s="170"/>
    </row>
    <row r="130" spans="1:14" s="19" customFormat="1" x14ac:dyDescent="0.25">
      <c r="B130" s="244" t="s">
        <v>36</v>
      </c>
      <c r="C130" s="245" t="s">
        <v>97</v>
      </c>
      <c r="D130" s="491">
        <v>1.5964139451211701</v>
      </c>
      <c r="E130" s="459"/>
      <c r="F130" s="244" t="s">
        <v>97</v>
      </c>
      <c r="G130" s="491">
        <v>0.41638864822425969</v>
      </c>
      <c r="H130" s="491">
        <v>0.81130375322696635</v>
      </c>
      <c r="I130" s="459"/>
      <c r="J130" s="244" t="s">
        <v>97</v>
      </c>
      <c r="K130" s="491">
        <v>0.29086481836747136</v>
      </c>
      <c r="L130" s="494">
        <v>0.57661319875477535</v>
      </c>
      <c r="M130" s="170"/>
    </row>
    <row r="131" spans="1:14" x14ac:dyDescent="0.25">
      <c r="B131" s="244" t="s">
        <v>37</v>
      </c>
      <c r="C131" s="245" t="s">
        <v>816</v>
      </c>
      <c r="D131" s="491">
        <v>8.4790829300513924</v>
      </c>
      <c r="F131" s="244" t="s">
        <v>96</v>
      </c>
      <c r="G131" s="491">
        <v>0.43486150106285459</v>
      </c>
      <c r="H131" s="491">
        <v>1.1066362367890996</v>
      </c>
      <c r="J131" s="244" t="s">
        <v>96</v>
      </c>
      <c r="K131" s="491">
        <v>0.29086481836747136</v>
      </c>
      <c r="L131" s="494">
        <v>0.57661319875477535</v>
      </c>
      <c r="M131" s="170"/>
    </row>
    <row r="132" spans="1:14" x14ac:dyDescent="0.25">
      <c r="B132" s="245"/>
      <c r="C132" s="245"/>
      <c r="D132" s="491"/>
      <c r="E132" s="33"/>
      <c r="F132" s="245"/>
      <c r="G132" s="245"/>
      <c r="H132" s="245"/>
      <c r="J132" s="13"/>
      <c r="K132" s="13"/>
      <c r="L132" s="49"/>
      <c r="M132" s="204"/>
    </row>
    <row r="133" spans="1:14" x14ac:dyDescent="0.25">
      <c r="B133" s="245"/>
      <c r="C133" s="245"/>
      <c r="D133" s="245"/>
      <c r="E133" s="33"/>
      <c r="F133" s="491" t="s">
        <v>819</v>
      </c>
      <c r="G133" s="491">
        <v>0.43486150106285459</v>
      </c>
      <c r="H133" s="491">
        <v>1.1066362367890996</v>
      </c>
      <c r="J133" s="491" t="s">
        <v>819</v>
      </c>
      <c r="K133" s="491">
        <v>0.29086481836747136</v>
      </c>
      <c r="L133" s="494">
        <v>0.57661319875477535</v>
      </c>
      <c r="M133" s="495"/>
    </row>
    <row r="134" spans="1:14" s="29" customFormat="1" x14ac:dyDescent="0.25">
      <c r="B134" s="245"/>
      <c r="C134" s="245"/>
      <c r="D134" s="245"/>
      <c r="F134" s="491" t="s">
        <v>821</v>
      </c>
      <c r="G134" s="491">
        <v>-0.41638864822425969</v>
      </c>
      <c r="H134" s="491">
        <v>-0.81130375322696635</v>
      </c>
      <c r="J134" s="491" t="s">
        <v>821</v>
      </c>
      <c r="K134" s="491">
        <v>-0.29086481836747136</v>
      </c>
      <c r="L134" s="494">
        <v>-0.57661319875477535</v>
      </c>
      <c r="M134" s="170"/>
    </row>
    <row r="135" spans="1:14" s="29" customFormat="1" x14ac:dyDescent="0.25">
      <c r="A135" s="216"/>
      <c r="B135" s="245" t="s">
        <v>818</v>
      </c>
      <c r="C135" s="245"/>
      <c r="D135" s="491">
        <v>2.7413504551215411</v>
      </c>
      <c r="J135" s="246"/>
      <c r="M135" s="492"/>
    </row>
    <row r="136" spans="1:14" s="29" customFormat="1" x14ac:dyDescent="0.25">
      <c r="B136" s="245" t="s">
        <v>820</v>
      </c>
      <c r="C136" s="245"/>
      <c r="D136" s="491">
        <v>-1.5964139451211707</v>
      </c>
      <c r="J136" s="246"/>
      <c r="M136" s="492"/>
    </row>
    <row r="137" spans="1:14" s="29" customFormat="1" x14ac:dyDescent="0.25">
      <c r="J137" s="246"/>
      <c r="M137" s="492"/>
    </row>
    <row r="138" spans="1:14" s="29" customFormat="1" x14ac:dyDescent="0.25">
      <c r="M138" s="492"/>
    </row>
    <row r="139" spans="1:14" s="29" customFormat="1" x14ac:dyDescent="0.25">
      <c r="E139" s="246"/>
      <c r="F139" s="246"/>
      <c r="J139" s="246"/>
    </row>
    <row r="140" spans="1:14" s="29" customFormat="1" x14ac:dyDescent="0.25">
      <c r="F140" s="246"/>
      <c r="G140" s="246"/>
      <c r="N140" s="246"/>
    </row>
    <row r="141" spans="1:14" x14ac:dyDescent="0.25">
      <c r="E141" s="33"/>
      <c r="F141" s="33"/>
      <c r="G141" s="33"/>
      <c r="H141" s="33"/>
      <c r="I141" s="33"/>
      <c r="J141" s="33"/>
      <c r="K141" s="33"/>
      <c r="L141" s="33"/>
      <c r="M141" s="33"/>
      <c r="N141" s="33"/>
    </row>
    <row r="142" spans="1:14" s="30" customFormat="1" x14ac:dyDescent="0.25"/>
    <row r="143" spans="1:14" s="30" customFormat="1" x14ac:dyDescent="0.25"/>
    <row r="144" spans="1:14" s="47" customFormat="1" ht="17.25" x14ac:dyDescent="0.3"/>
    <row r="145" spans="1:13" s="30" customFormat="1" x14ac:dyDescent="0.25">
      <c r="A145" s="44"/>
    </row>
    <row r="146" spans="1:13" s="30" customFormat="1" x14ac:dyDescent="0.25">
      <c r="A146" s="44"/>
    </row>
    <row r="147" spans="1:13" s="30" customFormat="1" x14ac:dyDescent="0.25">
      <c r="A147" s="44"/>
    </row>
    <row r="148" spans="1:13" s="30" customFormat="1" x14ac:dyDescent="0.25">
      <c r="A148" s="44"/>
    </row>
    <row r="149" spans="1:13" s="30" customFormat="1" x14ac:dyDescent="0.25">
      <c r="A149" s="44"/>
      <c r="E149" s="36"/>
      <c r="F149" s="36"/>
      <c r="G149" s="460"/>
      <c r="H149" s="36"/>
      <c r="I149" s="460"/>
      <c r="J149" s="36"/>
      <c r="K149" s="460"/>
      <c r="M149" s="36"/>
    </row>
    <row r="150" spans="1:13" s="30" customFormat="1" x14ac:dyDescent="0.25">
      <c r="A150" s="44"/>
      <c r="E150" s="36"/>
      <c r="F150" s="36"/>
      <c r="G150" s="460"/>
      <c r="H150" s="36"/>
      <c r="I150" s="460"/>
      <c r="J150" s="36"/>
      <c r="K150" s="460"/>
      <c r="M150" s="36"/>
    </row>
    <row r="151" spans="1:13" s="30" customFormat="1" x14ac:dyDescent="0.25">
      <c r="A151" s="44"/>
      <c r="E151" s="36"/>
      <c r="F151" s="36"/>
      <c r="G151" s="460"/>
      <c r="H151" s="36"/>
      <c r="I151" s="460"/>
      <c r="J151" s="36"/>
      <c r="K151" s="460"/>
      <c r="M151" s="36"/>
    </row>
    <row r="152" spans="1:13" s="30" customFormat="1" x14ac:dyDescent="0.25">
      <c r="A152" s="44"/>
      <c r="E152" s="36"/>
      <c r="F152" s="36"/>
      <c r="G152" s="460"/>
      <c r="H152" s="36"/>
      <c r="I152" s="460"/>
      <c r="J152" s="36"/>
      <c r="K152" s="460"/>
      <c r="M152" s="36"/>
    </row>
    <row r="153" spans="1:13" s="30" customFormat="1" x14ac:dyDescent="0.25">
      <c r="A153" s="44"/>
      <c r="E153" s="36"/>
      <c r="F153" s="36"/>
      <c r="G153" s="460"/>
      <c r="H153" s="36"/>
      <c r="I153" s="460"/>
      <c r="J153" s="36"/>
      <c r="K153" s="453"/>
    </row>
    <row r="154" spans="1:13" s="30" customFormat="1" x14ac:dyDescent="0.25">
      <c r="A154" s="44"/>
      <c r="E154" s="36"/>
      <c r="F154" s="36"/>
      <c r="G154" s="460"/>
      <c r="H154" s="36"/>
      <c r="I154" s="460"/>
      <c r="J154" s="36"/>
      <c r="K154" s="460"/>
    </row>
    <row r="155" spans="1:13" s="30" customFormat="1" x14ac:dyDescent="0.25">
      <c r="A155" s="44"/>
      <c r="E155" s="36"/>
      <c r="F155" s="36"/>
      <c r="G155" s="460"/>
      <c r="H155" s="36"/>
      <c r="I155" s="460"/>
      <c r="J155" s="36"/>
      <c r="K155" s="460"/>
    </row>
    <row r="156" spans="1:13" s="30" customFormat="1" x14ac:dyDescent="0.25">
      <c r="A156" s="44"/>
    </row>
    <row r="157" spans="1:13" s="30" customFormat="1" x14ac:dyDescent="0.25"/>
    <row r="158" spans="1:13" s="47" customFormat="1" ht="17.25" x14ac:dyDescent="0.3"/>
    <row r="159" spans="1:13" s="30" customFormat="1" x14ac:dyDescent="0.25">
      <c r="A159" s="44"/>
    </row>
    <row r="160" spans="1:13" s="30" customFormat="1" x14ac:dyDescent="0.25"/>
    <row r="161" spans="6:8" s="30" customFormat="1" x14ac:dyDescent="0.25"/>
    <row r="162" spans="6:8" s="30" customFormat="1" x14ac:dyDescent="0.25">
      <c r="F162" s="460"/>
      <c r="G162" s="460"/>
      <c r="H162" s="460"/>
    </row>
    <row r="163" spans="6:8" s="30" customFormat="1" x14ac:dyDescent="0.25">
      <c r="F163" s="460"/>
      <c r="G163" s="460"/>
      <c r="H163" s="460"/>
    </row>
    <row r="164" spans="6:8" s="30" customFormat="1" x14ac:dyDescent="0.25">
      <c r="F164" s="460"/>
      <c r="G164" s="460"/>
      <c r="H164" s="460"/>
    </row>
    <row r="165" spans="6:8" s="30" customFormat="1" x14ac:dyDescent="0.25">
      <c r="F165" s="460"/>
      <c r="G165" s="460"/>
      <c r="H165" s="460"/>
    </row>
    <row r="166" spans="6:8" s="30" customFormat="1" x14ac:dyDescent="0.25"/>
    <row r="167" spans="6:8" s="30" customFormat="1" x14ac:dyDescent="0.25"/>
    <row r="168" spans="6:8" s="30" customFormat="1" x14ac:dyDescent="0.25"/>
    <row r="169" spans="6:8" s="30" customFormat="1" x14ac:dyDescent="0.25"/>
    <row r="170" spans="6:8" s="30" customFormat="1" x14ac:dyDescent="0.25"/>
    <row r="171" spans="6:8" s="30" customFormat="1" x14ac:dyDescent="0.25"/>
    <row r="172" spans="6:8" s="30" customFormat="1" x14ac:dyDescent="0.25"/>
    <row r="173" spans="6:8" s="30" customFormat="1" x14ac:dyDescent="0.25"/>
    <row r="174" spans="6:8" s="30" customFormat="1" x14ac:dyDescent="0.25"/>
    <row r="175" spans="6:8" s="30" customFormat="1" x14ac:dyDescent="0.25"/>
    <row r="176" spans="6:8" s="30" customFormat="1" x14ac:dyDescent="0.25"/>
    <row r="177" spans="1:7" s="30" customFormat="1" x14ac:dyDescent="0.25"/>
    <row r="178" spans="1:7" s="30" customFormat="1" x14ac:dyDescent="0.25"/>
    <row r="179" spans="1:7" s="30" customFormat="1" x14ac:dyDescent="0.25"/>
    <row r="180" spans="1:7" s="30" customFormat="1" x14ac:dyDescent="0.25"/>
    <row r="181" spans="1:7" s="30" customFormat="1" x14ac:dyDescent="0.25"/>
    <row r="182" spans="1:7" s="30" customFormat="1" ht="18.75" x14ac:dyDescent="0.3">
      <c r="A182" s="461"/>
    </row>
    <row r="183" spans="1:7" s="30" customFormat="1" x14ac:dyDescent="0.25">
      <c r="A183" s="44"/>
    </row>
    <row r="184" spans="1:7" s="30" customFormat="1" x14ac:dyDescent="0.25"/>
    <row r="185" spans="1:7" s="30" customFormat="1" x14ac:dyDescent="0.25">
      <c r="E185" s="36"/>
      <c r="F185" s="36"/>
      <c r="G185" s="36"/>
    </row>
    <row r="186" spans="1:7" s="30" customFormat="1" x14ac:dyDescent="0.25">
      <c r="E186" s="36"/>
      <c r="F186" s="36"/>
      <c r="G186" s="36"/>
    </row>
    <row r="187" spans="1:7" s="30" customFormat="1" x14ac:dyDescent="0.25"/>
    <row r="188" spans="1:7" s="30" customFormat="1" x14ac:dyDescent="0.25"/>
    <row r="189" spans="1:7" s="30" customFormat="1" ht="18.75" x14ac:dyDescent="0.3">
      <c r="A189" s="461"/>
    </row>
    <row r="190" spans="1:7" s="30" customFormat="1" x14ac:dyDescent="0.25">
      <c r="A190" s="44"/>
    </row>
    <row r="191" spans="1:7" s="30" customFormat="1" x14ac:dyDescent="0.25"/>
    <row r="192" spans="1:7" s="30" customFormat="1" x14ac:dyDescent="0.25"/>
    <row r="193" spans="1:12" s="30" customFormat="1" x14ac:dyDescent="0.25">
      <c r="E193" s="462"/>
      <c r="F193" s="462"/>
      <c r="G193" s="462"/>
      <c r="H193" s="462"/>
      <c r="I193" s="462"/>
      <c r="J193" s="462"/>
    </row>
    <row r="194" spans="1:12" s="30" customFormat="1" x14ac:dyDescent="0.25">
      <c r="E194" s="463"/>
      <c r="F194" s="463"/>
      <c r="G194" s="463"/>
      <c r="H194" s="464"/>
      <c r="I194" s="465"/>
      <c r="J194" s="464"/>
    </row>
    <row r="195" spans="1:12" s="30" customFormat="1" x14ac:dyDescent="0.25">
      <c r="E195" s="36"/>
      <c r="F195" s="36"/>
      <c r="G195" s="36"/>
      <c r="H195" s="460"/>
      <c r="I195" s="36"/>
      <c r="J195" s="460"/>
    </row>
    <row r="196" spans="1:12" s="30" customFormat="1" x14ac:dyDescent="0.25">
      <c r="E196" s="36"/>
      <c r="F196" s="36"/>
      <c r="G196" s="36"/>
      <c r="H196" s="460"/>
      <c r="I196" s="36"/>
      <c r="J196" s="460"/>
    </row>
    <row r="197" spans="1:12" s="30" customFormat="1" x14ac:dyDescent="0.25">
      <c r="E197" s="36"/>
      <c r="F197" s="36"/>
      <c r="G197" s="36"/>
      <c r="H197" s="460"/>
      <c r="I197" s="36"/>
      <c r="J197" s="460"/>
    </row>
    <row r="198" spans="1:12" s="30" customFormat="1" x14ac:dyDescent="0.25">
      <c r="E198" s="36"/>
      <c r="F198" s="36"/>
      <c r="G198" s="36"/>
      <c r="H198" s="460"/>
      <c r="I198" s="36"/>
      <c r="J198" s="460"/>
    </row>
    <row r="199" spans="1:12" s="30" customFormat="1" x14ac:dyDescent="0.25">
      <c r="E199" s="36"/>
      <c r="F199" s="36"/>
      <c r="G199" s="36"/>
      <c r="H199" s="460"/>
      <c r="I199" s="36"/>
      <c r="J199" s="460"/>
    </row>
    <row r="200" spans="1:12" s="30" customFormat="1" x14ac:dyDescent="0.25">
      <c r="J200" s="460"/>
    </row>
    <row r="201" spans="1:12" s="30" customFormat="1" ht="18.75" x14ac:dyDescent="0.3">
      <c r="A201" s="461"/>
    </row>
    <row r="202" spans="1:12" s="30" customFormat="1" x14ac:dyDescent="0.25">
      <c r="A202" s="44"/>
    </row>
    <row r="203" spans="1:12" s="30" customFormat="1" x14ac:dyDescent="0.25"/>
    <row r="204" spans="1:12" s="30" customFormat="1" x14ac:dyDescent="0.25"/>
    <row r="205" spans="1:12" s="30" customFormat="1" x14ac:dyDescent="0.25">
      <c r="D205" s="466"/>
      <c r="E205" s="36"/>
      <c r="F205" s="36"/>
      <c r="G205" s="36"/>
      <c r="H205" s="36"/>
      <c r="I205" s="36"/>
      <c r="J205" s="36"/>
      <c r="K205" s="36"/>
      <c r="L205" s="36"/>
    </row>
    <row r="206" spans="1:12" s="30" customFormat="1" x14ac:dyDescent="0.25">
      <c r="D206" s="466"/>
      <c r="E206" s="36"/>
      <c r="F206" s="36"/>
      <c r="G206" s="36"/>
      <c r="H206" s="36"/>
      <c r="I206" s="36"/>
      <c r="J206" s="36"/>
      <c r="K206" s="36"/>
      <c r="L206" s="36"/>
    </row>
    <row r="207" spans="1:12" s="30" customFormat="1" x14ac:dyDescent="0.25">
      <c r="D207" s="467"/>
      <c r="E207" s="36"/>
      <c r="F207" s="36"/>
      <c r="G207" s="36"/>
      <c r="H207" s="36"/>
      <c r="I207" s="36"/>
      <c r="J207" s="36"/>
      <c r="K207" s="36"/>
      <c r="L207" s="36"/>
    </row>
    <row r="208" spans="1:12" s="30" customFormat="1" x14ac:dyDescent="0.25">
      <c r="D208" s="467"/>
      <c r="E208" s="36"/>
      <c r="F208" s="36"/>
      <c r="G208" s="36"/>
      <c r="H208" s="36"/>
      <c r="I208" s="36"/>
      <c r="J208" s="36"/>
      <c r="K208" s="36"/>
      <c r="L208" s="36"/>
    </row>
    <row r="209" spans="4:12" s="30" customFormat="1" x14ac:dyDescent="0.25">
      <c r="D209" s="467"/>
      <c r="E209" s="36"/>
      <c r="F209" s="36"/>
      <c r="G209" s="36"/>
      <c r="H209" s="36"/>
      <c r="I209" s="36"/>
      <c r="J209" s="36"/>
      <c r="K209" s="36"/>
      <c r="L209" s="36"/>
    </row>
    <row r="210" spans="4:12" s="30" customFormat="1" x14ac:dyDescent="0.25">
      <c r="D210" s="467"/>
      <c r="E210" s="36"/>
      <c r="F210" s="36"/>
      <c r="G210" s="36"/>
      <c r="H210" s="36"/>
      <c r="I210" s="36"/>
      <c r="J210" s="36"/>
      <c r="K210" s="36"/>
      <c r="L210" s="36"/>
    </row>
  </sheetData>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J96"/>
  <sheetViews>
    <sheetView workbookViewId="0"/>
  </sheetViews>
  <sheetFormatPr defaultColWidth="10.7109375" defaultRowHeight="15" x14ac:dyDescent="0.25"/>
  <sheetData>
    <row r="1" spans="1:9" s="215" customFormat="1" ht="19.5" x14ac:dyDescent="0.3">
      <c r="A1" s="217" t="s">
        <v>8</v>
      </c>
      <c r="B1" s="217"/>
      <c r="C1" s="217"/>
      <c r="D1" s="217"/>
      <c r="E1" s="217"/>
      <c r="F1" s="217"/>
      <c r="G1" s="217"/>
      <c r="H1" s="217"/>
      <c r="I1" s="217"/>
    </row>
    <row r="3" spans="1:9" s="234" customFormat="1" ht="17.25" x14ac:dyDescent="0.3">
      <c r="A3" s="218" t="s">
        <v>726</v>
      </c>
      <c r="B3" s="218"/>
      <c r="C3" s="218"/>
      <c r="D3" s="218"/>
      <c r="E3" s="218"/>
      <c r="F3" s="218"/>
      <c r="G3" s="218"/>
      <c r="H3" s="218"/>
      <c r="I3" s="218"/>
    </row>
    <row r="5" spans="1:9" x14ac:dyDescent="0.25">
      <c r="A5" s="225"/>
      <c r="B5" s="219" t="s">
        <v>40</v>
      </c>
      <c r="C5" s="220" t="s">
        <v>40</v>
      </c>
      <c r="D5" s="219" t="s">
        <v>696</v>
      </c>
      <c r="E5" s="220" t="s">
        <v>696</v>
      </c>
      <c r="F5" s="219" t="s">
        <v>697</v>
      </c>
      <c r="G5" s="220" t="s">
        <v>697</v>
      </c>
      <c r="H5" s="219" t="s">
        <v>698</v>
      </c>
      <c r="I5" s="220" t="s">
        <v>698</v>
      </c>
    </row>
    <row r="6" spans="1:9" x14ac:dyDescent="0.25">
      <c r="A6" s="226"/>
      <c r="B6" s="221" t="s">
        <v>699</v>
      </c>
      <c r="C6" s="222"/>
      <c r="D6" s="221" t="s">
        <v>699</v>
      </c>
      <c r="E6" s="222"/>
      <c r="F6" s="221" t="s">
        <v>700</v>
      </c>
      <c r="G6" s="222"/>
      <c r="H6" s="221" t="s">
        <v>700</v>
      </c>
      <c r="I6" s="222"/>
    </row>
    <row r="7" spans="1:9" x14ac:dyDescent="0.25">
      <c r="A7" s="226"/>
      <c r="B7" s="221"/>
      <c r="C7" s="222" t="s">
        <v>701</v>
      </c>
      <c r="D7" s="221"/>
      <c r="E7" s="222" t="s">
        <v>701</v>
      </c>
      <c r="F7" s="221"/>
      <c r="G7" s="222" t="s">
        <v>701</v>
      </c>
      <c r="H7" s="221"/>
      <c r="I7" s="222" t="s">
        <v>701</v>
      </c>
    </row>
    <row r="8" spans="1:9" x14ac:dyDescent="0.25">
      <c r="A8" s="227"/>
      <c r="B8" s="223" t="s">
        <v>702</v>
      </c>
      <c r="C8" s="224" t="s">
        <v>702</v>
      </c>
      <c r="D8" s="223" t="s">
        <v>703</v>
      </c>
      <c r="E8" s="224" t="s">
        <v>703</v>
      </c>
      <c r="F8" s="223" t="s">
        <v>703</v>
      </c>
      <c r="G8" s="224" t="s">
        <v>703</v>
      </c>
      <c r="H8" s="223" t="s">
        <v>703</v>
      </c>
      <c r="I8" s="224" t="s">
        <v>703</v>
      </c>
    </row>
    <row r="9" spans="1:9" x14ac:dyDescent="0.25">
      <c r="A9" s="225">
        <v>1990</v>
      </c>
      <c r="B9" s="427">
        <v>6.9994567499999993</v>
      </c>
      <c r="C9" s="428"/>
      <c r="D9" s="427">
        <v>2.7519909999999999</v>
      </c>
      <c r="E9" s="428"/>
      <c r="F9" s="427">
        <v>0.22151824099999998</v>
      </c>
      <c r="G9" s="428"/>
      <c r="H9" s="427">
        <v>0.10815396200000001</v>
      </c>
      <c r="I9" s="428"/>
    </row>
    <row r="10" spans="1:9" x14ac:dyDescent="0.25">
      <c r="A10" s="226">
        <v>1991</v>
      </c>
      <c r="B10" s="430">
        <v>8.2556575200000015</v>
      </c>
      <c r="C10" s="431"/>
      <c r="D10" s="430">
        <v>3.5092779999999997</v>
      </c>
      <c r="E10" s="431"/>
      <c r="F10" s="430">
        <v>0.22702921400000001</v>
      </c>
      <c r="G10" s="431"/>
      <c r="H10" s="430">
        <v>0.22287684400000002</v>
      </c>
      <c r="I10" s="431"/>
    </row>
    <row r="11" spans="1:9" x14ac:dyDescent="0.25">
      <c r="A11" s="226">
        <v>1992</v>
      </c>
      <c r="B11" s="430">
        <v>9.1247011900000015</v>
      </c>
      <c r="C11" s="431"/>
      <c r="D11" s="430">
        <v>3.62825</v>
      </c>
      <c r="E11" s="431"/>
      <c r="F11" s="430">
        <v>0.26350323600000003</v>
      </c>
      <c r="G11" s="431"/>
      <c r="H11" s="430">
        <v>0.23017356999999999</v>
      </c>
      <c r="I11" s="431"/>
    </row>
    <row r="12" spans="1:9" x14ac:dyDescent="0.25">
      <c r="A12" s="226">
        <v>1993</v>
      </c>
      <c r="B12" s="430">
        <v>9.7237929899999997</v>
      </c>
      <c r="C12" s="431"/>
      <c r="D12" s="430">
        <v>4.0047617999999998</v>
      </c>
      <c r="E12" s="431"/>
      <c r="F12" s="430">
        <v>0.26449517099999997</v>
      </c>
      <c r="G12" s="431"/>
      <c r="H12" s="430">
        <v>0.198958361</v>
      </c>
      <c r="I12" s="431"/>
    </row>
    <row r="13" spans="1:9" x14ac:dyDescent="0.25">
      <c r="A13" s="226">
        <v>1994</v>
      </c>
      <c r="B13" s="430">
        <v>10.7273707</v>
      </c>
      <c r="C13" s="431"/>
      <c r="D13" s="430">
        <v>4.3267005000000003</v>
      </c>
      <c r="E13" s="431"/>
      <c r="F13" s="430">
        <v>0.29931038500000001</v>
      </c>
      <c r="G13" s="431"/>
      <c r="H13" s="430">
        <v>0.196153255</v>
      </c>
      <c r="I13" s="431"/>
    </row>
    <row r="14" spans="1:9" x14ac:dyDescent="0.25">
      <c r="A14" s="226">
        <v>1995</v>
      </c>
      <c r="B14" s="430">
        <v>10.788432</v>
      </c>
      <c r="C14" s="431"/>
      <c r="D14" s="430">
        <v>4.6946809999999992</v>
      </c>
      <c r="E14" s="431"/>
      <c r="F14" s="430">
        <v>0.31427517699999996</v>
      </c>
      <c r="G14" s="431"/>
      <c r="H14" s="430">
        <v>0.15176371799999999</v>
      </c>
      <c r="I14" s="431"/>
    </row>
    <row r="15" spans="1:9" x14ac:dyDescent="0.25">
      <c r="A15" s="226">
        <v>1996</v>
      </c>
      <c r="B15" s="430">
        <v>12.08665457</v>
      </c>
      <c r="C15" s="431"/>
      <c r="D15" s="430">
        <v>5.7100460000000002</v>
      </c>
      <c r="E15" s="431"/>
      <c r="F15" s="430">
        <v>0.37462742100000002</v>
      </c>
      <c r="G15" s="431"/>
      <c r="H15" s="430">
        <v>0.16781660300000001</v>
      </c>
      <c r="I15" s="431"/>
    </row>
    <row r="16" spans="1:9" x14ac:dyDescent="0.25">
      <c r="A16" s="226">
        <v>1997</v>
      </c>
      <c r="B16" s="430">
        <v>13.366705019999998</v>
      </c>
      <c r="C16" s="431"/>
      <c r="D16" s="430">
        <v>6.9629950000000003</v>
      </c>
      <c r="E16" s="431"/>
      <c r="F16" s="430">
        <v>0.48780838999999998</v>
      </c>
      <c r="G16" s="431"/>
      <c r="H16" s="430">
        <v>0.243151277</v>
      </c>
      <c r="I16" s="431"/>
    </row>
    <row r="17" spans="1:9" x14ac:dyDescent="0.25">
      <c r="A17" s="226">
        <v>1998</v>
      </c>
      <c r="B17" s="430">
        <v>13.81040269</v>
      </c>
      <c r="C17" s="431"/>
      <c r="D17" s="430">
        <v>6.6329709689999996</v>
      </c>
      <c r="E17" s="431"/>
      <c r="F17" s="430">
        <v>0.53850025599999995</v>
      </c>
      <c r="G17" s="431"/>
      <c r="H17" s="430">
        <v>0.17676707200000003</v>
      </c>
      <c r="I17" s="431"/>
    </row>
    <row r="18" spans="1:9" x14ac:dyDescent="0.25">
      <c r="A18" s="226">
        <v>1999</v>
      </c>
      <c r="B18" s="430">
        <v>17.361817479999999</v>
      </c>
      <c r="C18" s="431"/>
      <c r="D18" s="430">
        <v>6.7703807000000005</v>
      </c>
      <c r="E18" s="431"/>
      <c r="F18" s="430">
        <v>0.58512031484600002</v>
      </c>
      <c r="G18" s="431"/>
      <c r="H18" s="430">
        <v>0.38557070686300005</v>
      </c>
      <c r="I18" s="431"/>
    </row>
    <row r="19" spans="1:9" x14ac:dyDescent="0.25">
      <c r="A19" s="226">
        <v>2000</v>
      </c>
      <c r="B19" s="430">
        <v>21.133983900000004</v>
      </c>
      <c r="C19" s="431"/>
      <c r="D19" s="430">
        <v>7.1326793450000006</v>
      </c>
      <c r="E19" s="431"/>
      <c r="F19" s="430">
        <v>0.61760862494500002</v>
      </c>
      <c r="G19" s="431"/>
      <c r="H19" s="430">
        <v>0.25010781873799998</v>
      </c>
      <c r="I19" s="431"/>
    </row>
    <row r="20" spans="1:9" x14ac:dyDescent="0.25">
      <c r="A20" s="226">
        <v>2001</v>
      </c>
      <c r="B20" s="430">
        <v>20.207043879999993</v>
      </c>
      <c r="C20" s="431"/>
      <c r="D20" s="430">
        <v>7.3261046699999994</v>
      </c>
      <c r="E20" s="431"/>
      <c r="F20" s="430">
        <v>0.60400927222799994</v>
      </c>
      <c r="G20" s="431"/>
      <c r="H20" s="430">
        <v>0.27020419620299996</v>
      </c>
      <c r="I20" s="431"/>
    </row>
    <row r="21" spans="1:9" x14ac:dyDescent="0.25">
      <c r="A21" s="226">
        <v>2002</v>
      </c>
      <c r="B21" s="430">
        <v>21.50488129</v>
      </c>
      <c r="C21" s="431"/>
      <c r="D21" s="430">
        <v>7.2985255319999993</v>
      </c>
      <c r="E21" s="431"/>
      <c r="F21" s="430">
        <v>0.64812623915099998</v>
      </c>
      <c r="G21" s="431"/>
      <c r="H21" s="430">
        <v>0.22219228164300001</v>
      </c>
      <c r="I21" s="431"/>
    </row>
    <row r="22" spans="1:9" x14ac:dyDescent="0.25">
      <c r="A22" s="226">
        <v>2003</v>
      </c>
      <c r="B22" s="430">
        <v>21.326554240000004</v>
      </c>
      <c r="C22" s="431"/>
      <c r="D22" s="430">
        <v>6.8998635549999996</v>
      </c>
      <c r="E22" s="431"/>
      <c r="F22" s="430">
        <v>0.65207065740800008</v>
      </c>
      <c r="G22" s="431"/>
      <c r="H22" s="430">
        <v>0.23365039649199998</v>
      </c>
      <c r="I22" s="431"/>
    </row>
    <row r="23" spans="1:9" x14ac:dyDescent="0.25">
      <c r="A23" s="226">
        <v>2004</v>
      </c>
      <c r="B23" s="430">
        <v>22.612481940000002</v>
      </c>
      <c r="C23" s="431"/>
      <c r="D23" s="430">
        <v>8.2633748579999988</v>
      </c>
      <c r="E23" s="431"/>
      <c r="F23" s="430">
        <v>0.67870812282799997</v>
      </c>
      <c r="G23" s="431"/>
      <c r="H23" s="430">
        <v>0.26169770615400001</v>
      </c>
      <c r="I23" s="431"/>
    </row>
    <row r="24" spans="1:9" x14ac:dyDescent="0.25">
      <c r="A24" s="226">
        <v>2005</v>
      </c>
      <c r="B24" s="430">
        <v>21.885903970000001</v>
      </c>
      <c r="C24" s="431"/>
      <c r="D24" s="430">
        <v>9.2151851530000002</v>
      </c>
      <c r="E24" s="431"/>
      <c r="F24" s="430">
        <v>0.69394277922699998</v>
      </c>
      <c r="G24" s="431"/>
      <c r="H24" s="430">
        <v>0.18430028446699998</v>
      </c>
      <c r="I24" s="431"/>
    </row>
    <row r="25" spans="1:9" x14ac:dyDescent="0.25">
      <c r="A25" s="226">
        <v>2006</v>
      </c>
      <c r="B25" s="430">
        <v>19.846622200000006</v>
      </c>
      <c r="C25" s="431"/>
      <c r="D25" s="430">
        <v>9.1639740620000012</v>
      </c>
      <c r="E25" s="431"/>
      <c r="F25" s="430">
        <v>0.69693912897084798</v>
      </c>
      <c r="G25" s="431"/>
      <c r="H25" s="430">
        <v>0.18517247347340798</v>
      </c>
      <c r="I25" s="431"/>
    </row>
    <row r="26" spans="1:9" x14ac:dyDescent="0.25">
      <c r="A26" s="226">
        <v>2007</v>
      </c>
      <c r="B26" s="430">
        <v>18.08424909</v>
      </c>
      <c r="C26" s="431"/>
      <c r="D26" s="430">
        <v>8.0491896890000003</v>
      </c>
      <c r="E26" s="431"/>
      <c r="F26" s="430">
        <v>0.71115452997663187</v>
      </c>
      <c r="G26" s="431"/>
      <c r="H26" s="430">
        <v>0.16890704190860004</v>
      </c>
      <c r="I26" s="431"/>
    </row>
    <row r="27" spans="1:9" x14ac:dyDescent="0.25">
      <c r="A27" s="226">
        <v>2008</v>
      </c>
      <c r="B27" s="430">
        <v>16.671776000000001</v>
      </c>
      <c r="C27" s="431"/>
      <c r="D27" s="430">
        <v>8.8652928489999994</v>
      </c>
      <c r="E27" s="431"/>
      <c r="F27" s="430">
        <v>0.69858920569024019</v>
      </c>
      <c r="G27" s="431"/>
      <c r="H27" s="430">
        <v>0.13186293170928717</v>
      </c>
      <c r="I27" s="431"/>
    </row>
    <row r="28" spans="1:9" x14ac:dyDescent="0.25">
      <c r="A28" s="226">
        <v>2009</v>
      </c>
      <c r="B28" s="430">
        <v>15.168704809999998</v>
      </c>
      <c r="C28" s="431"/>
      <c r="D28" s="430">
        <v>7.3239397889999998</v>
      </c>
      <c r="E28" s="431"/>
      <c r="F28" s="430">
        <v>0.65792104049654987</v>
      </c>
      <c r="G28" s="431"/>
      <c r="H28" s="430">
        <v>8.528966756067774E-2</v>
      </c>
      <c r="I28" s="431"/>
    </row>
    <row r="29" spans="1:9" x14ac:dyDescent="0.25">
      <c r="A29" s="226">
        <v>2010</v>
      </c>
      <c r="B29" s="430">
        <v>14.223483208999998</v>
      </c>
      <c r="C29" s="431"/>
      <c r="D29" s="430">
        <v>7.1415416569999994</v>
      </c>
      <c r="E29" s="431"/>
      <c r="F29" s="430">
        <v>0.65069574341843273</v>
      </c>
      <c r="G29" s="431"/>
      <c r="H29" s="430">
        <v>0.11911693649204019</v>
      </c>
      <c r="I29" s="431"/>
    </row>
    <row r="30" spans="1:9" x14ac:dyDescent="0.25">
      <c r="A30" s="226">
        <v>2011</v>
      </c>
      <c r="B30" s="430">
        <v>12.834432652000004</v>
      </c>
      <c r="C30" s="431"/>
      <c r="D30" s="430">
        <v>5.6348538400000008</v>
      </c>
      <c r="E30" s="431"/>
      <c r="F30" s="430">
        <v>0.61979516995202732</v>
      </c>
      <c r="G30" s="431"/>
      <c r="H30" s="430">
        <v>8.1293733556727546E-2</v>
      </c>
      <c r="I30" s="431"/>
    </row>
    <row r="31" spans="1:9" x14ac:dyDescent="0.25">
      <c r="A31" s="226">
        <v>2012</v>
      </c>
      <c r="B31" s="430">
        <v>11.727346635282</v>
      </c>
      <c r="C31" s="431"/>
      <c r="D31" s="430">
        <v>4.862716689</v>
      </c>
      <c r="E31" s="431"/>
      <c r="F31" s="430">
        <v>0.62818469285362311</v>
      </c>
      <c r="G31" s="431"/>
      <c r="H31" s="430">
        <v>7.0978455803035551E-2</v>
      </c>
      <c r="I31" s="431"/>
    </row>
    <row r="32" spans="1:9" x14ac:dyDescent="0.25">
      <c r="A32" s="226">
        <v>2013</v>
      </c>
      <c r="B32" s="430">
        <v>10.185009620085999</v>
      </c>
      <c r="C32" s="305"/>
      <c r="D32" s="430">
        <v>3.9810741470000002</v>
      </c>
      <c r="E32" s="305"/>
      <c r="F32" s="430">
        <v>0.59736517878146478</v>
      </c>
      <c r="G32" s="305"/>
      <c r="H32" s="430">
        <v>9.707181019221281E-2</v>
      </c>
      <c r="I32" s="305"/>
    </row>
    <row r="33" spans="1:9" x14ac:dyDescent="0.25">
      <c r="A33" s="226">
        <v>2014</v>
      </c>
      <c r="B33" s="430">
        <v>9.5987837200000019</v>
      </c>
      <c r="C33" s="305"/>
      <c r="D33" s="430">
        <v>3.8125016860000001</v>
      </c>
      <c r="E33" s="305"/>
      <c r="F33" s="430">
        <v>0.58028286000000007</v>
      </c>
      <c r="G33" s="436"/>
      <c r="H33" s="430">
        <v>8.4754573E-2</v>
      </c>
      <c r="I33" s="436"/>
    </row>
    <row r="34" spans="1:9" x14ac:dyDescent="0.25">
      <c r="A34" s="226">
        <v>2015</v>
      </c>
      <c r="B34" s="432"/>
      <c r="C34" s="305">
        <v>9.5509418647703814</v>
      </c>
      <c r="D34" s="430"/>
      <c r="E34" s="305">
        <v>4.0696647257119078</v>
      </c>
      <c r="F34" s="433"/>
      <c r="G34" s="305">
        <v>0.60870569280343712</v>
      </c>
      <c r="H34" s="433"/>
      <c r="I34" s="305">
        <v>7.1417777926960274E-2</v>
      </c>
    </row>
    <row r="35" spans="1:9" x14ac:dyDescent="0.25">
      <c r="A35" s="226">
        <v>2016</v>
      </c>
      <c r="B35" s="432"/>
      <c r="C35" s="305">
        <v>9.4830516065469563</v>
      </c>
      <c r="D35" s="430"/>
      <c r="E35" s="305">
        <v>3.6394736684200715</v>
      </c>
      <c r="F35" s="433"/>
      <c r="G35" s="305">
        <v>0.6087805773361975</v>
      </c>
      <c r="H35" s="433"/>
      <c r="I35" s="305">
        <v>7.2021874865735774E-2</v>
      </c>
    </row>
    <row r="36" spans="1:9" x14ac:dyDescent="0.25">
      <c r="A36" s="226">
        <v>2017</v>
      </c>
      <c r="B36" s="432"/>
      <c r="C36" s="305">
        <v>9.6477581409502626</v>
      </c>
      <c r="D36" s="430"/>
      <c r="E36" s="305">
        <v>3.7138204702413358</v>
      </c>
      <c r="F36" s="433"/>
      <c r="G36" s="305">
        <v>0.6104830155746509</v>
      </c>
      <c r="H36" s="433"/>
      <c r="I36" s="305">
        <v>7.0009010472610086E-2</v>
      </c>
    </row>
    <row r="37" spans="1:9" x14ac:dyDescent="0.25">
      <c r="A37" s="226">
        <v>2018</v>
      </c>
      <c r="B37" s="432"/>
      <c r="C37" s="305">
        <v>8.8728176135388512</v>
      </c>
      <c r="D37" s="430"/>
      <c r="E37" s="305">
        <v>3.7396763530262973</v>
      </c>
      <c r="F37" s="433"/>
      <c r="G37" s="305">
        <v>0.61107545649838879</v>
      </c>
      <c r="H37" s="433"/>
      <c r="I37" s="305">
        <v>6.8559292427497323E-2</v>
      </c>
    </row>
    <row r="38" spans="1:9" x14ac:dyDescent="0.25">
      <c r="A38" s="226">
        <v>2019</v>
      </c>
      <c r="B38" s="432"/>
      <c r="C38" s="305">
        <v>8.6703146434133167</v>
      </c>
      <c r="D38" s="430"/>
      <c r="E38" s="305">
        <v>3.9671554170477004</v>
      </c>
      <c r="F38" s="433"/>
      <c r="G38" s="305">
        <v>0.58167158968850696</v>
      </c>
      <c r="H38" s="433"/>
      <c r="I38" s="305">
        <v>6.8363266648764784E-2</v>
      </c>
    </row>
    <row r="39" spans="1:9" x14ac:dyDescent="0.25">
      <c r="A39" s="226">
        <v>2020</v>
      </c>
      <c r="B39" s="432"/>
      <c r="C39" s="305">
        <v>9.9560770292461598</v>
      </c>
      <c r="D39" s="432"/>
      <c r="E39" s="305">
        <v>3.9145835905455337</v>
      </c>
      <c r="F39" s="432"/>
      <c r="G39" s="305">
        <v>0.58820776653615603</v>
      </c>
      <c r="H39" s="432"/>
      <c r="I39" s="305">
        <v>6.6746777658431788E-2</v>
      </c>
    </row>
    <row r="40" spans="1:9" x14ac:dyDescent="0.25">
      <c r="A40" s="226">
        <v>2021</v>
      </c>
      <c r="B40" s="432"/>
      <c r="C40" s="305">
        <v>9.464449260470456</v>
      </c>
      <c r="D40" s="432"/>
      <c r="E40" s="305">
        <v>3.7420663980420135</v>
      </c>
      <c r="F40" s="432"/>
      <c r="G40" s="305">
        <v>0.61284141921624324</v>
      </c>
      <c r="H40" s="432"/>
      <c r="I40" s="305">
        <v>6.6746777658431788E-2</v>
      </c>
    </row>
    <row r="41" spans="1:9" x14ac:dyDescent="0.25">
      <c r="A41" s="226">
        <v>2022</v>
      </c>
      <c r="B41" s="432"/>
      <c r="C41" s="305">
        <v>8.9124550508642706</v>
      </c>
      <c r="D41" s="432"/>
      <c r="E41" s="305">
        <v>3.698939806190197</v>
      </c>
      <c r="F41" s="432"/>
      <c r="G41" s="305">
        <v>0.63747507189633068</v>
      </c>
      <c r="H41" s="432"/>
      <c r="I41" s="305">
        <v>6.6746777658431788E-2</v>
      </c>
    </row>
    <row r="42" spans="1:9" x14ac:dyDescent="0.25">
      <c r="A42" s="226">
        <v>2023</v>
      </c>
      <c r="B42" s="432"/>
      <c r="C42" s="305">
        <v>8.2426371277892141</v>
      </c>
      <c r="D42" s="432"/>
      <c r="E42" s="305">
        <v>3.679440665598869</v>
      </c>
      <c r="F42" s="432"/>
      <c r="G42" s="305">
        <v>0.65524782232077894</v>
      </c>
      <c r="H42" s="432"/>
      <c r="I42" s="305">
        <v>6.6746777658431788E-2</v>
      </c>
    </row>
    <row r="43" spans="1:9" x14ac:dyDescent="0.25">
      <c r="A43" s="226">
        <v>2024</v>
      </c>
      <c r="B43" s="432"/>
      <c r="C43" s="305">
        <v>7.8564087079766072</v>
      </c>
      <c r="D43" s="432"/>
      <c r="E43" s="305">
        <v>3.6772009802000847</v>
      </c>
      <c r="F43" s="432"/>
      <c r="G43" s="305">
        <v>0.67988147500086615</v>
      </c>
      <c r="H43" s="432"/>
      <c r="I43" s="305">
        <v>6.6746777658431788E-2</v>
      </c>
    </row>
    <row r="44" spans="1:9" x14ac:dyDescent="0.25">
      <c r="A44" s="227">
        <v>2025</v>
      </c>
      <c r="B44" s="434"/>
      <c r="C44" s="308">
        <v>7.8323321160699111</v>
      </c>
      <c r="D44" s="434"/>
      <c r="E44" s="308">
        <v>3.7892386498033082</v>
      </c>
      <c r="F44" s="434"/>
      <c r="G44" s="308">
        <v>0.69913204992454914</v>
      </c>
      <c r="H44" s="434"/>
      <c r="I44" s="308">
        <v>6.6746777658431788E-2</v>
      </c>
    </row>
    <row r="45" spans="1:9" x14ac:dyDescent="0.25">
      <c r="A45" s="216"/>
      <c r="B45" s="216"/>
      <c r="C45" s="216"/>
      <c r="D45" s="216"/>
      <c r="E45" s="216"/>
      <c r="F45" s="216"/>
      <c r="G45" s="216"/>
      <c r="H45" s="216"/>
      <c r="I45" s="216"/>
    </row>
    <row r="46" spans="1:9" s="234" customFormat="1" ht="17.25" x14ac:dyDescent="0.3">
      <c r="A46" s="218" t="s">
        <v>755</v>
      </c>
      <c r="B46" s="218"/>
      <c r="C46" s="218"/>
      <c r="D46" s="218"/>
      <c r="E46" s="218"/>
      <c r="F46" s="218"/>
      <c r="G46" s="218"/>
      <c r="H46" s="218"/>
      <c r="I46" s="218"/>
    </row>
    <row r="48" spans="1:9" x14ac:dyDescent="0.25">
      <c r="A48" s="216"/>
      <c r="B48" s="216"/>
      <c r="C48" s="216"/>
      <c r="D48" s="216"/>
      <c r="E48" s="216"/>
      <c r="F48" s="216"/>
      <c r="G48" s="216"/>
      <c r="H48" s="216"/>
      <c r="I48" s="216"/>
    </row>
    <row r="51" spans="1:10" x14ac:dyDescent="0.25">
      <c r="A51" s="228"/>
      <c r="B51" s="219" t="s">
        <v>697</v>
      </c>
      <c r="C51" s="232" t="s">
        <v>697</v>
      </c>
      <c r="D51" s="220" t="s">
        <v>697</v>
      </c>
      <c r="E51" s="219" t="s">
        <v>697</v>
      </c>
      <c r="F51" s="232" t="s">
        <v>697</v>
      </c>
      <c r="G51" s="220" t="s">
        <v>697</v>
      </c>
      <c r="H51" s="219" t="s">
        <v>698</v>
      </c>
      <c r="I51" s="232" t="s">
        <v>698</v>
      </c>
      <c r="J51" s="220" t="s">
        <v>698</v>
      </c>
    </row>
    <row r="52" spans="1:10" x14ac:dyDescent="0.25">
      <c r="A52" s="229"/>
      <c r="B52" s="221" t="s">
        <v>700</v>
      </c>
      <c r="C52" s="231" t="s">
        <v>701</v>
      </c>
      <c r="D52" s="222" t="s">
        <v>701</v>
      </c>
      <c r="E52" s="221" t="s">
        <v>701</v>
      </c>
      <c r="F52" s="231" t="s">
        <v>701</v>
      </c>
      <c r="G52" s="222" t="s">
        <v>701</v>
      </c>
      <c r="H52" s="221" t="s">
        <v>700</v>
      </c>
      <c r="I52" s="231" t="s">
        <v>701</v>
      </c>
      <c r="J52" s="222" t="s">
        <v>701</v>
      </c>
    </row>
    <row r="53" spans="1:10" x14ac:dyDescent="0.25">
      <c r="A53" s="229"/>
      <c r="B53" s="221"/>
      <c r="C53" s="231">
        <v>2014</v>
      </c>
      <c r="D53" s="222">
        <v>2015</v>
      </c>
      <c r="E53" s="221" t="s">
        <v>704</v>
      </c>
      <c r="F53" s="231" t="s">
        <v>705</v>
      </c>
      <c r="G53" s="222" t="s">
        <v>706</v>
      </c>
      <c r="H53" s="221"/>
      <c r="I53" s="231">
        <v>2014</v>
      </c>
      <c r="J53" s="222">
        <v>2015</v>
      </c>
    </row>
    <row r="54" spans="1:10" x14ac:dyDescent="0.25">
      <c r="A54" s="229"/>
      <c r="B54" s="221"/>
      <c r="C54" s="231"/>
      <c r="D54" s="222"/>
      <c r="E54" s="221" t="s">
        <v>707</v>
      </c>
      <c r="F54" s="231" t="s">
        <v>708</v>
      </c>
      <c r="G54" s="222"/>
      <c r="H54" s="221"/>
      <c r="I54" s="231"/>
      <c r="J54" s="222"/>
    </row>
    <row r="55" spans="1:10" x14ac:dyDescent="0.25">
      <c r="A55" s="230"/>
      <c r="B55" s="223" t="s">
        <v>703</v>
      </c>
      <c r="C55" s="233" t="s">
        <v>703</v>
      </c>
      <c r="D55" s="224" t="s">
        <v>703</v>
      </c>
      <c r="E55" s="223" t="s">
        <v>703</v>
      </c>
      <c r="F55" s="233" t="s">
        <v>703</v>
      </c>
      <c r="G55" s="224" t="s">
        <v>703</v>
      </c>
      <c r="H55" s="223" t="s">
        <v>703</v>
      </c>
      <c r="I55" s="233" t="s">
        <v>703</v>
      </c>
      <c r="J55" s="224" t="s">
        <v>703</v>
      </c>
    </row>
    <row r="56" spans="1:10" x14ac:dyDescent="0.25">
      <c r="A56" s="225">
        <v>1990</v>
      </c>
      <c r="B56" s="427">
        <v>0.22151824099999998</v>
      </c>
      <c r="C56" s="300"/>
      <c r="D56" s="428"/>
      <c r="E56" s="429"/>
      <c r="F56" s="300"/>
      <c r="G56" s="428"/>
      <c r="H56" s="427">
        <v>0.10815396200000001</v>
      </c>
      <c r="I56" s="300"/>
      <c r="J56" s="428"/>
    </row>
    <row r="57" spans="1:10" x14ac:dyDescent="0.25">
      <c r="A57" s="226">
        <v>1991</v>
      </c>
      <c r="B57" s="430">
        <v>0.22702921400000001</v>
      </c>
      <c r="C57" s="303"/>
      <c r="D57" s="431"/>
      <c r="E57" s="432"/>
      <c r="F57" s="303"/>
      <c r="G57" s="431"/>
      <c r="H57" s="430">
        <v>0.22287684400000002</v>
      </c>
      <c r="I57" s="303"/>
      <c r="J57" s="431"/>
    </row>
    <row r="58" spans="1:10" x14ac:dyDescent="0.25">
      <c r="A58" s="226">
        <v>1992</v>
      </c>
      <c r="B58" s="430">
        <v>0.26350323600000003</v>
      </c>
      <c r="C58" s="303"/>
      <c r="D58" s="431"/>
      <c r="E58" s="432"/>
      <c r="F58" s="303"/>
      <c r="G58" s="431"/>
      <c r="H58" s="430">
        <v>0.23017356999999999</v>
      </c>
      <c r="I58" s="303"/>
      <c r="J58" s="431"/>
    </row>
    <row r="59" spans="1:10" x14ac:dyDescent="0.25">
      <c r="A59" s="226">
        <v>1993</v>
      </c>
      <c r="B59" s="430">
        <v>0.26449517099999997</v>
      </c>
      <c r="C59" s="303"/>
      <c r="D59" s="431"/>
      <c r="E59" s="432"/>
      <c r="F59" s="303"/>
      <c r="G59" s="431"/>
      <c r="H59" s="430">
        <v>0.198958361</v>
      </c>
      <c r="I59" s="303"/>
      <c r="J59" s="431"/>
    </row>
    <row r="60" spans="1:10" x14ac:dyDescent="0.25">
      <c r="A60" s="226">
        <v>1994</v>
      </c>
      <c r="B60" s="430">
        <v>0.29931038500000001</v>
      </c>
      <c r="C60" s="303"/>
      <c r="D60" s="431"/>
      <c r="E60" s="432"/>
      <c r="F60" s="303"/>
      <c r="G60" s="431"/>
      <c r="H60" s="430">
        <v>0.196153255</v>
      </c>
      <c r="I60" s="303"/>
      <c r="J60" s="431"/>
    </row>
    <row r="61" spans="1:10" x14ac:dyDescent="0.25">
      <c r="A61" s="226">
        <v>1995</v>
      </c>
      <c r="B61" s="430">
        <v>0.31427517699999996</v>
      </c>
      <c r="C61" s="303"/>
      <c r="D61" s="431"/>
      <c r="E61" s="432"/>
      <c r="F61" s="303"/>
      <c r="G61" s="431"/>
      <c r="H61" s="430">
        <v>0.15176371799999999</v>
      </c>
      <c r="I61" s="303"/>
      <c r="J61" s="431"/>
    </row>
    <row r="62" spans="1:10" x14ac:dyDescent="0.25">
      <c r="A62" s="226">
        <v>1996</v>
      </c>
      <c r="B62" s="430">
        <v>0.37462742100000002</v>
      </c>
      <c r="C62" s="303"/>
      <c r="D62" s="431"/>
      <c r="E62" s="432"/>
      <c r="F62" s="303"/>
      <c r="G62" s="431"/>
      <c r="H62" s="430">
        <v>0.16781660300000001</v>
      </c>
      <c r="I62" s="303"/>
      <c r="J62" s="431"/>
    </row>
    <row r="63" spans="1:10" x14ac:dyDescent="0.25">
      <c r="A63" s="226">
        <v>1997</v>
      </c>
      <c r="B63" s="430">
        <v>0.48780838999999998</v>
      </c>
      <c r="C63" s="303"/>
      <c r="D63" s="431"/>
      <c r="E63" s="432"/>
      <c r="F63" s="303"/>
      <c r="G63" s="431"/>
      <c r="H63" s="430">
        <v>0.243151277</v>
      </c>
      <c r="I63" s="303"/>
      <c r="J63" s="431"/>
    </row>
    <row r="64" spans="1:10" x14ac:dyDescent="0.25">
      <c r="A64" s="226">
        <v>1998</v>
      </c>
      <c r="B64" s="430">
        <v>0.53850025599999995</v>
      </c>
      <c r="C64" s="303"/>
      <c r="D64" s="431"/>
      <c r="E64" s="432"/>
      <c r="F64" s="303"/>
      <c r="G64" s="431"/>
      <c r="H64" s="430">
        <v>0.17676707200000003</v>
      </c>
      <c r="I64" s="303"/>
      <c r="J64" s="431"/>
    </row>
    <row r="65" spans="1:10" x14ac:dyDescent="0.25">
      <c r="A65" s="226">
        <v>1999</v>
      </c>
      <c r="B65" s="430">
        <v>0.58512031484600002</v>
      </c>
      <c r="C65" s="303"/>
      <c r="D65" s="431"/>
      <c r="E65" s="432"/>
      <c r="F65" s="303"/>
      <c r="G65" s="431"/>
      <c r="H65" s="430">
        <v>0.38557070686300005</v>
      </c>
      <c r="I65" s="303"/>
      <c r="J65" s="431"/>
    </row>
    <row r="66" spans="1:10" x14ac:dyDescent="0.25">
      <c r="A66" s="226">
        <v>2000</v>
      </c>
      <c r="B66" s="430">
        <v>0.61760862494500002</v>
      </c>
      <c r="C66" s="303"/>
      <c r="D66" s="431"/>
      <c r="E66" s="432"/>
      <c r="F66" s="303"/>
      <c r="G66" s="431"/>
      <c r="H66" s="430">
        <v>0.25010781873799998</v>
      </c>
      <c r="I66" s="303"/>
      <c r="J66" s="431"/>
    </row>
    <row r="67" spans="1:10" x14ac:dyDescent="0.25">
      <c r="A67" s="226">
        <v>2001</v>
      </c>
      <c r="B67" s="430">
        <v>0.60400927222799994</v>
      </c>
      <c r="C67" s="303"/>
      <c r="D67" s="431"/>
      <c r="E67" s="432"/>
      <c r="F67" s="303"/>
      <c r="G67" s="431"/>
      <c r="H67" s="430">
        <v>0.27020419620299996</v>
      </c>
      <c r="I67" s="303"/>
      <c r="J67" s="431"/>
    </row>
    <row r="68" spans="1:10" x14ac:dyDescent="0.25">
      <c r="A68" s="226">
        <v>2002</v>
      </c>
      <c r="B68" s="430">
        <v>0.64812623915099998</v>
      </c>
      <c r="C68" s="303"/>
      <c r="D68" s="431"/>
      <c r="E68" s="432"/>
      <c r="F68" s="303"/>
      <c r="G68" s="431"/>
      <c r="H68" s="430">
        <v>0.22219228164300001</v>
      </c>
      <c r="I68" s="303"/>
      <c r="J68" s="431"/>
    </row>
    <row r="69" spans="1:10" x14ac:dyDescent="0.25">
      <c r="A69" s="226">
        <v>2003</v>
      </c>
      <c r="B69" s="430">
        <v>0.65207065740800008</v>
      </c>
      <c r="C69" s="303"/>
      <c r="D69" s="431"/>
      <c r="E69" s="432"/>
      <c r="F69" s="303"/>
      <c r="G69" s="431"/>
      <c r="H69" s="430">
        <v>0.23365039649199998</v>
      </c>
      <c r="I69" s="303"/>
      <c r="J69" s="431"/>
    </row>
    <row r="70" spans="1:10" x14ac:dyDescent="0.25">
      <c r="A70" s="226">
        <v>2004</v>
      </c>
      <c r="B70" s="430">
        <v>0.67870812282799997</v>
      </c>
      <c r="C70" s="303"/>
      <c r="D70" s="431"/>
      <c r="E70" s="432"/>
      <c r="F70" s="303"/>
      <c r="G70" s="431"/>
      <c r="H70" s="430">
        <v>0.26169770615400001</v>
      </c>
      <c r="I70" s="303"/>
      <c r="J70" s="431"/>
    </row>
    <row r="71" spans="1:10" x14ac:dyDescent="0.25">
      <c r="A71" s="226">
        <v>2005</v>
      </c>
      <c r="B71" s="430">
        <v>0.69394277922699998</v>
      </c>
      <c r="C71" s="303"/>
      <c r="D71" s="431"/>
      <c r="E71" s="432"/>
      <c r="F71" s="303"/>
      <c r="G71" s="431"/>
      <c r="H71" s="430">
        <v>0.18430028446699998</v>
      </c>
      <c r="I71" s="303"/>
      <c r="J71" s="431"/>
    </row>
    <row r="72" spans="1:10" x14ac:dyDescent="0.25">
      <c r="A72" s="226">
        <v>2006</v>
      </c>
      <c r="B72" s="430">
        <v>0.69693912897084798</v>
      </c>
      <c r="C72" s="303"/>
      <c r="D72" s="431"/>
      <c r="E72" s="432"/>
      <c r="F72" s="303"/>
      <c r="G72" s="431"/>
      <c r="H72" s="430">
        <v>0.18517247347340798</v>
      </c>
      <c r="I72" s="303"/>
      <c r="J72" s="431"/>
    </row>
    <row r="73" spans="1:10" x14ac:dyDescent="0.25">
      <c r="A73" s="226">
        <v>2007</v>
      </c>
      <c r="B73" s="430">
        <v>0.71115452997663187</v>
      </c>
      <c r="C73" s="303"/>
      <c r="D73" s="431"/>
      <c r="E73" s="432"/>
      <c r="F73" s="303"/>
      <c r="G73" s="431"/>
      <c r="H73" s="430">
        <v>0.16890704190860004</v>
      </c>
      <c r="I73" s="303"/>
      <c r="J73" s="431"/>
    </row>
    <row r="74" spans="1:10" x14ac:dyDescent="0.25">
      <c r="A74" s="226">
        <v>2008</v>
      </c>
      <c r="B74" s="430">
        <v>0.69858920569024019</v>
      </c>
      <c r="C74" s="303"/>
      <c r="D74" s="431"/>
      <c r="E74" s="432"/>
      <c r="F74" s="303"/>
      <c r="G74" s="431"/>
      <c r="H74" s="430">
        <v>0.13186293170928717</v>
      </c>
      <c r="I74" s="303"/>
      <c r="J74" s="431"/>
    </row>
    <row r="75" spans="1:10" x14ac:dyDescent="0.25">
      <c r="A75" s="226">
        <v>2009</v>
      </c>
      <c r="B75" s="430">
        <v>0.65792104049654987</v>
      </c>
      <c r="C75" s="303"/>
      <c r="D75" s="431"/>
      <c r="E75" s="432"/>
      <c r="F75" s="303"/>
      <c r="G75" s="431"/>
      <c r="H75" s="430">
        <v>8.528966756067774E-2</v>
      </c>
      <c r="I75" s="303"/>
      <c r="J75" s="431"/>
    </row>
    <row r="76" spans="1:10" x14ac:dyDescent="0.25">
      <c r="A76" s="226">
        <v>2010</v>
      </c>
      <c r="B76" s="430">
        <v>0.65069574341843273</v>
      </c>
      <c r="C76" s="303"/>
      <c r="D76" s="431"/>
      <c r="E76" s="432"/>
      <c r="F76" s="303"/>
      <c r="G76" s="431"/>
      <c r="H76" s="430">
        <v>0.11911693649204019</v>
      </c>
      <c r="I76" s="303"/>
      <c r="J76" s="431"/>
    </row>
    <row r="77" spans="1:10" x14ac:dyDescent="0.25">
      <c r="A77" s="226">
        <v>2011</v>
      </c>
      <c r="B77" s="430">
        <v>0.61979516995202732</v>
      </c>
      <c r="C77" s="303"/>
      <c r="D77" s="431"/>
      <c r="E77" s="432"/>
      <c r="F77" s="303"/>
      <c r="G77" s="431"/>
      <c r="H77" s="430">
        <v>8.1293733556727546E-2</v>
      </c>
      <c r="I77" s="303"/>
      <c r="J77" s="431"/>
    </row>
    <row r="78" spans="1:10" x14ac:dyDescent="0.25">
      <c r="A78" s="226">
        <v>2012</v>
      </c>
      <c r="B78" s="430">
        <v>0.62818469285362311</v>
      </c>
      <c r="C78" s="303"/>
      <c r="D78" s="431"/>
      <c r="E78" s="432"/>
      <c r="F78" s="303"/>
      <c r="G78" s="431"/>
      <c r="H78" s="430">
        <v>7.0978455803035551E-2</v>
      </c>
      <c r="I78" s="303"/>
      <c r="J78" s="431"/>
    </row>
    <row r="79" spans="1:10" x14ac:dyDescent="0.25">
      <c r="A79" s="226">
        <v>2013</v>
      </c>
      <c r="B79" s="430">
        <v>0.59736517878146478</v>
      </c>
      <c r="C79" s="304"/>
      <c r="D79" s="431"/>
      <c r="E79" s="432"/>
      <c r="F79" s="303"/>
      <c r="G79" s="431"/>
      <c r="H79" s="430">
        <v>9.707181019221281E-2</v>
      </c>
      <c r="I79" s="304"/>
      <c r="J79" s="431"/>
    </row>
    <row r="80" spans="1:10" x14ac:dyDescent="0.25">
      <c r="A80" s="226">
        <v>2014</v>
      </c>
      <c r="B80" s="430">
        <v>0.58028286000000007</v>
      </c>
      <c r="C80" s="304">
        <v>0.6115816326530612</v>
      </c>
      <c r="D80" s="431"/>
      <c r="E80" s="432"/>
      <c r="F80" s="303"/>
      <c r="G80" s="431"/>
      <c r="H80" s="430">
        <v>8.4754573E-2</v>
      </c>
      <c r="I80" s="304">
        <v>6.7693288131041876E-2</v>
      </c>
      <c r="J80" s="431"/>
    </row>
    <row r="81" spans="1:10" x14ac:dyDescent="0.25">
      <c r="A81" s="226">
        <v>2015</v>
      </c>
      <c r="B81" s="433"/>
      <c r="C81" s="304">
        <v>0.61060150375939848</v>
      </c>
      <c r="D81" s="305">
        <v>0.60870569280343712</v>
      </c>
      <c r="E81" s="432"/>
      <c r="F81" s="303"/>
      <c r="G81" s="431"/>
      <c r="H81" s="433"/>
      <c r="I81" s="304">
        <v>6.7693288131041876E-2</v>
      </c>
      <c r="J81" s="305">
        <v>7.1417777926960274E-2</v>
      </c>
    </row>
    <row r="82" spans="1:10" x14ac:dyDescent="0.25">
      <c r="A82" s="226">
        <v>2016</v>
      </c>
      <c r="B82" s="433"/>
      <c r="C82" s="304">
        <v>0.62187298603651986</v>
      </c>
      <c r="D82" s="305">
        <v>0.6087805773361975</v>
      </c>
      <c r="E82" s="432"/>
      <c r="F82" s="303"/>
      <c r="G82" s="431"/>
      <c r="H82" s="433"/>
      <c r="I82" s="304">
        <v>7.01436103651987E-2</v>
      </c>
      <c r="J82" s="305">
        <v>7.2021874865735774E-2</v>
      </c>
    </row>
    <row r="83" spans="1:10" x14ac:dyDescent="0.25">
      <c r="A83" s="226">
        <v>2017</v>
      </c>
      <c r="B83" s="433"/>
      <c r="C83" s="304">
        <v>0.63314446831364124</v>
      </c>
      <c r="D83" s="305">
        <v>0.6104830155746509</v>
      </c>
      <c r="E83" s="432"/>
      <c r="F83" s="303"/>
      <c r="G83" s="431"/>
      <c r="H83" s="433"/>
      <c r="I83" s="304">
        <v>7.2593932599355523E-2</v>
      </c>
      <c r="J83" s="305">
        <v>7.0009010472610086E-2</v>
      </c>
    </row>
    <row r="84" spans="1:10" x14ac:dyDescent="0.25">
      <c r="A84" s="226">
        <v>2018</v>
      </c>
      <c r="B84" s="433"/>
      <c r="C84" s="304">
        <v>0.62922395273899046</v>
      </c>
      <c r="D84" s="305">
        <v>0.61107545649838879</v>
      </c>
      <c r="E84" s="432"/>
      <c r="F84" s="303"/>
      <c r="G84" s="431"/>
      <c r="H84" s="433"/>
      <c r="I84" s="304">
        <v>7.2593932599355523E-2</v>
      </c>
      <c r="J84" s="305">
        <v>6.8559292427497323E-2</v>
      </c>
    </row>
    <row r="85" spans="1:10" x14ac:dyDescent="0.25">
      <c r="A85" s="226">
        <v>2019</v>
      </c>
      <c r="B85" s="433"/>
      <c r="C85" s="304">
        <v>0.59687969924812023</v>
      </c>
      <c r="D85" s="305">
        <v>0.58167158968850696</v>
      </c>
      <c r="E85" s="432"/>
      <c r="F85" s="303"/>
      <c r="G85" s="431"/>
      <c r="H85" s="433"/>
      <c r="I85" s="304">
        <v>7.2593932599355523E-2</v>
      </c>
      <c r="J85" s="305">
        <v>6.8363266648764784E-2</v>
      </c>
    </row>
    <row r="86" spans="1:10" x14ac:dyDescent="0.25">
      <c r="A86" s="226">
        <v>2020</v>
      </c>
      <c r="B86" s="432"/>
      <c r="C86" s="304">
        <v>0.58820776653615603</v>
      </c>
      <c r="D86" s="305">
        <v>0.58820776653615603</v>
      </c>
      <c r="E86" s="430">
        <v>0.5635741138560687</v>
      </c>
      <c r="F86" s="304">
        <v>7.8336526800872885E-3</v>
      </c>
      <c r="G86" s="305">
        <v>1.6800000000000037E-2</v>
      </c>
      <c r="H86" s="432"/>
      <c r="I86" s="304">
        <v>6.6746777658431788E-2</v>
      </c>
      <c r="J86" s="305">
        <v>6.6746777658431788E-2</v>
      </c>
    </row>
    <row r="87" spans="1:10" x14ac:dyDescent="0.25">
      <c r="A87" s="226">
        <v>2021</v>
      </c>
      <c r="B87" s="432"/>
      <c r="C87" s="304">
        <v>0.61284141921624324</v>
      </c>
      <c r="D87" s="305">
        <v>0.61284141921624324</v>
      </c>
      <c r="E87" s="430">
        <v>0.5635741138560687</v>
      </c>
      <c r="F87" s="304">
        <v>1.5667305360174577E-2</v>
      </c>
      <c r="G87" s="305">
        <v>3.3599999999999963E-2</v>
      </c>
      <c r="H87" s="432"/>
      <c r="I87" s="304">
        <v>6.6746777658431788E-2</v>
      </c>
      <c r="J87" s="305">
        <v>6.6746777658431788E-2</v>
      </c>
    </row>
    <row r="88" spans="1:10" x14ac:dyDescent="0.25">
      <c r="A88" s="226">
        <v>2022</v>
      </c>
      <c r="B88" s="432"/>
      <c r="C88" s="304">
        <v>0.63747507189633068</v>
      </c>
      <c r="D88" s="305">
        <v>0.63747507189633068</v>
      </c>
      <c r="E88" s="430">
        <v>0.5635741138560687</v>
      </c>
      <c r="F88" s="304">
        <v>2.3500958040261977E-2</v>
      </c>
      <c r="G88" s="305">
        <v>5.04E-2</v>
      </c>
      <c r="H88" s="432"/>
      <c r="I88" s="304">
        <v>6.6746777658431788E-2</v>
      </c>
      <c r="J88" s="305">
        <v>6.6746777658431788E-2</v>
      </c>
    </row>
    <row r="89" spans="1:10" x14ac:dyDescent="0.25">
      <c r="A89" s="226">
        <v>2023</v>
      </c>
      <c r="B89" s="432"/>
      <c r="C89" s="304">
        <v>0.65524782232077894</v>
      </c>
      <c r="D89" s="305">
        <v>0.65524782232077894</v>
      </c>
      <c r="E89" s="430">
        <v>0.55671321160042964</v>
      </c>
      <c r="F89" s="304">
        <v>3.1334610720349265E-2</v>
      </c>
      <c r="G89" s="305">
        <v>6.7200000000000037E-2</v>
      </c>
      <c r="H89" s="432"/>
      <c r="I89" s="304">
        <v>6.6746777658431788E-2</v>
      </c>
      <c r="J89" s="305">
        <v>6.6746777658431788E-2</v>
      </c>
    </row>
    <row r="90" spans="1:10" x14ac:dyDescent="0.25">
      <c r="A90" s="226">
        <v>2024</v>
      </c>
      <c r="B90" s="432"/>
      <c r="C90" s="304">
        <v>0.67988147500086615</v>
      </c>
      <c r="D90" s="305">
        <v>0.67988147500086615</v>
      </c>
      <c r="E90" s="430">
        <v>0.55671321160042964</v>
      </c>
      <c r="F90" s="304">
        <v>3.9168263400436554E-2</v>
      </c>
      <c r="G90" s="305">
        <v>8.3999999999999964E-2</v>
      </c>
      <c r="H90" s="432"/>
      <c r="I90" s="304">
        <v>6.6746777658431788E-2</v>
      </c>
      <c r="J90" s="305">
        <v>6.6746777658431788E-2</v>
      </c>
    </row>
    <row r="91" spans="1:10" x14ac:dyDescent="0.25">
      <c r="A91" s="227">
        <v>2025</v>
      </c>
      <c r="B91" s="434"/>
      <c r="C91" s="307">
        <v>0.69913204992454914</v>
      </c>
      <c r="D91" s="308">
        <v>0.69913204992454914</v>
      </c>
      <c r="E91" s="435">
        <v>0.54985230934479057</v>
      </c>
      <c r="F91" s="307">
        <v>5.1479740579758571E-2</v>
      </c>
      <c r="G91" s="308">
        <v>9.7799999999999998E-2</v>
      </c>
      <c r="H91" s="434"/>
      <c r="I91" s="307">
        <v>6.6746777658431788E-2</v>
      </c>
      <c r="J91" s="308">
        <v>6.6746777658431788E-2</v>
      </c>
    </row>
    <row r="92" spans="1:10" x14ac:dyDescent="0.25">
      <c r="A92" s="216"/>
      <c r="B92" s="216"/>
      <c r="C92" s="216"/>
      <c r="D92" s="216"/>
      <c r="E92" s="216"/>
      <c r="F92" s="216"/>
      <c r="G92" s="216"/>
      <c r="H92" s="216"/>
      <c r="I92" s="216"/>
      <c r="J92" s="216"/>
    </row>
    <row r="93" spans="1:10" x14ac:dyDescent="0.25">
      <c r="A93" s="216"/>
      <c r="B93" s="216"/>
      <c r="C93" s="216"/>
      <c r="D93" s="216"/>
      <c r="E93" s="216"/>
      <c r="F93" s="216"/>
      <c r="G93" s="216"/>
      <c r="H93" s="216"/>
      <c r="I93" s="216"/>
      <c r="J93" s="216"/>
    </row>
    <row r="94" spans="1:10" x14ac:dyDescent="0.25">
      <c r="A94" s="216"/>
      <c r="B94" s="216"/>
      <c r="C94" s="216"/>
      <c r="D94" s="216"/>
      <c r="E94" s="216"/>
      <c r="F94" s="216"/>
      <c r="G94" s="216"/>
      <c r="H94" s="216"/>
      <c r="I94" s="216"/>
      <c r="J94" s="216"/>
    </row>
    <row r="95" spans="1:10" x14ac:dyDescent="0.25">
      <c r="A95" s="216"/>
      <c r="B95" s="216"/>
      <c r="C95" s="216"/>
      <c r="D95" s="216"/>
      <c r="E95" s="216"/>
      <c r="F95" s="216"/>
      <c r="G95" s="216"/>
      <c r="H95" s="216"/>
      <c r="I95" s="216"/>
      <c r="J95" s="216"/>
    </row>
    <row r="96" spans="1:10" s="234" customFormat="1" ht="17.25" x14ac:dyDescent="0.3">
      <c r="A96" s="218"/>
      <c r="B96" s="218"/>
      <c r="C96" s="218"/>
      <c r="D96" s="218"/>
      <c r="E96" s="218"/>
      <c r="F96" s="218"/>
      <c r="G96" s="218"/>
      <c r="H96" s="218"/>
      <c r="I96" s="218"/>
      <c r="J96" s="218"/>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4BFFC620-6A19-4886-8770-739635EF3C66}"/>
</file>

<file path=customXml/itemProps2.xml><?xml version="1.0" encoding="utf-8"?>
<ds:datastoreItem xmlns:ds="http://schemas.openxmlformats.org/officeDocument/2006/customXml" ds:itemID="{FCF23EC8-C211-4335-BB25-4E5CAB6D4326}"/>
</file>

<file path=customXml/itemProps3.xml><?xml version="1.0" encoding="utf-8"?>
<ds:datastoreItem xmlns:ds="http://schemas.openxmlformats.org/officeDocument/2006/customXml" ds:itemID="{A7B3F4D6-63E1-4324-854A-651684642A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10</vt:i4>
      </vt:variant>
      <vt:variant>
        <vt:lpstr>Navngivne områder</vt:lpstr>
      </vt:variant>
      <vt:variant>
        <vt:i4>31</vt:i4>
      </vt:variant>
    </vt:vector>
  </HeadingPairs>
  <TitlesOfParts>
    <vt:vector size="41" baseType="lpstr">
      <vt:lpstr>Hovedpublikation</vt:lpstr>
      <vt:lpstr>A - Modelsetup</vt:lpstr>
      <vt:lpstr>B - Brændsels- og kvotepriser</vt:lpstr>
      <vt:lpstr>C - Husholdninger og Erhverv</vt:lpstr>
      <vt:lpstr>D - Transport</vt:lpstr>
      <vt:lpstr>E - El og Fjernvarme</vt:lpstr>
      <vt:lpstr>F - Fremskrivning af elpris</vt:lpstr>
      <vt:lpstr>G - Udledning af drivhusgasser</vt:lpstr>
      <vt:lpstr>H - Indvinding i Nordsøen</vt:lpstr>
      <vt:lpstr>I - Tabeller</vt:lpstr>
      <vt:lpstr>'E - El og Fjernvarme'!_ftn10</vt:lpstr>
      <vt:lpstr>'E - El og Fjernvarme'!_ftn11</vt:lpstr>
      <vt:lpstr>'E - El og Fjernvarme'!_ftn12</vt:lpstr>
      <vt:lpstr>'E - El og Fjernvarme'!_ftn13</vt:lpstr>
      <vt:lpstr>'E - El og Fjernvarme'!_ftn14</vt:lpstr>
      <vt:lpstr>'E - El og Fjernvarme'!_ftn15</vt:lpstr>
      <vt:lpstr>'E - El og Fjernvarme'!_ftn16</vt:lpstr>
      <vt:lpstr>'E - El og Fjernvarme'!_ftn17</vt:lpstr>
      <vt:lpstr>'E - El og Fjernvarme'!_ftn18</vt:lpstr>
      <vt:lpstr>'E - El og Fjernvarme'!_ftn19</vt:lpstr>
      <vt:lpstr>'E - El og Fjernvarme'!_ftn20</vt:lpstr>
      <vt:lpstr>'E - El og Fjernvarme'!_ftn21</vt:lpstr>
      <vt:lpstr>'E - El og Fjernvarme'!_ftn3</vt:lpstr>
      <vt:lpstr>'E - El og Fjernvarme'!_ftn8</vt:lpstr>
      <vt:lpstr>'E - El og Fjernvarme'!_ftn9</vt:lpstr>
      <vt:lpstr>'E - El og Fjernvarme'!_ftnref1</vt:lpstr>
      <vt:lpstr>'E - El og Fjernvarme'!_ftnref10</vt:lpstr>
      <vt:lpstr>'E - El og Fjernvarme'!_ftnref13</vt:lpstr>
      <vt:lpstr>'E - El og Fjernvarme'!_ftnref14</vt:lpstr>
      <vt:lpstr>'E - El og Fjernvarme'!_ftnref15</vt:lpstr>
      <vt:lpstr>'E - El og Fjernvarme'!_ftnref16</vt:lpstr>
      <vt:lpstr>'E - El og Fjernvarme'!_ftnref17</vt:lpstr>
      <vt:lpstr>'E - El og Fjernvarme'!_ftnref18</vt:lpstr>
      <vt:lpstr>'E - El og Fjernvarme'!_ftnref19</vt:lpstr>
      <vt:lpstr>'E - El og Fjernvarme'!_ftnref2</vt:lpstr>
      <vt:lpstr>'E - El og Fjernvarme'!_ftnref3</vt:lpstr>
      <vt:lpstr>'E - El og Fjernvarme'!_ftnref4</vt:lpstr>
      <vt:lpstr>'E - El og Fjernvarme'!_ftnref6</vt:lpstr>
      <vt:lpstr>'E - El og Fjernvarme'!_ftnref7</vt:lpstr>
      <vt:lpstr>'E - El og Fjernvarme'!_ftnref8</vt:lpstr>
      <vt:lpstr>'E - El og Fjernvarme'!_ftnref9</vt:lpstr>
    </vt:vector>
  </TitlesOfParts>
  <Company>Statens 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Iben Moll Rasmusen</dc:creator>
  <cp:lastModifiedBy>Jakob Stenby Lundsager</cp:lastModifiedBy>
  <dcterms:created xsi:type="dcterms:W3CDTF">2016-01-13T09:31:58Z</dcterms:created>
  <dcterms:modified xsi:type="dcterms:W3CDTF">2016-02-02T11:09:57Z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918346583843231</vt:r8>
  </property>
  <property fmtid="{D5CDD505-2E9C-101B-9397-08002B2CF9AE}" pid="3" name="ContentTypeId">
    <vt:lpwstr>0x010100BDF22F492AE8914D8B73C3E3C23F308D</vt:lpwstr>
  </property>
</Properties>
</file>